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资产质量相关\"/>
    </mc:Choice>
  </mc:AlternateContent>
  <bookViews>
    <workbookView xWindow="0" yWindow="30" windowWidth="20490" windowHeight="8535" activeTab="7"/>
  </bookViews>
  <sheets>
    <sheet name="工行" sheetId="33" r:id="rId1"/>
    <sheet name="建行 " sheetId="32" r:id="rId2"/>
    <sheet name="农行" sheetId="31" r:id="rId3"/>
    <sheet name="招行" sheetId="30" r:id="rId4"/>
    <sheet name="中信  " sheetId="23" r:id="rId5"/>
    <sheet name="浦发" sheetId="24" r:id="rId6"/>
    <sheet name="民生" sheetId="11" r:id="rId7"/>
    <sheet name="兴业" sheetId="25" r:id="rId8"/>
    <sheet name="光大 " sheetId="26" r:id="rId9"/>
    <sheet name="平安" sheetId="29" r:id="rId10"/>
    <sheet name="南京银行" sheetId="34" r:id="rId11"/>
  </sheets>
  <externalReferences>
    <externalReference r:id="rId12"/>
    <externalReference r:id="rId13"/>
    <externalReference r:id="rId14"/>
    <externalReference r:id="rId15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4" l="1"/>
  <c r="F10" i="34"/>
  <c r="G10" i="34"/>
  <c r="BB61" i="24"/>
  <c r="B1" i="34"/>
  <c r="D54" i="34"/>
  <c r="K54" i="34"/>
  <c r="B1" i="25"/>
  <c r="C64" i="25"/>
  <c r="H62" i="25"/>
  <c r="E65" i="25"/>
  <c r="E64" i="25"/>
  <c r="E63" i="25"/>
  <c r="F62" i="25"/>
  <c r="L64" i="25"/>
  <c r="M62" i="25"/>
  <c r="K64" i="25"/>
  <c r="L62" i="25"/>
  <c r="B1" i="23"/>
  <c r="I46" i="23"/>
  <c r="P44" i="23"/>
  <c r="U46" i="23"/>
  <c r="G45" i="23"/>
  <c r="B1" i="30"/>
  <c r="G50" i="30"/>
  <c r="I49" i="30"/>
  <c r="K48" i="30"/>
  <c r="M47" i="30"/>
  <c r="B1" i="32"/>
  <c r="F52" i="32"/>
  <c r="H50" i="32"/>
  <c r="E52" i="32"/>
  <c r="C50" i="32"/>
  <c r="F53" i="32"/>
  <c r="G52" i="32"/>
  <c r="H51" i="32"/>
  <c r="I50" i="32"/>
  <c r="R52" i="32"/>
  <c r="C51" i="32"/>
  <c r="D53" i="32"/>
  <c r="J51" i="32"/>
  <c r="B1" i="33"/>
  <c r="K65" i="33"/>
  <c r="J67" i="33"/>
  <c r="K66" i="33"/>
  <c r="L65" i="33"/>
  <c r="M64" i="33"/>
  <c r="E67" i="33"/>
  <c r="P64" i="33"/>
  <c r="N64" i="33"/>
  <c r="M65" i="33"/>
  <c r="L66" i="33"/>
  <c r="K67" i="33"/>
  <c r="G65" i="33"/>
  <c r="C64" i="33"/>
  <c r="S64" i="33"/>
  <c r="R65" i="33"/>
  <c r="Q66" i="33"/>
  <c r="P67" i="33"/>
  <c r="R50" i="32"/>
  <c r="Q51" i="32"/>
  <c r="P52" i="32"/>
  <c r="O53" i="32"/>
  <c r="N47" i="30"/>
  <c r="L48" i="30"/>
  <c r="J49" i="30"/>
  <c r="H50" i="30"/>
  <c r="C47" i="30"/>
  <c r="S47" i="30"/>
  <c r="Q48" i="30"/>
  <c r="O49" i="30"/>
  <c r="M50" i="30"/>
  <c r="L47" i="30"/>
  <c r="J48" i="30"/>
  <c r="H49" i="30"/>
  <c r="F50" i="30"/>
  <c r="E44" i="23"/>
  <c r="U44" i="23"/>
  <c r="Q45" i="23"/>
  <c r="N46" i="23"/>
  <c r="K47" i="23"/>
  <c r="O44" i="23"/>
  <c r="H46" i="23"/>
  <c r="U47" i="23"/>
  <c r="H45" i="23"/>
  <c r="B47" i="23"/>
  <c r="F44" i="23"/>
  <c r="B45" i="23"/>
  <c r="S45" i="23"/>
  <c r="O46" i="23"/>
  <c r="L47" i="23"/>
  <c r="H56" i="34"/>
  <c r="I57" i="34"/>
  <c r="C54" i="34"/>
  <c r="K65" i="25"/>
  <c r="O63" i="25"/>
  <c r="Q65" i="25"/>
  <c r="R64" i="25"/>
  <c r="R63" i="25"/>
  <c r="R62" i="25"/>
  <c r="B62" i="25"/>
  <c r="D64" i="25"/>
  <c r="E62" i="25"/>
  <c r="G64" i="25"/>
  <c r="D62" i="25"/>
  <c r="N47" i="23"/>
  <c r="U45" i="23"/>
  <c r="H44" i="23"/>
  <c r="L46" i="23"/>
  <c r="S44" i="23"/>
  <c r="S50" i="30"/>
  <c r="C50" i="30"/>
  <c r="E49" i="30"/>
  <c r="G48" i="30"/>
  <c r="I47" i="30"/>
  <c r="Q53" i="32"/>
  <c r="O51" i="32"/>
  <c r="P53" i="32"/>
  <c r="N51" i="32"/>
  <c r="R53" i="32"/>
  <c r="S52" i="32"/>
  <c r="C52" i="32"/>
  <c r="D51" i="32"/>
  <c r="E50" i="32"/>
  <c r="J52" i="32"/>
  <c r="L50" i="32"/>
  <c r="Q52" i="32"/>
  <c r="S50" i="32"/>
  <c r="I67" i="33"/>
  <c r="L64" i="33"/>
  <c r="F67" i="33"/>
  <c r="G66" i="33"/>
  <c r="H65" i="33"/>
  <c r="I64" i="33"/>
  <c r="J66" i="33"/>
  <c r="D64" i="33"/>
  <c r="R64" i="33"/>
  <c r="Q65" i="33"/>
  <c r="P66" i="33"/>
  <c r="O67" i="33"/>
  <c r="S65" i="33"/>
  <c r="G64" i="33"/>
  <c r="F65" i="33"/>
  <c r="E66" i="33"/>
  <c r="D67" i="33"/>
  <c r="F50" i="32"/>
  <c r="E51" i="32"/>
  <c r="D52" i="32"/>
  <c r="C53" i="32"/>
  <c r="S53" i="32"/>
  <c r="R47" i="30"/>
  <c r="P48" i="30"/>
  <c r="N49" i="30"/>
  <c r="L50" i="30"/>
  <c r="G47" i="30"/>
  <c r="E48" i="30"/>
  <c r="C49" i="30"/>
  <c r="S49" i="30"/>
  <c r="Q50" i="30"/>
  <c r="P47" i="30"/>
  <c r="N48" i="30"/>
  <c r="L49" i="30"/>
  <c r="J50" i="30"/>
  <c r="I44" i="23"/>
  <c r="E45" i="23"/>
  <c r="B46" i="23"/>
  <c r="S46" i="23"/>
  <c r="O47" i="23"/>
  <c r="C45" i="23"/>
  <c r="P46" i="23"/>
  <c r="D44" i="23"/>
  <c r="P45" i="23"/>
  <c r="J47" i="23"/>
  <c r="J44" i="23"/>
  <c r="J55" i="34"/>
  <c r="B1" i="29"/>
  <c r="F45" i="29"/>
  <c r="Q45" i="29"/>
  <c r="J46" i="29"/>
  <c r="H46" i="29"/>
  <c r="T46" i="29"/>
  <c r="L47" i="29"/>
  <c r="B44" i="29"/>
  <c r="G63" i="25"/>
  <c r="M64" i="25"/>
  <c r="N62" i="25"/>
  <c r="L63" i="25"/>
  <c r="K63" i="25"/>
  <c r="L45" i="23"/>
  <c r="D46" i="23"/>
  <c r="O50" i="30"/>
  <c r="S48" i="30"/>
  <c r="E47" i="30"/>
  <c r="G51" i="32"/>
  <c r="F51" i="32"/>
  <c r="O52" i="32"/>
  <c r="Q50" i="32"/>
  <c r="S51" i="32"/>
  <c r="I52" i="32"/>
  <c r="N66" i="33"/>
  <c r="S66" i="33"/>
  <c r="D65" i="33"/>
  <c r="O65" i="33"/>
  <c r="E65" i="33"/>
  <c r="C67" i="33"/>
  <c r="R66" i="33"/>
  <c r="J65" i="33"/>
  <c r="H67" i="33"/>
  <c r="I51" i="32"/>
  <c r="G53" i="32"/>
  <c r="F47" i="30"/>
  <c r="T48" i="30"/>
  <c r="P50" i="30"/>
  <c r="I48" i="30"/>
  <c r="E50" i="30"/>
  <c r="T47" i="30"/>
  <c r="P49" i="30"/>
  <c r="M44" i="23"/>
  <c r="F46" i="23"/>
  <c r="S47" i="23"/>
  <c r="E47" i="23"/>
  <c r="E46" i="23"/>
  <c r="N44" i="23"/>
  <c r="N45" i="23"/>
  <c r="T46" i="23"/>
  <c r="T47" i="23"/>
  <c r="Q63" i="25"/>
  <c r="P65" i="25"/>
  <c r="O62" i="25"/>
  <c r="N63" i="25"/>
  <c r="N64" i="25"/>
  <c r="N65" i="25"/>
  <c r="F44" i="29"/>
  <c r="B45" i="29"/>
  <c r="T45" i="29"/>
  <c r="Q46" i="29"/>
  <c r="O47" i="29"/>
  <c r="G55" i="34"/>
  <c r="C57" i="34"/>
  <c r="E55" i="34"/>
  <c r="H54" i="34"/>
  <c r="F57" i="34"/>
  <c r="F54" i="34"/>
  <c r="B56" i="34"/>
  <c r="H57" i="34"/>
  <c r="G56" i="34"/>
  <c r="M47" i="29"/>
  <c r="O44" i="29"/>
  <c r="E45" i="29"/>
  <c r="C65" i="25"/>
  <c r="M63" i="25"/>
  <c r="O65" i="25"/>
  <c r="F47" i="23"/>
  <c r="K44" i="23"/>
  <c r="Q49" i="30"/>
  <c r="H53" i="32"/>
  <c r="P51" i="32"/>
  <c r="D50" i="32"/>
  <c r="R67" i="33"/>
  <c r="E64" i="33"/>
  <c r="B55" i="34"/>
  <c r="N47" i="29"/>
  <c r="Q44" i="29"/>
  <c r="I45" i="29"/>
  <c r="U45" i="29"/>
  <c r="S45" i="29"/>
  <c r="K46" i="29"/>
  <c r="D47" i="29"/>
  <c r="B1" i="26"/>
  <c r="P62" i="25"/>
  <c r="I64" i="25"/>
  <c r="J62" i="25"/>
  <c r="D63" i="25"/>
  <c r="C63" i="25"/>
  <c r="D45" i="23"/>
  <c r="O45" i="23"/>
  <c r="K50" i="30"/>
  <c r="O48" i="30"/>
  <c r="B1" i="31"/>
  <c r="P45" i="31"/>
  <c r="H47" i="31"/>
  <c r="P46" i="31"/>
  <c r="N44" i="31"/>
  <c r="I44" i="31"/>
  <c r="P50" i="32"/>
  <c r="K50" i="32"/>
  <c r="K52" i="32"/>
  <c r="M50" i="32"/>
  <c r="K51" i="32"/>
  <c r="R51" i="32"/>
  <c r="F66" i="33"/>
  <c r="O66" i="33"/>
  <c r="Q64" i="33"/>
  <c r="C65" i="33"/>
  <c r="I65" i="33"/>
  <c r="G67" i="33"/>
  <c r="M67" i="33"/>
  <c r="N65" i="33"/>
  <c r="L67" i="33"/>
  <c r="M51" i="32"/>
  <c r="K53" i="32"/>
  <c r="D44" i="31"/>
  <c r="F46" i="31"/>
  <c r="J47" i="30"/>
  <c r="F49" i="30"/>
  <c r="T50" i="30"/>
  <c r="M48" i="30"/>
  <c r="I50" i="30"/>
  <c r="F48" i="30"/>
  <c r="T49" i="30"/>
  <c r="Q44" i="23"/>
  <c r="J46" i="23"/>
  <c r="G44" i="23"/>
  <c r="M47" i="23"/>
  <c r="M46" i="23"/>
  <c r="R44" i="23"/>
  <c r="C46" i="23"/>
  <c r="D47" i="23"/>
  <c r="I62" i="25"/>
  <c r="H64" i="25"/>
  <c r="C62" i="25"/>
  <c r="B63" i="25"/>
  <c r="B64" i="25"/>
  <c r="B65" i="25"/>
  <c r="R65" i="25"/>
  <c r="F57" i="26"/>
  <c r="F55" i="26"/>
  <c r="L57" i="26"/>
  <c r="K55" i="26"/>
  <c r="D57" i="26"/>
  <c r="I58" i="26"/>
  <c r="B57" i="26"/>
  <c r="F56" i="26"/>
  <c r="D55" i="26"/>
  <c r="H56" i="26"/>
  <c r="B58" i="26"/>
  <c r="J44" i="29"/>
  <c r="G45" i="29"/>
  <c r="E46" i="29"/>
  <c r="B47" i="29"/>
  <c r="S47" i="29"/>
  <c r="K55" i="34"/>
  <c r="G57" i="34"/>
  <c r="C56" i="34"/>
  <c r="F55" i="34"/>
  <c r="J57" i="34"/>
  <c r="J54" i="34"/>
  <c r="F56" i="34"/>
  <c r="P46" i="29"/>
  <c r="D44" i="29"/>
  <c r="M44" i="29"/>
  <c r="P45" i="29"/>
  <c r="M65" i="25"/>
  <c r="L65" i="25"/>
  <c r="B1" i="11"/>
  <c r="Q47" i="23"/>
  <c r="C48" i="30"/>
  <c r="D45" i="31"/>
  <c r="D46" i="31"/>
  <c r="I53" i="32"/>
  <c r="N53" i="32"/>
  <c r="M53" i="32"/>
  <c r="O50" i="32"/>
  <c r="C66" i="33"/>
  <c r="I55" i="34"/>
  <c r="G44" i="29"/>
  <c r="O64" i="25"/>
  <c r="G65" i="25"/>
  <c r="C44" i="23"/>
  <c r="O44" i="31"/>
  <c r="N52" i="32"/>
  <c r="E53" i="32"/>
  <c r="P65" i="33"/>
  <c r="D66" i="33"/>
  <c r="K64" i="33"/>
  <c r="J50" i="32"/>
  <c r="M44" i="31"/>
  <c r="C47" i="31"/>
  <c r="R49" i="30"/>
  <c r="G49" i="30"/>
  <c r="R48" i="30"/>
  <c r="I45" i="23"/>
  <c r="K45" i="23"/>
  <c r="R47" i="23"/>
  <c r="G46" i="23"/>
  <c r="E53" i="11"/>
  <c r="E54" i="11"/>
  <c r="J55" i="11"/>
  <c r="C53" i="11"/>
  <c r="Q62" i="25"/>
  <c r="G62" i="25"/>
  <c r="F64" i="25"/>
  <c r="I55" i="26"/>
  <c r="B56" i="26"/>
  <c r="C56" i="26"/>
  <c r="M58" i="26"/>
  <c r="C57" i="26"/>
  <c r="M56" i="26"/>
  <c r="N44" i="29"/>
  <c r="I46" i="29"/>
  <c r="I54" i="34"/>
  <c r="K57" i="34"/>
  <c r="D56" i="34"/>
  <c r="D55" i="34"/>
  <c r="L46" i="29"/>
  <c r="E44" i="29"/>
  <c r="I65" i="25"/>
  <c r="B1" i="24"/>
  <c r="M49" i="30"/>
  <c r="E44" i="31"/>
  <c r="M52" i="32"/>
  <c r="L53" i="32"/>
  <c r="Q67" i="33"/>
  <c r="H66" i="33"/>
  <c r="O64" i="33"/>
  <c r="N50" i="32"/>
  <c r="J45" i="31"/>
  <c r="G47" i="31"/>
  <c r="D50" i="30"/>
  <c r="K49" i="30"/>
  <c r="D49" i="30"/>
  <c r="M45" i="23"/>
  <c r="T45" i="23"/>
  <c r="B44" i="23"/>
  <c r="K46" i="23"/>
  <c r="Q69" i="24"/>
  <c r="L72" i="24"/>
  <c r="J69" i="24"/>
  <c r="E72" i="24"/>
  <c r="O72" i="24"/>
  <c r="N70" i="24"/>
  <c r="N72" i="24"/>
  <c r="D54" i="11"/>
  <c r="I54" i="11"/>
  <c r="B52" i="11"/>
  <c r="G53" i="11"/>
  <c r="H63" i="25"/>
  <c r="K62" i="25"/>
  <c r="J64" i="25"/>
  <c r="M55" i="26"/>
  <c r="K56" i="26"/>
  <c r="G56" i="26"/>
  <c r="E55" i="26"/>
  <c r="D58" i="26"/>
  <c r="E57" i="26"/>
  <c r="R44" i="29"/>
  <c r="M46" i="29"/>
  <c r="C55" i="34"/>
  <c r="G54" i="34"/>
  <c r="B57" i="34"/>
  <c r="H55" i="34"/>
  <c r="E47" i="29"/>
  <c r="P44" i="29"/>
  <c r="I63" i="25"/>
  <c r="Q46" i="23"/>
  <c r="Q47" i="30"/>
  <c r="O45" i="31"/>
  <c r="J53" i="32"/>
  <c r="G50" i="32"/>
  <c r="F64" i="33"/>
  <c r="S67" i="33"/>
  <c r="I66" i="33"/>
  <c r="H52" i="32"/>
  <c r="P44" i="31"/>
  <c r="D48" i="30"/>
  <c r="K47" i="30"/>
  <c r="D47" i="30"/>
  <c r="N50" i="30"/>
  <c r="C47" i="23"/>
  <c r="L44" i="23"/>
  <c r="F45" i="23"/>
  <c r="H47" i="23"/>
  <c r="Q70" i="24"/>
  <c r="G70" i="24"/>
  <c r="I70" i="24"/>
  <c r="H69" i="24"/>
  <c r="K69" i="24"/>
  <c r="J71" i="24"/>
  <c r="H53" i="11"/>
  <c r="G52" i="11"/>
  <c r="E52" i="11"/>
  <c r="H54" i="11"/>
  <c r="J54" i="11"/>
  <c r="Q64" i="25"/>
  <c r="F63" i="25"/>
  <c r="F65" i="25"/>
  <c r="C58" i="26"/>
  <c r="H58" i="26"/>
  <c r="H57" i="26"/>
  <c r="K57" i="26"/>
  <c r="H55" i="26"/>
  <c r="F58" i="26"/>
  <c r="K45" i="29"/>
  <c r="G47" i="29"/>
  <c r="E56" i="34"/>
  <c r="K56" i="34"/>
  <c r="E54" i="34"/>
  <c r="J56" i="34"/>
  <c r="T47" i="29"/>
  <c r="H45" i="29"/>
  <c r="D65" i="25"/>
  <c r="I47" i="23"/>
  <c r="B47" i="31"/>
  <c r="L47" i="31"/>
  <c r="L51" i="32"/>
  <c r="N67" i="33"/>
  <c r="J64" i="33"/>
  <c r="H64" i="33"/>
  <c r="M66" i="33"/>
  <c r="L52" i="32"/>
  <c r="E45" i="31"/>
  <c r="H48" i="30"/>
  <c r="O47" i="30"/>
  <c r="H47" i="30"/>
  <c r="R50" i="30"/>
  <c r="G47" i="23"/>
  <c r="T44" i="23"/>
  <c r="J45" i="23"/>
  <c r="P47" i="23"/>
  <c r="D71" i="24"/>
  <c r="C71" i="24"/>
  <c r="R70" i="24"/>
  <c r="C70" i="24"/>
  <c r="O69" i="24"/>
  <c r="N71" i="24"/>
  <c r="G54" i="11"/>
  <c r="B53" i="11"/>
  <c r="D53" i="11"/>
  <c r="C55" i="11"/>
  <c r="E55" i="11"/>
  <c r="H65" i="25"/>
  <c r="J63" i="25"/>
  <c r="J65" i="25"/>
  <c r="G58" i="26"/>
  <c r="C55" i="26"/>
  <c r="M57" i="26"/>
  <c r="K58" i="26"/>
  <c r="L55" i="26"/>
  <c r="J58" i="26"/>
  <c r="O45" i="29"/>
  <c r="K47" i="29"/>
  <c r="I56" i="34"/>
  <c r="E57" i="34"/>
  <c r="B54" i="34"/>
  <c r="D57" i="34"/>
  <c r="K44" i="29"/>
  <c r="F46" i="29"/>
  <c r="P47" i="29"/>
  <c r="M45" i="29"/>
  <c r="I47" i="29"/>
  <c r="U44" i="29"/>
  <c r="U46" i="29"/>
  <c r="D45" i="29"/>
  <c r="S46" i="29"/>
  <c r="L44" i="29"/>
  <c r="G46" i="29"/>
  <c r="U47" i="29"/>
  <c r="N45" i="29"/>
  <c r="F47" i="29"/>
  <c r="S44" i="29"/>
  <c r="N46" i="29"/>
  <c r="H44" i="29"/>
  <c r="B46" i="29"/>
  <c r="Q47" i="29"/>
  <c r="J45" i="29"/>
  <c r="R47" i="29"/>
  <c r="L45" i="29"/>
  <c r="H47" i="29"/>
  <c r="T44" i="29"/>
  <c r="O46" i="29"/>
  <c r="I44" i="29"/>
  <c r="D46" i="29"/>
  <c r="J47" i="29"/>
  <c r="I57" i="26"/>
  <c r="D56" i="26"/>
  <c r="L58" i="26"/>
  <c r="J55" i="26"/>
  <c r="E56" i="26"/>
  <c r="E58" i="26"/>
  <c r="L56" i="26"/>
  <c r="G55" i="26"/>
  <c r="G57" i="26"/>
  <c r="B55" i="26"/>
  <c r="I56" i="26"/>
  <c r="B44" i="31"/>
  <c r="B45" i="31"/>
  <c r="F47" i="31"/>
  <c r="B46" i="31"/>
  <c r="P47" i="31"/>
  <c r="F45" i="31"/>
  <c r="C45" i="31"/>
  <c r="E47" i="31"/>
  <c r="C44" i="31"/>
  <c r="E46" i="31"/>
  <c r="O47" i="31"/>
  <c r="N46" i="31"/>
  <c r="M45" i="31"/>
  <c r="L44" i="31"/>
  <c r="D47" i="31"/>
  <c r="C46" i="31"/>
  <c r="F44" i="31"/>
  <c r="G45" i="31"/>
  <c r="H46" i="31"/>
  <c r="I47" i="31"/>
  <c r="N45" i="31"/>
  <c r="G44" i="31"/>
  <c r="H45" i="31"/>
  <c r="I46" i="31"/>
  <c r="J47" i="31"/>
  <c r="K47" i="31"/>
  <c r="J46" i="31"/>
  <c r="I45" i="31"/>
  <c r="H44" i="31"/>
  <c r="G46" i="31"/>
  <c r="O46" i="31"/>
  <c r="J44" i="31"/>
  <c r="K45" i="31"/>
  <c r="L46" i="31"/>
  <c r="M47" i="31"/>
  <c r="K46" i="31"/>
  <c r="K44" i="31"/>
  <c r="L45" i="31"/>
  <c r="M46" i="31"/>
  <c r="N47" i="31"/>
  <c r="F54" i="11"/>
  <c r="H52" i="11"/>
  <c r="I53" i="11"/>
  <c r="B55" i="11"/>
  <c r="H55" i="11"/>
  <c r="J53" i="11"/>
  <c r="C52" i="11"/>
  <c r="F52" i="11"/>
  <c r="I52" i="11"/>
  <c r="I55" i="11"/>
  <c r="B54" i="11"/>
  <c r="D52" i="11"/>
  <c r="J52" i="11"/>
  <c r="C54" i="11"/>
  <c r="D55" i="11"/>
  <c r="F53" i="11"/>
  <c r="G55" i="11"/>
  <c r="F55" i="11"/>
  <c r="J72" i="24"/>
  <c r="J70" i="24"/>
  <c r="C72" i="24"/>
  <c r="R71" i="24"/>
  <c r="F69" i="24"/>
  <c r="D72" i="24"/>
  <c r="M69" i="24"/>
  <c r="F72" i="24"/>
  <c r="F71" i="24"/>
  <c r="F70" i="24"/>
  <c r="G69" i="24"/>
  <c r="G71" i="24"/>
  <c r="Q72" i="24"/>
  <c r="I71" i="24"/>
  <c r="E70" i="24"/>
  <c r="B69" i="24"/>
  <c r="D69" i="24"/>
  <c r="Q71" i="24"/>
  <c r="L70" i="24"/>
  <c r="E69" i="24"/>
  <c r="P69" i="24"/>
  <c r="R72" i="24"/>
  <c r="B72" i="24"/>
  <c r="B71" i="24"/>
  <c r="B70" i="24"/>
  <c r="C69" i="24"/>
  <c r="K70" i="24"/>
  <c r="I72" i="24"/>
  <c r="E71" i="24"/>
  <c r="R69" i="24"/>
  <c r="O71" i="24"/>
  <c r="P72" i="24"/>
  <c r="L71" i="24"/>
  <c r="D70" i="24"/>
  <c r="O70" i="24"/>
  <c r="K71" i="24"/>
  <c r="M72" i="24"/>
  <c r="M71" i="24"/>
  <c r="M70" i="24"/>
  <c r="N69" i="24"/>
  <c r="K72" i="24"/>
  <c r="L69" i="24"/>
  <c r="H72" i="24"/>
  <c r="H71" i="24"/>
  <c r="H70" i="24"/>
  <c r="I69" i="24"/>
  <c r="G72" i="24"/>
  <c r="AU38" i="23" l="1"/>
  <c r="AS38" i="23"/>
  <c r="AR38" i="23"/>
  <c r="AP38" i="23"/>
  <c r="AO38" i="23"/>
  <c r="AM38" i="23"/>
  <c r="AL38" i="23"/>
  <c r="AJ38" i="23"/>
  <c r="AI38" i="23"/>
  <c r="AG38" i="23"/>
  <c r="AF38" i="23"/>
  <c r="AD38" i="23"/>
  <c r="AC38" i="23"/>
  <c r="W38" i="23"/>
  <c r="AA38" i="23"/>
  <c r="Z38" i="23"/>
  <c r="B63" i="24"/>
  <c r="BB62" i="24"/>
  <c r="B38" i="23"/>
  <c r="BI41" i="32"/>
  <c r="AF57" i="33"/>
  <c r="AC57" i="33"/>
  <c r="BI56" i="33" l="1"/>
  <c r="BH56" i="33"/>
  <c r="BG56" i="33"/>
  <c r="BE57" i="33"/>
  <c r="BD57" i="33"/>
  <c r="BF56" i="33"/>
  <c r="BE56" i="33"/>
  <c r="BD56" i="33"/>
  <c r="BB57" i="33"/>
  <c r="BA57" i="33"/>
  <c r="BC56" i="33"/>
  <c r="BB56" i="33"/>
  <c r="BA56" i="33"/>
  <c r="AY57" i="33"/>
  <c r="AX57" i="33"/>
  <c r="AZ56" i="33"/>
  <c r="AY56" i="33"/>
  <c r="AX56" i="33"/>
  <c r="AV57" i="33"/>
  <c r="AU57" i="33"/>
  <c r="AW56" i="33"/>
  <c r="AV56" i="33"/>
  <c r="AU56" i="33"/>
  <c r="AS57" i="33"/>
  <c r="AR57" i="33"/>
  <c r="AS56" i="33"/>
  <c r="AR56" i="33"/>
  <c r="AP57" i="33"/>
  <c r="AO57" i="33"/>
  <c r="AP56" i="33"/>
  <c r="AO56" i="33"/>
  <c r="AM57" i="33"/>
  <c r="AL57" i="33"/>
  <c r="AM56" i="33"/>
  <c r="AL56" i="33"/>
  <c r="AJ57" i="33"/>
  <c r="AI57" i="33"/>
  <c r="AK56" i="33"/>
  <c r="AJ56" i="33"/>
  <c r="AI56" i="33"/>
  <c r="AG57" i="33"/>
  <c r="AG56" i="33"/>
  <c r="AF56" i="33"/>
  <c r="AD57" i="33"/>
  <c r="AE56" i="33"/>
  <c r="AD56" i="33"/>
  <c r="AC56" i="33"/>
  <c r="AA57" i="33"/>
  <c r="Z57" i="33"/>
  <c r="AA56" i="33"/>
  <c r="Z56" i="33"/>
  <c r="X57" i="33"/>
  <c r="W57" i="33"/>
  <c r="X56" i="33"/>
  <c r="W56" i="33"/>
  <c r="U57" i="33"/>
  <c r="T57" i="33"/>
  <c r="U56" i="33"/>
  <c r="T56" i="33"/>
  <c r="Q57" i="33"/>
  <c r="N56" i="33"/>
  <c r="F57" i="33"/>
  <c r="E57" i="33"/>
  <c r="E56" i="33"/>
  <c r="F56" i="33"/>
  <c r="C57" i="33"/>
  <c r="B6" i="24" l="1"/>
  <c r="D72" i="34" l="1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B64" i="34"/>
  <c r="X47" i="34"/>
  <c r="U47" i="34"/>
  <c r="R47" i="34"/>
  <c r="O47" i="34"/>
  <c r="L47" i="34"/>
  <c r="I47" i="34"/>
  <c r="F47" i="34"/>
  <c r="C47" i="34"/>
  <c r="W46" i="34"/>
  <c r="T46" i="34"/>
  <c r="Q46" i="34"/>
  <c r="N46" i="34"/>
  <c r="K46" i="34"/>
  <c r="H46" i="34"/>
  <c r="E46" i="34"/>
  <c r="B46" i="34"/>
  <c r="X44" i="34"/>
  <c r="U44" i="34"/>
  <c r="R44" i="34"/>
  <c r="O44" i="34"/>
  <c r="L44" i="34"/>
  <c r="I44" i="34"/>
  <c r="F44" i="34"/>
  <c r="C44" i="34"/>
  <c r="X42" i="34"/>
  <c r="C72" i="34" s="1"/>
  <c r="U42" i="34"/>
  <c r="C71" i="34" s="1"/>
  <c r="R42" i="34"/>
  <c r="C70" i="34" s="1"/>
  <c r="O42" i="34"/>
  <c r="C69" i="34" s="1"/>
  <c r="L42" i="34"/>
  <c r="C68" i="34" s="1"/>
  <c r="I42" i="34"/>
  <c r="C67" i="34" s="1"/>
  <c r="F42" i="34"/>
  <c r="C66" i="34" s="1"/>
  <c r="C42" i="34"/>
  <c r="C65" i="34" s="1"/>
  <c r="X41" i="34"/>
  <c r="U41" i="34"/>
  <c r="R41" i="34"/>
  <c r="O41" i="34"/>
  <c r="L41" i="34"/>
  <c r="I41" i="34"/>
  <c r="F41" i="34"/>
  <c r="X39" i="34"/>
  <c r="U39" i="34"/>
  <c r="R39" i="34"/>
  <c r="O39" i="34"/>
  <c r="L39" i="34"/>
  <c r="I39" i="34"/>
  <c r="X38" i="34"/>
  <c r="U38" i="34"/>
  <c r="R38" i="34"/>
  <c r="O38" i="34"/>
  <c r="L38" i="34"/>
  <c r="I38" i="34"/>
  <c r="F38" i="34"/>
  <c r="C38" i="34"/>
  <c r="X37" i="34"/>
  <c r="U37" i="34"/>
  <c r="R37" i="34"/>
  <c r="O37" i="34"/>
  <c r="L37" i="34"/>
  <c r="I37" i="34"/>
  <c r="F37" i="34"/>
  <c r="L35" i="34"/>
  <c r="X34" i="34"/>
  <c r="U34" i="34"/>
  <c r="R34" i="34"/>
  <c r="O34" i="34"/>
  <c r="L34" i="34"/>
  <c r="I34" i="34"/>
  <c r="F34" i="34"/>
  <c r="X33" i="34"/>
  <c r="U33" i="34"/>
  <c r="R33" i="34"/>
  <c r="O33" i="34"/>
  <c r="L33" i="34"/>
  <c r="I33" i="34"/>
  <c r="F33" i="34"/>
  <c r="C33" i="34"/>
  <c r="X32" i="34"/>
  <c r="U32" i="34"/>
  <c r="R32" i="34"/>
  <c r="O32" i="34"/>
  <c r="L32" i="34"/>
  <c r="C32" i="34"/>
  <c r="X31" i="34"/>
  <c r="R31" i="34"/>
  <c r="O31" i="34"/>
  <c r="I21" i="34"/>
  <c r="H21" i="34"/>
  <c r="G21" i="34"/>
  <c r="F21" i="34"/>
  <c r="E21" i="34"/>
  <c r="D21" i="34"/>
  <c r="C21" i="34"/>
  <c r="B21" i="34"/>
  <c r="I20" i="34"/>
  <c r="H20" i="34"/>
  <c r="G20" i="34"/>
  <c r="F20" i="34"/>
  <c r="E20" i="34"/>
  <c r="D20" i="34"/>
  <c r="C20" i="34"/>
  <c r="B20" i="34"/>
  <c r="I19" i="34"/>
  <c r="H19" i="34"/>
  <c r="G19" i="34"/>
  <c r="F19" i="34"/>
  <c r="E19" i="34"/>
  <c r="D19" i="34"/>
  <c r="C19" i="34"/>
  <c r="B19" i="34"/>
  <c r="I18" i="34"/>
  <c r="H18" i="34"/>
  <c r="G18" i="34"/>
  <c r="F18" i="34"/>
  <c r="E18" i="34"/>
  <c r="D18" i="34"/>
  <c r="C18" i="34"/>
  <c r="B18" i="34"/>
  <c r="I17" i="34"/>
  <c r="H17" i="34"/>
  <c r="G17" i="34"/>
  <c r="F17" i="34"/>
  <c r="E17" i="34"/>
  <c r="D17" i="34"/>
  <c r="C17" i="34"/>
  <c r="B17" i="34"/>
  <c r="I16" i="34"/>
  <c r="H16" i="34"/>
  <c r="G16" i="34"/>
  <c r="F16" i="34"/>
  <c r="E16" i="34"/>
  <c r="D16" i="34"/>
  <c r="C16" i="34"/>
  <c r="B16" i="34"/>
  <c r="I15" i="34"/>
  <c r="H15" i="34"/>
  <c r="G15" i="34"/>
  <c r="F15" i="34"/>
  <c r="E15" i="34"/>
  <c r="D15" i="34"/>
  <c r="C15" i="34"/>
  <c r="B15" i="34"/>
  <c r="I14" i="34"/>
  <c r="H14" i="34"/>
  <c r="G14" i="34"/>
  <c r="F14" i="34"/>
  <c r="E14" i="34"/>
  <c r="D14" i="34"/>
  <c r="C14" i="34"/>
  <c r="B14" i="34"/>
  <c r="I13" i="34"/>
  <c r="H13" i="34"/>
  <c r="G13" i="34"/>
  <c r="F13" i="34"/>
  <c r="E13" i="34"/>
  <c r="D13" i="34"/>
  <c r="C13" i="34"/>
  <c r="B13" i="34"/>
  <c r="I12" i="34"/>
  <c r="H12" i="34"/>
  <c r="G12" i="34"/>
  <c r="F12" i="34"/>
  <c r="E12" i="34"/>
  <c r="D12" i="34"/>
  <c r="C12" i="34"/>
  <c r="B12" i="34"/>
  <c r="I11" i="34"/>
  <c r="H11" i="34"/>
  <c r="G11" i="34"/>
  <c r="F11" i="34"/>
  <c r="E11" i="34"/>
  <c r="D11" i="34"/>
  <c r="C11" i="34"/>
  <c r="B11" i="34"/>
  <c r="I10" i="34"/>
  <c r="H10" i="34"/>
  <c r="D10" i="34"/>
  <c r="C10" i="34"/>
  <c r="B10" i="34"/>
  <c r="I9" i="34"/>
  <c r="H9" i="34"/>
  <c r="G9" i="34"/>
  <c r="F9" i="34"/>
  <c r="E9" i="34"/>
  <c r="D9" i="34"/>
  <c r="C9" i="34"/>
  <c r="B9" i="34"/>
  <c r="I8" i="34"/>
  <c r="H8" i="34"/>
  <c r="G8" i="34"/>
  <c r="F8" i="34"/>
  <c r="E8" i="34"/>
  <c r="D8" i="34"/>
  <c r="C8" i="34"/>
  <c r="B8" i="34"/>
  <c r="I7" i="34"/>
  <c r="H7" i="34"/>
  <c r="G7" i="34"/>
  <c r="F7" i="34"/>
  <c r="E7" i="34"/>
  <c r="D7" i="34"/>
  <c r="C7" i="34"/>
  <c r="B7" i="34"/>
  <c r="I6" i="34"/>
  <c r="H6" i="34"/>
  <c r="G6" i="34"/>
  <c r="F6" i="34"/>
  <c r="E6" i="34"/>
  <c r="D6" i="34"/>
  <c r="C6" i="34"/>
  <c r="B6" i="34"/>
  <c r="I5" i="34"/>
  <c r="H5" i="34"/>
  <c r="G5" i="34"/>
  <c r="F5" i="34"/>
  <c r="E5" i="34"/>
  <c r="D5" i="34"/>
  <c r="C5" i="34"/>
  <c r="B5" i="34"/>
  <c r="U6" i="29"/>
  <c r="U7" i="29"/>
  <c r="U8" i="29"/>
  <c r="U9" i="29"/>
  <c r="U10" i="29"/>
  <c r="U11" i="29"/>
  <c r="U12" i="29"/>
  <c r="U13" i="29"/>
  <c r="U14" i="29"/>
  <c r="U15" i="29"/>
  <c r="U16" i="29"/>
  <c r="U17" i="29"/>
  <c r="T6" i="29"/>
  <c r="T7" i="29"/>
  <c r="T8" i="29"/>
  <c r="T9" i="29"/>
  <c r="T10" i="29"/>
  <c r="T11" i="29"/>
  <c r="T12" i="29"/>
  <c r="T13" i="29"/>
  <c r="T14" i="29"/>
  <c r="T15" i="29"/>
  <c r="T16" i="29"/>
  <c r="T17" i="29"/>
  <c r="S6" i="29"/>
  <c r="S7" i="29"/>
  <c r="S8" i="29"/>
  <c r="S9" i="29"/>
  <c r="S10" i="29"/>
  <c r="S11" i="29"/>
  <c r="S12" i="29"/>
  <c r="S13" i="29"/>
  <c r="S14" i="29"/>
  <c r="S15" i="29"/>
  <c r="S16" i="29"/>
  <c r="S17" i="29"/>
  <c r="R6" i="29"/>
  <c r="R7" i="29"/>
  <c r="R8" i="29"/>
  <c r="R9" i="29"/>
  <c r="R10" i="29"/>
  <c r="R11" i="29"/>
  <c r="R12" i="29"/>
  <c r="R13" i="29"/>
  <c r="R14" i="29"/>
  <c r="R15" i="29"/>
  <c r="R16" i="29"/>
  <c r="R17" i="29"/>
  <c r="Q6" i="29"/>
  <c r="Q7" i="29"/>
  <c r="Q8" i="29"/>
  <c r="Q9" i="29"/>
  <c r="Q10" i="29"/>
  <c r="Q11" i="29"/>
  <c r="Q12" i="29"/>
  <c r="Q13" i="29"/>
  <c r="Q14" i="29"/>
  <c r="Q15" i="29"/>
  <c r="Q16" i="29"/>
  <c r="Q17" i="29"/>
  <c r="P6" i="29"/>
  <c r="P7" i="29"/>
  <c r="P8" i="29"/>
  <c r="P9" i="29"/>
  <c r="P10" i="29"/>
  <c r="P11" i="29"/>
  <c r="P12" i="29"/>
  <c r="P13" i="29"/>
  <c r="P14" i="29"/>
  <c r="P15" i="29"/>
  <c r="P16" i="29"/>
  <c r="P17" i="29"/>
  <c r="O6" i="29"/>
  <c r="O7" i="29"/>
  <c r="O8" i="29"/>
  <c r="O9" i="29"/>
  <c r="O10" i="29"/>
  <c r="O11" i="29"/>
  <c r="O12" i="29"/>
  <c r="O13" i="29"/>
  <c r="O14" i="29"/>
  <c r="O15" i="29"/>
  <c r="O16" i="29"/>
  <c r="O17" i="29"/>
  <c r="N6" i="29"/>
  <c r="N7" i="29"/>
  <c r="N8" i="29"/>
  <c r="N9" i="29"/>
  <c r="N10" i="29"/>
  <c r="N11" i="29"/>
  <c r="N12" i="29"/>
  <c r="N13" i="29"/>
  <c r="N14" i="29"/>
  <c r="N15" i="29"/>
  <c r="N16" i="29"/>
  <c r="N17" i="29"/>
  <c r="M6" i="29"/>
  <c r="M7" i="29"/>
  <c r="M8" i="29"/>
  <c r="M9" i="29"/>
  <c r="M10" i="29"/>
  <c r="M11" i="29"/>
  <c r="M12" i="29"/>
  <c r="M13" i="29"/>
  <c r="M14" i="29"/>
  <c r="M15" i="29"/>
  <c r="M16" i="29"/>
  <c r="M17" i="29"/>
  <c r="L6" i="29"/>
  <c r="L7" i="29"/>
  <c r="L8" i="29"/>
  <c r="L9" i="29"/>
  <c r="L10" i="29"/>
  <c r="L11" i="29"/>
  <c r="L12" i="29"/>
  <c r="L13" i="29"/>
  <c r="L14" i="29"/>
  <c r="L15" i="29"/>
  <c r="L16" i="29"/>
  <c r="L17" i="29"/>
  <c r="K6" i="29"/>
  <c r="K7" i="29"/>
  <c r="K8" i="29"/>
  <c r="K9" i="29"/>
  <c r="K10" i="29"/>
  <c r="K11" i="29"/>
  <c r="K12" i="29"/>
  <c r="K13" i="29"/>
  <c r="K15" i="29"/>
  <c r="K16" i="29"/>
  <c r="K17" i="29"/>
  <c r="J6" i="29"/>
  <c r="J7" i="29"/>
  <c r="J8" i="29"/>
  <c r="J9" i="29"/>
  <c r="J10" i="29"/>
  <c r="J11" i="29"/>
  <c r="J12" i="29"/>
  <c r="J13" i="29"/>
  <c r="J14" i="29"/>
  <c r="J15" i="29"/>
  <c r="J16" i="29"/>
  <c r="J17" i="29"/>
  <c r="I6" i="29"/>
  <c r="I7" i="29"/>
  <c r="I8" i="29"/>
  <c r="I9" i="29"/>
  <c r="I10" i="29"/>
  <c r="I11" i="29"/>
  <c r="I12" i="29"/>
  <c r="I13" i="29"/>
  <c r="I14" i="29"/>
  <c r="I15" i="29"/>
  <c r="I16" i="29"/>
  <c r="I17" i="29"/>
  <c r="H6" i="29"/>
  <c r="H7" i="29"/>
  <c r="H8" i="29"/>
  <c r="H9" i="29"/>
  <c r="H10" i="29"/>
  <c r="H11" i="29"/>
  <c r="H12" i="29"/>
  <c r="H13" i="29"/>
  <c r="H14" i="29"/>
  <c r="H15" i="29"/>
  <c r="H16" i="29"/>
  <c r="H17" i="29"/>
  <c r="G6" i="29"/>
  <c r="G7" i="29"/>
  <c r="G8" i="29"/>
  <c r="G9" i="29"/>
  <c r="G10" i="29"/>
  <c r="G11" i="29"/>
  <c r="G12" i="29"/>
  <c r="G13" i="29"/>
  <c r="G14" i="29"/>
  <c r="G15" i="29"/>
  <c r="G16" i="29"/>
  <c r="G17" i="29"/>
  <c r="F6" i="29"/>
  <c r="F7" i="29"/>
  <c r="F8" i="29"/>
  <c r="F9" i="29"/>
  <c r="F10" i="29"/>
  <c r="F11" i="29"/>
  <c r="F12" i="29"/>
  <c r="F13" i="29"/>
  <c r="F14" i="29"/>
  <c r="F15" i="29"/>
  <c r="F16" i="29"/>
  <c r="F17" i="29"/>
  <c r="E6" i="29"/>
  <c r="E7" i="29"/>
  <c r="E8" i="29"/>
  <c r="E9" i="29"/>
  <c r="E10" i="29"/>
  <c r="E11" i="29"/>
  <c r="E12" i="29"/>
  <c r="E13" i="29"/>
  <c r="E14" i="29"/>
  <c r="E15" i="29"/>
  <c r="E16" i="29"/>
  <c r="E17" i="29"/>
  <c r="D6" i="29"/>
  <c r="D7" i="29"/>
  <c r="D8" i="29"/>
  <c r="D9" i="29"/>
  <c r="D10" i="29"/>
  <c r="D11" i="29"/>
  <c r="D12" i="29"/>
  <c r="D13" i="29"/>
  <c r="D14" i="29"/>
  <c r="D15" i="29"/>
  <c r="D16" i="29"/>
  <c r="D17" i="29"/>
  <c r="C6" i="29"/>
  <c r="C7" i="29"/>
  <c r="C8" i="29"/>
  <c r="C9" i="29"/>
  <c r="C10" i="29"/>
  <c r="C11" i="29"/>
  <c r="C12" i="29"/>
  <c r="C13" i="29"/>
  <c r="C14" i="29"/>
  <c r="C15" i="29"/>
  <c r="C16" i="29"/>
  <c r="C17" i="29"/>
  <c r="L5" i="29"/>
  <c r="M5" i="29"/>
  <c r="N5" i="29"/>
  <c r="O5" i="29"/>
  <c r="P5" i="29"/>
  <c r="Q5" i="29"/>
  <c r="R5" i="29"/>
  <c r="S5" i="29"/>
  <c r="T5" i="29"/>
  <c r="U5" i="29"/>
  <c r="C5" i="29"/>
  <c r="D5" i="29"/>
  <c r="E5" i="29"/>
  <c r="F5" i="29"/>
  <c r="G5" i="29"/>
  <c r="H5" i="29"/>
  <c r="I5" i="29"/>
  <c r="J5" i="29"/>
  <c r="K5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C7" i="26"/>
  <c r="C8" i="26"/>
  <c r="C9" i="26"/>
  <c r="C10" i="26"/>
  <c r="C11" i="26"/>
  <c r="C14" i="26"/>
  <c r="C15" i="26"/>
  <c r="C16" i="26"/>
  <c r="C17" i="26"/>
  <c r="C19" i="26"/>
  <c r="C20" i="26"/>
  <c r="C21" i="26"/>
  <c r="C22" i="26"/>
  <c r="C23" i="26"/>
  <c r="C6" i="26"/>
  <c r="B7" i="26"/>
  <c r="B8" i="26"/>
  <c r="B9" i="26"/>
  <c r="B10" i="26"/>
  <c r="B11" i="26"/>
  <c r="B14" i="26"/>
  <c r="B15" i="26"/>
  <c r="B16" i="26"/>
  <c r="B17" i="26"/>
  <c r="B19" i="26"/>
  <c r="B20" i="26"/>
  <c r="B21" i="26"/>
  <c r="B22" i="26"/>
  <c r="B23" i="26"/>
  <c r="B6" i="26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O13" i="25"/>
  <c r="O14" i="25"/>
  <c r="O15" i="25"/>
  <c r="O16" i="25"/>
  <c r="O17" i="25"/>
  <c r="O18" i="25"/>
  <c r="O19" i="25"/>
  <c r="O20" i="25"/>
  <c r="O21" i="25"/>
  <c r="O23" i="25"/>
  <c r="O24" i="25"/>
  <c r="O25" i="25"/>
  <c r="O26" i="25"/>
  <c r="O27" i="25"/>
  <c r="N13" i="25"/>
  <c r="N14" i="25"/>
  <c r="N15" i="25"/>
  <c r="N16" i="25"/>
  <c r="N17" i="25"/>
  <c r="N18" i="25"/>
  <c r="N19" i="25"/>
  <c r="N20" i="25"/>
  <c r="N21" i="25"/>
  <c r="N23" i="25"/>
  <c r="N24" i="25"/>
  <c r="N25" i="25"/>
  <c r="N26" i="25"/>
  <c r="N27" i="25"/>
  <c r="M13" i="25"/>
  <c r="M14" i="25"/>
  <c r="M15" i="25"/>
  <c r="M16" i="25"/>
  <c r="M17" i="25"/>
  <c r="M18" i="25"/>
  <c r="M19" i="25"/>
  <c r="M20" i="25"/>
  <c r="M21" i="25"/>
  <c r="M23" i="25"/>
  <c r="M24" i="25"/>
  <c r="M25" i="25"/>
  <c r="M26" i="25"/>
  <c r="M27" i="25"/>
  <c r="L13" i="25"/>
  <c r="L14" i="25"/>
  <c r="L15" i="25"/>
  <c r="L16" i="25"/>
  <c r="L17" i="25"/>
  <c r="L18" i="25"/>
  <c r="L19" i="25"/>
  <c r="L20" i="25"/>
  <c r="L21" i="25"/>
  <c r="L23" i="25"/>
  <c r="L24" i="25"/>
  <c r="L25" i="25"/>
  <c r="L26" i="25"/>
  <c r="L27" i="25"/>
  <c r="K13" i="25"/>
  <c r="K14" i="25"/>
  <c r="K15" i="25"/>
  <c r="K16" i="25"/>
  <c r="K17" i="25"/>
  <c r="K18" i="25"/>
  <c r="K19" i="25"/>
  <c r="K20" i="25"/>
  <c r="K21" i="25"/>
  <c r="K23" i="25"/>
  <c r="K24" i="25"/>
  <c r="K25" i="25"/>
  <c r="K26" i="25"/>
  <c r="K27" i="25"/>
  <c r="J13" i="25"/>
  <c r="J14" i="25"/>
  <c r="J15" i="25"/>
  <c r="J16" i="25"/>
  <c r="J17" i="25"/>
  <c r="J18" i="25"/>
  <c r="J19" i="25"/>
  <c r="J20" i="25"/>
  <c r="J21" i="25"/>
  <c r="J23" i="25"/>
  <c r="J24" i="25"/>
  <c r="J25" i="25"/>
  <c r="J26" i="25"/>
  <c r="J27" i="25"/>
  <c r="I13" i="25"/>
  <c r="I14" i="25"/>
  <c r="I15" i="25"/>
  <c r="I16" i="25"/>
  <c r="I17" i="25"/>
  <c r="I18" i="25"/>
  <c r="I19" i="25"/>
  <c r="I20" i="25"/>
  <c r="I21" i="25"/>
  <c r="I23" i="25"/>
  <c r="I24" i="25"/>
  <c r="I25" i="25"/>
  <c r="I26" i="25"/>
  <c r="I27" i="25"/>
  <c r="H13" i="25"/>
  <c r="H14" i="25"/>
  <c r="H15" i="25"/>
  <c r="H16" i="25"/>
  <c r="H17" i="25"/>
  <c r="H18" i="25"/>
  <c r="H19" i="25"/>
  <c r="H20" i="25"/>
  <c r="H21" i="25"/>
  <c r="H23" i="25"/>
  <c r="H24" i="25"/>
  <c r="H25" i="25"/>
  <c r="H26" i="25"/>
  <c r="H27" i="25"/>
  <c r="G13" i="25"/>
  <c r="G14" i="25"/>
  <c r="G15" i="25"/>
  <c r="G16" i="25"/>
  <c r="G17" i="25"/>
  <c r="G18" i="25"/>
  <c r="G19" i="25"/>
  <c r="G20" i="25"/>
  <c r="G21" i="25"/>
  <c r="G23" i="25"/>
  <c r="G24" i="25"/>
  <c r="G25" i="25"/>
  <c r="G26" i="25"/>
  <c r="G27" i="25"/>
  <c r="F13" i="25"/>
  <c r="F14" i="25"/>
  <c r="F15" i="25"/>
  <c r="F16" i="25"/>
  <c r="F17" i="25"/>
  <c r="F18" i="25"/>
  <c r="F19" i="25"/>
  <c r="F20" i="25"/>
  <c r="F21" i="25"/>
  <c r="F23" i="25"/>
  <c r="F24" i="25"/>
  <c r="F25" i="25"/>
  <c r="F26" i="25"/>
  <c r="F27" i="25"/>
  <c r="E13" i="25"/>
  <c r="E14" i="25"/>
  <c r="E15" i="25"/>
  <c r="E16" i="25"/>
  <c r="E17" i="25"/>
  <c r="E18" i="25"/>
  <c r="E19" i="25"/>
  <c r="E20" i="25"/>
  <c r="E21" i="25"/>
  <c r="E23" i="25"/>
  <c r="E24" i="25"/>
  <c r="E25" i="25"/>
  <c r="E26" i="25"/>
  <c r="E27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3" i="25"/>
  <c r="D24" i="25"/>
  <c r="D25" i="25"/>
  <c r="D26" i="25"/>
  <c r="D27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3" i="25"/>
  <c r="C24" i="25"/>
  <c r="C25" i="25"/>
  <c r="C26" i="25"/>
  <c r="C27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3" i="25"/>
  <c r="B24" i="25"/>
  <c r="B25" i="25"/>
  <c r="B26" i="25"/>
  <c r="B27" i="25"/>
  <c r="B6" i="25"/>
  <c r="C34" i="25"/>
  <c r="F34" i="25"/>
  <c r="I34" i="25"/>
  <c r="L34" i="25"/>
  <c r="O34" i="25"/>
  <c r="R34" i="25"/>
  <c r="U34" i="25"/>
  <c r="X34" i="25"/>
  <c r="AA34" i="25"/>
  <c r="AD34" i="25"/>
  <c r="AG34" i="25"/>
  <c r="AJ34" i="25"/>
  <c r="AM34" i="25"/>
  <c r="AP34" i="25"/>
  <c r="AS34" i="25"/>
  <c r="AV34" i="25"/>
  <c r="AY34" i="25"/>
  <c r="BB34" i="25"/>
  <c r="C35" i="25"/>
  <c r="F35" i="25"/>
  <c r="I35" i="25"/>
  <c r="L35" i="25"/>
  <c r="O35" i="25"/>
  <c r="R35" i="25"/>
  <c r="U35" i="25"/>
  <c r="X35" i="25"/>
  <c r="AA35" i="25"/>
  <c r="AD35" i="25"/>
  <c r="AG35" i="25"/>
  <c r="AJ35" i="25"/>
  <c r="AM35" i="25"/>
  <c r="AP35" i="25"/>
  <c r="AS35" i="25"/>
  <c r="AV35" i="25"/>
  <c r="AY35" i="25"/>
  <c r="BB35" i="25"/>
  <c r="D80" i="24"/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L10" i="24"/>
  <c r="M10" i="24"/>
  <c r="N10" i="24"/>
  <c r="O10" i="24"/>
  <c r="P10" i="24"/>
  <c r="Q10" i="24"/>
  <c r="R10" i="24"/>
  <c r="S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L18" i="24"/>
  <c r="M18" i="24"/>
  <c r="N18" i="24"/>
  <c r="O18" i="24"/>
  <c r="P18" i="24"/>
  <c r="Q18" i="24"/>
  <c r="R18" i="24"/>
  <c r="S18" i="24"/>
  <c r="M20" i="24"/>
  <c r="N20" i="24"/>
  <c r="O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L22" i="24"/>
  <c r="M22" i="24"/>
  <c r="N22" i="24"/>
  <c r="O22" i="24"/>
  <c r="P22" i="24"/>
  <c r="Q22" i="24"/>
  <c r="R22" i="24"/>
  <c r="S22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M25" i="24"/>
  <c r="C26" i="24"/>
  <c r="O26" i="24"/>
  <c r="P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B7" i="24"/>
  <c r="B8" i="24"/>
  <c r="B9" i="24"/>
  <c r="B11" i="24"/>
  <c r="B12" i="24"/>
  <c r="B14" i="24"/>
  <c r="B15" i="24"/>
  <c r="B16" i="24"/>
  <c r="B17" i="24"/>
  <c r="B21" i="24"/>
  <c r="B24" i="24"/>
  <c r="B26" i="24"/>
  <c r="B27" i="24"/>
  <c r="B28" i="24"/>
  <c r="R15" i="23"/>
  <c r="R17" i="23"/>
  <c r="B6" i="30"/>
  <c r="J41" i="30"/>
  <c r="B75" i="33" l="1"/>
  <c r="D94" i="33" l="1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4" i="33"/>
  <c r="R57" i="33"/>
  <c r="O57" i="33"/>
  <c r="N57" i="33"/>
  <c r="L57" i="33"/>
  <c r="K57" i="33"/>
  <c r="I57" i="33"/>
  <c r="H57" i="33"/>
  <c r="B57" i="33"/>
  <c r="R56" i="33"/>
  <c r="Q56" i="33"/>
  <c r="O56" i="33"/>
  <c r="L56" i="33"/>
  <c r="K56" i="33"/>
  <c r="I56" i="33"/>
  <c r="H56" i="33"/>
  <c r="C56" i="33"/>
  <c r="B56" i="33"/>
  <c r="AT55" i="33"/>
  <c r="AT56" i="33" s="1"/>
  <c r="AQ55" i="33"/>
  <c r="AQ56" i="33" s="1"/>
  <c r="AN55" i="33"/>
  <c r="AN56" i="33" s="1"/>
  <c r="AH55" i="33"/>
  <c r="AH56" i="33" s="1"/>
  <c r="AB55" i="33"/>
  <c r="AB56" i="33" s="1"/>
  <c r="Y55" i="33"/>
  <c r="V55" i="33"/>
  <c r="V56" i="33" s="1"/>
  <c r="S55" i="33"/>
  <c r="S56" i="33" s="1"/>
  <c r="P55" i="33"/>
  <c r="P56" i="33" s="1"/>
  <c r="M55" i="33"/>
  <c r="E26" i="33" s="1"/>
  <c r="J55" i="33"/>
  <c r="J56" i="33" s="1"/>
  <c r="G55" i="33"/>
  <c r="D55" i="33"/>
  <c r="D56" i="33" s="1"/>
  <c r="BF54" i="33"/>
  <c r="T25" i="33" s="1"/>
  <c r="BC54" i="33"/>
  <c r="S25" i="33" s="1"/>
  <c r="AZ54" i="33"/>
  <c r="R25" i="33" s="1"/>
  <c r="AW54" i="33"/>
  <c r="Q25" i="33" s="1"/>
  <c r="AT54" i="33"/>
  <c r="P25" i="33" s="1"/>
  <c r="AQ54" i="33"/>
  <c r="O25" i="33" s="1"/>
  <c r="AN54" i="33"/>
  <c r="N25" i="33" s="1"/>
  <c r="AK54" i="33"/>
  <c r="M25" i="33" s="1"/>
  <c r="AH54" i="33"/>
  <c r="L25" i="33" s="1"/>
  <c r="AE54" i="33"/>
  <c r="K25" i="33" s="1"/>
  <c r="AB54" i="33"/>
  <c r="J25" i="33" s="1"/>
  <c r="Y54" i="33"/>
  <c r="I25" i="33" s="1"/>
  <c r="V54" i="33"/>
  <c r="H25" i="33" s="1"/>
  <c r="S54" i="33"/>
  <c r="G25" i="33" s="1"/>
  <c r="P54" i="33"/>
  <c r="F25" i="33" s="1"/>
  <c r="M54" i="33"/>
  <c r="E25" i="33" s="1"/>
  <c r="J54" i="33"/>
  <c r="D25" i="33" s="1"/>
  <c r="G54" i="33"/>
  <c r="C25" i="33" s="1"/>
  <c r="D54" i="33"/>
  <c r="B25" i="33" s="1"/>
  <c r="BF53" i="33"/>
  <c r="T24" i="33" s="1"/>
  <c r="BC53" i="33"/>
  <c r="S24" i="33" s="1"/>
  <c r="AZ53" i="33"/>
  <c r="R24" i="33" s="1"/>
  <c r="AW53" i="33"/>
  <c r="Q24" i="33" s="1"/>
  <c r="AT53" i="33"/>
  <c r="P24" i="33" s="1"/>
  <c r="AQ53" i="33"/>
  <c r="O24" i="33" s="1"/>
  <c r="AN53" i="33"/>
  <c r="N24" i="33" s="1"/>
  <c r="AK53" i="33"/>
  <c r="M24" i="33" s="1"/>
  <c r="AH53" i="33"/>
  <c r="L24" i="33" s="1"/>
  <c r="AE53" i="33"/>
  <c r="K24" i="33" s="1"/>
  <c r="AB53" i="33"/>
  <c r="BF52" i="33"/>
  <c r="T23" i="33" s="1"/>
  <c r="BC52" i="33"/>
  <c r="S23" i="33" s="1"/>
  <c r="AZ52" i="33"/>
  <c r="R23" i="33" s="1"/>
  <c r="AW52" i="33"/>
  <c r="Q23" i="33" s="1"/>
  <c r="AT52" i="33"/>
  <c r="P23" i="33" s="1"/>
  <c r="AQ52" i="33"/>
  <c r="O23" i="33" s="1"/>
  <c r="AN52" i="33"/>
  <c r="N23" i="33" s="1"/>
  <c r="AK52" i="33"/>
  <c r="M23" i="33" s="1"/>
  <c r="AH52" i="33"/>
  <c r="L23" i="33" s="1"/>
  <c r="AE52" i="33"/>
  <c r="K23" i="33" s="1"/>
  <c r="AB52" i="33"/>
  <c r="J23" i="33" s="1"/>
  <c r="Y52" i="33"/>
  <c r="I23" i="33" s="1"/>
  <c r="V52" i="33"/>
  <c r="H23" i="33" s="1"/>
  <c r="S52" i="33"/>
  <c r="G23" i="33" s="1"/>
  <c r="P52" i="33"/>
  <c r="M52" i="33"/>
  <c r="E23" i="33" s="1"/>
  <c r="J52" i="33"/>
  <c r="D23" i="33" s="1"/>
  <c r="G52" i="33"/>
  <c r="C23" i="33" s="1"/>
  <c r="D52" i="33"/>
  <c r="B23" i="33" s="1"/>
  <c r="BF51" i="33"/>
  <c r="T22" i="33" s="1"/>
  <c r="BC51" i="33"/>
  <c r="AZ51" i="33"/>
  <c r="AW51" i="33"/>
  <c r="Q22" i="33" s="1"/>
  <c r="AT51" i="33"/>
  <c r="P22" i="33" s="1"/>
  <c r="AQ51" i="33"/>
  <c r="AN51" i="33"/>
  <c r="AK51" i="33"/>
  <c r="AH51" i="33"/>
  <c r="L22" i="33" s="1"/>
  <c r="AE51" i="33"/>
  <c r="K22" i="33" s="1"/>
  <c r="AB51" i="33"/>
  <c r="Y51" i="33"/>
  <c r="I22" i="33" s="1"/>
  <c r="V51" i="33"/>
  <c r="H22" i="33" s="1"/>
  <c r="S51" i="33"/>
  <c r="G22" i="33" s="1"/>
  <c r="P51" i="33"/>
  <c r="M51" i="33"/>
  <c r="E22" i="33" s="1"/>
  <c r="J51" i="33"/>
  <c r="D22" i="33" s="1"/>
  <c r="G51" i="33"/>
  <c r="D51" i="33"/>
  <c r="BF50" i="33"/>
  <c r="T21" i="33" s="1"/>
  <c r="BC50" i="33"/>
  <c r="S21" i="33" s="1"/>
  <c r="AZ50" i="33"/>
  <c r="R21" i="33" s="1"/>
  <c r="AW50" i="33"/>
  <c r="Q21" i="33" s="1"/>
  <c r="AT50" i="33"/>
  <c r="P21" i="33" s="1"/>
  <c r="AQ50" i="33"/>
  <c r="O21" i="33" s="1"/>
  <c r="AN50" i="33"/>
  <c r="N21" i="33" s="1"/>
  <c r="AK50" i="33"/>
  <c r="M21" i="33" s="1"/>
  <c r="AH50" i="33"/>
  <c r="L21" i="33" s="1"/>
  <c r="AE50" i="33"/>
  <c r="K21" i="33" s="1"/>
  <c r="AB50" i="33"/>
  <c r="J21" i="33" s="1"/>
  <c r="Y50" i="33"/>
  <c r="I21" i="33" s="1"/>
  <c r="V50" i="33"/>
  <c r="H21" i="33" s="1"/>
  <c r="S50" i="33"/>
  <c r="G21" i="33" s="1"/>
  <c r="P50" i="33"/>
  <c r="F21" i="33" s="1"/>
  <c r="BF49" i="33"/>
  <c r="T20" i="33" s="1"/>
  <c r="BC49" i="33"/>
  <c r="S20" i="33" s="1"/>
  <c r="AZ49" i="33"/>
  <c r="AW49" i="33"/>
  <c r="Q20" i="33" s="1"/>
  <c r="AT49" i="33"/>
  <c r="P20" i="33" s="1"/>
  <c r="AQ49" i="33"/>
  <c r="O20" i="33" s="1"/>
  <c r="AN49" i="33"/>
  <c r="N20" i="33" s="1"/>
  <c r="AK49" i="33"/>
  <c r="M20" i="33" s="1"/>
  <c r="AH49" i="33"/>
  <c r="L20" i="33" s="1"/>
  <c r="AE49" i="33"/>
  <c r="K20" i="33" s="1"/>
  <c r="AB49" i="33"/>
  <c r="Y49" i="33"/>
  <c r="I20" i="33" s="1"/>
  <c r="V49" i="33"/>
  <c r="H20" i="33" s="1"/>
  <c r="S49" i="33"/>
  <c r="G20" i="33" s="1"/>
  <c r="P49" i="33"/>
  <c r="F20" i="33" s="1"/>
  <c r="M49" i="33"/>
  <c r="E20" i="33" s="1"/>
  <c r="J49" i="33"/>
  <c r="D20" i="33" s="1"/>
  <c r="G49" i="33"/>
  <c r="C20" i="33" s="1"/>
  <c r="D49" i="33"/>
  <c r="B20" i="33" s="1"/>
  <c r="BF48" i="33"/>
  <c r="T19" i="33" s="1"/>
  <c r="BC48" i="33"/>
  <c r="S19" i="33" s="1"/>
  <c r="AZ48" i="33"/>
  <c r="R19" i="33" s="1"/>
  <c r="AW48" i="33"/>
  <c r="Q19" i="33" s="1"/>
  <c r="AT48" i="33"/>
  <c r="P19" i="33" s="1"/>
  <c r="AQ48" i="33"/>
  <c r="O19" i="33" s="1"/>
  <c r="AN48" i="33"/>
  <c r="N19" i="33" s="1"/>
  <c r="AK48" i="33"/>
  <c r="M19" i="33" s="1"/>
  <c r="AH48" i="33"/>
  <c r="L19" i="33" s="1"/>
  <c r="AE48" i="33"/>
  <c r="K19" i="33" s="1"/>
  <c r="AB48" i="33"/>
  <c r="J19" i="33" s="1"/>
  <c r="Y48" i="33"/>
  <c r="I19" i="33" s="1"/>
  <c r="V48" i="33"/>
  <c r="H19" i="33" s="1"/>
  <c r="S48" i="33"/>
  <c r="G19" i="33" s="1"/>
  <c r="P48" i="33"/>
  <c r="F19" i="33" s="1"/>
  <c r="M48" i="33"/>
  <c r="E19" i="33" s="1"/>
  <c r="J48" i="33"/>
  <c r="D19" i="33" s="1"/>
  <c r="G48" i="33"/>
  <c r="C19" i="33" s="1"/>
  <c r="D48" i="33"/>
  <c r="B19" i="33" s="1"/>
  <c r="BF47" i="33"/>
  <c r="T18" i="33" s="1"/>
  <c r="BC47" i="33"/>
  <c r="S18" i="33" s="1"/>
  <c r="AZ47" i="33"/>
  <c r="R18" i="33" s="1"/>
  <c r="AW47" i="33"/>
  <c r="Q18" i="33" s="1"/>
  <c r="AT47" i="33"/>
  <c r="P18" i="33" s="1"/>
  <c r="AQ47" i="33"/>
  <c r="O18" i="33" s="1"/>
  <c r="AN47" i="33"/>
  <c r="N18" i="33" s="1"/>
  <c r="AK47" i="33"/>
  <c r="M18" i="33" s="1"/>
  <c r="AH47" i="33"/>
  <c r="L18" i="33" s="1"/>
  <c r="AE47" i="33"/>
  <c r="K18" i="33" s="1"/>
  <c r="AB47" i="33"/>
  <c r="J18" i="33" s="1"/>
  <c r="Y47" i="33"/>
  <c r="I18" i="33" s="1"/>
  <c r="V47" i="33"/>
  <c r="H18" i="33" s="1"/>
  <c r="S47" i="33"/>
  <c r="G18" i="33" s="1"/>
  <c r="P47" i="33"/>
  <c r="F18" i="33" s="1"/>
  <c r="M47" i="33"/>
  <c r="E18" i="33" s="1"/>
  <c r="J47" i="33"/>
  <c r="D18" i="33" s="1"/>
  <c r="G47" i="33"/>
  <c r="C18" i="33" s="1"/>
  <c r="D47" i="33"/>
  <c r="B18" i="33" s="1"/>
  <c r="BF46" i="33"/>
  <c r="T17" i="33" s="1"/>
  <c r="BC46" i="33"/>
  <c r="S17" i="33" s="1"/>
  <c r="AZ46" i="33"/>
  <c r="R17" i="33" s="1"/>
  <c r="AW46" i="33"/>
  <c r="Q17" i="33" s="1"/>
  <c r="AT46" i="33"/>
  <c r="P17" i="33" s="1"/>
  <c r="AQ46" i="33"/>
  <c r="O17" i="33" s="1"/>
  <c r="AN46" i="33"/>
  <c r="N17" i="33" s="1"/>
  <c r="AK46" i="33"/>
  <c r="M17" i="33" s="1"/>
  <c r="AH46" i="33"/>
  <c r="L17" i="33" s="1"/>
  <c r="AE46" i="33"/>
  <c r="K17" i="33" s="1"/>
  <c r="AB46" i="33"/>
  <c r="J17" i="33" s="1"/>
  <c r="Y46" i="33"/>
  <c r="I17" i="33" s="1"/>
  <c r="V46" i="33"/>
  <c r="H17" i="33" s="1"/>
  <c r="S46" i="33"/>
  <c r="G17" i="33" s="1"/>
  <c r="P46" i="33"/>
  <c r="F17" i="33" s="1"/>
  <c r="M46" i="33"/>
  <c r="E17" i="33" s="1"/>
  <c r="J46" i="33"/>
  <c r="D17" i="33" s="1"/>
  <c r="G46" i="33"/>
  <c r="C17" i="33" s="1"/>
  <c r="D46" i="33"/>
  <c r="B17" i="33" s="1"/>
  <c r="BF45" i="33"/>
  <c r="T16" i="33" s="1"/>
  <c r="BC45" i="33"/>
  <c r="S16" i="33" s="1"/>
  <c r="AZ45" i="33"/>
  <c r="R16" i="33" s="1"/>
  <c r="AW45" i="33"/>
  <c r="Q16" i="33" s="1"/>
  <c r="AT45" i="33"/>
  <c r="P16" i="33" s="1"/>
  <c r="AQ45" i="33"/>
  <c r="O16" i="33" s="1"/>
  <c r="AN45" i="33"/>
  <c r="N16" i="33" s="1"/>
  <c r="AK45" i="33"/>
  <c r="M16" i="33" s="1"/>
  <c r="AH45" i="33"/>
  <c r="L16" i="33" s="1"/>
  <c r="AE45" i="33"/>
  <c r="K16" i="33" s="1"/>
  <c r="AB45" i="33"/>
  <c r="J16" i="33" s="1"/>
  <c r="Y45" i="33"/>
  <c r="I16" i="33" s="1"/>
  <c r="V45" i="33"/>
  <c r="H16" i="33" s="1"/>
  <c r="S45" i="33"/>
  <c r="G16" i="33" s="1"/>
  <c r="P45" i="33"/>
  <c r="M45" i="33"/>
  <c r="E16" i="33" s="1"/>
  <c r="J45" i="33"/>
  <c r="D16" i="33" s="1"/>
  <c r="G45" i="33"/>
  <c r="C16" i="33" s="1"/>
  <c r="D45" i="33"/>
  <c r="B16" i="33" s="1"/>
  <c r="BF44" i="33"/>
  <c r="T15" i="33" s="1"/>
  <c r="BC44" i="33"/>
  <c r="S15" i="33" s="1"/>
  <c r="AZ44" i="33"/>
  <c r="R15" i="33" s="1"/>
  <c r="AW44" i="33"/>
  <c r="Q15" i="33" s="1"/>
  <c r="AT44" i="33"/>
  <c r="P15" i="33" s="1"/>
  <c r="AQ44" i="33"/>
  <c r="O15" i="33" s="1"/>
  <c r="AN44" i="33"/>
  <c r="N15" i="33" s="1"/>
  <c r="AK44" i="33"/>
  <c r="M15" i="33" s="1"/>
  <c r="AH44" i="33"/>
  <c r="L15" i="33" s="1"/>
  <c r="AE44" i="33"/>
  <c r="K15" i="33" s="1"/>
  <c r="AB44" i="33"/>
  <c r="J15" i="33" s="1"/>
  <c r="Y44" i="33"/>
  <c r="I15" i="33" s="1"/>
  <c r="V44" i="33"/>
  <c r="H15" i="33" s="1"/>
  <c r="S44" i="33"/>
  <c r="G15" i="33" s="1"/>
  <c r="P44" i="33"/>
  <c r="M44" i="33"/>
  <c r="E15" i="33" s="1"/>
  <c r="J44" i="33"/>
  <c r="D15" i="33" s="1"/>
  <c r="G44" i="33"/>
  <c r="C15" i="33" s="1"/>
  <c r="D44" i="33"/>
  <c r="B15" i="33" s="1"/>
  <c r="BF43" i="33"/>
  <c r="T14" i="33" s="1"/>
  <c r="BC43" i="33"/>
  <c r="S14" i="33" s="1"/>
  <c r="AZ43" i="33"/>
  <c r="R14" i="33" s="1"/>
  <c r="AW43" i="33"/>
  <c r="Q14" i="33" s="1"/>
  <c r="AT43" i="33"/>
  <c r="P14" i="33" s="1"/>
  <c r="AQ43" i="33"/>
  <c r="O14" i="33" s="1"/>
  <c r="AN43" i="33"/>
  <c r="N14" i="33" s="1"/>
  <c r="AK43" i="33"/>
  <c r="M14" i="33" s="1"/>
  <c r="AH43" i="33"/>
  <c r="L14" i="33" s="1"/>
  <c r="AE43" i="33"/>
  <c r="K14" i="33" s="1"/>
  <c r="AB43" i="33"/>
  <c r="J14" i="33" s="1"/>
  <c r="Y43" i="33"/>
  <c r="I14" i="33" s="1"/>
  <c r="V43" i="33"/>
  <c r="H14" i="33" s="1"/>
  <c r="S43" i="33"/>
  <c r="G14" i="33" s="1"/>
  <c r="P43" i="33"/>
  <c r="F14" i="33" s="1"/>
  <c r="M43" i="33"/>
  <c r="E14" i="33" s="1"/>
  <c r="J43" i="33"/>
  <c r="D14" i="33" s="1"/>
  <c r="G43" i="33"/>
  <c r="C14" i="33" s="1"/>
  <c r="D43" i="33"/>
  <c r="B14" i="33" s="1"/>
  <c r="BF42" i="33"/>
  <c r="T13" i="33" s="1"/>
  <c r="BC42" i="33"/>
  <c r="S13" i="33" s="1"/>
  <c r="AZ42" i="33"/>
  <c r="R13" i="33" s="1"/>
  <c r="AW42" i="33"/>
  <c r="Q13" i="33" s="1"/>
  <c r="AT42" i="33"/>
  <c r="P13" i="33" s="1"/>
  <c r="AQ42" i="33"/>
  <c r="O13" i="33" s="1"/>
  <c r="AN42" i="33"/>
  <c r="N13" i="33" s="1"/>
  <c r="AK42" i="33"/>
  <c r="M13" i="33" s="1"/>
  <c r="AH42" i="33"/>
  <c r="L13" i="33" s="1"/>
  <c r="AE42" i="33"/>
  <c r="K13" i="33" s="1"/>
  <c r="AB42" i="33"/>
  <c r="J13" i="33" s="1"/>
  <c r="Y42" i="33"/>
  <c r="I13" i="33" s="1"/>
  <c r="V42" i="33"/>
  <c r="H13" i="33" s="1"/>
  <c r="S42" i="33"/>
  <c r="G13" i="33" s="1"/>
  <c r="P42" i="33"/>
  <c r="F13" i="33" s="1"/>
  <c r="M42" i="33"/>
  <c r="E13" i="33" s="1"/>
  <c r="J42" i="33"/>
  <c r="D13" i="33" s="1"/>
  <c r="G42" i="33"/>
  <c r="C13" i="33" s="1"/>
  <c r="D42" i="33"/>
  <c r="B13" i="33" s="1"/>
  <c r="BF41" i="33"/>
  <c r="T12" i="33" s="1"/>
  <c r="BC41" i="33"/>
  <c r="S12" i="33" s="1"/>
  <c r="AZ41" i="33"/>
  <c r="R12" i="33" s="1"/>
  <c r="AW41" i="33"/>
  <c r="Q12" i="33" s="1"/>
  <c r="AT41" i="33"/>
  <c r="P12" i="33" s="1"/>
  <c r="AQ41" i="33"/>
  <c r="O12" i="33" s="1"/>
  <c r="AN41" i="33"/>
  <c r="AK41" i="33"/>
  <c r="M12" i="33" s="1"/>
  <c r="AH41" i="33"/>
  <c r="L12" i="33" s="1"/>
  <c r="AE41" i="33"/>
  <c r="K12" i="33" s="1"/>
  <c r="AB41" i="33"/>
  <c r="J12" i="33" s="1"/>
  <c r="Y41" i="33"/>
  <c r="I12" i="33" s="1"/>
  <c r="V41" i="33"/>
  <c r="H12" i="33" s="1"/>
  <c r="S41" i="33"/>
  <c r="G12" i="33" s="1"/>
  <c r="P41" i="33"/>
  <c r="F12" i="33" s="1"/>
  <c r="M41" i="33"/>
  <c r="E12" i="33" s="1"/>
  <c r="J41" i="33"/>
  <c r="D12" i="33" s="1"/>
  <c r="G41" i="33"/>
  <c r="C12" i="33" s="1"/>
  <c r="D41" i="33"/>
  <c r="B12" i="33" s="1"/>
  <c r="BF40" i="33"/>
  <c r="T11" i="33" s="1"/>
  <c r="BC40" i="33"/>
  <c r="S11" i="33" s="1"/>
  <c r="AZ40" i="33"/>
  <c r="R11" i="33" s="1"/>
  <c r="AW40" i="33"/>
  <c r="Q11" i="33" s="1"/>
  <c r="AT40" i="33"/>
  <c r="P11" i="33" s="1"/>
  <c r="AQ40" i="33"/>
  <c r="O11" i="33" s="1"/>
  <c r="AN40" i="33"/>
  <c r="N11" i="33" s="1"/>
  <c r="AK40" i="33"/>
  <c r="M11" i="33" s="1"/>
  <c r="AH40" i="33"/>
  <c r="L11" i="33" s="1"/>
  <c r="AE40" i="33"/>
  <c r="K11" i="33" s="1"/>
  <c r="AB40" i="33"/>
  <c r="J11" i="33" s="1"/>
  <c r="Y40" i="33"/>
  <c r="I11" i="33" s="1"/>
  <c r="V40" i="33"/>
  <c r="H11" i="33" s="1"/>
  <c r="S40" i="33"/>
  <c r="G11" i="33" s="1"/>
  <c r="P40" i="33"/>
  <c r="F11" i="33" s="1"/>
  <c r="M40" i="33"/>
  <c r="E11" i="33" s="1"/>
  <c r="J40" i="33"/>
  <c r="D11" i="33" s="1"/>
  <c r="G40" i="33"/>
  <c r="C11" i="33" s="1"/>
  <c r="D40" i="33"/>
  <c r="B11" i="33" s="1"/>
  <c r="BF39" i="33"/>
  <c r="T10" i="33" s="1"/>
  <c r="BC39" i="33"/>
  <c r="S10" i="33" s="1"/>
  <c r="AZ39" i="33"/>
  <c r="R10" i="33" s="1"/>
  <c r="AW39" i="33"/>
  <c r="Q10" i="33" s="1"/>
  <c r="AT39" i="33"/>
  <c r="P10" i="33" s="1"/>
  <c r="AQ39" i="33"/>
  <c r="O10" i="33" s="1"/>
  <c r="AN39" i="33"/>
  <c r="N10" i="33" s="1"/>
  <c r="AK39" i="33"/>
  <c r="M10" i="33" s="1"/>
  <c r="AH39" i="33"/>
  <c r="L10" i="33" s="1"/>
  <c r="AE39" i="33"/>
  <c r="K10" i="33" s="1"/>
  <c r="AB39" i="33"/>
  <c r="J10" i="33" s="1"/>
  <c r="Y39" i="33"/>
  <c r="I10" i="33" s="1"/>
  <c r="V39" i="33"/>
  <c r="H10" i="33" s="1"/>
  <c r="S39" i="33"/>
  <c r="G10" i="33" s="1"/>
  <c r="P39" i="33"/>
  <c r="F10" i="33" s="1"/>
  <c r="M39" i="33"/>
  <c r="E10" i="33" s="1"/>
  <c r="J39" i="33"/>
  <c r="D10" i="33" s="1"/>
  <c r="G39" i="33"/>
  <c r="C10" i="33" s="1"/>
  <c r="D39" i="33"/>
  <c r="B10" i="33" s="1"/>
  <c r="BF38" i="33"/>
  <c r="T9" i="33" s="1"/>
  <c r="BC38" i="33"/>
  <c r="S9" i="33" s="1"/>
  <c r="AZ38" i="33"/>
  <c r="R9" i="33" s="1"/>
  <c r="AW38" i="33"/>
  <c r="Q9" i="33" s="1"/>
  <c r="AT38" i="33"/>
  <c r="P9" i="33" s="1"/>
  <c r="AQ38" i="33"/>
  <c r="O9" i="33" s="1"/>
  <c r="AN38" i="33"/>
  <c r="N9" i="33" s="1"/>
  <c r="AK38" i="33"/>
  <c r="M9" i="33" s="1"/>
  <c r="AH38" i="33"/>
  <c r="L9" i="33" s="1"/>
  <c r="AE38" i="33"/>
  <c r="K9" i="33" s="1"/>
  <c r="AB38" i="33"/>
  <c r="J9" i="33" s="1"/>
  <c r="Y38" i="33"/>
  <c r="I9" i="33" s="1"/>
  <c r="V38" i="33"/>
  <c r="H9" i="33" s="1"/>
  <c r="S38" i="33"/>
  <c r="G9" i="33" s="1"/>
  <c r="P38" i="33"/>
  <c r="F9" i="33" s="1"/>
  <c r="M38" i="33"/>
  <c r="E9" i="33" s="1"/>
  <c r="J38" i="33"/>
  <c r="D9" i="33" s="1"/>
  <c r="G38" i="33"/>
  <c r="C9" i="33" s="1"/>
  <c r="D38" i="33"/>
  <c r="B9" i="33" s="1"/>
  <c r="BF37" i="33"/>
  <c r="T8" i="33" s="1"/>
  <c r="BC37" i="33"/>
  <c r="S8" i="33" s="1"/>
  <c r="AZ37" i="33"/>
  <c r="R8" i="33" s="1"/>
  <c r="AW37" i="33"/>
  <c r="Q8" i="33" s="1"/>
  <c r="AT37" i="33"/>
  <c r="P8" i="33" s="1"/>
  <c r="AQ37" i="33"/>
  <c r="O8" i="33" s="1"/>
  <c r="AN37" i="33"/>
  <c r="N8" i="33" s="1"/>
  <c r="AK37" i="33"/>
  <c r="M8" i="33" s="1"/>
  <c r="AH37" i="33"/>
  <c r="L8" i="33" s="1"/>
  <c r="AE37" i="33"/>
  <c r="K8" i="33" s="1"/>
  <c r="AB37" i="33"/>
  <c r="J8" i="33" s="1"/>
  <c r="Y37" i="33"/>
  <c r="I8" i="33" s="1"/>
  <c r="V37" i="33"/>
  <c r="H8" i="33" s="1"/>
  <c r="S37" i="33"/>
  <c r="G8" i="33" s="1"/>
  <c r="P37" i="33"/>
  <c r="M37" i="33"/>
  <c r="E8" i="33" s="1"/>
  <c r="J37" i="33"/>
  <c r="D8" i="33" s="1"/>
  <c r="G37" i="33"/>
  <c r="C8" i="33" s="1"/>
  <c r="D37" i="33"/>
  <c r="B8" i="33" s="1"/>
  <c r="BF36" i="33"/>
  <c r="T7" i="33" s="1"/>
  <c r="BC36" i="33"/>
  <c r="S7" i="33" s="1"/>
  <c r="AZ36" i="33"/>
  <c r="R7" i="33" s="1"/>
  <c r="AW36" i="33"/>
  <c r="Q7" i="33" s="1"/>
  <c r="AT36" i="33"/>
  <c r="P7" i="33" s="1"/>
  <c r="AQ36" i="33"/>
  <c r="O7" i="33" s="1"/>
  <c r="AN36" i="33"/>
  <c r="N7" i="33" s="1"/>
  <c r="AK36" i="33"/>
  <c r="M7" i="33" s="1"/>
  <c r="AH36" i="33"/>
  <c r="L7" i="33" s="1"/>
  <c r="AE36" i="33"/>
  <c r="K7" i="33" s="1"/>
  <c r="AB36" i="33"/>
  <c r="J7" i="33" s="1"/>
  <c r="Y36" i="33"/>
  <c r="I7" i="33" s="1"/>
  <c r="V36" i="33"/>
  <c r="H7" i="33" s="1"/>
  <c r="S36" i="33"/>
  <c r="G7" i="33" s="1"/>
  <c r="P36" i="33"/>
  <c r="M36" i="33"/>
  <c r="E7" i="33" s="1"/>
  <c r="J36" i="33"/>
  <c r="D7" i="33" s="1"/>
  <c r="G36" i="33"/>
  <c r="C7" i="33" s="1"/>
  <c r="D36" i="33"/>
  <c r="B7" i="33" s="1"/>
  <c r="BF35" i="33"/>
  <c r="T6" i="33" s="1"/>
  <c r="BC35" i="33"/>
  <c r="S6" i="33" s="1"/>
  <c r="AZ35" i="33"/>
  <c r="R6" i="33" s="1"/>
  <c r="AW35" i="33"/>
  <c r="Q6" i="33" s="1"/>
  <c r="AT35" i="33"/>
  <c r="P6" i="33" s="1"/>
  <c r="AQ35" i="33"/>
  <c r="O6" i="33" s="1"/>
  <c r="AN35" i="33"/>
  <c r="N6" i="33" s="1"/>
  <c r="AK35" i="33"/>
  <c r="M6" i="33" s="1"/>
  <c r="AH35" i="33"/>
  <c r="L6" i="33" s="1"/>
  <c r="AE35" i="33"/>
  <c r="K6" i="33" s="1"/>
  <c r="AB35" i="33"/>
  <c r="J6" i="33" s="1"/>
  <c r="Y35" i="33"/>
  <c r="I6" i="33" s="1"/>
  <c r="V35" i="33"/>
  <c r="H6" i="33" s="1"/>
  <c r="S35" i="33"/>
  <c r="G6" i="33" s="1"/>
  <c r="P35" i="33"/>
  <c r="F6" i="33" s="1"/>
  <c r="M35" i="33"/>
  <c r="E6" i="33" s="1"/>
  <c r="J35" i="33"/>
  <c r="D6" i="33" s="1"/>
  <c r="G35" i="33"/>
  <c r="C6" i="33" s="1"/>
  <c r="D35" i="33"/>
  <c r="B6" i="33" s="1"/>
  <c r="BF34" i="33"/>
  <c r="T5" i="33" s="1"/>
  <c r="BC34" i="33"/>
  <c r="S5" i="33" s="1"/>
  <c r="AZ34" i="33"/>
  <c r="R5" i="33" s="1"/>
  <c r="AW34" i="33"/>
  <c r="Q5" i="33" s="1"/>
  <c r="AT34" i="33"/>
  <c r="P5" i="33" s="1"/>
  <c r="AQ34" i="33"/>
  <c r="O5" i="33" s="1"/>
  <c r="AN34" i="33"/>
  <c r="N5" i="33" s="1"/>
  <c r="AK34" i="33"/>
  <c r="M5" i="33" s="1"/>
  <c r="AH34" i="33"/>
  <c r="L5" i="33" s="1"/>
  <c r="AE34" i="33"/>
  <c r="K5" i="33" s="1"/>
  <c r="AB34" i="33"/>
  <c r="J5" i="33" s="1"/>
  <c r="Y34" i="33"/>
  <c r="I5" i="33" s="1"/>
  <c r="V34" i="33"/>
  <c r="H5" i="33" s="1"/>
  <c r="S34" i="33"/>
  <c r="G5" i="33" s="1"/>
  <c r="P34" i="33"/>
  <c r="F5" i="33" s="1"/>
  <c r="M34" i="33"/>
  <c r="E5" i="33" s="1"/>
  <c r="J34" i="33"/>
  <c r="D5" i="33" s="1"/>
  <c r="G34" i="33"/>
  <c r="C5" i="33" s="1"/>
  <c r="D34" i="33"/>
  <c r="B5" i="33" s="1"/>
  <c r="BF33" i="33"/>
  <c r="T4" i="33" s="1"/>
  <c r="BC33" i="33"/>
  <c r="S4" i="33" s="1"/>
  <c r="AZ33" i="33"/>
  <c r="R4" i="33" s="1"/>
  <c r="AW33" i="33"/>
  <c r="Q4" i="33" s="1"/>
  <c r="AT33" i="33"/>
  <c r="P4" i="33" s="1"/>
  <c r="AQ33" i="33"/>
  <c r="O4" i="33" s="1"/>
  <c r="AN33" i="33"/>
  <c r="N4" i="33" s="1"/>
  <c r="AK33" i="33"/>
  <c r="M4" i="33" s="1"/>
  <c r="AH33" i="33"/>
  <c r="L4" i="33" s="1"/>
  <c r="AE33" i="33"/>
  <c r="K4" i="33" s="1"/>
  <c r="AB33" i="33"/>
  <c r="J4" i="33" s="1"/>
  <c r="Y33" i="33"/>
  <c r="I4" i="33" s="1"/>
  <c r="V33" i="33"/>
  <c r="H4" i="33" s="1"/>
  <c r="S33" i="33"/>
  <c r="G4" i="33" s="1"/>
  <c r="P33" i="33"/>
  <c r="M33" i="33"/>
  <c r="E4" i="33" s="1"/>
  <c r="J33" i="33"/>
  <c r="D4" i="33" s="1"/>
  <c r="G33" i="33"/>
  <c r="C4" i="33" s="1"/>
  <c r="D33" i="33"/>
  <c r="B4" i="33" s="1"/>
  <c r="U26" i="33"/>
  <c r="T26" i="33"/>
  <c r="S26" i="33"/>
  <c r="R26" i="33"/>
  <c r="Q26" i="33"/>
  <c r="P26" i="33"/>
  <c r="O26" i="33"/>
  <c r="N26" i="33"/>
  <c r="M26" i="33"/>
  <c r="K26" i="33"/>
  <c r="U25" i="33"/>
  <c r="U24" i="33"/>
  <c r="J24" i="33"/>
  <c r="I24" i="33"/>
  <c r="H24" i="33"/>
  <c r="G24" i="33"/>
  <c r="F24" i="33"/>
  <c r="E24" i="33"/>
  <c r="D24" i="33"/>
  <c r="C24" i="33"/>
  <c r="B24" i="33"/>
  <c r="U23" i="33"/>
  <c r="F23" i="33"/>
  <c r="U22" i="33"/>
  <c r="U21" i="33"/>
  <c r="E21" i="33"/>
  <c r="D21" i="33"/>
  <c r="C21" i="33"/>
  <c r="B21" i="33"/>
  <c r="U20" i="33"/>
  <c r="R20" i="33"/>
  <c r="J20" i="33"/>
  <c r="U19" i="33"/>
  <c r="U18" i="33"/>
  <c r="U17" i="33"/>
  <c r="U16" i="33"/>
  <c r="F16" i="33"/>
  <c r="F15" i="33"/>
  <c r="N12" i="33"/>
  <c r="F8" i="33"/>
  <c r="F7" i="33"/>
  <c r="U5" i="33"/>
  <c r="U4" i="33"/>
  <c r="F4" i="33"/>
  <c r="C80" i="32"/>
  <c r="B80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B60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D41" i="32"/>
  <c r="AC41" i="32"/>
  <c r="AA41" i="32"/>
  <c r="Z41" i="32"/>
  <c r="X41" i="32"/>
  <c r="W41" i="32"/>
  <c r="U41" i="32"/>
  <c r="T41" i="32"/>
  <c r="R41" i="32"/>
  <c r="Q41" i="32"/>
  <c r="O41" i="32"/>
  <c r="N41" i="32"/>
  <c r="AE40" i="32"/>
  <c r="AE41" i="32" s="1"/>
  <c r="AB40" i="32"/>
  <c r="AB41" i="32" s="1"/>
  <c r="Y40" i="32"/>
  <c r="Y41" i="32" s="1"/>
  <c r="V40" i="32"/>
  <c r="V41" i="32" s="1"/>
  <c r="S40" i="32"/>
  <c r="S41" i="32" s="1"/>
  <c r="P40" i="32"/>
  <c r="P41" i="32" s="1"/>
  <c r="M40" i="32"/>
  <c r="J40" i="32"/>
  <c r="G40" i="32"/>
  <c r="D40" i="32"/>
  <c r="BI39" i="32"/>
  <c r="BF39" i="32"/>
  <c r="BC39" i="32"/>
  <c r="AZ39" i="32"/>
  <c r="AW39" i="32"/>
  <c r="AT39" i="32"/>
  <c r="AQ39" i="32"/>
  <c r="AN39" i="32"/>
  <c r="AK39" i="32"/>
  <c r="AH39" i="32"/>
  <c r="AE39" i="32"/>
  <c r="AB39" i="32"/>
  <c r="Y39" i="32"/>
  <c r="V39" i="32"/>
  <c r="S39" i="32"/>
  <c r="P39" i="32"/>
  <c r="M39" i="32"/>
  <c r="J39" i="32"/>
  <c r="G39" i="32"/>
  <c r="D39" i="32"/>
  <c r="BI38" i="32"/>
  <c r="BF38" i="32"/>
  <c r="BC38" i="32"/>
  <c r="AZ38" i="32"/>
  <c r="AW38" i="32"/>
  <c r="AT38" i="32"/>
  <c r="AQ38" i="32"/>
  <c r="AN38" i="32"/>
  <c r="AK38" i="32"/>
  <c r="AH38" i="32"/>
  <c r="AE38" i="32"/>
  <c r="AB38" i="32"/>
  <c r="Y38" i="32"/>
  <c r="V38" i="32"/>
  <c r="S38" i="32"/>
  <c r="P38" i="32"/>
  <c r="M38" i="32"/>
  <c r="J38" i="32"/>
  <c r="G38" i="32"/>
  <c r="D38" i="32"/>
  <c r="BI37" i="32"/>
  <c r="BF37" i="32"/>
  <c r="BC37" i="32"/>
  <c r="AZ37" i="32"/>
  <c r="AW37" i="32"/>
  <c r="AT37" i="32"/>
  <c r="AQ37" i="32"/>
  <c r="AN37" i="32"/>
  <c r="AK37" i="32"/>
  <c r="AH37" i="32"/>
  <c r="AE37" i="32"/>
  <c r="AB37" i="32"/>
  <c r="Y37" i="32"/>
  <c r="V37" i="32"/>
  <c r="S37" i="32"/>
  <c r="P37" i="32"/>
  <c r="M37" i="32"/>
  <c r="J37" i="32"/>
  <c r="G37" i="32"/>
  <c r="D37" i="32"/>
  <c r="BI36" i="32"/>
  <c r="BF36" i="32"/>
  <c r="BC36" i="32"/>
  <c r="AZ36" i="32"/>
  <c r="AW36" i="32"/>
  <c r="AT36" i="32"/>
  <c r="AQ36" i="32"/>
  <c r="AN36" i="32"/>
  <c r="AK36" i="32"/>
  <c r="AH36" i="32"/>
  <c r="AE36" i="32"/>
  <c r="AB36" i="32"/>
  <c r="Y36" i="32"/>
  <c r="V36" i="32"/>
  <c r="S36" i="32"/>
  <c r="P36" i="32"/>
  <c r="M36" i="32"/>
  <c r="J36" i="32"/>
  <c r="G36" i="32"/>
  <c r="D36" i="32"/>
  <c r="BI35" i="32"/>
  <c r="BF35" i="32"/>
  <c r="BC35" i="32"/>
  <c r="AZ35" i="32"/>
  <c r="AW35" i="32"/>
  <c r="AT35" i="32"/>
  <c r="AQ35" i="32"/>
  <c r="AN35" i="32"/>
  <c r="AK35" i="32"/>
  <c r="AH35" i="32"/>
  <c r="AE35" i="32"/>
  <c r="AB35" i="32"/>
  <c r="Y35" i="32"/>
  <c r="V35" i="32"/>
  <c r="S35" i="32"/>
  <c r="P35" i="32"/>
  <c r="M35" i="32"/>
  <c r="J35" i="32"/>
  <c r="G35" i="32"/>
  <c r="D35" i="32"/>
  <c r="BI34" i="32"/>
  <c r="BF34" i="32"/>
  <c r="BC34" i="32"/>
  <c r="AZ34" i="32"/>
  <c r="AW34" i="32"/>
  <c r="AT34" i="32"/>
  <c r="AQ34" i="32"/>
  <c r="AN34" i="32"/>
  <c r="AK34" i="32"/>
  <c r="AH34" i="32"/>
  <c r="AE34" i="32"/>
  <c r="AB34" i="32"/>
  <c r="Y34" i="32"/>
  <c r="V34" i="32"/>
  <c r="S34" i="32"/>
  <c r="P34" i="32"/>
  <c r="M34" i="32"/>
  <c r="J34" i="32"/>
  <c r="G34" i="32"/>
  <c r="D34" i="32"/>
  <c r="BI33" i="32"/>
  <c r="BF33" i="32"/>
  <c r="BC33" i="32"/>
  <c r="AZ33" i="32"/>
  <c r="AW33" i="32"/>
  <c r="AT33" i="32"/>
  <c r="AQ33" i="32"/>
  <c r="AN33" i="32"/>
  <c r="AK33" i="32"/>
  <c r="AH33" i="32"/>
  <c r="AE33" i="32"/>
  <c r="AB33" i="32"/>
  <c r="Y33" i="32"/>
  <c r="V33" i="32"/>
  <c r="S33" i="32"/>
  <c r="P33" i="32"/>
  <c r="M33" i="32"/>
  <c r="J33" i="32"/>
  <c r="G33" i="32"/>
  <c r="D33" i="32"/>
  <c r="BI32" i="32"/>
  <c r="BF32" i="32"/>
  <c r="BC32" i="32"/>
  <c r="AZ32" i="32"/>
  <c r="AW32" i="32"/>
  <c r="AT32" i="32"/>
  <c r="AQ3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D32" i="32"/>
  <c r="BI31" i="32"/>
  <c r="BF31" i="32"/>
  <c r="BC31" i="32"/>
  <c r="AZ31" i="32"/>
  <c r="AW31" i="32"/>
  <c r="AT31" i="32"/>
  <c r="AQ31" i="32"/>
  <c r="AN31" i="32"/>
  <c r="AK31" i="32"/>
  <c r="AH31" i="32"/>
  <c r="AE31" i="32"/>
  <c r="AB31" i="32"/>
  <c r="Y31" i="32"/>
  <c r="V31" i="32"/>
  <c r="S31" i="32"/>
  <c r="P31" i="32"/>
  <c r="M31" i="32"/>
  <c r="J31" i="32"/>
  <c r="G31" i="32"/>
  <c r="D31" i="32"/>
  <c r="BI30" i="32"/>
  <c r="BF30" i="32"/>
  <c r="BC30" i="32"/>
  <c r="AZ30" i="32"/>
  <c r="AW30" i="32"/>
  <c r="AT30" i="32"/>
  <c r="AQ30" i="32"/>
  <c r="AN30" i="32"/>
  <c r="AK30" i="32"/>
  <c r="AH30" i="32"/>
  <c r="AE30" i="32"/>
  <c r="AB30" i="32"/>
  <c r="Y30" i="32"/>
  <c r="V30" i="32"/>
  <c r="S30" i="32"/>
  <c r="P30" i="32"/>
  <c r="M30" i="32"/>
  <c r="J30" i="32"/>
  <c r="G30" i="32"/>
  <c r="D30" i="32"/>
  <c r="BI29" i="32"/>
  <c r="BF29" i="32"/>
  <c r="BC29" i="32"/>
  <c r="AZ29" i="32"/>
  <c r="AW29" i="32"/>
  <c r="AT29" i="32"/>
  <c r="AQ29" i="32"/>
  <c r="AN29" i="32"/>
  <c r="AK29" i="32"/>
  <c r="AH29" i="32"/>
  <c r="AE29" i="32"/>
  <c r="AB29" i="32"/>
  <c r="Y29" i="32"/>
  <c r="V29" i="32"/>
  <c r="S29" i="32"/>
  <c r="P29" i="32"/>
  <c r="M29" i="32"/>
  <c r="J29" i="32"/>
  <c r="G29" i="32"/>
  <c r="D29" i="32"/>
  <c r="BI28" i="32"/>
  <c r="BF28" i="32"/>
  <c r="BC28" i="32"/>
  <c r="AZ28" i="32"/>
  <c r="AW28" i="32"/>
  <c r="AT28" i="32"/>
  <c r="AQ28" i="32"/>
  <c r="AN28" i="32"/>
  <c r="AK28" i="32"/>
  <c r="AH28" i="32"/>
  <c r="AE28" i="32"/>
  <c r="AB28" i="32"/>
  <c r="Y28" i="32"/>
  <c r="V28" i="32"/>
  <c r="S28" i="32"/>
  <c r="P28" i="32"/>
  <c r="M28" i="32"/>
  <c r="J28" i="32"/>
  <c r="G28" i="32"/>
  <c r="D28" i="32"/>
  <c r="BI27" i="32"/>
  <c r="BF27" i="32"/>
  <c r="BC27" i="32"/>
  <c r="AZ27" i="32"/>
  <c r="AW27" i="32"/>
  <c r="AT27" i="32"/>
  <c r="AQ27" i="32"/>
  <c r="AN27" i="32"/>
  <c r="AK27" i="32"/>
  <c r="AH27" i="32"/>
  <c r="AE27" i="32"/>
  <c r="AB27" i="32"/>
  <c r="Y27" i="32"/>
  <c r="V27" i="32"/>
  <c r="S27" i="32"/>
  <c r="P27" i="32"/>
  <c r="M27" i="32"/>
  <c r="J27" i="32"/>
  <c r="G27" i="32"/>
  <c r="D27" i="32"/>
  <c r="BI26" i="32"/>
  <c r="BF26" i="32"/>
  <c r="BC26" i="32"/>
  <c r="AZ26" i="32"/>
  <c r="AW26" i="32"/>
  <c r="AT26" i="32"/>
  <c r="AQ26" i="32"/>
  <c r="AN26" i="32"/>
  <c r="AK26" i="32"/>
  <c r="AH26" i="32"/>
  <c r="AE26" i="32"/>
  <c r="AB26" i="32"/>
  <c r="Y26" i="32"/>
  <c r="V26" i="32"/>
  <c r="S26" i="32"/>
  <c r="P26" i="32"/>
  <c r="M26" i="32"/>
  <c r="J26" i="32"/>
  <c r="G26" i="32"/>
  <c r="D26" i="32"/>
  <c r="BI25" i="32"/>
  <c r="D80" i="32" s="1"/>
  <c r="BF25" i="32"/>
  <c r="D79" i="32" s="1"/>
  <c r="BC25" i="32"/>
  <c r="D78" i="32" s="1"/>
  <c r="AZ25" i="32"/>
  <c r="D77" i="32" s="1"/>
  <c r="AW25" i="32"/>
  <c r="D76" i="32" s="1"/>
  <c r="AT25" i="32"/>
  <c r="D75" i="32" s="1"/>
  <c r="AQ25" i="32"/>
  <c r="D74" i="32" s="1"/>
  <c r="AN25" i="32"/>
  <c r="D73" i="32" s="1"/>
  <c r="AK25" i="32"/>
  <c r="D72" i="32" s="1"/>
  <c r="AH25" i="32"/>
  <c r="D71" i="32" s="1"/>
  <c r="AE25" i="32"/>
  <c r="D70" i="32" s="1"/>
  <c r="AB25" i="32"/>
  <c r="D69" i="32" s="1"/>
  <c r="Y25" i="32"/>
  <c r="D68" i="32" s="1"/>
  <c r="V25" i="32"/>
  <c r="D67" i="32" s="1"/>
  <c r="S25" i="32"/>
  <c r="D66" i="32" s="1"/>
  <c r="P25" i="32"/>
  <c r="D65" i="32" s="1"/>
  <c r="M25" i="32"/>
  <c r="D64" i="32" s="1"/>
  <c r="J25" i="32"/>
  <c r="D63" i="32" s="1"/>
  <c r="G25" i="32"/>
  <c r="D62" i="32" s="1"/>
  <c r="D25" i="32"/>
  <c r="D61" i="32" s="1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B54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W36" i="31"/>
  <c r="Q17" i="31" s="1"/>
  <c r="AT36" i="31"/>
  <c r="P17" i="31" s="1"/>
  <c r="AQ36" i="31"/>
  <c r="O17" i="31" s="1"/>
  <c r="AN36" i="31"/>
  <c r="N17" i="31" s="1"/>
  <c r="AK36" i="31"/>
  <c r="M17" i="31" s="1"/>
  <c r="AH36" i="31"/>
  <c r="L17" i="31" s="1"/>
  <c r="AE36" i="31"/>
  <c r="K17" i="31" s="1"/>
  <c r="AB36" i="31"/>
  <c r="J17" i="31" s="1"/>
  <c r="Y36" i="31"/>
  <c r="I17" i="31" s="1"/>
  <c r="V36" i="31"/>
  <c r="H17" i="31" s="1"/>
  <c r="S36" i="31"/>
  <c r="G17" i="31" s="1"/>
  <c r="P36" i="31"/>
  <c r="F17" i="31" s="1"/>
  <c r="M36" i="31"/>
  <c r="E17" i="31" s="1"/>
  <c r="J36" i="31"/>
  <c r="D17" i="31" s="1"/>
  <c r="G36" i="31"/>
  <c r="C17" i="31" s="1"/>
  <c r="D36" i="31"/>
  <c r="B17" i="31" s="1"/>
  <c r="AW35" i="31"/>
  <c r="Q16" i="31" s="1"/>
  <c r="AT35" i="31"/>
  <c r="P16" i="31" s="1"/>
  <c r="AQ35" i="31"/>
  <c r="O16" i="31" s="1"/>
  <c r="AN35" i="31"/>
  <c r="N16" i="31" s="1"/>
  <c r="AK35" i="31"/>
  <c r="M16" i="31" s="1"/>
  <c r="AH35" i="31"/>
  <c r="L16" i="31" s="1"/>
  <c r="AE35" i="31"/>
  <c r="K16" i="31" s="1"/>
  <c r="AB35" i="31"/>
  <c r="J16" i="31" s="1"/>
  <c r="Y35" i="31"/>
  <c r="I16" i="31" s="1"/>
  <c r="V35" i="31"/>
  <c r="H16" i="31" s="1"/>
  <c r="S35" i="31"/>
  <c r="G16" i="31" s="1"/>
  <c r="P35" i="31"/>
  <c r="F16" i="31" s="1"/>
  <c r="M35" i="31"/>
  <c r="E16" i="31" s="1"/>
  <c r="J35" i="31"/>
  <c r="D16" i="31" s="1"/>
  <c r="G35" i="31"/>
  <c r="C16" i="31" s="1"/>
  <c r="D35" i="31"/>
  <c r="B16" i="31" s="1"/>
  <c r="AW34" i="31"/>
  <c r="Q15" i="31" s="1"/>
  <c r="AT34" i="31"/>
  <c r="P15" i="31" s="1"/>
  <c r="AQ34" i="31"/>
  <c r="O15" i="31" s="1"/>
  <c r="AN34" i="31"/>
  <c r="N15" i="31" s="1"/>
  <c r="AK34" i="31"/>
  <c r="M15" i="31" s="1"/>
  <c r="AH34" i="31"/>
  <c r="L15" i="31" s="1"/>
  <c r="AW33" i="31"/>
  <c r="Q14" i="31" s="1"/>
  <c r="AT33" i="31"/>
  <c r="P14" i="31" s="1"/>
  <c r="AQ33" i="31"/>
  <c r="O14" i="31" s="1"/>
  <c r="AN33" i="31"/>
  <c r="N14" i="31" s="1"/>
  <c r="AK33" i="31"/>
  <c r="M14" i="31" s="1"/>
  <c r="AH33" i="31"/>
  <c r="L14" i="31" s="1"/>
  <c r="AE33" i="31"/>
  <c r="K14" i="31" s="1"/>
  <c r="AB33" i="31"/>
  <c r="J14" i="31" s="1"/>
  <c r="Y33" i="31"/>
  <c r="I14" i="31" s="1"/>
  <c r="V33" i="31"/>
  <c r="H14" i="31" s="1"/>
  <c r="S33" i="31"/>
  <c r="G14" i="31" s="1"/>
  <c r="P33" i="31"/>
  <c r="F14" i="31" s="1"/>
  <c r="M33" i="31"/>
  <c r="E14" i="31" s="1"/>
  <c r="J33" i="31"/>
  <c r="D14" i="31" s="1"/>
  <c r="G33" i="31"/>
  <c r="C14" i="31" s="1"/>
  <c r="D33" i="31"/>
  <c r="B14" i="31" s="1"/>
  <c r="AW32" i="31"/>
  <c r="Q13" i="31" s="1"/>
  <c r="AT32" i="31"/>
  <c r="P13" i="31" s="1"/>
  <c r="AQ32" i="31"/>
  <c r="O13" i="31" s="1"/>
  <c r="AN32" i="31"/>
  <c r="N13" i="31" s="1"/>
  <c r="AK32" i="31"/>
  <c r="M13" i="31" s="1"/>
  <c r="AH32" i="31"/>
  <c r="L13" i="31" s="1"/>
  <c r="AE32" i="31"/>
  <c r="K13" i="31" s="1"/>
  <c r="AB32" i="31"/>
  <c r="J13" i="31" s="1"/>
  <c r="Y32" i="31"/>
  <c r="I13" i="31" s="1"/>
  <c r="V32" i="31"/>
  <c r="H13" i="31" s="1"/>
  <c r="S32" i="31"/>
  <c r="G13" i="31" s="1"/>
  <c r="P32" i="31"/>
  <c r="F13" i="31" s="1"/>
  <c r="M32" i="31"/>
  <c r="E13" i="31" s="1"/>
  <c r="J32" i="31"/>
  <c r="D13" i="31" s="1"/>
  <c r="G32" i="31"/>
  <c r="C13" i="31" s="1"/>
  <c r="D32" i="31"/>
  <c r="AW31" i="31"/>
  <c r="Q12" i="31" s="1"/>
  <c r="AT31" i="31"/>
  <c r="P12" i="31" s="1"/>
  <c r="AQ31" i="31"/>
  <c r="O12" i="31" s="1"/>
  <c r="AN31" i="31"/>
  <c r="N12" i="31" s="1"/>
  <c r="AK31" i="31"/>
  <c r="M12" i="31" s="1"/>
  <c r="AH31" i="31"/>
  <c r="L12" i="31" s="1"/>
  <c r="AE31" i="31"/>
  <c r="K12" i="31" s="1"/>
  <c r="AB31" i="31"/>
  <c r="J12" i="31" s="1"/>
  <c r="Y31" i="31"/>
  <c r="I12" i="31" s="1"/>
  <c r="V31" i="31"/>
  <c r="H12" i="31" s="1"/>
  <c r="S31" i="31"/>
  <c r="G12" i="31" s="1"/>
  <c r="P31" i="31"/>
  <c r="F12" i="31" s="1"/>
  <c r="M31" i="31"/>
  <c r="E12" i="31" s="1"/>
  <c r="J31" i="31"/>
  <c r="D12" i="31" s="1"/>
  <c r="G31" i="31"/>
  <c r="C12" i="31" s="1"/>
  <c r="D31" i="31"/>
  <c r="B12" i="31" s="1"/>
  <c r="AW30" i="31"/>
  <c r="Q11" i="31" s="1"/>
  <c r="AT30" i="31"/>
  <c r="P11" i="31" s="1"/>
  <c r="AQ30" i="31"/>
  <c r="O11" i="31" s="1"/>
  <c r="AN30" i="31"/>
  <c r="N11" i="31" s="1"/>
  <c r="AK30" i="31"/>
  <c r="M11" i="31" s="1"/>
  <c r="AH30" i="31"/>
  <c r="L11" i="31" s="1"/>
  <c r="AE30" i="31"/>
  <c r="K11" i="31" s="1"/>
  <c r="AB30" i="31"/>
  <c r="J11" i="31" s="1"/>
  <c r="Y30" i="31"/>
  <c r="I11" i="31" s="1"/>
  <c r="V30" i="31"/>
  <c r="H11" i="31" s="1"/>
  <c r="S30" i="31"/>
  <c r="G11" i="31" s="1"/>
  <c r="P30" i="31"/>
  <c r="F11" i="31" s="1"/>
  <c r="M30" i="31"/>
  <c r="E11" i="31" s="1"/>
  <c r="J30" i="31"/>
  <c r="D11" i="31" s="1"/>
  <c r="G30" i="31"/>
  <c r="C11" i="31" s="1"/>
  <c r="D30" i="31"/>
  <c r="B11" i="31" s="1"/>
  <c r="AW29" i="31"/>
  <c r="Q10" i="31" s="1"/>
  <c r="AT29" i="31"/>
  <c r="P10" i="31" s="1"/>
  <c r="AQ29" i="31"/>
  <c r="O10" i="31" s="1"/>
  <c r="AN29" i="31"/>
  <c r="N10" i="31" s="1"/>
  <c r="AK29" i="31"/>
  <c r="M10" i="31" s="1"/>
  <c r="AH29" i="31"/>
  <c r="L10" i="31" s="1"/>
  <c r="AE29" i="31"/>
  <c r="K10" i="31" s="1"/>
  <c r="AB29" i="31"/>
  <c r="J10" i="31" s="1"/>
  <c r="Y29" i="31"/>
  <c r="I10" i="31" s="1"/>
  <c r="V29" i="31"/>
  <c r="H10" i="31" s="1"/>
  <c r="S29" i="31"/>
  <c r="G10" i="31" s="1"/>
  <c r="P29" i="31"/>
  <c r="F10" i="31" s="1"/>
  <c r="M29" i="31"/>
  <c r="E10" i="31" s="1"/>
  <c r="J29" i="31"/>
  <c r="D10" i="31" s="1"/>
  <c r="G29" i="31"/>
  <c r="C10" i="31" s="1"/>
  <c r="D29" i="31"/>
  <c r="B10" i="31" s="1"/>
  <c r="AW28" i="31"/>
  <c r="Q9" i="31" s="1"/>
  <c r="AT28" i="31"/>
  <c r="P9" i="31" s="1"/>
  <c r="AQ28" i="31"/>
  <c r="O9" i="31" s="1"/>
  <c r="AN28" i="31"/>
  <c r="N9" i="31" s="1"/>
  <c r="AK28" i="31"/>
  <c r="M9" i="31" s="1"/>
  <c r="AH28" i="31"/>
  <c r="L9" i="31" s="1"/>
  <c r="AE28" i="31"/>
  <c r="K9" i="31" s="1"/>
  <c r="AB28" i="31"/>
  <c r="Y28" i="31"/>
  <c r="I9" i="31" s="1"/>
  <c r="V28" i="31"/>
  <c r="H9" i="31" s="1"/>
  <c r="S28" i="31"/>
  <c r="G9" i="31" s="1"/>
  <c r="P28" i="31"/>
  <c r="F9" i="31" s="1"/>
  <c r="M28" i="31"/>
  <c r="E9" i="31" s="1"/>
  <c r="J28" i="31"/>
  <c r="D9" i="31" s="1"/>
  <c r="G28" i="31"/>
  <c r="C9" i="31" s="1"/>
  <c r="D28" i="31"/>
  <c r="B9" i="31" s="1"/>
  <c r="AW27" i="31"/>
  <c r="Q8" i="31" s="1"/>
  <c r="AT27" i="31"/>
  <c r="P8" i="31" s="1"/>
  <c r="AQ27" i="31"/>
  <c r="O8" i="31" s="1"/>
  <c r="AN27" i="31"/>
  <c r="N8" i="31" s="1"/>
  <c r="AK27" i="31"/>
  <c r="M8" i="31" s="1"/>
  <c r="AH27" i="31"/>
  <c r="L8" i="31" s="1"/>
  <c r="AE27" i="31"/>
  <c r="K8" i="31" s="1"/>
  <c r="AB27" i="31"/>
  <c r="J8" i="31" s="1"/>
  <c r="Y27" i="31"/>
  <c r="I8" i="31" s="1"/>
  <c r="V27" i="31"/>
  <c r="H8" i="31" s="1"/>
  <c r="S27" i="31"/>
  <c r="G8" i="31" s="1"/>
  <c r="P27" i="31"/>
  <c r="F8" i="31" s="1"/>
  <c r="M27" i="31"/>
  <c r="E8" i="31" s="1"/>
  <c r="J27" i="31"/>
  <c r="D8" i="31" s="1"/>
  <c r="G27" i="31"/>
  <c r="C8" i="31" s="1"/>
  <c r="D27" i="31"/>
  <c r="B8" i="31" s="1"/>
  <c r="AW26" i="31"/>
  <c r="Q7" i="31" s="1"/>
  <c r="AT26" i="31"/>
  <c r="P7" i="31" s="1"/>
  <c r="AQ26" i="31"/>
  <c r="O7" i="31" s="1"/>
  <c r="AN26" i="31"/>
  <c r="N7" i="31" s="1"/>
  <c r="AK26" i="31"/>
  <c r="M7" i="31" s="1"/>
  <c r="AH26" i="31"/>
  <c r="L7" i="31" s="1"/>
  <c r="AE26" i="31"/>
  <c r="K7" i="31" s="1"/>
  <c r="AB26" i="31"/>
  <c r="J7" i="31" s="1"/>
  <c r="Y26" i="31"/>
  <c r="I7" i="31" s="1"/>
  <c r="V26" i="31"/>
  <c r="H7" i="31" s="1"/>
  <c r="S26" i="31"/>
  <c r="G7" i="31" s="1"/>
  <c r="P26" i="31"/>
  <c r="F7" i="31" s="1"/>
  <c r="M26" i="31"/>
  <c r="E7" i="31" s="1"/>
  <c r="J26" i="31"/>
  <c r="D7" i="31" s="1"/>
  <c r="G26" i="31"/>
  <c r="C7" i="31" s="1"/>
  <c r="D26" i="31"/>
  <c r="B7" i="31" s="1"/>
  <c r="AW25" i="31"/>
  <c r="D70" i="31" s="1"/>
  <c r="AT25" i="31"/>
  <c r="D69" i="31" s="1"/>
  <c r="AQ25" i="31"/>
  <c r="D68" i="31" s="1"/>
  <c r="AN25" i="31"/>
  <c r="D67" i="31" s="1"/>
  <c r="AK25" i="31"/>
  <c r="D66" i="31" s="1"/>
  <c r="AH25" i="31"/>
  <c r="D65" i="31" s="1"/>
  <c r="AE25" i="31"/>
  <c r="D64" i="31" s="1"/>
  <c r="AB25" i="31"/>
  <c r="D63" i="31" s="1"/>
  <c r="Y25" i="31"/>
  <c r="D62" i="31" s="1"/>
  <c r="V25" i="31"/>
  <c r="D61" i="31" s="1"/>
  <c r="S25" i="31"/>
  <c r="D60" i="31" s="1"/>
  <c r="P25" i="31"/>
  <c r="D59" i="31" s="1"/>
  <c r="M25" i="31"/>
  <c r="D58" i="31" s="1"/>
  <c r="J25" i="31"/>
  <c r="D57" i="31" s="1"/>
  <c r="G25" i="31"/>
  <c r="D56" i="31" s="1"/>
  <c r="D25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K15" i="31"/>
  <c r="J15" i="31"/>
  <c r="I15" i="31"/>
  <c r="H15" i="31"/>
  <c r="G15" i="31"/>
  <c r="F15" i="31"/>
  <c r="E15" i="31"/>
  <c r="D15" i="31"/>
  <c r="C15" i="31"/>
  <c r="B15" i="31"/>
  <c r="B13" i="31"/>
  <c r="J9" i="31"/>
  <c r="I6" i="31"/>
  <c r="D77" i="30"/>
  <c r="C77" i="30"/>
  <c r="B77" i="30"/>
  <c r="D76" i="30"/>
  <c r="C76" i="30"/>
  <c r="B76" i="30"/>
  <c r="D75" i="30"/>
  <c r="C75" i="30"/>
  <c r="B75" i="30"/>
  <c r="D74" i="30"/>
  <c r="C74" i="30"/>
  <c r="B74" i="30"/>
  <c r="D73" i="30"/>
  <c r="C73" i="30"/>
  <c r="B73" i="30"/>
  <c r="D72" i="30"/>
  <c r="C72" i="30"/>
  <c r="B72" i="30"/>
  <c r="D71" i="30"/>
  <c r="C71" i="30"/>
  <c r="B71" i="30"/>
  <c r="D70" i="30"/>
  <c r="C70" i="30"/>
  <c r="B70" i="30"/>
  <c r="D69" i="30"/>
  <c r="C69" i="30"/>
  <c r="B69" i="30"/>
  <c r="D68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D59" i="30"/>
  <c r="B59" i="30"/>
  <c r="D58" i="30"/>
  <c r="B58" i="30"/>
  <c r="B57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I41" i="30"/>
  <c r="H41" i="30"/>
  <c r="E41" i="30"/>
  <c r="B41" i="30"/>
  <c r="F40" i="30"/>
  <c r="G41" i="30" s="1"/>
  <c r="C40" i="30"/>
  <c r="D41" i="30" s="1"/>
  <c r="AE39" i="30"/>
  <c r="AB39" i="30"/>
  <c r="Y39" i="30"/>
  <c r="V39" i="30"/>
  <c r="S39" i="30"/>
  <c r="P39" i="30"/>
  <c r="M39" i="30"/>
  <c r="J39" i="30"/>
  <c r="F39" i="30"/>
  <c r="C39" i="30"/>
  <c r="AE38" i="30"/>
  <c r="K18" i="30" s="1"/>
  <c r="AB38" i="30"/>
  <c r="J18" i="30" s="1"/>
  <c r="Y38" i="30"/>
  <c r="I18" i="30" s="1"/>
  <c r="V38" i="30"/>
  <c r="H18" i="30" s="1"/>
  <c r="S38" i="30"/>
  <c r="G18" i="30" s="1"/>
  <c r="P38" i="30"/>
  <c r="M38" i="30"/>
  <c r="E18" i="30" s="1"/>
  <c r="J38" i="30"/>
  <c r="D18" i="30" s="1"/>
  <c r="F38" i="30"/>
  <c r="C38" i="30"/>
  <c r="AE37" i="30"/>
  <c r="K17" i="30" s="1"/>
  <c r="AB37" i="30"/>
  <c r="J17" i="30" s="1"/>
  <c r="Y37" i="30"/>
  <c r="I17" i="30" s="1"/>
  <c r="V37" i="30"/>
  <c r="H17" i="30" s="1"/>
  <c r="S37" i="30"/>
  <c r="G17" i="30" s="1"/>
  <c r="P37" i="30"/>
  <c r="F17" i="30" s="1"/>
  <c r="M37" i="30"/>
  <c r="E17" i="30" s="1"/>
  <c r="J37" i="30"/>
  <c r="D17" i="30" s="1"/>
  <c r="F37" i="30"/>
  <c r="C37" i="30"/>
  <c r="AE36" i="30"/>
  <c r="K16" i="30" s="1"/>
  <c r="AB36" i="30"/>
  <c r="Y36" i="30"/>
  <c r="I16" i="30" s="1"/>
  <c r="V36" i="30"/>
  <c r="H16" i="30" s="1"/>
  <c r="M36" i="30"/>
  <c r="E16" i="30" s="1"/>
  <c r="J36" i="30"/>
  <c r="F36" i="30"/>
  <c r="C36" i="30"/>
  <c r="AE35" i="30"/>
  <c r="K15" i="30" s="1"/>
  <c r="AB35" i="30"/>
  <c r="J15" i="30" s="1"/>
  <c r="Y35" i="30"/>
  <c r="I15" i="30" s="1"/>
  <c r="V35" i="30"/>
  <c r="H15" i="30" s="1"/>
  <c r="S35" i="30"/>
  <c r="G15" i="30" s="1"/>
  <c r="P35" i="30"/>
  <c r="F15" i="30" s="1"/>
  <c r="M35" i="30"/>
  <c r="E15" i="30" s="1"/>
  <c r="J35" i="30"/>
  <c r="D15" i="30" s="1"/>
  <c r="F35" i="30"/>
  <c r="C35" i="30"/>
  <c r="AE34" i="30"/>
  <c r="K14" i="30" s="1"/>
  <c r="AB34" i="30"/>
  <c r="J14" i="30" s="1"/>
  <c r="Y34" i="30"/>
  <c r="I14" i="30" s="1"/>
  <c r="V34" i="30"/>
  <c r="H14" i="30" s="1"/>
  <c r="S34" i="30"/>
  <c r="G14" i="30" s="1"/>
  <c r="P34" i="30"/>
  <c r="F14" i="30" s="1"/>
  <c r="M34" i="30"/>
  <c r="E14" i="30" s="1"/>
  <c r="J34" i="30"/>
  <c r="D14" i="30" s="1"/>
  <c r="F34" i="30"/>
  <c r="C34" i="30"/>
  <c r="AE33" i="30"/>
  <c r="K13" i="30" s="1"/>
  <c r="AB33" i="30"/>
  <c r="Y33" i="30"/>
  <c r="I13" i="30" s="1"/>
  <c r="V33" i="30"/>
  <c r="H13" i="30" s="1"/>
  <c r="S33" i="30"/>
  <c r="G13" i="30" s="1"/>
  <c r="P33" i="30"/>
  <c r="F13" i="30" s="1"/>
  <c r="M33" i="30"/>
  <c r="E13" i="30" s="1"/>
  <c r="J33" i="30"/>
  <c r="D13" i="30" s="1"/>
  <c r="F33" i="30"/>
  <c r="C33" i="30"/>
  <c r="AE32" i="30"/>
  <c r="K12" i="30" s="1"/>
  <c r="AB32" i="30"/>
  <c r="J12" i="30" s="1"/>
  <c r="Y32" i="30"/>
  <c r="I12" i="30" s="1"/>
  <c r="V32" i="30"/>
  <c r="H12" i="30" s="1"/>
  <c r="S32" i="30"/>
  <c r="G12" i="30" s="1"/>
  <c r="P32" i="30"/>
  <c r="F12" i="30" s="1"/>
  <c r="M32" i="30"/>
  <c r="E12" i="30" s="1"/>
  <c r="J32" i="30"/>
  <c r="D12" i="30" s="1"/>
  <c r="F32" i="30"/>
  <c r="C32" i="30"/>
  <c r="AE31" i="30"/>
  <c r="K11" i="30" s="1"/>
  <c r="AB31" i="30"/>
  <c r="J11" i="30" s="1"/>
  <c r="Y31" i="30"/>
  <c r="I11" i="30" s="1"/>
  <c r="V31" i="30"/>
  <c r="H11" i="30" s="1"/>
  <c r="S31" i="30"/>
  <c r="G11" i="30" s="1"/>
  <c r="P31" i="30"/>
  <c r="F11" i="30" s="1"/>
  <c r="M31" i="30"/>
  <c r="E11" i="30" s="1"/>
  <c r="J31" i="30"/>
  <c r="D11" i="30" s="1"/>
  <c r="F31" i="30"/>
  <c r="C31" i="30"/>
  <c r="AE30" i="30"/>
  <c r="K10" i="30" s="1"/>
  <c r="AB30" i="30"/>
  <c r="J10" i="30" s="1"/>
  <c r="Y30" i="30"/>
  <c r="I10" i="30" s="1"/>
  <c r="V30" i="30"/>
  <c r="H10" i="30" s="1"/>
  <c r="S30" i="30"/>
  <c r="G10" i="30" s="1"/>
  <c r="P30" i="30"/>
  <c r="F10" i="30" s="1"/>
  <c r="M30" i="30"/>
  <c r="E10" i="30" s="1"/>
  <c r="J30" i="30"/>
  <c r="D10" i="30" s="1"/>
  <c r="F30" i="30"/>
  <c r="C30" i="30"/>
  <c r="AE29" i="30"/>
  <c r="K9" i="30" s="1"/>
  <c r="AB29" i="30"/>
  <c r="J9" i="30" s="1"/>
  <c r="Y29" i="30"/>
  <c r="I9" i="30" s="1"/>
  <c r="V29" i="30"/>
  <c r="H9" i="30" s="1"/>
  <c r="S29" i="30"/>
  <c r="G9" i="30" s="1"/>
  <c r="P29" i="30"/>
  <c r="F9" i="30" s="1"/>
  <c r="M29" i="30"/>
  <c r="E9" i="30" s="1"/>
  <c r="J29" i="30"/>
  <c r="D9" i="30" s="1"/>
  <c r="F29" i="30"/>
  <c r="C29" i="30"/>
  <c r="AE28" i="30"/>
  <c r="K8" i="30" s="1"/>
  <c r="AB28" i="30"/>
  <c r="J8" i="30" s="1"/>
  <c r="Y28" i="30"/>
  <c r="I8" i="30" s="1"/>
  <c r="V28" i="30"/>
  <c r="H8" i="30" s="1"/>
  <c r="S28" i="30"/>
  <c r="G8" i="30" s="1"/>
  <c r="P28" i="30"/>
  <c r="F8" i="30" s="1"/>
  <c r="M28" i="30"/>
  <c r="E8" i="30" s="1"/>
  <c r="J28" i="30"/>
  <c r="D8" i="30" s="1"/>
  <c r="F28" i="30"/>
  <c r="C28" i="30"/>
  <c r="AE27" i="30"/>
  <c r="D67" i="30" s="1"/>
  <c r="AB27" i="30"/>
  <c r="D66" i="30" s="1"/>
  <c r="Y27" i="30"/>
  <c r="D65" i="30" s="1"/>
  <c r="V27" i="30"/>
  <c r="H7" i="30" s="1"/>
  <c r="S27" i="30"/>
  <c r="D63" i="30" s="1"/>
  <c r="P27" i="30"/>
  <c r="D62" i="30" s="1"/>
  <c r="M27" i="30"/>
  <c r="D61" i="30" s="1"/>
  <c r="J27" i="30"/>
  <c r="D7" i="30" s="1"/>
  <c r="F27" i="30"/>
  <c r="C59" i="30" s="1"/>
  <c r="C27" i="30"/>
  <c r="C58" i="30" s="1"/>
  <c r="AE26" i="30"/>
  <c r="K6" i="30" s="1"/>
  <c r="AB26" i="30"/>
  <c r="J6" i="30" s="1"/>
  <c r="Y26" i="30"/>
  <c r="I6" i="30" s="1"/>
  <c r="V26" i="30"/>
  <c r="H6" i="30" s="1"/>
  <c r="S26" i="30"/>
  <c r="G6" i="30" s="1"/>
  <c r="P26" i="30"/>
  <c r="F6" i="30" s="1"/>
  <c r="M26" i="30"/>
  <c r="E6" i="30" s="1"/>
  <c r="J26" i="30"/>
  <c r="D6" i="30" s="1"/>
  <c r="F26" i="30"/>
  <c r="C26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T18" i="30"/>
  <c r="S18" i="30"/>
  <c r="R18" i="30"/>
  <c r="Q18" i="30"/>
  <c r="P18" i="30"/>
  <c r="O18" i="30"/>
  <c r="N18" i="30"/>
  <c r="M18" i="30"/>
  <c r="L18" i="30"/>
  <c r="F18" i="30"/>
  <c r="C18" i="30"/>
  <c r="B18" i="30"/>
  <c r="U17" i="30"/>
  <c r="T17" i="30"/>
  <c r="S17" i="30"/>
  <c r="R17" i="30"/>
  <c r="Q17" i="30"/>
  <c r="P17" i="30"/>
  <c r="O17" i="30"/>
  <c r="N17" i="30"/>
  <c r="M17" i="30"/>
  <c r="L17" i="30"/>
  <c r="C17" i="30"/>
  <c r="B17" i="30"/>
  <c r="U16" i="30"/>
  <c r="T16" i="30"/>
  <c r="S16" i="30"/>
  <c r="R16" i="30"/>
  <c r="Q16" i="30"/>
  <c r="P16" i="30"/>
  <c r="O16" i="30"/>
  <c r="N16" i="30"/>
  <c r="M16" i="30"/>
  <c r="L16" i="30"/>
  <c r="J16" i="30"/>
  <c r="G16" i="30"/>
  <c r="F16" i="30"/>
  <c r="D16" i="30"/>
  <c r="C16" i="30"/>
  <c r="B16" i="30"/>
  <c r="U15" i="30"/>
  <c r="T15" i="30"/>
  <c r="S15" i="30"/>
  <c r="R15" i="30"/>
  <c r="Q15" i="30"/>
  <c r="P15" i="30"/>
  <c r="O15" i="30"/>
  <c r="N15" i="30"/>
  <c r="M15" i="30"/>
  <c r="L15" i="30"/>
  <c r="C15" i="30"/>
  <c r="B15" i="30"/>
  <c r="U14" i="30"/>
  <c r="T14" i="30"/>
  <c r="S14" i="30"/>
  <c r="R14" i="30"/>
  <c r="Q14" i="30"/>
  <c r="P14" i="30"/>
  <c r="O14" i="30"/>
  <c r="N14" i="30"/>
  <c r="M14" i="30"/>
  <c r="L14" i="30"/>
  <c r="C14" i="30"/>
  <c r="B14" i="30"/>
  <c r="U13" i="30"/>
  <c r="T13" i="30"/>
  <c r="S13" i="30"/>
  <c r="R13" i="30"/>
  <c r="Q13" i="30"/>
  <c r="P13" i="30"/>
  <c r="O13" i="30"/>
  <c r="N13" i="30"/>
  <c r="M13" i="30"/>
  <c r="L13" i="30"/>
  <c r="J13" i="30"/>
  <c r="C13" i="30"/>
  <c r="B13" i="30"/>
  <c r="U12" i="30"/>
  <c r="T12" i="30"/>
  <c r="S12" i="30"/>
  <c r="R12" i="30"/>
  <c r="Q12" i="30"/>
  <c r="P12" i="30"/>
  <c r="O12" i="30"/>
  <c r="N12" i="30"/>
  <c r="M12" i="30"/>
  <c r="L12" i="30"/>
  <c r="C12" i="30"/>
  <c r="B12" i="30"/>
  <c r="U11" i="30"/>
  <c r="T11" i="30"/>
  <c r="S11" i="30"/>
  <c r="R11" i="30"/>
  <c r="Q11" i="30"/>
  <c r="P11" i="30"/>
  <c r="O11" i="30"/>
  <c r="N11" i="30"/>
  <c r="M11" i="30"/>
  <c r="L11" i="30"/>
  <c r="C11" i="30"/>
  <c r="B11" i="30"/>
  <c r="U10" i="30"/>
  <c r="T10" i="30"/>
  <c r="S10" i="30"/>
  <c r="R10" i="30"/>
  <c r="Q10" i="30"/>
  <c r="P10" i="30"/>
  <c r="O10" i="30"/>
  <c r="N10" i="30"/>
  <c r="M10" i="30"/>
  <c r="L10" i="30"/>
  <c r="C10" i="30"/>
  <c r="B10" i="30"/>
  <c r="U9" i="30"/>
  <c r="T9" i="30"/>
  <c r="S9" i="30"/>
  <c r="R9" i="30"/>
  <c r="Q9" i="30"/>
  <c r="P9" i="30"/>
  <c r="O9" i="30"/>
  <c r="N9" i="30"/>
  <c r="M9" i="30"/>
  <c r="L9" i="30"/>
  <c r="C9" i="30"/>
  <c r="B9" i="30"/>
  <c r="U8" i="30"/>
  <c r="T8" i="30"/>
  <c r="S8" i="30"/>
  <c r="R8" i="30"/>
  <c r="Q8" i="30"/>
  <c r="P8" i="30"/>
  <c r="O8" i="30"/>
  <c r="N8" i="30"/>
  <c r="M8" i="30"/>
  <c r="L8" i="30"/>
  <c r="C8" i="30"/>
  <c r="B8" i="30"/>
  <c r="U7" i="30"/>
  <c r="T7" i="30"/>
  <c r="S7" i="30"/>
  <c r="R7" i="30"/>
  <c r="Q7" i="30"/>
  <c r="P7" i="30"/>
  <c r="O7" i="30"/>
  <c r="N7" i="30"/>
  <c r="M7" i="30"/>
  <c r="L7" i="30"/>
  <c r="C7" i="30"/>
  <c r="B7" i="30"/>
  <c r="U6" i="30"/>
  <c r="T6" i="30"/>
  <c r="S6" i="30"/>
  <c r="R6" i="30"/>
  <c r="Q6" i="30"/>
  <c r="P6" i="30"/>
  <c r="O6" i="30"/>
  <c r="N6" i="30"/>
  <c r="M6" i="30"/>
  <c r="L6" i="30"/>
  <c r="C6" i="30"/>
  <c r="D75" i="33" l="1"/>
  <c r="D79" i="33"/>
  <c r="D83" i="33"/>
  <c r="D87" i="33"/>
  <c r="C26" i="33"/>
  <c r="G56" i="33"/>
  <c r="I26" i="33"/>
  <c r="Y56" i="33"/>
  <c r="J6" i="31"/>
  <c r="D91" i="33"/>
  <c r="J22" i="33"/>
  <c r="I7" i="30"/>
  <c r="B26" i="33"/>
  <c r="K6" i="31"/>
  <c r="G6" i="31"/>
  <c r="C6" i="31"/>
  <c r="O6" i="31"/>
  <c r="D55" i="31"/>
  <c r="B6" i="31"/>
  <c r="N22" i="33"/>
  <c r="F26" i="33"/>
  <c r="F22" i="33"/>
  <c r="G26" i="33"/>
  <c r="B22" i="33"/>
  <c r="R22" i="33"/>
  <c r="J26" i="33"/>
  <c r="D76" i="33"/>
  <c r="D80" i="33"/>
  <c r="D88" i="33"/>
  <c r="D92" i="33"/>
  <c r="D78" i="33"/>
  <c r="D82" i="33"/>
  <c r="D86" i="33"/>
  <c r="D90" i="33"/>
  <c r="E6" i="31"/>
  <c r="N6" i="31"/>
  <c r="G7" i="30"/>
  <c r="F6" i="31"/>
  <c r="Q6" i="31"/>
  <c r="K7" i="30"/>
  <c r="M6" i="31"/>
  <c r="E7" i="30"/>
  <c r="J7" i="30"/>
  <c r="F7" i="30"/>
  <c r="D6" i="31"/>
  <c r="H6" i="31"/>
  <c r="L6" i="31"/>
  <c r="P6" i="31"/>
  <c r="M22" i="33"/>
  <c r="F41" i="30"/>
  <c r="C22" i="33"/>
  <c r="S22" i="33"/>
  <c r="O22" i="33"/>
  <c r="D84" i="33"/>
  <c r="L26" i="33"/>
  <c r="D77" i="33"/>
  <c r="D81" i="33"/>
  <c r="D85" i="33"/>
  <c r="D89" i="33"/>
  <c r="D93" i="33"/>
  <c r="D26" i="33"/>
  <c r="H26" i="33"/>
  <c r="M56" i="33"/>
  <c r="D60" i="30"/>
  <c r="D64" i="30"/>
  <c r="C41" i="30"/>
  <c r="D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55" i="29"/>
  <c r="AF38" i="29"/>
  <c r="AC38" i="29"/>
  <c r="AD37" i="29"/>
  <c r="AE38" i="29" s="1"/>
  <c r="AD36" i="29"/>
  <c r="AD35" i="29"/>
  <c r="AD34" i="29"/>
  <c r="AD33" i="29"/>
  <c r="AD32" i="29"/>
  <c r="AD31" i="29"/>
  <c r="AD30" i="29"/>
  <c r="AD29" i="29"/>
  <c r="AD28" i="29"/>
  <c r="AD27" i="29"/>
  <c r="AD26" i="29"/>
  <c r="AD25" i="29"/>
  <c r="AA37" i="29"/>
  <c r="AB38" i="29" s="1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X37" i="29"/>
  <c r="Y38" i="29" s="1"/>
  <c r="X36" i="29"/>
  <c r="X35" i="29"/>
  <c r="X34" i="29"/>
  <c r="X33" i="29"/>
  <c r="X32" i="29"/>
  <c r="X31" i="29"/>
  <c r="X30" i="29"/>
  <c r="C62" i="29" s="1"/>
  <c r="X29" i="29"/>
  <c r="X28" i="29"/>
  <c r="X27" i="29"/>
  <c r="X26" i="29"/>
  <c r="X25" i="29"/>
  <c r="U37" i="29"/>
  <c r="U36" i="29"/>
  <c r="U35" i="29"/>
  <c r="U34" i="29"/>
  <c r="U33" i="29"/>
  <c r="U32" i="29"/>
  <c r="U31" i="29"/>
  <c r="U30" i="29"/>
  <c r="C61" i="29" s="1"/>
  <c r="U29" i="29"/>
  <c r="U28" i="29"/>
  <c r="U27" i="29"/>
  <c r="U26" i="29"/>
  <c r="U25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O37" i="29"/>
  <c r="P38" i="29" s="1"/>
  <c r="O36" i="29"/>
  <c r="O35" i="29"/>
  <c r="O34" i="29"/>
  <c r="O33" i="29"/>
  <c r="O32" i="29"/>
  <c r="O31" i="29"/>
  <c r="O30" i="29"/>
  <c r="O29" i="29"/>
  <c r="O28" i="29"/>
  <c r="O27" i="29"/>
  <c r="O26" i="29"/>
  <c r="O25" i="29"/>
  <c r="L37" i="29"/>
  <c r="M38" i="29" s="1"/>
  <c r="L36" i="29"/>
  <c r="L35" i="29"/>
  <c r="L34" i="29"/>
  <c r="L33" i="29"/>
  <c r="L32" i="29"/>
  <c r="L31" i="29"/>
  <c r="L30" i="29"/>
  <c r="C58" i="29" s="1"/>
  <c r="L29" i="29"/>
  <c r="L28" i="29"/>
  <c r="L27" i="29"/>
  <c r="L26" i="29"/>
  <c r="L25" i="29"/>
  <c r="I37" i="29"/>
  <c r="I36" i="29"/>
  <c r="I35" i="29"/>
  <c r="I34" i="29"/>
  <c r="I33" i="29"/>
  <c r="I32" i="29"/>
  <c r="I31" i="29"/>
  <c r="I30" i="29"/>
  <c r="C57" i="29" s="1"/>
  <c r="I29" i="29"/>
  <c r="I28" i="29"/>
  <c r="I27" i="29"/>
  <c r="I26" i="29"/>
  <c r="I25" i="29"/>
  <c r="F37" i="29"/>
  <c r="G38" i="29" s="1"/>
  <c r="F36" i="29"/>
  <c r="F35" i="29"/>
  <c r="F34" i="29"/>
  <c r="F33" i="29"/>
  <c r="F32" i="29"/>
  <c r="F31" i="29"/>
  <c r="F30" i="29"/>
  <c r="F29" i="29"/>
  <c r="F28" i="29"/>
  <c r="F27" i="29"/>
  <c r="F26" i="29"/>
  <c r="F25" i="29"/>
  <c r="C26" i="29"/>
  <c r="C27" i="29"/>
  <c r="C28" i="29"/>
  <c r="C29" i="29"/>
  <c r="C30" i="29"/>
  <c r="C55" i="29" s="1"/>
  <c r="C31" i="29"/>
  <c r="C32" i="29"/>
  <c r="C33" i="29"/>
  <c r="C34" i="29"/>
  <c r="C35" i="29"/>
  <c r="C36" i="29"/>
  <c r="C37" i="29"/>
  <c r="D38" i="29" s="1"/>
  <c r="C25" i="29"/>
  <c r="BG38" i="29"/>
  <c r="BD38" i="29"/>
  <c r="BA38" i="29"/>
  <c r="AX38" i="29"/>
  <c r="AU38" i="29"/>
  <c r="AR38" i="29"/>
  <c r="AO38" i="29"/>
  <c r="AI38" i="29"/>
  <c r="BH37" i="29"/>
  <c r="BI38" i="29" s="1"/>
  <c r="BE37" i="29"/>
  <c r="BB37" i="29"/>
  <c r="BC38" i="29" s="1"/>
  <c r="AY37" i="29"/>
  <c r="AZ38" i="29" s="1"/>
  <c r="AV37" i="29"/>
  <c r="AW38" i="29" s="1"/>
  <c r="AS37" i="29"/>
  <c r="AP37" i="29"/>
  <c r="AQ38" i="29" s="1"/>
  <c r="AM37" i="29"/>
  <c r="AN38" i="29" s="1"/>
  <c r="AJ37" i="29"/>
  <c r="AK38" i="29" s="1"/>
  <c r="AG37" i="29"/>
  <c r="AH38" i="29" s="1"/>
  <c r="BH36" i="29"/>
  <c r="BE36" i="29"/>
  <c r="BB36" i="29"/>
  <c r="AY36" i="29"/>
  <c r="AV36" i="29"/>
  <c r="AS36" i="29"/>
  <c r="AP36" i="29"/>
  <c r="AM36" i="29"/>
  <c r="AJ36" i="29"/>
  <c r="AG36" i="29"/>
  <c r="BH35" i="29"/>
  <c r="BE35" i="29"/>
  <c r="BB35" i="29"/>
  <c r="AY35" i="29"/>
  <c r="AV35" i="29"/>
  <c r="AS35" i="29"/>
  <c r="AP35" i="29"/>
  <c r="AM35" i="29"/>
  <c r="AJ35" i="29"/>
  <c r="AG35" i="29"/>
  <c r="BH34" i="29"/>
  <c r="BE34" i="29"/>
  <c r="BB34" i="29"/>
  <c r="AY34" i="29"/>
  <c r="AV34" i="29"/>
  <c r="AS34" i="29"/>
  <c r="AP34" i="29"/>
  <c r="AM34" i="29"/>
  <c r="AJ34" i="29"/>
  <c r="AG34" i="29"/>
  <c r="BH33" i="29"/>
  <c r="BE33" i="29"/>
  <c r="BB33" i="29"/>
  <c r="AY33" i="29"/>
  <c r="AV33" i="29"/>
  <c r="AS33" i="29"/>
  <c r="AP33" i="29"/>
  <c r="AM33" i="29"/>
  <c r="AJ33" i="29"/>
  <c r="AG33" i="29"/>
  <c r="BH32" i="29"/>
  <c r="BE32" i="29"/>
  <c r="BB32" i="29"/>
  <c r="AY32" i="29"/>
  <c r="AV32" i="29"/>
  <c r="AS32" i="29"/>
  <c r="AP32" i="29"/>
  <c r="AM32" i="29"/>
  <c r="AJ32" i="29"/>
  <c r="AG32" i="29"/>
  <c r="BH31" i="29"/>
  <c r="BE31" i="29"/>
  <c r="BB31" i="29"/>
  <c r="AY31" i="29"/>
  <c r="AV31" i="29"/>
  <c r="AS31" i="29"/>
  <c r="AP31" i="29"/>
  <c r="AM31" i="29"/>
  <c r="AJ31" i="29"/>
  <c r="AG31" i="29"/>
  <c r="BH30" i="29"/>
  <c r="C74" i="29" s="1"/>
  <c r="BE30" i="29"/>
  <c r="C73" i="29" s="1"/>
  <c r="BB30" i="29"/>
  <c r="C72" i="29" s="1"/>
  <c r="AY30" i="29"/>
  <c r="C71" i="29" s="1"/>
  <c r="AV30" i="29"/>
  <c r="C70" i="29" s="1"/>
  <c r="AS30" i="29"/>
  <c r="C69" i="29" s="1"/>
  <c r="AP30" i="29"/>
  <c r="C68" i="29" s="1"/>
  <c r="AM30" i="29"/>
  <c r="C67" i="29" s="1"/>
  <c r="AJ30" i="29"/>
  <c r="AG30" i="29"/>
  <c r="C65" i="29" s="1"/>
  <c r="BH29" i="29"/>
  <c r="BE29" i="29"/>
  <c r="BB29" i="29"/>
  <c r="AY29" i="29"/>
  <c r="AV29" i="29"/>
  <c r="AS29" i="29"/>
  <c r="AP29" i="29"/>
  <c r="AM29" i="29"/>
  <c r="AJ29" i="29"/>
  <c r="AG29" i="29"/>
  <c r="BH28" i="29"/>
  <c r="BE28" i="29"/>
  <c r="BB28" i="29"/>
  <c r="AY28" i="29"/>
  <c r="AV28" i="29"/>
  <c r="AS28" i="29"/>
  <c r="AP28" i="29"/>
  <c r="AM28" i="29"/>
  <c r="AJ28" i="29"/>
  <c r="AG28" i="29"/>
  <c r="BH27" i="29"/>
  <c r="BE27" i="29"/>
  <c r="BB27" i="29"/>
  <c r="AY27" i="29"/>
  <c r="AV27" i="29"/>
  <c r="AS27" i="29"/>
  <c r="AP27" i="29"/>
  <c r="AM27" i="29"/>
  <c r="AJ27" i="29"/>
  <c r="AG27" i="29"/>
  <c r="BH26" i="29"/>
  <c r="BE26" i="29"/>
  <c r="BB26" i="29"/>
  <c r="AY26" i="29"/>
  <c r="AV26" i="29"/>
  <c r="AS26" i="29"/>
  <c r="AP26" i="29"/>
  <c r="AM26" i="29"/>
  <c r="AJ26" i="29"/>
  <c r="BH25" i="29"/>
  <c r="BE25" i="29"/>
  <c r="BB25" i="29"/>
  <c r="AY25" i="29"/>
  <c r="AV25" i="29"/>
  <c r="AS25" i="29"/>
  <c r="AP25" i="29"/>
  <c r="AM25" i="29"/>
  <c r="AJ25" i="29"/>
  <c r="D73" i="29"/>
  <c r="D69" i="29"/>
  <c r="C66" i="29"/>
  <c r="D65" i="29"/>
  <c r="C64" i="29"/>
  <c r="C63" i="29"/>
  <c r="D61" i="29"/>
  <c r="C60" i="29"/>
  <c r="C59" i="29"/>
  <c r="D57" i="29"/>
  <c r="C56" i="29"/>
  <c r="B54" i="29"/>
  <c r="W38" i="29"/>
  <c r="T38" i="29"/>
  <c r="Q38" i="29"/>
  <c r="N38" i="29"/>
  <c r="K38" i="29"/>
  <c r="H38" i="29"/>
  <c r="E38" i="29"/>
  <c r="B38" i="29"/>
  <c r="V38" i="29"/>
  <c r="S38" i="29"/>
  <c r="J38" i="29"/>
  <c r="D74" i="29"/>
  <c r="D72" i="29"/>
  <c r="D71" i="29"/>
  <c r="D70" i="29"/>
  <c r="D68" i="29"/>
  <c r="D67" i="29"/>
  <c r="D66" i="29"/>
  <c r="D64" i="29"/>
  <c r="D63" i="29"/>
  <c r="D62" i="29"/>
  <c r="D60" i="29"/>
  <c r="D59" i="29"/>
  <c r="D58" i="29"/>
  <c r="D56" i="29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D67" i="26"/>
  <c r="C67" i="26"/>
  <c r="B67" i="26"/>
  <c r="D66" i="26"/>
  <c r="C66" i="26"/>
  <c r="B66" i="26"/>
  <c r="B65" i="26"/>
  <c r="AJ49" i="26"/>
  <c r="AI49" i="26"/>
  <c r="AG49" i="26"/>
  <c r="AF49" i="26"/>
  <c r="AD49" i="26"/>
  <c r="AC49" i="26"/>
  <c r="AA49" i="26"/>
  <c r="Z49" i="26"/>
  <c r="X49" i="26"/>
  <c r="W49" i="26"/>
  <c r="U49" i="26"/>
  <c r="T49" i="26"/>
  <c r="R49" i="26"/>
  <c r="Q49" i="26"/>
  <c r="O49" i="26"/>
  <c r="N49" i="26"/>
  <c r="L49" i="26"/>
  <c r="K49" i="26"/>
  <c r="I49" i="26"/>
  <c r="H49" i="26"/>
  <c r="G49" i="26"/>
  <c r="F49" i="26"/>
  <c r="E49" i="26"/>
  <c r="D49" i="26"/>
  <c r="C49" i="26"/>
  <c r="B49" i="26"/>
  <c r="AK48" i="26"/>
  <c r="M23" i="26" s="1"/>
  <c r="AH48" i="26"/>
  <c r="L23" i="26" s="1"/>
  <c r="AE48" i="26"/>
  <c r="K23" i="26" s="1"/>
  <c r="AB48" i="26"/>
  <c r="J23" i="26" s="1"/>
  <c r="Y48" i="26"/>
  <c r="I23" i="26" s="1"/>
  <c r="V48" i="26"/>
  <c r="H23" i="26" s="1"/>
  <c r="S48" i="26"/>
  <c r="G23" i="26" s="1"/>
  <c r="P48" i="26"/>
  <c r="F23" i="26" s="1"/>
  <c r="M48" i="26"/>
  <c r="E23" i="26" s="1"/>
  <c r="J48" i="26"/>
  <c r="D23" i="26" s="1"/>
  <c r="AK47" i="26"/>
  <c r="AH47" i="26"/>
  <c r="AE47" i="26"/>
  <c r="AB47" i="26"/>
  <c r="Y47" i="26"/>
  <c r="V47" i="26"/>
  <c r="S47" i="26"/>
  <c r="P47" i="26"/>
  <c r="M47" i="26"/>
  <c r="J47" i="26"/>
  <c r="AK46" i="26"/>
  <c r="M22" i="26" s="1"/>
  <c r="AH46" i="26"/>
  <c r="L22" i="26" s="1"/>
  <c r="AE46" i="26"/>
  <c r="K22" i="26" s="1"/>
  <c r="AB46" i="26"/>
  <c r="J22" i="26" s="1"/>
  <c r="Y46" i="26"/>
  <c r="I22" i="26" s="1"/>
  <c r="V46" i="26"/>
  <c r="H22" i="26" s="1"/>
  <c r="S46" i="26"/>
  <c r="G22" i="26" s="1"/>
  <c r="P46" i="26"/>
  <c r="F22" i="26" s="1"/>
  <c r="M46" i="26"/>
  <c r="E22" i="26" s="1"/>
  <c r="J46" i="26"/>
  <c r="D22" i="26" s="1"/>
  <c r="AK45" i="26"/>
  <c r="M21" i="26" s="1"/>
  <c r="AH45" i="26"/>
  <c r="L21" i="26" s="1"/>
  <c r="AE45" i="26"/>
  <c r="K21" i="26" s="1"/>
  <c r="AB45" i="26"/>
  <c r="J21" i="26" s="1"/>
  <c r="Y45" i="26"/>
  <c r="I21" i="26" s="1"/>
  <c r="V45" i="26"/>
  <c r="H21" i="26" s="1"/>
  <c r="S45" i="26"/>
  <c r="G21" i="26" s="1"/>
  <c r="P45" i="26"/>
  <c r="F21" i="26" s="1"/>
  <c r="M45" i="26"/>
  <c r="E21" i="26" s="1"/>
  <c r="J45" i="26"/>
  <c r="D21" i="26" s="1"/>
  <c r="AK44" i="26"/>
  <c r="M20" i="26" s="1"/>
  <c r="AH44" i="26"/>
  <c r="L20" i="26" s="1"/>
  <c r="AE44" i="26"/>
  <c r="K20" i="26" s="1"/>
  <c r="AB44" i="26"/>
  <c r="J20" i="26" s="1"/>
  <c r="Y44" i="26"/>
  <c r="I20" i="26" s="1"/>
  <c r="V44" i="26"/>
  <c r="H20" i="26" s="1"/>
  <c r="S44" i="26"/>
  <c r="G20" i="26" s="1"/>
  <c r="P44" i="26"/>
  <c r="F20" i="26" s="1"/>
  <c r="M44" i="26"/>
  <c r="E20" i="26" s="1"/>
  <c r="J44" i="26"/>
  <c r="D20" i="26" s="1"/>
  <c r="AK43" i="26"/>
  <c r="M19" i="26" s="1"/>
  <c r="AH43" i="26"/>
  <c r="L19" i="26" s="1"/>
  <c r="AE43" i="26"/>
  <c r="K19" i="26" s="1"/>
  <c r="AB43" i="26"/>
  <c r="J19" i="26" s="1"/>
  <c r="Y43" i="26"/>
  <c r="I19" i="26" s="1"/>
  <c r="V43" i="26"/>
  <c r="H19" i="26" s="1"/>
  <c r="S43" i="26"/>
  <c r="G19" i="26" s="1"/>
  <c r="P43" i="26"/>
  <c r="F19" i="26" s="1"/>
  <c r="M43" i="26"/>
  <c r="E19" i="26" s="1"/>
  <c r="J43" i="26"/>
  <c r="D19" i="26" s="1"/>
  <c r="AK42" i="26"/>
  <c r="M18" i="26" s="1"/>
  <c r="AH42" i="26"/>
  <c r="L18" i="26" s="1"/>
  <c r="AE42" i="26"/>
  <c r="K18" i="26" s="1"/>
  <c r="AB42" i="26"/>
  <c r="J18" i="26" s="1"/>
  <c r="Y42" i="26"/>
  <c r="I18" i="26" s="1"/>
  <c r="V42" i="26"/>
  <c r="H18" i="26" s="1"/>
  <c r="S42" i="26"/>
  <c r="G18" i="26" s="1"/>
  <c r="P42" i="26"/>
  <c r="F18" i="26" s="1"/>
  <c r="M42" i="26"/>
  <c r="E18" i="26" s="1"/>
  <c r="J42" i="26"/>
  <c r="D18" i="26" s="1"/>
  <c r="AK41" i="26"/>
  <c r="AH41" i="26"/>
  <c r="AE41" i="26"/>
  <c r="AB41" i="26"/>
  <c r="Y41" i="26"/>
  <c r="V41" i="26"/>
  <c r="S41" i="26"/>
  <c r="P41" i="26"/>
  <c r="M41" i="26"/>
  <c r="J41" i="26"/>
  <c r="AK40" i="26"/>
  <c r="M16" i="26" s="1"/>
  <c r="AH40" i="26"/>
  <c r="L16" i="26" s="1"/>
  <c r="AE40" i="26"/>
  <c r="K16" i="26" s="1"/>
  <c r="AB40" i="26"/>
  <c r="J16" i="26" s="1"/>
  <c r="Y40" i="26"/>
  <c r="I16" i="26" s="1"/>
  <c r="V40" i="26"/>
  <c r="H16" i="26" s="1"/>
  <c r="S40" i="26"/>
  <c r="G16" i="26" s="1"/>
  <c r="P40" i="26"/>
  <c r="F16" i="26" s="1"/>
  <c r="M40" i="26"/>
  <c r="E16" i="26" s="1"/>
  <c r="J40" i="26"/>
  <c r="D16" i="26" s="1"/>
  <c r="AK39" i="26"/>
  <c r="M15" i="26" s="1"/>
  <c r="AH39" i="26"/>
  <c r="L15" i="26" s="1"/>
  <c r="AE39" i="26"/>
  <c r="K15" i="26" s="1"/>
  <c r="AB39" i="26"/>
  <c r="J15" i="26" s="1"/>
  <c r="Y39" i="26"/>
  <c r="I15" i="26" s="1"/>
  <c r="V39" i="26"/>
  <c r="H15" i="26" s="1"/>
  <c r="S39" i="26"/>
  <c r="G15" i="26" s="1"/>
  <c r="P39" i="26"/>
  <c r="F15" i="26" s="1"/>
  <c r="M39" i="26"/>
  <c r="E15" i="26" s="1"/>
  <c r="J39" i="26"/>
  <c r="D15" i="26" s="1"/>
  <c r="AK38" i="26"/>
  <c r="M14" i="26" s="1"/>
  <c r="AH38" i="26"/>
  <c r="L14" i="26" s="1"/>
  <c r="AE38" i="26"/>
  <c r="K14" i="26" s="1"/>
  <c r="AB38" i="26"/>
  <c r="J14" i="26" s="1"/>
  <c r="Y38" i="26"/>
  <c r="I14" i="26" s="1"/>
  <c r="V38" i="26"/>
  <c r="H14" i="26" s="1"/>
  <c r="S38" i="26"/>
  <c r="G14" i="26" s="1"/>
  <c r="P38" i="26"/>
  <c r="F14" i="26" s="1"/>
  <c r="M38" i="26"/>
  <c r="E14" i="26" s="1"/>
  <c r="J38" i="26"/>
  <c r="D14" i="26" s="1"/>
  <c r="AK37" i="26"/>
  <c r="M13" i="26" s="1"/>
  <c r="AH37" i="26"/>
  <c r="L13" i="26" s="1"/>
  <c r="AE37" i="26"/>
  <c r="K13" i="26" s="1"/>
  <c r="AB37" i="26"/>
  <c r="J13" i="26" s="1"/>
  <c r="Y37" i="26"/>
  <c r="I13" i="26" s="1"/>
  <c r="V37" i="26"/>
  <c r="H13" i="26" s="1"/>
  <c r="S37" i="26"/>
  <c r="G13" i="26" s="1"/>
  <c r="P37" i="26"/>
  <c r="F13" i="26" s="1"/>
  <c r="M37" i="26"/>
  <c r="E13" i="26" s="1"/>
  <c r="J37" i="26"/>
  <c r="D13" i="26" s="1"/>
  <c r="AK36" i="26"/>
  <c r="M12" i="26" s="1"/>
  <c r="AH36" i="26"/>
  <c r="L12" i="26" s="1"/>
  <c r="AE36" i="26"/>
  <c r="K12" i="26" s="1"/>
  <c r="AB36" i="26"/>
  <c r="J12" i="26" s="1"/>
  <c r="Y36" i="26"/>
  <c r="I12" i="26" s="1"/>
  <c r="V36" i="26"/>
  <c r="H12" i="26" s="1"/>
  <c r="S36" i="26"/>
  <c r="G12" i="26" s="1"/>
  <c r="P36" i="26"/>
  <c r="F12" i="26" s="1"/>
  <c r="M36" i="26"/>
  <c r="E12" i="26" s="1"/>
  <c r="J36" i="26"/>
  <c r="D12" i="26" s="1"/>
  <c r="AK35" i="26"/>
  <c r="M11" i="26" s="1"/>
  <c r="AH35" i="26"/>
  <c r="L11" i="26" s="1"/>
  <c r="AE35" i="26"/>
  <c r="K11" i="26" s="1"/>
  <c r="AB35" i="26"/>
  <c r="J11" i="26" s="1"/>
  <c r="Y35" i="26"/>
  <c r="I11" i="26" s="1"/>
  <c r="V35" i="26"/>
  <c r="H11" i="26" s="1"/>
  <c r="S35" i="26"/>
  <c r="G11" i="26" s="1"/>
  <c r="P35" i="26"/>
  <c r="F11" i="26" s="1"/>
  <c r="M35" i="26"/>
  <c r="E11" i="26" s="1"/>
  <c r="J35" i="26"/>
  <c r="D11" i="26" s="1"/>
  <c r="AK34" i="26"/>
  <c r="M10" i="26" s="1"/>
  <c r="AH34" i="26"/>
  <c r="L10" i="26" s="1"/>
  <c r="AE34" i="26"/>
  <c r="K10" i="26" s="1"/>
  <c r="AB34" i="26"/>
  <c r="J10" i="26" s="1"/>
  <c r="Y34" i="26"/>
  <c r="I10" i="26" s="1"/>
  <c r="V34" i="26"/>
  <c r="H10" i="26" s="1"/>
  <c r="S34" i="26"/>
  <c r="G10" i="26" s="1"/>
  <c r="P34" i="26"/>
  <c r="F10" i="26" s="1"/>
  <c r="M34" i="26"/>
  <c r="E10" i="26" s="1"/>
  <c r="J34" i="26"/>
  <c r="D10" i="26" s="1"/>
  <c r="AK33" i="26"/>
  <c r="M9" i="26" s="1"/>
  <c r="AH33" i="26"/>
  <c r="L9" i="26" s="1"/>
  <c r="AE33" i="26"/>
  <c r="K9" i="26" s="1"/>
  <c r="AB33" i="26"/>
  <c r="J9" i="26" s="1"/>
  <c r="Y33" i="26"/>
  <c r="I9" i="26" s="1"/>
  <c r="V33" i="26"/>
  <c r="H9" i="26" s="1"/>
  <c r="S33" i="26"/>
  <c r="G9" i="26" s="1"/>
  <c r="P33" i="26"/>
  <c r="F9" i="26" s="1"/>
  <c r="M33" i="26"/>
  <c r="E9" i="26" s="1"/>
  <c r="J33" i="26"/>
  <c r="D9" i="26" s="1"/>
  <c r="AK32" i="26"/>
  <c r="M8" i="26" s="1"/>
  <c r="AH32" i="26"/>
  <c r="L8" i="26" s="1"/>
  <c r="AE32" i="26"/>
  <c r="K8" i="26" s="1"/>
  <c r="AB32" i="26"/>
  <c r="J8" i="26" s="1"/>
  <c r="Y32" i="26"/>
  <c r="I8" i="26" s="1"/>
  <c r="V32" i="26"/>
  <c r="H8" i="26" s="1"/>
  <c r="S32" i="26"/>
  <c r="G8" i="26" s="1"/>
  <c r="P32" i="26"/>
  <c r="F8" i="26" s="1"/>
  <c r="M32" i="26"/>
  <c r="E8" i="26" s="1"/>
  <c r="J32" i="26"/>
  <c r="D8" i="26" s="1"/>
  <c r="AK31" i="26"/>
  <c r="M7" i="26" s="1"/>
  <c r="AH31" i="26"/>
  <c r="L7" i="26" s="1"/>
  <c r="AE31" i="26"/>
  <c r="K7" i="26" s="1"/>
  <c r="AB31" i="26"/>
  <c r="J7" i="26" s="1"/>
  <c r="Y31" i="26"/>
  <c r="I7" i="26" s="1"/>
  <c r="V31" i="26"/>
  <c r="H7" i="26" s="1"/>
  <c r="S31" i="26"/>
  <c r="G7" i="26" s="1"/>
  <c r="P31" i="26"/>
  <c r="F7" i="26" s="1"/>
  <c r="M31" i="26"/>
  <c r="E7" i="26" s="1"/>
  <c r="J31" i="26"/>
  <c r="D7" i="26" s="1"/>
  <c r="AK30" i="26"/>
  <c r="M6" i="26" s="1"/>
  <c r="AH30" i="26"/>
  <c r="L6" i="26" s="1"/>
  <c r="AE30" i="26"/>
  <c r="K6" i="26" s="1"/>
  <c r="AB30" i="26"/>
  <c r="J6" i="26" s="1"/>
  <c r="Y30" i="26"/>
  <c r="I6" i="26" s="1"/>
  <c r="V30" i="26"/>
  <c r="H6" i="26" s="1"/>
  <c r="S30" i="26"/>
  <c r="G6" i="26" s="1"/>
  <c r="P30" i="26"/>
  <c r="F6" i="26" s="1"/>
  <c r="M30" i="26"/>
  <c r="E6" i="26" s="1"/>
  <c r="J30" i="26"/>
  <c r="D6" i="26" s="1"/>
  <c r="D90" i="25"/>
  <c r="B90" i="25"/>
  <c r="D89" i="25"/>
  <c r="B89" i="25"/>
  <c r="D88" i="25"/>
  <c r="B88" i="25"/>
  <c r="D87" i="25"/>
  <c r="B87" i="25"/>
  <c r="D86" i="25"/>
  <c r="B86" i="25"/>
  <c r="D85" i="25"/>
  <c r="B85" i="25"/>
  <c r="D84" i="25"/>
  <c r="B84" i="25"/>
  <c r="D83" i="25"/>
  <c r="B83" i="25"/>
  <c r="D82" i="25"/>
  <c r="B82" i="25"/>
  <c r="D81" i="25"/>
  <c r="B81" i="25"/>
  <c r="D80" i="25"/>
  <c r="B80" i="25"/>
  <c r="D79" i="25"/>
  <c r="B79" i="25"/>
  <c r="D78" i="25"/>
  <c r="B78" i="25"/>
  <c r="D77" i="25"/>
  <c r="B77" i="25"/>
  <c r="D76" i="25"/>
  <c r="B76" i="25"/>
  <c r="D75" i="25"/>
  <c r="B75" i="25"/>
  <c r="D74" i="25"/>
  <c r="B74" i="25"/>
  <c r="D73" i="25"/>
  <c r="B73" i="25"/>
  <c r="B72" i="25"/>
  <c r="BA56" i="25"/>
  <c r="AX56" i="25"/>
  <c r="AU56" i="25"/>
  <c r="AR56" i="25"/>
  <c r="AO56" i="25"/>
  <c r="AL56" i="25"/>
  <c r="AI56" i="25"/>
  <c r="AF56" i="25"/>
  <c r="AC56" i="25"/>
  <c r="Z56" i="25"/>
  <c r="W56" i="25"/>
  <c r="T56" i="25"/>
  <c r="Q56" i="25"/>
  <c r="N56" i="25"/>
  <c r="K56" i="25"/>
  <c r="H56" i="25"/>
  <c r="E56" i="25"/>
  <c r="B56" i="25"/>
  <c r="BB55" i="25"/>
  <c r="BC56" i="25" s="1"/>
  <c r="AY55" i="25"/>
  <c r="AZ56" i="25" s="1"/>
  <c r="AV55" i="25"/>
  <c r="AS55" i="25"/>
  <c r="AT56" i="25" s="1"/>
  <c r="AP55" i="25"/>
  <c r="AQ56" i="25" s="1"/>
  <c r="AM55" i="25"/>
  <c r="AN56" i="25" s="1"/>
  <c r="AJ55" i="25"/>
  <c r="AK56" i="25" s="1"/>
  <c r="AG55" i="25"/>
  <c r="AH56" i="25" s="1"/>
  <c r="AD55" i="25"/>
  <c r="AE56" i="25" s="1"/>
  <c r="AA55" i="25"/>
  <c r="X55" i="25"/>
  <c r="U55" i="25"/>
  <c r="V56" i="25" s="1"/>
  <c r="R55" i="25"/>
  <c r="O55" i="25"/>
  <c r="P56" i="25" s="1"/>
  <c r="L55" i="25"/>
  <c r="I55" i="25"/>
  <c r="J56" i="25" s="1"/>
  <c r="F55" i="25"/>
  <c r="G56" i="25" s="1"/>
  <c r="C55" i="25"/>
  <c r="D56" i="25" s="1"/>
  <c r="BB54" i="25"/>
  <c r="AY54" i="25"/>
  <c r="AV54" i="25"/>
  <c r="AS54" i="25"/>
  <c r="AP54" i="25"/>
  <c r="AM54" i="25"/>
  <c r="AJ54" i="25"/>
  <c r="AG54" i="25"/>
  <c r="AD54" i="25"/>
  <c r="AA54" i="25"/>
  <c r="X54" i="25"/>
  <c r="U54" i="25"/>
  <c r="R54" i="25"/>
  <c r="O54" i="25"/>
  <c r="L54" i="25"/>
  <c r="I54" i="25"/>
  <c r="F54" i="25"/>
  <c r="C54" i="25"/>
  <c r="BB53" i="25"/>
  <c r="AY53" i="25"/>
  <c r="AV53" i="25"/>
  <c r="AS53" i="25"/>
  <c r="AP53" i="25"/>
  <c r="AM53" i="25"/>
  <c r="AJ53" i="25"/>
  <c r="AG53" i="25"/>
  <c r="AD53" i="25"/>
  <c r="AA53" i="25"/>
  <c r="X53" i="25"/>
  <c r="U53" i="25"/>
  <c r="R53" i="25"/>
  <c r="O53" i="25"/>
  <c r="L53" i="25"/>
  <c r="I53" i="25"/>
  <c r="F53" i="25"/>
  <c r="C53" i="25"/>
  <c r="BB52" i="25"/>
  <c r="AY52" i="25"/>
  <c r="AV52" i="25"/>
  <c r="AS52" i="25"/>
  <c r="AP52" i="25"/>
  <c r="AM52" i="25"/>
  <c r="AJ52" i="25"/>
  <c r="AG52" i="25"/>
  <c r="AD52" i="25"/>
  <c r="AA52" i="25"/>
  <c r="X52" i="25"/>
  <c r="U52" i="25"/>
  <c r="R52" i="25"/>
  <c r="O52" i="25"/>
  <c r="L52" i="25"/>
  <c r="I52" i="25"/>
  <c r="F52" i="25"/>
  <c r="C52" i="25"/>
  <c r="BB51" i="25"/>
  <c r="AY51" i="25"/>
  <c r="AV51" i="25"/>
  <c r="AS51" i="25"/>
  <c r="AP51" i="25"/>
  <c r="AM51" i="25"/>
  <c r="AJ51" i="25"/>
  <c r="AG51" i="25"/>
  <c r="AD51" i="25"/>
  <c r="AA51" i="25"/>
  <c r="X51" i="25"/>
  <c r="U51" i="25"/>
  <c r="R51" i="25"/>
  <c r="O51" i="25"/>
  <c r="L51" i="25"/>
  <c r="I51" i="25"/>
  <c r="F51" i="25"/>
  <c r="C51" i="25"/>
  <c r="BB50" i="25"/>
  <c r="AY50" i="25"/>
  <c r="AV50" i="25"/>
  <c r="AS50" i="25"/>
  <c r="AP50" i="25"/>
  <c r="AM50" i="25"/>
  <c r="AJ50" i="25"/>
  <c r="AG50" i="25"/>
  <c r="AD50" i="25"/>
  <c r="AA50" i="25"/>
  <c r="X50" i="25"/>
  <c r="U50" i="25"/>
  <c r="R50" i="25"/>
  <c r="O50" i="25"/>
  <c r="L50" i="25"/>
  <c r="I50" i="25"/>
  <c r="F50" i="25"/>
  <c r="C50" i="25"/>
  <c r="BB49" i="25"/>
  <c r="AY49" i="25"/>
  <c r="AV49" i="25"/>
  <c r="AS49" i="25"/>
  <c r="AP49" i="25"/>
  <c r="AM49" i="25"/>
  <c r="AJ49" i="25"/>
  <c r="AG49" i="25"/>
  <c r="AD49" i="25"/>
  <c r="AA49" i="25"/>
  <c r="X49" i="25"/>
  <c r="U49" i="25"/>
  <c r="R49" i="25"/>
  <c r="O49" i="25"/>
  <c r="L49" i="25"/>
  <c r="I49" i="25"/>
  <c r="F49" i="25"/>
  <c r="C49" i="25"/>
  <c r="BB48" i="25"/>
  <c r="AY48" i="25"/>
  <c r="AV48" i="25"/>
  <c r="AS48" i="25"/>
  <c r="AP48" i="25"/>
  <c r="AM48" i="25"/>
  <c r="AJ48" i="25"/>
  <c r="AG48" i="25"/>
  <c r="AD48" i="25"/>
  <c r="AA48" i="25"/>
  <c r="X48" i="25"/>
  <c r="U48" i="25"/>
  <c r="R48" i="25"/>
  <c r="O48" i="25"/>
  <c r="L48" i="25"/>
  <c r="I48" i="25"/>
  <c r="F48" i="25"/>
  <c r="C48" i="25"/>
  <c r="BB47" i="25"/>
  <c r="AY47" i="25"/>
  <c r="AV47" i="25"/>
  <c r="AS47" i="25"/>
  <c r="AP47" i="25"/>
  <c r="AM47" i="25"/>
  <c r="AJ47" i="25"/>
  <c r="AG47" i="25"/>
  <c r="AD47" i="25"/>
  <c r="AA47" i="25"/>
  <c r="X47" i="25"/>
  <c r="U47" i="25"/>
  <c r="R47" i="25"/>
  <c r="O47" i="25"/>
  <c r="L47" i="25"/>
  <c r="I47" i="25"/>
  <c r="F47" i="25"/>
  <c r="C47" i="25"/>
  <c r="BB46" i="25"/>
  <c r="AY46" i="25"/>
  <c r="AV46" i="25"/>
  <c r="AS46" i="25"/>
  <c r="AP46" i="25"/>
  <c r="AM46" i="25"/>
  <c r="AJ46" i="25"/>
  <c r="AG46" i="25"/>
  <c r="AD46" i="25"/>
  <c r="AA46" i="25"/>
  <c r="X46" i="25"/>
  <c r="U46" i="25"/>
  <c r="R46" i="25"/>
  <c r="O46" i="25"/>
  <c r="L46" i="25"/>
  <c r="I46" i="25"/>
  <c r="F46" i="25"/>
  <c r="C46" i="25"/>
  <c r="BB45" i="25"/>
  <c r="AY45" i="25"/>
  <c r="AV45" i="25"/>
  <c r="AS45" i="25"/>
  <c r="AP45" i="25"/>
  <c r="AM45" i="25"/>
  <c r="AJ45" i="25"/>
  <c r="AG45" i="25"/>
  <c r="AD45" i="25"/>
  <c r="AA45" i="25"/>
  <c r="X45" i="25"/>
  <c r="U45" i="25"/>
  <c r="R45" i="25"/>
  <c r="O45" i="25"/>
  <c r="L45" i="25"/>
  <c r="I45" i="25"/>
  <c r="F45" i="25"/>
  <c r="C45" i="25"/>
  <c r="BB44" i="25"/>
  <c r="AY44" i="25"/>
  <c r="AV44" i="25"/>
  <c r="AS44" i="25"/>
  <c r="AP44" i="25"/>
  <c r="AM44" i="25"/>
  <c r="AJ44" i="25"/>
  <c r="AG44" i="25"/>
  <c r="AD44" i="25"/>
  <c r="AA44" i="25"/>
  <c r="X44" i="25"/>
  <c r="U44" i="25"/>
  <c r="R44" i="25"/>
  <c r="O44" i="25"/>
  <c r="L44" i="25"/>
  <c r="I44" i="25"/>
  <c r="F44" i="25"/>
  <c r="C44" i="25"/>
  <c r="BB43" i="25"/>
  <c r="AY43" i="25"/>
  <c r="AV43" i="25"/>
  <c r="AS43" i="25"/>
  <c r="AP43" i="25"/>
  <c r="AM43" i="25"/>
  <c r="AJ43" i="25"/>
  <c r="AG43" i="25"/>
  <c r="AD43" i="25"/>
  <c r="AA43" i="25"/>
  <c r="X43" i="25"/>
  <c r="U43" i="25"/>
  <c r="R43" i="25"/>
  <c r="O43" i="25"/>
  <c r="L43" i="25"/>
  <c r="I43" i="25"/>
  <c r="F43" i="25"/>
  <c r="C43" i="25"/>
  <c r="BB42" i="25"/>
  <c r="AY42" i="25"/>
  <c r="AV42" i="25"/>
  <c r="AS42" i="25"/>
  <c r="AP42" i="25"/>
  <c r="AM42" i="25"/>
  <c r="AJ42" i="25"/>
  <c r="AG42" i="25"/>
  <c r="AD42" i="25"/>
  <c r="AA42" i="25"/>
  <c r="X42" i="25"/>
  <c r="U42" i="25"/>
  <c r="R42" i="25"/>
  <c r="O42" i="25"/>
  <c r="L42" i="25"/>
  <c r="I42" i="25"/>
  <c r="F42" i="25"/>
  <c r="C42" i="25"/>
  <c r="BB41" i="25"/>
  <c r="AY41" i="25"/>
  <c r="AV41" i="25"/>
  <c r="AS41" i="25"/>
  <c r="AP41" i="25"/>
  <c r="AM41" i="25"/>
  <c r="AJ41" i="25"/>
  <c r="AG41" i="25"/>
  <c r="AD41" i="25"/>
  <c r="AA41" i="25"/>
  <c r="X41" i="25"/>
  <c r="U41" i="25"/>
  <c r="R41" i="25"/>
  <c r="O41" i="25"/>
  <c r="L41" i="25"/>
  <c r="I41" i="25"/>
  <c r="F41" i="25"/>
  <c r="C41" i="25"/>
  <c r="BB40" i="25"/>
  <c r="AY40" i="25"/>
  <c r="AV40" i="25"/>
  <c r="AS40" i="25"/>
  <c r="AP40" i="25"/>
  <c r="AM40" i="25"/>
  <c r="AJ40" i="25"/>
  <c r="AG40" i="25"/>
  <c r="AD40" i="25"/>
  <c r="AA40" i="25"/>
  <c r="X40" i="25"/>
  <c r="U40" i="25"/>
  <c r="R40" i="25"/>
  <c r="O40" i="25"/>
  <c r="L40" i="25"/>
  <c r="I40" i="25"/>
  <c r="F40" i="25"/>
  <c r="C40" i="25"/>
  <c r="BB39" i="25"/>
  <c r="AY39" i="25"/>
  <c r="AV39" i="25"/>
  <c r="AS39" i="25"/>
  <c r="AP39" i="25"/>
  <c r="AM39" i="25"/>
  <c r="AJ39" i="25"/>
  <c r="AG39" i="25"/>
  <c r="AD39" i="25"/>
  <c r="AA39" i="25"/>
  <c r="X39" i="25"/>
  <c r="U39" i="25"/>
  <c r="R39" i="25"/>
  <c r="O39" i="25"/>
  <c r="L39" i="25"/>
  <c r="I39" i="25"/>
  <c r="F39" i="25"/>
  <c r="C39" i="25"/>
  <c r="BB38" i="25"/>
  <c r="AY38" i="25"/>
  <c r="AV38" i="25"/>
  <c r="AS38" i="25"/>
  <c r="AP38" i="25"/>
  <c r="AM38" i="25"/>
  <c r="AJ38" i="25"/>
  <c r="AG38" i="25"/>
  <c r="AD38" i="25"/>
  <c r="AA38" i="25"/>
  <c r="X38" i="25"/>
  <c r="U38" i="25"/>
  <c r="R38" i="25"/>
  <c r="O38" i="25"/>
  <c r="L38" i="25"/>
  <c r="I38" i="25"/>
  <c r="F38" i="25"/>
  <c r="C38" i="25"/>
  <c r="BB37" i="25"/>
  <c r="AY37" i="25"/>
  <c r="AV37" i="25"/>
  <c r="AS37" i="25"/>
  <c r="AP37" i="25"/>
  <c r="AM37" i="25"/>
  <c r="AJ37" i="25"/>
  <c r="AG37" i="25"/>
  <c r="AD37" i="25"/>
  <c r="AA37" i="25"/>
  <c r="X37" i="25"/>
  <c r="U37" i="25"/>
  <c r="R37" i="25"/>
  <c r="O37" i="25"/>
  <c r="L37" i="25"/>
  <c r="I37" i="25"/>
  <c r="F37" i="25"/>
  <c r="C37" i="25"/>
  <c r="BB36" i="25"/>
  <c r="AY36" i="25"/>
  <c r="AV36" i="25"/>
  <c r="AS36" i="25"/>
  <c r="AP36" i="25"/>
  <c r="AM36" i="25"/>
  <c r="AJ36" i="25"/>
  <c r="AG36" i="25"/>
  <c r="AD36" i="25"/>
  <c r="AA36" i="25"/>
  <c r="X36" i="25"/>
  <c r="U36" i="25"/>
  <c r="R36" i="25"/>
  <c r="O36" i="25"/>
  <c r="L36" i="25"/>
  <c r="I36" i="25"/>
  <c r="F36" i="25"/>
  <c r="C36" i="25"/>
  <c r="D97" i="24"/>
  <c r="B97" i="24"/>
  <c r="D96" i="24"/>
  <c r="B96" i="24"/>
  <c r="D95" i="24"/>
  <c r="B95" i="24"/>
  <c r="D94" i="24"/>
  <c r="B94" i="24"/>
  <c r="D93" i="24"/>
  <c r="B93" i="24"/>
  <c r="D92" i="24"/>
  <c r="B92" i="24"/>
  <c r="D91" i="24"/>
  <c r="B91" i="24"/>
  <c r="D90" i="24"/>
  <c r="B90" i="24"/>
  <c r="D89" i="24"/>
  <c r="B89" i="24"/>
  <c r="D88" i="24"/>
  <c r="B88" i="24"/>
  <c r="D87" i="24"/>
  <c r="B87" i="24"/>
  <c r="D86" i="24"/>
  <c r="B86" i="24"/>
  <c r="D85" i="24"/>
  <c r="B85" i="24"/>
  <c r="D84" i="24"/>
  <c r="B84" i="24"/>
  <c r="D83" i="24"/>
  <c r="B83" i="24"/>
  <c r="D82" i="24"/>
  <c r="B82" i="24"/>
  <c r="D81" i="24"/>
  <c r="B81" i="24"/>
  <c r="B80" i="24"/>
  <c r="B79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AY62" i="24"/>
  <c r="AZ63" i="24" s="1"/>
  <c r="AV62" i="24"/>
  <c r="AW63" i="24" s="1"/>
  <c r="AS62" i="24"/>
  <c r="AT63" i="24" s="1"/>
  <c r="AP62" i="24"/>
  <c r="AM62" i="24"/>
  <c r="AN63" i="24" s="1"/>
  <c r="AJ62" i="24"/>
  <c r="AG62" i="24"/>
  <c r="AH63" i="24" s="1"/>
  <c r="AD62" i="24"/>
  <c r="AA62" i="24"/>
  <c r="AB63" i="24" s="1"/>
  <c r="X62" i="24"/>
  <c r="Y63" i="24" s="1"/>
  <c r="U62" i="24"/>
  <c r="V63" i="24" s="1"/>
  <c r="R62" i="24"/>
  <c r="O62" i="24"/>
  <c r="P63" i="24" s="1"/>
  <c r="L62" i="24"/>
  <c r="I62" i="24"/>
  <c r="J63" i="24" s="1"/>
  <c r="F62" i="24"/>
  <c r="C62" i="24"/>
  <c r="AY61" i="24"/>
  <c r="AV61" i="24"/>
  <c r="AS61" i="24"/>
  <c r="AP61" i="24"/>
  <c r="AM61" i="24"/>
  <c r="AJ61" i="24"/>
  <c r="AG61" i="24"/>
  <c r="AD61" i="24"/>
  <c r="AA61" i="24"/>
  <c r="X61" i="24"/>
  <c r="U61" i="24"/>
  <c r="R61" i="24"/>
  <c r="O61" i="24"/>
  <c r="L61" i="24"/>
  <c r="I61" i="24"/>
  <c r="F61" i="24"/>
  <c r="C61" i="24"/>
  <c r="BB60" i="24"/>
  <c r="AY60" i="24"/>
  <c r="AV60" i="24"/>
  <c r="AS60" i="24"/>
  <c r="AP60" i="24"/>
  <c r="AM60" i="24"/>
  <c r="AJ60" i="24"/>
  <c r="AG60" i="24"/>
  <c r="AD60" i="24"/>
  <c r="AA60" i="24"/>
  <c r="X60" i="24"/>
  <c r="U60" i="24"/>
  <c r="R60" i="24"/>
  <c r="O60" i="24"/>
  <c r="BB59" i="24"/>
  <c r="AY59" i="24"/>
  <c r="AV59" i="24"/>
  <c r="AS59" i="24"/>
  <c r="AP59" i="24"/>
  <c r="AM59" i="24"/>
  <c r="AJ59" i="24"/>
  <c r="AG59" i="24"/>
  <c r="AD59" i="24"/>
  <c r="AA59" i="24"/>
  <c r="X59" i="24"/>
  <c r="U59" i="24"/>
  <c r="R59" i="24"/>
  <c r="O59" i="24"/>
  <c r="BB58" i="24"/>
  <c r="AY58" i="24"/>
  <c r="AV58" i="24"/>
  <c r="AS58" i="24"/>
  <c r="AP58" i="24"/>
  <c r="AM58" i="24"/>
  <c r="AJ58" i="24"/>
  <c r="AG58" i="24"/>
  <c r="AD58" i="24"/>
  <c r="AA58" i="24"/>
  <c r="X58" i="24"/>
  <c r="U58" i="24"/>
  <c r="R58" i="24"/>
  <c r="O58" i="24"/>
  <c r="BB57" i="24"/>
  <c r="AY57" i="24"/>
  <c r="AV57" i="24"/>
  <c r="AS57" i="24"/>
  <c r="AP57" i="24"/>
  <c r="AM57" i="24"/>
  <c r="AJ57" i="24"/>
  <c r="AG57" i="24"/>
  <c r="AD57" i="24"/>
  <c r="AA57" i="24"/>
  <c r="X57" i="24"/>
  <c r="U57" i="24"/>
  <c r="R57" i="24"/>
  <c r="O57" i="24"/>
  <c r="BB56" i="24"/>
  <c r="AY56" i="24"/>
  <c r="AV56" i="24"/>
  <c r="AS56" i="24"/>
  <c r="AP56" i="24"/>
  <c r="AM56" i="24"/>
  <c r="AJ56" i="24"/>
  <c r="AG56" i="24"/>
  <c r="AD56" i="24"/>
  <c r="AA56" i="24"/>
  <c r="X56" i="24"/>
  <c r="U56" i="24"/>
  <c r="R56" i="24"/>
  <c r="O56" i="24"/>
  <c r="L56" i="24"/>
  <c r="I56" i="24"/>
  <c r="F56" i="24"/>
  <c r="C56" i="24"/>
  <c r="BB55" i="24"/>
  <c r="AY55" i="24"/>
  <c r="AV55" i="24"/>
  <c r="AS55" i="24"/>
  <c r="AP55" i="24"/>
  <c r="AM55" i="24"/>
  <c r="AJ55" i="24"/>
  <c r="AG55" i="24"/>
  <c r="BB54" i="24"/>
  <c r="AY54" i="24"/>
  <c r="AV54" i="24"/>
  <c r="AS54" i="24"/>
  <c r="AP54" i="24"/>
  <c r="AM54" i="24"/>
  <c r="AJ54" i="24"/>
  <c r="AG54" i="24"/>
  <c r="AD54" i="24"/>
  <c r="AA54" i="24"/>
  <c r="X54" i="24"/>
  <c r="U54" i="24"/>
  <c r="R54" i="24"/>
  <c r="O54" i="24"/>
  <c r="L54" i="24"/>
  <c r="I54" i="24"/>
  <c r="F54" i="24"/>
  <c r="C54" i="24"/>
  <c r="BB53" i="24"/>
  <c r="AY53" i="24"/>
  <c r="AV53" i="24"/>
  <c r="AS53" i="24"/>
  <c r="AP53" i="24"/>
  <c r="AM53" i="24"/>
  <c r="AJ53" i="24"/>
  <c r="AG53" i="24"/>
  <c r="BB52" i="24"/>
  <c r="AY52" i="24"/>
  <c r="AV52" i="24"/>
  <c r="AS52" i="24"/>
  <c r="AP52" i="24"/>
  <c r="AM52" i="24"/>
  <c r="AJ52" i="24"/>
  <c r="AG52" i="24"/>
  <c r="BB51" i="24"/>
  <c r="AY51" i="24"/>
  <c r="AV51" i="24"/>
  <c r="AS51" i="24"/>
  <c r="AP51" i="24"/>
  <c r="AM51" i="24"/>
  <c r="AJ51" i="24"/>
  <c r="AG51" i="24"/>
  <c r="AD51" i="24"/>
  <c r="AA51" i="24"/>
  <c r="X51" i="24"/>
  <c r="U51" i="24"/>
  <c r="R51" i="24"/>
  <c r="O51" i="24"/>
  <c r="L51" i="24"/>
  <c r="I51" i="24"/>
  <c r="F51" i="24"/>
  <c r="C51" i="24"/>
  <c r="BB50" i="24"/>
  <c r="AY50" i="24"/>
  <c r="AV50" i="24"/>
  <c r="AS50" i="24"/>
  <c r="AP50" i="24"/>
  <c r="AM50" i="24"/>
  <c r="AJ50" i="24"/>
  <c r="AG50" i="24"/>
  <c r="AD50" i="24"/>
  <c r="AA50" i="24"/>
  <c r="X50" i="24"/>
  <c r="U50" i="24"/>
  <c r="R50" i="24"/>
  <c r="O50" i="24"/>
  <c r="L50" i="24"/>
  <c r="I50" i="24"/>
  <c r="F50" i="24"/>
  <c r="C50" i="24"/>
  <c r="BB49" i="24"/>
  <c r="AY49" i="24"/>
  <c r="AV49" i="24"/>
  <c r="AS49" i="24"/>
  <c r="AP49" i="24"/>
  <c r="AM49" i="24"/>
  <c r="AJ49" i="24"/>
  <c r="AG49" i="24"/>
  <c r="AD49" i="24"/>
  <c r="AA49" i="24"/>
  <c r="X49" i="24"/>
  <c r="U49" i="24"/>
  <c r="R49" i="24"/>
  <c r="O49" i="24"/>
  <c r="L49" i="24"/>
  <c r="I49" i="24"/>
  <c r="F49" i="24"/>
  <c r="C49" i="24"/>
  <c r="BB48" i="24"/>
  <c r="AY48" i="24"/>
  <c r="AV48" i="24"/>
  <c r="AS48" i="24"/>
  <c r="AP48" i="24"/>
  <c r="AM48" i="24"/>
  <c r="AJ48" i="24"/>
  <c r="AG48" i="24"/>
  <c r="AD48" i="24"/>
  <c r="AA48" i="24"/>
  <c r="X48" i="24"/>
  <c r="U48" i="24"/>
  <c r="R48" i="24"/>
  <c r="O48" i="24"/>
  <c r="L48" i="24"/>
  <c r="I48" i="24"/>
  <c r="F48" i="24"/>
  <c r="C48" i="24"/>
  <c r="BB47" i="24"/>
  <c r="AY47" i="24"/>
  <c r="AV47" i="24"/>
  <c r="AS47" i="24"/>
  <c r="AP47" i="24"/>
  <c r="AM47" i="24"/>
  <c r="AJ47" i="24"/>
  <c r="AG47" i="24"/>
  <c r="AD47" i="24"/>
  <c r="AA47" i="24"/>
  <c r="X47" i="24"/>
  <c r="U47" i="24"/>
  <c r="R47" i="24"/>
  <c r="O47" i="24"/>
  <c r="L47" i="24"/>
  <c r="I47" i="24"/>
  <c r="F47" i="24"/>
  <c r="C47" i="24"/>
  <c r="BB46" i="24"/>
  <c r="AY46" i="24"/>
  <c r="AV46" i="24"/>
  <c r="AS46" i="24"/>
  <c r="AP46" i="24"/>
  <c r="AM46" i="24"/>
  <c r="AJ46" i="24"/>
  <c r="AG46" i="24"/>
  <c r="AD46" i="24"/>
  <c r="AA46" i="24"/>
  <c r="X46" i="24"/>
  <c r="U46" i="24"/>
  <c r="R46" i="24"/>
  <c r="O46" i="24"/>
  <c r="L46" i="24"/>
  <c r="I46" i="24"/>
  <c r="F46" i="24"/>
  <c r="C46" i="24"/>
  <c r="BB45" i="24"/>
  <c r="AY45" i="24"/>
  <c r="AV45" i="24"/>
  <c r="AS45" i="24"/>
  <c r="AP45" i="24"/>
  <c r="AM45" i="24"/>
  <c r="AJ45" i="24"/>
  <c r="AG45" i="24"/>
  <c r="AD45" i="24"/>
  <c r="AA45" i="24"/>
  <c r="X45" i="24"/>
  <c r="U45" i="24"/>
  <c r="R45" i="24"/>
  <c r="O45" i="24"/>
  <c r="L45" i="24"/>
  <c r="I45" i="24"/>
  <c r="F45" i="24"/>
  <c r="C45" i="24"/>
  <c r="BB44" i="24"/>
  <c r="AY44" i="24"/>
  <c r="AV44" i="24"/>
  <c r="AS44" i="24"/>
  <c r="AP44" i="24"/>
  <c r="AM44" i="24"/>
  <c r="AJ44" i="24"/>
  <c r="AG44" i="24"/>
  <c r="AD44" i="24"/>
  <c r="AA44" i="24"/>
  <c r="X44" i="24"/>
  <c r="U44" i="24"/>
  <c r="R44" i="24"/>
  <c r="O44" i="24"/>
  <c r="L44" i="24"/>
  <c r="I44" i="24"/>
  <c r="F44" i="24"/>
  <c r="C44" i="24"/>
  <c r="BB43" i="24"/>
  <c r="AY43" i="24"/>
  <c r="AV43" i="24"/>
  <c r="AS43" i="24"/>
  <c r="AP43" i="24"/>
  <c r="AM43" i="24"/>
  <c r="AJ43" i="24"/>
  <c r="AG43" i="24"/>
  <c r="AD43" i="24"/>
  <c r="AA43" i="24"/>
  <c r="X43" i="24"/>
  <c r="U43" i="24"/>
  <c r="R43" i="24"/>
  <c r="O43" i="24"/>
  <c r="L43" i="24"/>
  <c r="I43" i="24"/>
  <c r="F43" i="24"/>
  <c r="C43" i="24"/>
  <c r="BB42" i="24"/>
  <c r="AY42" i="24"/>
  <c r="AV42" i="24"/>
  <c r="AS42" i="24"/>
  <c r="AP42" i="24"/>
  <c r="AM42" i="24"/>
  <c r="AJ42" i="24"/>
  <c r="AG42" i="24"/>
  <c r="AD42" i="24"/>
  <c r="AA42" i="24"/>
  <c r="X42" i="24"/>
  <c r="U42" i="24"/>
  <c r="R42" i="24"/>
  <c r="O42" i="24"/>
  <c r="L42" i="24"/>
  <c r="I42" i="24"/>
  <c r="F42" i="24"/>
  <c r="C42" i="24"/>
  <c r="BB41" i="24"/>
  <c r="AY41" i="24"/>
  <c r="AV41" i="24"/>
  <c r="AS41" i="24"/>
  <c r="AP41" i="24"/>
  <c r="AM41" i="24"/>
  <c r="AJ41" i="24"/>
  <c r="AG41" i="24"/>
  <c r="AD41" i="24"/>
  <c r="AA41" i="24"/>
  <c r="X41" i="24"/>
  <c r="U41" i="24"/>
  <c r="R41" i="24"/>
  <c r="O41" i="24"/>
  <c r="L41" i="24"/>
  <c r="I41" i="24"/>
  <c r="F41" i="24"/>
  <c r="C41" i="24"/>
  <c r="BB40" i="24"/>
  <c r="AY40" i="24"/>
  <c r="AV40" i="24"/>
  <c r="AS40" i="24"/>
  <c r="AP40" i="24"/>
  <c r="AM40" i="24"/>
  <c r="AJ40" i="24"/>
  <c r="AG40" i="24"/>
  <c r="AD40" i="24"/>
  <c r="AA40" i="24"/>
  <c r="X40" i="24"/>
  <c r="U40" i="24"/>
  <c r="R40" i="24"/>
  <c r="O40" i="24"/>
  <c r="L40" i="24"/>
  <c r="I40" i="24"/>
  <c r="F40" i="24"/>
  <c r="C40" i="24"/>
  <c r="BB39" i="24"/>
  <c r="AY39" i="24"/>
  <c r="AV39" i="24"/>
  <c r="AS39" i="24"/>
  <c r="AP39" i="24"/>
  <c r="AM39" i="24"/>
  <c r="AJ39" i="24"/>
  <c r="AG39" i="24"/>
  <c r="AD39" i="24"/>
  <c r="AA39" i="24"/>
  <c r="X39" i="24"/>
  <c r="U39" i="24"/>
  <c r="R39" i="24"/>
  <c r="O39" i="24"/>
  <c r="L39" i="24"/>
  <c r="I39" i="24"/>
  <c r="F39" i="24"/>
  <c r="C39" i="24"/>
  <c r="BB38" i="24"/>
  <c r="AY38" i="24"/>
  <c r="AV38" i="24"/>
  <c r="AS38" i="24"/>
  <c r="AP38" i="24"/>
  <c r="AM38" i="24"/>
  <c r="AJ38" i="24"/>
  <c r="AG38" i="24"/>
  <c r="AD38" i="24"/>
  <c r="AA38" i="24"/>
  <c r="X38" i="24"/>
  <c r="U38" i="24"/>
  <c r="R38" i="24"/>
  <c r="O38" i="24"/>
  <c r="L38" i="24"/>
  <c r="I38" i="24"/>
  <c r="F38" i="24"/>
  <c r="C38" i="24"/>
  <c r="BB37" i="24"/>
  <c r="AY37" i="24"/>
  <c r="C96" i="24" s="1"/>
  <c r="AV37" i="24"/>
  <c r="C95" i="24" s="1"/>
  <c r="AS37" i="24"/>
  <c r="C94" i="24" s="1"/>
  <c r="AP37" i="24"/>
  <c r="C93" i="24" s="1"/>
  <c r="AM37" i="24"/>
  <c r="C92" i="24" s="1"/>
  <c r="AJ37" i="24"/>
  <c r="C91" i="24" s="1"/>
  <c r="AG37" i="24"/>
  <c r="C90" i="24" s="1"/>
  <c r="AD37" i="24"/>
  <c r="C89" i="24" s="1"/>
  <c r="AA37" i="24"/>
  <c r="C88" i="24" s="1"/>
  <c r="X37" i="24"/>
  <c r="C87" i="24" s="1"/>
  <c r="U37" i="24"/>
  <c r="C86" i="24" s="1"/>
  <c r="R37" i="24"/>
  <c r="C85" i="24" s="1"/>
  <c r="O37" i="24"/>
  <c r="C84" i="24" s="1"/>
  <c r="L37" i="24"/>
  <c r="C83" i="24" s="1"/>
  <c r="I37" i="24"/>
  <c r="C82" i="24" s="1"/>
  <c r="F37" i="24"/>
  <c r="C81" i="24" s="1"/>
  <c r="C37" i="24"/>
  <c r="C80" i="24" s="1"/>
  <c r="BB36" i="24"/>
  <c r="AY36" i="24"/>
  <c r="AV36" i="24"/>
  <c r="AS36" i="24"/>
  <c r="AP36" i="24"/>
  <c r="AM36" i="24"/>
  <c r="AJ36" i="24"/>
  <c r="AG36" i="24"/>
  <c r="AD36" i="24"/>
  <c r="AA36" i="24"/>
  <c r="X36" i="24"/>
  <c r="U36" i="24"/>
  <c r="R36" i="24"/>
  <c r="O36" i="24"/>
  <c r="L36" i="24"/>
  <c r="I36" i="24"/>
  <c r="F36" i="24"/>
  <c r="C36" i="24"/>
  <c r="F63" i="24" l="1"/>
  <c r="C97" i="24"/>
  <c r="BB63" i="24"/>
  <c r="D63" i="24"/>
  <c r="C63" i="24"/>
  <c r="D70" i="26"/>
  <c r="F17" i="26"/>
  <c r="D74" i="26"/>
  <c r="J17" i="26"/>
  <c r="D71" i="26"/>
  <c r="G17" i="26"/>
  <c r="D75" i="26"/>
  <c r="K17" i="26"/>
  <c r="D68" i="26"/>
  <c r="D17" i="26"/>
  <c r="D72" i="26"/>
  <c r="H17" i="26"/>
  <c r="D76" i="26"/>
  <c r="L17" i="26"/>
  <c r="D69" i="26"/>
  <c r="E17" i="26"/>
  <c r="D73" i="26"/>
  <c r="I17" i="26"/>
  <c r="D77" i="26"/>
  <c r="M17" i="26"/>
  <c r="C74" i="25"/>
  <c r="C78" i="25"/>
  <c r="C82" i="25"/>
  <c r="C86" i="25"/>
  <c r="C90" i="25"/>
  <c r="C75" i="25"/>
  <c r="C79" i="25"/>
  <c r="C83" i="25"/>
  <c r="C87" i="25"/>
  <c r="C76" i="25"/>
  <c r="C80" i="25"/>
  <c r="C84" i="25"/>
  <c r="C88" i="25"/>
  <c r="C73" i="25"/>
  <c r="C77" i="25"/>
  <c r="C81" i="25"/>
  <c r="C85" i="25"/>
  <c r="C89" i="25"/>
  <c r="AG38" i="29"/>
  <c r="I56" i="25"/>
  <c r="U56" i="25"/>
  <c r="AS56" i="25"/>
  <c r="AD38" i="29"/>
  <c r="C38" i="29"/>
  <c r="AA38" i="29"/>
  <c r="AG56" i="25"/>
  <c r="O56" i="25"/>
  <c r="O63" i="24"/>
  <c r="AM63" i="24"/>
  <c r="AY63" i="24"/>
  <c r="AS38" i="29"/>
  <c r="BE38" i="29"/>
  <c r="AT38" i="29"/>
  <c r="L38" i="29"/>
  <c r="X38" i="29"/>
  <c r="AJ38" i="29"/>
  <c r="O38" i="29"/>
  <c r="BF38" i="29"/>
  <c r="F38" i="29"/>
  <c r="R38" i="29"/>
  <c r="C56" i="25"/>
  <c r="AM38" i="29"/>
  <c r="AY38" i="29"/>
  <c r="I38" i="29"/>
  <c r="U38" i="29"/>
  <c r="AP38" i="29"/>
  <c r="BB38" i="29"/>
  <c r="AV38" i="29"/>
  <c r="BH38" i="29"/>
  <c r="AA63" i="24"/>
  <c r="R56" i="25"/>
  <c r="F56" i="25"/>
  <c r="AD56" i="25"/>
  <c r="AP56" i="25"/>
  <c r="BB56" i="25"/>
  <c r="S56" i="25"/>
  <c r="M56" i="25"/>
  <c r="L56" i="25"/>
  <c r="Y56" i="25"/>
  <c r="X56" i="25"/>
  <c r="AJ56" i="25"/>
  <c r="AV56" i="25"/>
  <c r="AW56" i="25"/>
  <c r="AM56" i="25"/>
  <c r="AY56" i="25"/>
  <c r="AG63" i="24"/>
  <c r="I63" i="24"/>
  <c r="L63" i="24"/>
  <c r="X63" i="24"/>
  <c r="AJ63" i="24"/>
  <c r="AV63" i="24"/>
  <c r="M63" i="24"/>
  <c r="U63" i="24"/>
  <c r="AK63" i="24"/>
  <c r="AS63" i="24"/>
  <c r="G63" i="24"/>
  <c r="S63" i="24"/>
  <c r="R63" i="24"/>
  <c r="AE63" i="24"/>
  <c r="AD63" i="24"/>
  <c r="AQ63" i="24"/>
  <c r="AP63" i="24"/>
  <c r="BC63" i="24"/>
  <c r="AH37" i="23"/>
  <c r="L17" i="23" s="1"/>
  <c r="AH34" i="23"/>
  <c r="AH33" i="23"/>
  <c r="L13" i="23" s="1"/>
  <c r="AH32" i="23"/>
  <c r="L12" i="23" s="1"/>
  <c r="AH31" i="23"/>
  <c r="L11" i="23" s="1"/>
  <c r="AH30" i="23"/>
  <c r="L10" i="23" s="1"/>
  <c r="AH29" i="23"/>
  <c r="L9" i="23" s="1"/>
  <c r="AH28" i="23"/>
  <c r="L8" i="23" s="1"/>
  <c r="AH27" i="23"/>
  <c r="L7" i="23" s="1"/>
  <c r="AH26" i="23"/>
  <c r="L6" i="23" s="1"/>
  <c r="AE37" i="23"/>
  <c r="K17" i="23" s="1"/>
  <c r="AE36" i="23"/>
  <c r="K16" i="23" s="1"/>
  <c r="AE34" i="23"/>
  <c r="AE33" i="23"/>
  <c r="K13" i="23" s="1"/>
  <c r="AE32" i="23"/>
  <c r="K12" i="23" s="1"/>
  <c r="AE31" i="23"/>
  <c r="K11" i="23" s="1"/>
  <c r="AE30" i="23"/>
  <c r="K10" i="23" s="1"/>
  <c r="AE29" i="23"/>
  <c r="K9" i="23" s="1"/>
  <c r="AE28" i="23"/>
  <c r="K8" i="23" s="1"/>
  <c r="AE27" i="23"/>
  <c r="K7" i="23" s="1"/>
  <c r="AE26" i="23"/>
  <c r="K6" i="23" s="1"/>
  <c r="AB37" i="23"/>
  <c r="J17" i="23" s="1"/>
  <c r="AB36" i="23"/>
  <c r="J16" i="23" s="1"/>
  <c r="AB34" i="23"/>
  <c r="AB33" i="23"/>
  <c r="J13" i="23" s="1"/>
  <c r="AB32" i="23"/>
  <c r="J12" i="23" s="1"/>
  <c r="AB31" i="23"/>
  <c r="J11" i="23" s="1"/>
  <c r="AB30" i="23"/>
  <c r="J10" i="23" s="1"/>
  <c r="AB29" i="23"/>
  <c r="J9" i="23" s="1"/>
  <c r="AB28" i="23"/>
  <c r="J8" i="23" s="1"/>
  <c r="AB27" i="23"/>
  <c r="J7" i="23" s="1"/>
  <c r="AB26" i="23"/>
  <c r="J6" i="23" s="1"/>
  <c r="Y37" i="23"/>
  <c r="I17" i="23" s="1"/>
  <c r="Y36" i="23"/>
  <c r="I16" i="23" s="1"/>
  <c r="Y35" i="23"/>
  <c r="I15" i="23" s="1"/>
  <c r="Y34" i="23"/>
  <c r="Y33" i="23"/>
  <c r="I13" i="23" s="1"/>
  <c r="Y32" i="23"/>
  <c r="I12" i="23" s="1"/>
  <c r="Y31" i="23"/>
  <c r="I11" i="23" s="1"/>
  <c r="Y30" i="23"/>
  <c r="I10" i="23" s="1"/>
  <c r="Y29" i="23"/>
  <c r="I9" i="23" s="1"/>
  <c r="Y28" i="23"/>
  <c r="I8" i="23" s="1"/>
  <c r="Y27" i="23"/>
  <c r="I7" i="23" s="1"/>
  <c r="Y26" i="23"/>
  <c r="I6" i="23" s="1"/>
  <c r="V37" i="23"/>
  <c r="H17" i="23" s="1"/>
  <c r="V36" i="23"/>
  <c r="H16" i="23" s="1"/>
  <c r="V35" i="23"/>
  <c r="H15" i="23" s="1"/>
  <c r="V34" i="23"/>
  <c r="V33" i="23"/>
  <c r="H13" i="23" s="1"/>
  <c r="V32" i="23"/>
  <c r="H12" i="23" s="1"/>
  <c r="V31" i="23"/>
  <c r="H11" i="23" s="1"/>
  <c r="V30" i="23"/>
  <c r="H10" i="23" s="1"/>
  <c r="V29" i="23"/>
  <c r="H9" i="23" s="1"/>
  <c r="V28" i="23"/>
  <c r="H8" i="23" s="1"/>
  <c r="V27" i="23"/>
  <c r="H7" i="23" s="1"/>
  <c r="V26" i="23"/>
  <c r="H6" i="23" s="1"/>
  <c r="S37" i="23"/>
  <c r="G17" i="23" s="1"/>
  <c r="S36" i="23"/>
  <c r="G16" i="23" s="1"/>
  <c r="S35" i="23"/>
  <c r="G15" i="23" s="1"/>
  <c r="S34" i="23"/>
  <c r="S33" i="23"/>
  <c r="G13" i="23" s="1"/>
  <c r="S32" i="23"/>
  <c r="G12" i="23" s="1"/>
  <c r="S31" i="23"/>
  <c r="G11" i="23" s="1"/>
  <c r="S30" i="23"/>
  <c r="G10" i="23" s="1"/>
  <c r="S29" i="23"/>
  <c r="G9" i="23" s="1"/>
  <c r="S28" i="23"/>
  <c r="G8" i="23" s="1"/>
  <c r="S27" i="23"/>
  <c r="G7" i="23" s="1"/>
  <c r="S26" i="23"/>
  <c r="G6" i="23" s="1"/>
  <c r="P37" i="23"/>
  <c r="F17" i="23" s="1"/>
  <c r="P36" i="23"/>
  <c r="F16" i="23" s="1"/>
  <c r="P35" i="23"/>
  <c r="F15" i="23" s="1"/>
  <c r="P34" i="23"/>
  <c r="P33" i="23"/>
  <c r="F13" i="23" s="1"/>
  <c r="P32" i="23"/>
  <c r="F12" i="23" s="1"/>
  <c r="P31" i="23"/>
  <c r="F11" i="23" s="1"/>
  <c r="P30" i="23"/>
  <c r="F10" i="23" s="1"/>
  <c r="P29" i="23"/>
  <c r="F9" i="23" s="1"/>
  <c r="P28" i="23"/>
  <c r="F8" i="23" s="1"/>
  <c r="P27" i="23"/>
  <c r="F7" i="23" s="1"/>
  <c r="P26" i="23"/>
  <c r="F6" i="23" s="1"/>
  <c r="M37" i="23"/>
  <c r="E17" i="23" s="1"/>
  <c r="M36" i="23"/>
  <c r="E16" i="23" s="1"/>
  <c r="M35" i="23"/>
  <c r="E15" i="23" s="1"/>
  <c r="M34" i="23"/>
  <c r="M33" i="23"/>
  <c r="E13" i="23" s="1"/>
  <c r="M32" i="23"/>
  <c r="E12" i="23" s="1"/>
  <c r="M31" i="23"/>
  <c r="E11" i="23" s="1"/>
  <c r="M30" i="23"/>
  <c r="E10" i="23" s="1"/>
  <c r="M29" i="23"/>
  <c r="E9" i="23" s="1"/>
  <c r="M28" i="23"/>
  <c r="E8" i="23" s="1"/>
  <c r="M27" i="23"/>
  <c r="E7" i="23" s="1"/>
  <c r="M26" i="23"/>
  <c r="E6" i="23" s="1"/>
  <c r="J37" i="23"/>
  <c r="D17" i="23" s="1"/>
  <c r="J36" i="23"/>
  <c r="D16" i="23" s="1"/>
  <c r="J35" i="23"/>
  <c r="D15" i="23" s="1"/>
  <c r="J34" i="23"/>
  <c r="J33" i="23"/>
  <c r="D13" i="23" s="1"/>
  <c r="J32" i="23"/>
  <c r="D12" i="23" s="1"/>
  <c r="J31" i="23"/>
  <c r="D11" i="23" s="1"/>
  <c r="J30" i="23"/>
  <c r="D10" i="23" s="1"/>
  <c r="J29" i="23"/>
  <c r="D9" i="23" s="1"/>
  <c r="J28" i="23"/>
  <c r="D8" i="23" s="1"/>
  <c r="J27" i="23"/>
  <c r="D7" i="23" s="1"/>
  <c r="J26" i="23"/>
  <c r="D6" i="23" s="1"/>
  <c r="G37" i="23"/>
  <c r="C17" i="23" s="1"/>
  <c r="G36" i="23"/>
  <c r="C16" i="23" s="1"/>
  <c r="G35" i="23"/>
  <c r="C15" i="23" s="1"/>
  <c r="G34" i="23"/>
  <c r="C14" i="23" s="1"/>
  <c r="G33" i="23"/>
  <c r="C13" i="23" s="1"/>
  <c r="G32" i="23"/>
  <c r="C12" i="23" s="1"/>
  <c r="G31" i="23"/>
  <c r="C11" i="23" s="1"/>
  <c r="G30" i="23"/>
  <c r="C10" i="23" s="1"/>
  <c r="G29" i="23"/>
  <c r="C9" i="23" s="1"/>
  <c r="G28" i="23"/>
  <c r="C8" i="23" s="1"/>
  <c r="G27" i="23"/>
  <c r="C7" i="23" s="1"/>
  <c r="G26" i="23"/>
  <c r="C6" i="23" s="1"/>
  <c r="D27" i="23"/>
  <c r="B7" i="23" s="1"/>
  <c r="D28" i="23"/>
  <c r="B8" i="23" s="1"/>
  <c r="D29" i="23"/>
  <c r="B9" i="23" s="1"/>
  <c r="D30" i="23"/>
  <c r="B10" i="23" s="1"/>
  <c r="D31" i="23"/>
  <c r="B11" i="23" s="1"/>
  <c r="D32" i="23"/>
  <c r="B12" i="23" s="1"/>
  <c r="D33" i="23"/>
  <c r="B13" i="23" s="1"/>
  <c r="D34" i="23"/>
  <c r="B14" i="23" s="1"/>
  <c r="D35" i="23"/>
  <c r="B15" i="23" s="1"/>
  <c r="D36" i="23"/>
  <c r="B16" i="23" s="1"/>
  <c r="D37" i="23"/>
  <c r="B17" i="23" s="1"/>
  <c r="D26" i="23"/>
  <c r="B6" i="23" s="1"/>
  <c r="D38" i="23" l="1"/>
  <c r="G38" i="23"/>
  <c r="J38" i="23"/>
  <c r="M38" i="23"/>
  <c r="P38" i="23"/>
  <c r="S38" i="23"/>
  <c r="V38" i="23"/>
  <c r="Y38" i="23"/>
  <c r="AB38" i="23"/>
  <c r="C74" i="23"/>
  <c r="B74" i="23"/>
  <c r="C73" i="23"/>
  <c r="B73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B54" i="23"/>
  <c r="BH38" i="23"/>
  <c r="BG38" i="23"/>
  <c r="BE38" i="23"/>
  <c r="BD38" i="23"/>
  <c r="BB38" i="23"/>
  <c r="BA38" i="23"/>
  <c r="AY38" i="23"/>
  <c r="AX38" i="23"/>
  <c r="AV38" i="23"/>
  <c r="AE38" i="23"/>
  <c r="X38" i="23"/>
  <c r="U38" i="23"/>
  <c r="T38" i="23"/>
  <c r="R38" i="23"/>
  <c r="Q38" i="23"/>
  <c r="O38" i="23"/>
  <c r="N38" i="23"/>
  <c r="L38" i="23"/>
  <c r="K38" i="23"/>
  <c r="I38" i="23"/>
  <c r="H38" i="23"/>
  <c r="F38" i="23"/>
  <c r="E38" i="23"/>
  <c r="C38" i="23"/>
  <c r="BI37" i="23"/>
  <c r="BF37" i="23"/>
  <c r="BC37" i="23"/>
  <c r="BC38" i="23" s="1"/>
  <c r="AW37" i="23"/>
  <c r="AT37" i="23"/>
  <c r="AQ37" i="23"/>
  <c r="AN37" i="23"/>
  <c r="AK37" i="23"/>
  <c r="M17" i="23" s="1"/>
  <c r="AH38" i="23"/>
  <c r="BI35" i="23"/>
  <c r="U15" i="23" s="1"/>
  <c r="BF35" i="23"/>
  <c r="T15" i="23" s="1"/>
  <c r="BC35" i="23"/>
  <c r="S15" i="23" s="1"/>
  <c r="AW35" i="23"/>
  <c r="Q15" i="23" s="1"/>
  <c r="AT35" i="23"/>
  <c r="P15" i="23" s="1"/>
  <c r="AQ35" i="23"/>
  <c r="O15" i="23" s="1"/>
  <c r="AN35" i="23"/>
  <c r="N15" i="23" s="1"/>
  <c r="AK35" i="23"/>
  <c r="M15" i="23" s="1"/>
  <c r="BI34" i="23"/>
  <c r="BF34" i="23"/>
  <c r="BC34" i="23"/>
  <c r="AZ34" i="23"/>
  <c r="AW34" i="23"/>
  <c r="AT34" i="23"/>
  <c r="AQ34" i="23"/>
  <c r="AN34" i="23"/>
  <c r="AK34" i="23"/>
  <c r="BI33" i="23"/>
  <c r="U13" i="23" s="1"/>
  <c r="BF33" i="23"/>
  <c r="T13" i="23" s="1"/>
  <c r="BC33" i="23"/>
  <c r="S13" i="23" s="1"/>
  <c r="AZ33" i="23"/>
  <c r="R13" i="23" s="1"/>
  <c r="AW33" i="23"/>
  <c r="Q13" i="23" s="1"/>
  <c r="AT33" i="23"/>
  <c r="P13" i="23" s="1"/>
  <c r="AQ33" i="23"/>
  <c r="O13" i="23" s="1"/>
  <c r="AN33" i="23"/>
  <c r="N13" i="23" s="1"/>
  <c r="AK33" i="23"/>
  <c r="M13" i="23" s="1"/>
  <c r="BI32" i="23"/>
  <c r="U12" i="23" s="1"/>
  <c r="BF32" i="23"/>
  <c r="T12" i="23" s="1"/>
  <c r="BC32" i="23"/>
  <c r="S12" i="23" s="1"/>
  <c r="AZ32" i="23"/>
  <c r="R12" i="23" s="1"/>
  <c r="AW32" i="23"/>
  <c r="Q12" i="23" s="1"/>
  <c r="AT32" i="23"/>
  <c r="P12" i="23" s="1"/>
  <c r="AQ32" i="23"/>
  <c r="O12" i="23" s="1"/>
  <c r="AN32" i="23"/>
  <c r="N12" i="23" s="1"/>
  <c r="AK32" i="23"/>
  <c r="M12" i="23" s="1"/>
  <c r="BI31" i="23"/>
  <c r="U11" i="23" s="1"/>
  <c r="BF31" i="23"/>
  <c r="T11" i="23" s="1"/>
  <c r="BC31" i="23"/>
  <c r="S11" i="23" s="1"/>
  <c r="AZ31" i="23"/>
  <c r="R11" i="23" s="1"/>
  <c r="AW31" i="23"/>
  <c r="Q11" i="23" s="1"/>
  <c r="AT31" i="23"/>
  <c r="P11" i="23" s="1"/>
  <c r="AQ31" i="23"/>
  <c r="O11" i="23" s="1"/>
  <c r="AN31" i="23"/>
  <c r="N11" i="23" s="1"/>
  <c r="AK31" i="23"/>
  <c r="M11" i="23" s="1"/>
  <c r="BI30" i="23"/>
  <c r="U10" i="23" s="1"/>
  <c r="BF30" i="23"/>
  <c r="T10" i="23" s="1"/>
  <c r="BC30" i="23"/>
  <c r="S10" i="23" s="1"/>
  <c r="AZ30" i="23"/>
  <c r="R10" i="23" s="1"/>
  <c r="AW30" i="23"/>
  <c r="Q10" i="23" s="1"/>
  <c r="AT30" i="23"/>
  <c r="P10" i="23" s="1"/>
  <c r="AQ30" i="23"/>
  <c r="O10" i="23" s="1"/>
  <c r="AN30" i="23"/>
  <c r="N10" i="23" s="1"/>
  <c r="AK30" i="23"/>
  <c r="M10" i="23" s="1"/>
  <c r="BI29" i="23"/>
  <c r="U9" i="23" s="1"/>
  <c r="BF29" i="23"/>
  <c r="T9" i="23" s="1"/>
  <c r="BC29" i="23"/>
  <c r="S9" i="23" s="1"/>
  <c r="AZ29" i="23"/>
  <c r="R9" i="23" s="1"/>
  <c r="AW29" i="23"/>
  <c r="Q9" i="23" s="1"/>
  <c r="AT29" i="23"/>
  <c r="P9" i="23" s="1"/>
  <c r="AQ29" i="23"/>
  <c r="O9" i="23" s="1"/>
  <c r="AN29" i="23"/>
  <c r="N9" i="23" s="1"/>
  <c r="AK29" i="23"/>
  <c r="M9" i="23" s="1"/>
  <c r="BI28" i="23"/>
  <c r="U8" i="23" s="1"/>
  <c r="BF28" i="23"/>
  <c r="T8" i="23" s="1"/>
  <c r="BC28" i="23"/>
  <c r="S8" i="23" s="1"/>
  <c r="AZ28" i="23"/>
  <c r="R8" i="23" s="1"/>
  <c r="AW28" i="23"/>
  <c r="Q8" i="23" s="1"/>
  <c r="AT28" i="23"/>
  <c r="P8" i="23" s="1"/>
  <c r="AQ28" i="23"/>
  <c r="O8" i="23" s="1"/>
  <c r="AN28" i="23"/>
  <c r="N8" i="23" s="1"/>
  <c r="AK28" i="23"/>
  <c r="M8" i="23" s="1"/>
  <c r="BI27" i="23"/>
  <c r="U7" i="23" s="1"/>
  <c r="BF27" i="23"/>
  <c r="T7" i="23" s="1"/>
  <c r="BC27" i="23"/>
  <c r="S7" i="23" s="1"/>
  <c r="AZ27" i="23"/>
  <c r="R7" i="23" s="1"/>
  <c r="AW27" i="23"/>
  <c r="Q7" i="23" s="1"/>
  <c r="AT27" i="23"/>
  <c r="P7" i="23" s="1"/>
  <c r="AQ27" i="23"/>
  <c r="O7" i="23" s="1"/>
  <c r="AN27" i="23"/>
  <c r="N7" i="23" s="1"/>
  <c r="AK27" i="23"/>
  <c r="M7" i="23" s="1"/>
  <c r="BI26" i="23"/>
  <c r="BF26" i="23"/>
  <c r="BC26" i="23"/>
  <c r="AZ26" i="23"/>
  <c r="AW26" i="23"/>
  <c r="Q6" i="23" s="1"/>
  <c r="AT26" i="23"/>
  <c r="P6" i="23" s="1"/>
  <c r="AQ26" i="23"/>
  <c r="O6" i="23" s="1"/>
  <c r="AN26" i="23"/>
  <c r="N6" i="23" s="1"/>
  <c r="AK26" i="23"/>
  <c r="M6" i="23" s="1"/>
  <c r="D65" i="23"/>
  <c r="Q17" i="23" l="1"/>
  <c r="AW38" i="23"/>
  <c r="N17" i="23"/>
  <c r="AN38" i="23"/>
  <c r="O17" i="23"/>
  <c r="AQ38" i="23"/>
  <c r="P17" i="23"/>
  <c r="AT38" i="23"/>
  <c r="D71" i="23"/>
  <c r="R6" i="23"/>
  <c r="BI38" i="23"/>
  <c r="U17" i="23"/>
  <c r="D72" i="23"/>
  <c r="S6" i="23"/>
  <c r="D74" i="23"/>
  <c r="U6" i="23"/>
  <c r="BF38" i="23"/>
  <c r="T17" i="23"/>
  <c r="D73" i="23"/>
  <c r="T6" i="23"/>
  <c r="S17" i="23"/>
  <c r="D67" i="23"/>
  <c r="D68" i="23"/>
  <c r="AK38" i="23"/>
  <c r="D69" i="23"/>
  <c r="D66" i="23"/>
  <c r="D70" i="23"/>
  <c r="C46" i="11" l="1"/>
  <c r="AB45" i="11" l="1"/>
  <c r="J22" i="11" s="1"/>
  <c r="AB44" i="11"/>
  <c r="J21" i="11" s="1"/>
  <c r="AB43" i="11"/>
  <c r="J20" i="11" s="1"/>
  <c r="AB42" i="11"/>
  <c r="J19" i="11" s="1"/>
  <c r="AB41" i="11"/>
  <c r="J18" i="11" s="1"/>
  <c r="AB40" i="11"/>
  <c r="J17" i="11" s="1"/>
  <c r="AB39" i="11"/>
  <c r="J16" i="11" s="1"/>
  <c r="AB38" i="11"/>
  <c r="J15" i="11" s="1"/>
  <c r="AB37" i="11"/>
  <c r="J14" i="11" s="1"/>
  <c r="AB36" i="11"/>
  <c r="J13" i="11" s="1"/>
  <c r="AB35" i="11"/>
  <c r="J12" i="11" s="1"/>
  <c r="AB34" i="11"/>
  <c r="J11" i="11" s="1"/>
  <c r="AB33" i="11"/>
  <c r="AB32" i="11"/>
  <c r="J9" i="11" s="1"/>
  <c r="AB31" i="11"/>
  <c r="J8" i="11" s="1"/>
  <c r="AB30" i="11"/>
  <c r="J7" i="11" s="1"/>
  <c r="Y45" i="11"/>
  <c r="I22" i="11" s="1"/>
  <c r="Y44" i="11"/>
  <c r="I21" i="11" s="1"/>
  <c r="Y43" i="11"/>
  <c r="I20" i="11" s="1"/>
  <c r="Y42" i="11"/>
  <c r="I19" i="11" s="1"/>
  <c r="Y41" i="11"/>
  <c r="I18" i="11" s="1"/>
  <c r="Y40" i="11"/>
  <c r="I17" i="11" s="1"/>
  <c r="Y39" i="11"/>
  <c r="I16" i="11" s="1"/>
  <c r="Y38" i="11"/>
  <c r="I15" i="11" s="1"/>
  <c r="Y37" i="11"/>
  <c r="I14" i="11" s="1"/>
  <c r="Y36" i="11"/>
  <c r="I13" i="11" s="1"/>
  <c r="Y35" i="11"/>
  <c r="I12" i="11" s="1"/>
  <c r="Y34" i="11"/>
  <c r="I11" i="11" s="1"/>
  <c r="Y33" i="11"/>
  <c r="Y32" i="11"/>
  <c r="I9" i="11" s="1"/>
  <c r="Y31" i="11"/>
  <c r="I8" i="11" s="1"/>
  <c r="Y30" i="11"/>
  <c r="I7" i="11" s="1"/>
  <c r="V45" i="11"/>
  <c r="H22" i="11" s="1"/>
  <c r="V44" i="11"/>
  <c r="H21" i="11" s="1"/>
  <c r="V43" i="11"/>
  <c r="H20" i="11" s="1"/>
  <c r="V42" i="11"/>
  <c r="H19" i="11" s="1"/>
  <c r="V41" i="11"/>
  <c r="H18" i="11" s="1"/>
  <c r="V40" i="11"/>
  <c r="H17" i="11" s="1"/>
  <c r="V39" i="11"/>
  <c r="H16" i="11" s="1"/>
  <c r="V38" i="11"/>
  <c r="H15" i="11" s="1"/>
  <c r="V37" i="11"/>
  <c r="H14" i="11" s="1"/>
  <c r="V36" i="11"/>
  <c r="H13" i="11" s="1"/>
  <c r="V35" i="11"/>
  <c r="H12" i="11" s="1"/>
  <c r="V34" i="11"/>
  <c r="H11" i="11" s="1"/>
  <c r="V33" i="11"/>
  <c r="V32" i="11"/>
  <c r="H9" i="11" s="1"/>
  <c r="V31" i="11"/>
  <c r="H8" i="11" s="1"/>
  <c r="V30" i="11"/>
  <c r="H7" i="11" s="1"/>
  <c r="S45" i="11"/>
  <c r="G22" i="11" s="1"/>
  <c r="S44" i="11"/>
  <c r="G21" i="11" s="1"/>
  <c r="S43" i="11"/>
  <c r="G20" i="11" s="1"/>
  <c r="S42" i="11"/>
  <c r="G19" i="11" s="1"/>
  <c r="S41" i="11"/>
  <c r="G18" i="11" s="1"/>
  <c r="S40" i="11"/>
  <c r="G17" i="11" s="1"/>
  <c r="S39" i="11"/>
  <c r="G16" i="11" s="1"/>
  <c r="S38" i="11"/>
  <c r="G15" i="11" s="1"/>
  <c r="S37" i="11"/>
  <c r="G14" i="11" s="1"/>
  <c r="S36" i="11"/>
  <c r="G13" i="11" s="1"/>
  <c r="S35" i="11"/>
  <c r="G12" i="11" s="1"/>
  <c r="S34" i="11"/>
  <c r="G11" i="11" s="1"/>
  <c r="S33" i="11"/>
  <c r="S32" i="11"/>
  <c r="G9" i="11" s="1"/>
  <c r="S31" i="11"/>
  <c r="G8" i="11" s="1"/>
  <c r="S30" i="11"/>
  <c r="G7" i="11" s="1"/>
  <c r="P45" i="11"/>
  <c r="F22" i="11" s="1"/>
  <c r="P44" i="11"/>
  <c r="F21" i="11" s="1"/>
  <c r="P43" i="11"/>
  <c r="F20" i="11" s="1"/>
  <c r="P42" i="11"/>
  <c r="F19" i="11" s="1"/>
  <c r="P41" i="11"/>
  <c r="F18" i="11" s="1"/>
  <c r="P40" i="11"/>
  <c r="F17" i="11" s="1"/>
  <c r="P39" i="11"/>
  <c r="F16" i="11" s="1"/>
  <c r="P38" i="11"/>
  <c r="F15" i="11" s="1"/>
  <c r="P37" i="11"/>
  <c r="F14" i="11" s="1"/>
  <c r="P36" i="11"/>
  <c r="F13" i="11" s="1"/>
  <c r="P35" i="11"/>
  <c r="F12" i="11" s="1"/>
  <c r="P34" i="11"/>
  <c r="F11" i="11" s="1"/>
  <c r="P33" i="11"/>
  <c r="P32" i="11"/>
  <c r="F9" i="11" s="1"/>
  <c r="P31" i="11"/>
  <c r="F8" i="11" s="1"/>
  <c r="P30" i="11"/>
  <c r="F7" i="11" s="1"/>
  <c r="M45" i="11"/>
  <c r="E22" i="11" s="1"/>
  <c r="M44" i="11"/>
  <c r="E21" i="11" s="1"/>
  <c r="M43" i="11"/>
  <c r="E20" i="11" s="1"/>
  <c r="M42" i="11"/>
  <c r="E19" i="11" s="1"/>
  <c r="M41" i="11"/>
  <c r="E18" i="11" s="1"/>
  <c r="M40" i="11"/>
  <c r="E17" i="11" s="1"/>
  <c r="M39" i="11"/>
  <c r="E16" i="11" s="1"/>
  <c r="M38" i="11"/>
  <c r="E15" i="11" s="1"/>
  <c r="M37" i="11"/>
  <c r="E14" i="11" s="1"/>
  <c r="M36" i="11"/>
  <c r="E13" i="11" s="1"/>
  <c r="M35" i="11"/>
  <c r="E12" i="11" s="1"/>
  <c r="M34" i="11"/>
  <c r="E11" i="11" s="1"/>
  <c r="M33" i="11"/>
  <c r="M32" i="11"/>
  <c r="E9" i="11" s="1"/>
  <c r="M31" i="11"/>
  <c r="E8" i="11" s="1"/>
  <c r="M30" i="11"/>
  <c r="E7" i="11" s="1"/>
  <c r="J45" i="11"/>
  <c r="D22" i="11" s="1"/>
  <c r="J44" i="11"/>
  <c r="D21" i="11" s="1"/>
  <c r="J43" i="11"/>
  <c r="D20" i="11" s="1"/>
  <c r="J42" i="11"/>
  <c r="D19" i="11" s="1"/>
  <c r="J41" i="11"/>
  <c r="D18" i="11" s="1"/>
  <c r="J40" i="11"/>
  <c r="D17" i="11" s="1"/>
  <c r="J39" i="11"/>
  <c r="D16" i="11" s="1"/>
  <c r="J38" i="11"/>
  <c r="D15" i="11" s="1"/>
  <c r="J37" i="11"/>
  <c r="D14" i="11" s="1"/>
  <c r="J36" i="11"/>
  <c r="D13" i="11" s="1"/>
  <c r="J35" i="11"/>
  <c r="D12" i="11" s="1"/>
  <c r="J34" i="11"/>
  <c r="D11" i="11" s="1"/>
  <c r="J33" i="11"/>
  <c r="J32" i="11"/>
  <c r="D9" i="11" s="1"/>
  <c r="J31" i="11"/>
  <c r="D8" i="11" s="1"/>
  <c r="J30" i="11"/>
  <c r="D7" i="11" s="1"/>
  <c r="G45" i="11"/>
  <c r="C22" i="11" s="1"/>
  <c r="G44" i="11"/>
  <c r="C21" i="11" s="1"/>
  <c r="G43" i="11"/>
  <c r="C20" i="11" s="1"/>
  <c r="G42" i="11"/>
  <c r="C19" i="11" s="1"/>
  <c r="G41" i="11"/>
  <c r="C18" i="11" s="1"/>
  <c r="G40" i="11"/>
  <c r="C17" i="11" s="1"/>
  <c r="G39" i="11"/>
  <c r="C16" i="11" s="1"/>
  <c r="G38" i="11"/>
  <c r="C15" i="11" s="1"/>
  <c r="G37" i="11"/>
  <c r="C14" i="11" s="1"/>
  <c r="G36" i="11"/>
  <c r="C13" i="11" s="1"/>
  <c r="G35" i="11"/>
  <c r="C12" i="11" s="1"/>
  <c r="G34" i="11"/>
  <c r="C11" i="11" s="1"/>
  <c r="G33" i="11"/>
  <c r="G32" i="11"/>
  <c r="C9" i="11" s="1"/>
  <c r="G31" i="11"/>
  <c r="C8" i="11" s="1"/>
  <c r="G30" i="11"/>
  <c r="C7" i="11" s="1"/>
  <c r="D45" i="11"/>
  <c r="D31" i="11"/>
  <c r="B8" i="11" s="1"/>
  <c r="D32" i="11"/>
  <c r="B9" i="11" s="1"/>
  <c r="D33" i="11"/>
  <c r="D34" i="11"/>
  <c r="B11" i="11" s="1"/>
  <c r="D35" i="11"/>
  <c r="B12" i="11" s="1"/>
  <c r="D36" i="11"/>
  <c r="B13" i="11" s="1"/>
  <c r="D37" i="11"/>
  <c r="B14" i="11" s="1"/>
  <c r="D38" i="11"/>
  <c r="B15" i="11" s="1"/>
  <c r="D39" i="11"/>
  <c r="B16" i="11" s="1"/>
  <c r="D40" i="11"/>
  <c r="B17" i="11" s="1"/>
  <c r="D41" i="11"/>
  <c r="B18" i="11" s="1"/>
  <c r="D42" i="11"/>
  <c r="B19" i="11" s="1"/>
  <c r="D43" i="11"/>
  <c r="B20" i="11" s="1"/>
  <c r="D44" i="11"/>
  <c r="B21" i="11" s="1"/>
  <c r="D30" i="11"/>
  <c r="B7" i="11" s="1"/>
  <c r="D46" i="11" l="1"/>
  <c r="B22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B46" i="11"/>
  <c r="D63" i="11"/>
  <c r="C64" i="11"/>
  <c r="C63" i="11"/>
  <c r="B64" i="11"/>
  <c r="D64" i="11"/>
  <c r="D71" i="11" l="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B63" i="11"/>
  <c r="B62" i="11"/>
</calcChain>
</file>

<file path=xl/sharedStrings.xml><?xml version="1.0" encoding="utf-8"?>
<sst xmlns="http://schemas.openxmlformats.org/spreadsheetml/2006/main" count="1440" uniqueCount="402">
  <si>
    <t>交通运输、仓储和邮政业</t>
  </si>
  <si>
    <t>建筑业</t>
  </si>
  <si>
    <t>批发和零售业</t>
  </si>
  <si>
    <t>制造业</t>
  </si>
  <si>
    <t>电力、热力、燃气及水生产和供应业</t>
  </si>
  <si>
    <t>住宿和餐饮业</t>
  </si>
  <si>
    <t>租赁和商务服务业</t>
  </si>
  <si>
    <t>农、林、牧、渔业</t>
  </si>
  <si>
    <t>水利、环境和公共设施管理业</t>
  </si>
  <si>
    <t>房地产业</t>
  </si>
  <si>
    <r>
      <rPr>
        <sz val="9"/>
        <color theme="1"/>
        <rFont val="楷体"/>
        <family val="3"/>
        <charset val="134"/>
      </rPr>
      <t>项目</t>
    </r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</si>
  <si>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</si>
  <si>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不良率</t>
    </r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</si>
  <si>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</si>
  <si>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农牧业、渔业</t>
    </r>
  </si>
  <si>
    <r>
      <rPr>
        <sz val="9"/>
        <color theme="1"/>
        <rFont val="楷体"/>
        <family val="3"/>
        <charset val="134"/>
      </rPr>
      <t>采掘业（重工业）</t>
    </r>
  </si>
  <si>
    <r>
      <rPr>
        <sz val="9"/>
        <color theme="1"/>
        <rFont val="楷体"/>
        <family val="3"/>
        <charset val="134"/>
      </rPr>
      <t>制造业（轻工业）</t>
    </r>
  </si>
  <si>
    <r>
      <rPr>
        <sz val="9"/>
        <color theme="1"/>
        <rFont val="楷体"/>
        <family val="3"/>
        <charset val="134"/>
      </rPr>
      <t>能源业</t>
    </r>
  </si>
  <si>
    <r>
      <rPr>
        <sz val="9"/>
        <color theme="1"/>
        <rFont val="楷体"/>
        <family val="3"/>
        <charset val="134"/>
      </rPr>
      <t>交通运输、邮电</t>
    </r>
  </si>
  <si>
    <r>
      <rPr>
        <sz val="9"/>
        <color theme="1"/>
        <rFont val="楷体"/>
        <family val="3"/>
        <charset val="134"/>
      </rPr>
      <t>房地产业</t>
    </r>
  </si>
  <si>
    <r>
      <rPr>
        <sz val="9"/>
        <color theme="1"/>
        <rFont val="楷体"/>
        <family val="3"/>
        <charset val="134"/>
      </rPr>
      <t>社会服务、科技、文化、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楷体"/>
        <family val="3"/>
        <charset val="134"/>
      </rPr>
      <t>卫生业</t>
    </r>
  </si>
  <si>
    <r>
      <rPr>
        <sz val="9"/>
        <color theme="1"/>
        <rFont val="楷体"/>
        <family val="3"/>
        <charset val="134"/>
      </rPr>
      <t>建筑业</t>
    </r>
  </si>
  <si>
    <r>
      <rPr>
        <sz val="9"/>
        <color theme="1"/>
        <rFont val="楷体"/>
        <family val="3"/>
        <charset val="134"/>
      </rPr>
      <t>贴现</t>
    </r>
  </si>
  <si>
    <r>
      <rPr>
        <sz val="9"/>
        <color theme="1"/>
        <rFont val="楷体"/>
        <family val="3"/>
        <charset val="134"/>
      </rPr>
      <t>个人贷款（含信用卡）</t>
    </r>
  </si>
  <si>
    <r>
      <rPr>
        <sz val="9"/>
        <color theme="1"/>
        <rFont val="楷体"/>
        <family val="3"/>
        <charset val="134"/>
      </rPr>
      <t>其他</t>
    </r>
  </si>
  <si>
    <r>
      <rPr>
        <sz val="9"/>
        <color theme="1"/>
        <rFont val="楷体"/>
        <family val="3"/>
        <charset val="134"/>
      </rPr>
      <t>发放贷款和垫款总额</t>
    </r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</si>
  <si>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</si>
  <si>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注：</t>
    </r>
    <r>
      <rPr>
        <sz val="9"/>
        <color theme="1"/>
        <rFont val="Times New Roman"/>
        <family val="1"/>
      </rPr>
      <t>13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月以前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个人贷款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包括在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其他项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中</t>
    </r>
    <phoneticPr fontId="2" type="noConversion"/>
  </si>
  <si>
    <t>contrl</t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</si>
  <si>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</si>
  <si>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</si>
  <si>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</si>
  <si>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2014H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</si>
  <si>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</si>
  <si>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注：不良贷款金额一栏根据贷款余额和不良率手动计算</t>
    </r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</si>
  <si>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</si>
  <si>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</si>
  <si>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</si>
  <si>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</si>
  <si>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</si>
  <si>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</si>
  <si>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</si>
  <si>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</si>
  <si>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租赁和商贸服务业</t>
  </si>
  <si>
    <t>采矿业</t>
  </si>
  <si>
    <t>科教文卫</t>
  </si>
  <si>
    <t>其他</t>
  </si>
  <si>
    <r>
      <rPr>
        <sz val="9"/>
        <color theme="1"/>
        <rFont val="楷体"/>
        <family val="3"/>
        <charset val="134"/>
      </rPr>
      <t>批发和零售业</t>
    </r>
  </si>
  <si>
    <t>交通运输、仓储和邮政 业</t>
  </si>
  <si>
    <t>电力、热力、燃气及水 的生产和供应业</t>
  </si>
  <si>
    <r>
      <rPr>
        <sz val="9"/>
        <color theme="1"/>
        <rFont val="楷体"/>
        <family val="3"/>
        <charset val="134"/>
      </rPr>
      <t>采矿业</t>
    </r>
  </si>
  <si>
    <t>租赁及商业服务业</t>
  </si>
  <si>
    <t>水利、环境和公共设施 管理业</t>
  </si>
  <si>
    <t>信息传输、软件和信息 技术服务业</t>
  </si>
  <si>
    <t>-</t>
  </si>
  <si>
    <t>民生银行</t>
    <phoneticPr fontId="2" type="noConversion"/>
  </si>
  <si>
    <t>注：不良贷款金额一栏根据贷款余额和不良率手动计算</t>
    <phoneticPr fontId="2" type="noConversion"/>
  </si>
  <si>
    <t>金融业</t>
  </si>
  <si>
    <t>个人贷款和垫款</t>
  </si>
  <si>
    <t>2014H</t>
  </si>
  <si>
    <t>2015H</t>
  </si>
  <si>
    <t>2016H</t>
  </si>
  <si>
    <t>2017H</t>
  </si>
  <si>
    <t>中信银行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</si>
  <si>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</si>
  <si>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t>交通运输、仓储和邮 政业</t>
  </si>
  <si>
    <t>电力、燃气及水的生 产和供应业</t>
  </si>
  <si>
    <t>租赁和商业服务</t>
  </si>
  <si>
    <t>水利、环境和公共设 施管理业</t>
  </si>
  <si>
    <t>公共及社会机构</t>
  </si>
  <si>
    <t>其他客户</t>
  </si>
  <si>
    <t>制造业</t>
    <phoneticPr fontId="2" type="noConversion"/>
  </si>
  <si>
    <t>项目</t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</si>
  <si>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</si>
  <si>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2017H</t>
    <phoneticPr fontId="2" type="noConversion"/>
  </si>
  <si>
    <t>信息传输、软件和信息技术服务业</t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</si>
  <si>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</si>
  <si>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教育</t>
  </si>
  <si>
    <t>居民服务、修理和其他服务业</t>
  </si>
  <si>
    <t>文化、体育和娱乐业</t>
  </si>
  <si>
    <t>个人</t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</si>
  <si>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</si>
  <si>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>不良余额</t>
    <phoneticPr fontId="2" type="noConversion"/>
  </si>
  <si>
    <t>招商银行</t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</si>
  <si>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</si>
  <si>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</si>
  <si>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其他</t>
    <phoneticPr fontId="2" type="noConversion"/>
  </si>
  <si>
    <t>零售贷款</t>
    <phoneticPr fontId="2" type="noConversion"/>
  </si>
  <si>
    <t>个人贷款</t>
  </si>
  <si>
    <t>兴业银行</t>
    <phoneticPr fontId="2" type="noConversion"/>
  </si>
  <si>
    <t>电力、热力、燃气及水的生产和供应业</t>
  </si>
  <si>
    <t>科学研究和技术服务业</t>
  </si>
  <si>
    <t>卫生和社会工作</t>
  </si>
  <si>
    <t>公共管理、社会保障和社会组织</t>
  </si>
  <si>
    <t>票据贴现</t>
  </si>
  <si>
    <r>
      <rPr>
        <sz val="9"/>
        <color theme="1"/>
        <rFont val="楷体"/>
        <family val="3"/>
        <charset val="134"/>
      </rPr>
      <t>电力、燃气及水的生产和供应业</t>
    </r>
  </si>
  <si>
    <r>
      <rPr>
        <sz val="9"/>
        <color theme="1"/>
        <rFont val="楷体"/>
        <family val="3"/>
        <charset val="134"/>
      </rPr>
      <t>公共管理和社会组织</t>
    </r>
  </si>
  <si>
    <r>
      <rPr>
        <sz val="9"/>
        <color theme="1"/>
        <rFont val="楷体"/>
        <family val="3"/>
        <charset val="134"/>
      </rPr>
      <t>交通运输、仓储和邮政业</t>
    </r>
  </si>
  <si>
    <r>
      <rPr>
        <sz val="9"/>
        <color theme="1"/>
        <rFont val="楷体"/>
        <family val="3"/>
        <charset val="134"/>
      </rPr>
      <t>金融业</t>
    </r>
  </si>
  <si>
    <r>
      <rPr>
        <sz val="9"/>
        <color theme="1"/>
        <rFont val="楷体"/>
        <family val="3"/>
        <charset val="134"/>
      </rPr>
      <t>农、林、牧、渔业</t>
    </r>
  </si>
  <si>
    <r>
      <rPr>
        <sz val="9"/>
        <color theme="1"/>
        <rFont val="楷体"/>
        <family val="3"/>
        <charset val="134"/>
      </rPr>
      <t>水利、环境和公共设施管理业</t>
    </r>
  </si>
  <si>
    <r>
      <rPr>
        <sz val="9"/>
        <color theme="1"/>
        <rFont val="楷体"/>
        <family val="3"/>
        <charset val="134"/>
      </rPr>
      <t>信息传输、计算机服务和软件业</t>
    </r>
  </si>
  <si>
    <r>
      <rPr>
        <sz val="9"/>
        <color theme="1"/>
        <rFont val="楷体"/>
        <family val="3"/>
        <charset val="134"/>
      </rPr>
      <t>制造业</t>
    </r>
  </si>
  <si>
    <r>
      <rPr>
        <sz val="9"/>
        <color theme="1"/>
        <rFont val="楷体"/>
        <family val="3"/>
        <charset val="134"/>
      </rPr>
      <t>住宿和餐饮业</t>
    </r>
  </si>
  <si>
    <r>
      <rPr>
        <sz val="9"/>
        <color theme="1"/>
        <rFont val="楷体"/>
        <family val="3"/>
        <charset val="134"/>
      </rPr>
      <t>租赁和商业服务业</t>
    </r>
  </si>
  <si>
    <r>
      <rPr>
        <sz val="9"/>
        <color theme="1"/>
        <rFont val="楷体"/>
        <family val="3"/>
        <charset val="134"/>
      </rPr>
      <t>企业贷款小计</t>
    </r>
  </si>
  <si>
    <r>
      <rPr>
        <sz val="9"/>
        <color theme="1"/>
        <rFont val="楷体"/>
        <family val="3"/>
        <charset val="134"/>
      </rPr>
      <t>零售贷款</t>
    </r>
  </si>
  <si>
    <r>
      <rPr>
        <sz val="9"/>
        <color theme="1"/>
        <rFont val="楷体"/>
        <family val="3"/>
        <charset val="134"/>
      </rPr>
      <t>贷款和垫款总额</t>
    </r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</si>
  <si>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</si>
  <si>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</si>
  <si>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</si>
  <si>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</si>
  <si>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</si>
  <si>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</si>
  <si>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金融业</t>
    <phoneticPr fontId="2" type="noConversion"/>
  </si>
  <si>
    <t>合计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</si>
  <si>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</si>
  <si>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</si>
  <si>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</si>
  <si>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</si>
  <si>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</si>
  <si>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</si>
  <si>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</si>
  <si>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</si>
  <si>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</si>
  <si>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</si>
  <si>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</si>
  <si>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</si>
  <si>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</si>
  <si>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</si>
  <si>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</si>
  <si>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</si>
  <si>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</si>
  <si>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 xml:space="preserve">2009H </t>
    <phoneticPr fontId="2" type="noConversion"/>
  </si>
  <si>
    <t>2012H</t>
    <phoneticPr fontId="2" type="noConversion"/>
  </si>
  <si>
    <t>浦发银行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</si>
  <si>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</si>
  <si>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</si>
  <si>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</si>
  <si>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</si>
  <si>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</si>
  <si>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</si>
  <si>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</si>
  <si>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</si>
  <si>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</si>
  <si>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企业贷款</t>
  </si>
  <si>
    <t>银行承兑汇票贴现</t>
  </si>
  <si>
    <t>转贴现</t>
  </si>
  <si>
    <t>商业承兑汇票贴现</t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</si>
  <si>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</si>
  <si>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</si>
  <si>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</si>
  <si>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</si>
  <si>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</si>
  <si>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</si>
  <si>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</si>
  <si>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</si>
  <si>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</si>
  <si>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</si>
  <si>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</si>
  <si>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</si>
  <si>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</si>
  <si>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</si>
  <si>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 xml:space="preserve">2009H 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</si>
  <si>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</si>
  <si>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</si>
  <si>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</si>
  <si>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注：浦发银行行业不良贷款率只披露至2008年末</t>
    <phoneticPr fontId="2" type="noConversion"/>
  </si>
  <si>
    <t>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</si>
  <si>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未公布</t>
    </r>
    <r>
      <rPr>
        <sz val="9"/>
        <color theme="1"/>
        <rFont val="Times New Roman"/>
        <family val="1"/>
      </rPr>
      <t>13H</t>
    </r>
    <r>
      <rPr>
        <sz val="9"/>
        <color theme="1"/>
        <rFont val="楷体"/>
        <family val="3"/>
        <charset val="134"/>
      </rPr>
      <t>及</t>
    </r>
    <r>
      <rPr>
        <sz val="9"/>
        <color theme="1"/>
        <rFont val="Times New Roman"/>
        <family val="1"/>
      </rPr>
      <t>2012</t>
    </r>
    <r>
      <rPr>
        <sz val="9"/>
        <color theme="1"/>
        <rFont val="楷体"/>
        <family val="3"/>
        <charset val="134"/>
      </rPr>
      <t>年以前的行业不良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</si>
  <si>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</si>
  <si>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</si>
  <si>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</si>
  <si>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</si>
  <si>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发放贷款和垫款总额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</si>
  <si>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</si>
  <si>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</si>
  <si>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</si>
  <si>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</si>
  <si>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</si>
  <si>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</si>
  <si>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</si>
  <si>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</si>
  <si>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</si>
  <si>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</si>
  <si>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</si>
  <si>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</si>
  <si>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</si>
  <si>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</si>
  <si>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</si>
  <si>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</si>
  <si>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</si>
  <si>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 xml:space="preserve">2009H </t>
    <phoneticPr fontId="2" type="noConversion"/>
  </si>
  <si>
    <t>注：兴业银行不良贷款额度只披露至2008年末</t>
    <phoneticPr fontId="2" type="noConversion"/>
  </si>
  <si>
    <t>光大银行</t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</si>
  <si>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</si>
  <si>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</si>
  <si>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</si>
  <si>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</si>
  <si>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</si>
  <si>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</si>
  <si>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</si>
  <si>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</si>
  <si>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</si>
  <si>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</si>
  <si>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</si>
  <si>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</si>
  <si>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</si>
  <si>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</si>
  <si>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</si>
  <si>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</si>
  <si>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</si>
  <si>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</si>
  <si>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2013H</t>
    <phoneticPr fontId="2" type="noConversion"/>
  </si>
  <si>
    <t>注：光大银行不良贷款额度只披露至2011年末</t>
    <phoneticPr fontId="2" type="noConversion"/>
  </si>
  <si>
    <t>商业</t>
    <phoneticPr fontId="2" type="noConversion"/>
  </si>
  <si>
    <t>平安银行</t>
    <phoneticPr fontId="2" type="noConversion"/>
  </si>
  <si>
    <t>商业</t>
    <phoneticPr fontId="2" type="noConversion"/>
  </si>
  <si>
    <t>-</t>
    <phoneticPr fontId="2" type="noConversion"/>
  </si>
  <si>
    <t>-</t>
    <phoneticPr fontId="2" type="noConversion"/>
  </si>
  <si>
    <t>注：2008年中报未披露贷款迁移率</t>
    <phoneticPr fontId="2" type="noConversion"/>
  </si>
  <si>
    <t>行业不良率</t>
    <phoneticPr fontId="2" type="noConversion"/>
  </si>
  <si>
    <t>分行业不良率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</si>
  <si>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</si>
  <si>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</si>
  <si>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</si>
  <si>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</si>
  <si>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</si>
  <si>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票据贴现</t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</si>
  <si>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</si>
  <si>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</si>
  <si>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</si>
  <si>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</si>
  <si>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票据贴现</t>
    <phoneticPr fontId="2" type="noConversion"/>
  </si>
  <si>
    <t>零售贷款</t>
    <phoneticPr fontId="2" type="noConversion"/>
  </si>
  <si>
    <t>contrl</t>
    <phoneticPr fontId="2" type="noConversion"/>
  </si>
  <si>
    <t xml:space="preserve"> </t>
    <phoneticPr fontId="2" type="noConversion"/>
  </si>
  <si>
    <t>注：2007A、2008H的不良贷款金额一栏根据贷款余额和不良率手动计算，可能存在小数位问题，稍有出入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</si>
  <si>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</si>
  <si>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</si>
  <si>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</si>
  <si>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</si>
  <si>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2013H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</si>
  <si>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</si>
  <si>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</si>
  <si>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</si>
  <si>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</si>
  <si>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</si>
  <si>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</si>
  <si>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</si>
  <si>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</si>
  <si>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</si>
  <si>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</si>
  <si>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</si>
  <si>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</si>
  <si>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</si>
  <si>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</si>
  <si>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</si>
  <si>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_GB2312"/>
        <family val="3"/>
        <charset val="134"/>
      </rPr>
      <t>注：其他主要包括金融，农、林、牧、渔，住宿和餐饮，卫生和社会工作等行业</t>
    </r>
    <phoneticPr fontId="2" type="noConversion"/>
  </si>
  <si>
    <t>农业银行</t>
    <phoneticPr fontId="2" type="noConversion"/>
  </si>
  <si>
    <t>行业不良率</t>
    <phoneticPr fontId="2" type="noConversion"/>
  </si>
  <si>
    <t>分行业不良率</t>
    <phoneticPr fontId="2" type="noConversion"/>
  </si>
  <si>
    <r>
      <t>2010</t>
    </r>
    <r>
      <rPr>
        <sz val="11"/>
        <color theme="1"/>
        <rFont val="等线"/>
        <family val="1"/>
        <charset val="134"/>
        <scheme val="minor"/>
      </rPr>
      <t>H</t>
    </r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</si>
  <si>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</si>
  <si>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</si>
  <si>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</si>
  <si>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</si>
  <si>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t>制造业</t>
    <phoneticPr fontId="2" type="noConversion"/>
  </si>
  <si>
    <t>金融业</t>
    <phoneticPr fontId="2" type="noConversion"/>
  </si>
  <si>
    <t>合计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</si>
  <si>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</si>
  <si>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</si>
  <si>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</si>
  <si>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</si>
  <si>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不良率</t>
    </r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</si>
  <si>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</si>
  <si>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</si>
  <si>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t>contrl</t>
    <phoneticPr fontId="2" type="noConversion"/>
  </si>
  <si>
    <t>贷款迁徙率</t>
    <phoneticPr fontId="2" type="noConversion"/>
  </si>
  <si>
    <t>2014H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</si>
  <si>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</si>
  <si>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</si>
  <si>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</si>
  <si>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</si>
  <si>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</si>
  <si>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</si>
  <si>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</si>
  <si>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</si>
  <si>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</si>
  <si>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2011H</t>
  </si>
  <si>
    <t>2011H</t>
    <phoneticPr fontId="2" type="noConversion"/>
  </si>
  <si>
    <t>2012H</t>
  </si>
  <si>
    <t>2012H</t>
    <phoneticPr fontId="2" type="noConversion"/>
  </si>
  <si>
    <t>建设银行</t>
    <phoneticPr fontId="2" type="noConversion"/>
  </si>
  <si>
    <t>分行业不良率</t>
    <phoneticPr fontId="2" type="noConversion"/>
  </si>
  <si>
    <t>2008H</t>
  </si>
  <si>
    <t>2009H</t>
  </si>
  <si>
    <t>2010H</t>
  </si>
  <si>
    <t>2013H</t>
    <phoneticPr fontId="2" type="noConversion"/>
  </si>
  <si>
    <t>2014H</t>
    <phoneticPr fontId="2" type="noConversion"/>
  </si>
  <si>
    <t>2017H</t>
    <phoneticPr fontId="2" type="noConversion"/>
  </si>
  <si>
    <t>制造业</t>
    <phoneticPr fontId="2" type="noConversion"/>
  </si>
  <si>
    <t>教育</t>
    <phoneticPr fontId="2" type="noConversion"/>
  </si>
  <si>
    <t>信息传输、软件和信息技术服务业</t>
    <phoneticPr fontId="2" type="noConversion"/>
  </si>
  <si>
    <t>个人贷款及垫款</t>
    <phoneticPr fontId="2" type="noConversion"/>
  </si>
  <si>
    <t>票据贴现</t>
    <phoneticPr fontId="2" type="noConversion"/>
  </si>
  <si>
    <t>海外和子公司</t>
    <phoneticPr fontId="2" type="noConversion"/>
  </si>
  <si>
    <t>发放贷款和垫款总额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</si>
  <si>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</si>
  <si>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</si>
  <si>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</si>
  <si>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</si>
  <si>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8"/>
        <color theme="1"/>
        <rFont val="楷体"/>
        <family val="3"/>
        <charset val="134"/>
      </rPr>
      <t>贷款余额</t>
    </r>
    <phoneticPr fontId="2" type="noConversion"/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</si>
  <si>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</si>
  <si>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发放贷款和垫款总额</t>
    <phoneticPr fontId="2" type="noConversion"/>
  </si>
  <si>
    <t>contrl</t>
    <phoneticPr fontId="2" type="noConversion"/>
  </si>
  <si>
    <t>贷款迁徙率</t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</si>
  <si>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</si>
  <si>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</si>
  <si>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</si>
  <si>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</si>
  <si>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2015H</t>
    <phoneticPr fontId="2" type="noConversion"/>
  </si>
  <si>
    <t>2016H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</si>
  <si>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</si>
  <si>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</si>
  <si>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</si>
  <si>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</si>
  <si>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</si>
  <si>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</si>
  <si>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2008H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</si>
  <si>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</si>
  <si>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</si>
  <si>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</si>
  <si>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工商银行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</si>
  <si>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</si>
  <si>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</si>
  <si>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</si>
  <si>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t xml:space="preserve">     化工</t>
    <phoneticPr fontId="2" type="noConversion"/>
  </si>
  <si>
    <t xml:space="preserve">     机械</t>
    <phoneticPr fontId="2" type="noConversion"/>
  </si>
  <si>
    <t xml:space="preserve">     金属加工</t>
    <phoneticPr fontId="2" type="noConversion"/>
  </si>
  <si>
    <t xml:space="preserve">     纺织及服装</t>
    <phoneticPr fontId="2" type="noConversion"/>
  </si>
  <si>
    <t xml:space="preserve">     计算机、通信和其他电子设备</t>
    <phoneticPr fontId="2" type="noConversion"/>
  </si>
  <si>
    <t xml:space="preserve">     钢铁</t>
    <phoneticPr fontId="2" type="noConversion"/>
  </si>
  <si>
    <t xml:space="preserve">     交通运输设备</t>
    <phoneticPr fontId="2" type="noConversion"/>
  </si>
  <si>
    <t xml:space="preserve">     非金属矿物</t>
    <phoneticPr fontId="2" type="noConversion"/>
  </si>
  <si>
    <t xml:space="preserve">     石油加工、炼焦及核燃料</t>
    <phoneticPr fontId="2" type="noConversion"/>
  </si>
  <si>
    <t xml:space="preserve">     其他</t>
    <phoneticPr fontId="2" type="noConversion"/>
  </si>
  <si>
    <t>合计</t>
    <phoneticPr fontId="2" type="noConversion"/>
  </si>
  <si>
    <r>
      <rPr>
        <sz val="11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</si>
  <si>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11"/>
        <color theme="1"/>
        <rFont val="楷体"/>
        <family val="3"/>
        <charset val="134"/>
      </rPr>
      <t>单位：百万</t>
    </r>
    <phoneticPr fontId="2" type="noConversion"/>
  </si>
  <si>
    <r>
      <rPr>
        <sz val="11"/>
        <color theme="1"/>
        <rFont val="楷体"/>
        <family val="3"/>
        <charset val="134"/>
      </rPr>
      <t>项目</t>
    </r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</si>
  <si>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</si>
  <si>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</si>
  <si>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</si>
  <si>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贷款迁徙率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</si>
  <si>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</si>
  <si>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关注</t>
    </r>
    <phoneticPr fontId="2" type="noConversion"/>
  </si>
  <si>
    <r>
      <rPr>
        <sz val="11"/>
        <color theme="1"/>
        <rFont val="楷体"/>
        <family val="3"/>
        <charset val="134"/>
      </rPr>
      <t>次级</t>
    </r>
    <phoneticPr fontId="2" type="noConversion"/>
  </si>
  <si>
    <r>
      <rPr>
        <sz val="11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</si>
  <si>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注：未披露</t>
    </r>
    <r>
      <rPr>
        <sz val="9"/>
        <color theme="1"/>
        <rFont val="Times New Roman"/>
        <family val="1"/>
      </rPr>
      <t>2008H</t>
    </r>
    <r>
      <rPr>
        <sz val="9"/>
        <color theme="1"/>
        <rFont val="楷体"/>
        <family val="3"/>
        <charset val="134"/>
      </rPr>
      <t>的贷款迁徙率</t>
    </r>
    <phoneticPr fontId="2" type="noConversion"/>
  </si>
  <si>
    <r>
      <rPr>
        <sz val="11"/>
        <color theme="1"/>
        <rFont val="楷体"/>
        <family val="3"/>
        <charset val="134"/>
      </rPr>
      <t>汇总表</t>
    </r>
    <phoneticPr fontId="2" type="noConversion"/>
  </si>
  <si>
    <t>输入：具体行业↓↓↓可自动更新</t>
    <phoneticPr fontId="2" type="noConversion"/>
  </si>
  <si>
    <t>2009H</t>
    <phoneticPr fontId="2" type="noConversion"/>
  </si>
  <si>
    <t>-</t>
    <phoneticPr fontId="2" type="noConversion"/>
  </si>
  <si>
    <t>分行业不良率</t>
    <phoneticPr fontId="2" type="noConversion"/>
  </si>
  <si>
    <r>
      <t>2009H</t>
    </r>
    <r>
      <rPr>
        <sz val="9"/>
        <color theme="1"/>
        <rFont val="Times New Roman"/>
        <family val="1"/>
      </rPr>
      <t/>
    </r>
  </si>
  <si>
    <t>2008H</t>
    <phoneticPr fontId="2" type="noConversion"/>
  </si>
  <si>
    <t xml:space="preserve">2012H </t>
    <phoneticPr fontId="2" type="noConversion"/>
  </si>
  <si>
    <t>2010H</t>
    <phoneticPr fontId="2" type="noConversion"/>
  </si>
  <si>
    <t>2009H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</si>
  <si>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</si>
  <si>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</si>
  <si>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</si>
  <si>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</si>
  <si>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 xml:space="preserve">2011H </t>
    <phoneticPr fontId="2" type="noConversion"/>
  </si>
  <si>
    <t>分行业不良率</t>
    <phoneticPr fontId="2" type="noConversion"/>
  </si>
  <si>
    <t>2017H</t>
    <phoneticPr fontId="2" type="noConversion"/>
  </si>
  <si>
    <t>2012H</t>
    <phoneticPr fontId="2" type="noConversion"/>
  </si>
  <si>
    <t>分行业不良率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</si>
  <si>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</si>
  <si>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</si>
  <si>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</si>
  <si>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商业</t>
    </r>
  </si>
  <si>
    <t xml:space="preserve">2011H </t>
    <phoneticPr fontId="2" type="noConversion"/>
  </si>
  <si>
    <t>2008H</t>
    <phoneticPr fontId="2" type="noConversion"/>
  </si>
  <si>
    <t>南京银行</t>
    <phoneticPr fontId="2" type="noConversion"/>
  </si>
  <si>
    <t>分行业不良率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</si>
  <si>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</si>
  <si>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</si>
  <si>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</si>
  <si>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主要行业贷款投向小计</t>
    <phoneticPr fontId="2" type="noConversion"/>
  </si>
  <si>
    <r>
      <rPr>
        <sz val="9"/>
        <color theme="1"/>
        <rFont val="楷体"/>
        <family val="3"/>
        <charset val="134"/>
      </rPr>
      <t>注：口径为母公司的不良率，</t>
    </r>
    <r>
      <rPr>
        <sz val="9"/>
        <color theme="1"/>
        <rFont val="Times New Roman"/>
        <family val="1"/>
      </rPr>
      <t>13A</t>
    </r>
    <r>
      <rPr>
        <sz val="9"/>
        <color theme="1"/>
        <rFont val="楷体"/>
        <family val="3"/>
        <charset val="134"/>
      </rPr>
      <t>之前没有公布行业不良率</t>
    </r>
    <phoneticPr fontId="2" type="noConversion"/>
  </si>
  <si>
    <t>注：不良贷款金额一栏根据贷款余额和不良率手动计算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</si>
  <si>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</si>
  <si>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</si>
  <si>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</si>
  <si>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</si>
  <si>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t>公共管理、社会保障和社会组织</t>
    <phoneticPr fontId="2" type="noConversion"/>
  </si>
  <si>
    <t>公共管理、社会保障和社会组织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</si>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</sst>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#,##0_ "/>
    <numFmt numFmtId="178" formatCode="0_);[Red]\(0\)"/>
    <numFmt numFmtId="179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楷体_GB2312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0"/>
      <name val="Times New Roman"/>
      <family val="1"/>
    </font>
    <font>
      <b/>
      <sz val="9"/>
      <color theme="1"/>
      <name val="楷体"/>
      <family val="3"/>
      <charset val="134"/>
    </font>
    <font>
      <sz val="9"/>
      <color rgb="FFFF0000"/>
      <name val="楷体"/>
      <family val="3"/>
      <charset val="134"/>
    </font>
    <font>
      <sz val="9"/>
      <name val="楷体"/>
      <family val="3"/>
      <charset val="134"/>
    </font>
    <font>
      <sz val="8"/>
      <color theme="1"/>
      <name val="Times New Roman"/>
      <family val="1"/>
    </font>
    <font>
      <sz val="8"/>
      <color theme="1"/>
      <name val="楷体"/>
      <family val="3"/>
      <charset val="134"/>
    </font>
    <font>
      <sz val="9"/>
      <color rgb="FFFF0000"/>
      <name val="Times New Roman"/>
      <family val="1"/>
    </font>
    <font>
      <sz val="11"/>
      <color theme="1"/>
      <name val="等线"/>
      <family val="1"/>
      <charset val="134"/>
      <scheme val="minor"/>
    </font>
    <font>
      <sz val="11"/>
      <color theme="1"/>
      <name val="楷体"/>
      <family val="3"/>
      <charset val="134"/>
    </font>
    <font>
      <sz val="9"/>
      <color rgb="FFFFFFFF"/>
      <name val="楷体"/>
      <family val="3"/>
      <charset val="134"/>
    </font>
    <font>
      <sz val="9"/>
      <color rgb="FFFFFFFF"/>
      <name val="Times New Roman"/>
      <family val="1"/>
    </font>
    <font>
      <sz val="8"/>
      <color rgb="FFFFFFFF"/>
      <name val="Times New Roman"/>
      <family val="1"/>
    </font>
    <font>
      <sz val="9"/>
      <name val="Times New Roman"/>
      <family val="1"/>
    </font>
    <font>
      <sz val="9"/>
      <color theme="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>
      <alignment vertical="center"/>
    </xf>
    <xf numFmtId="3" fontId="4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 applyFill="1" applyBorder="1">
      <alignment vertical="center"/>
    </xf>
    <xf numFmtId="3" fontId="4" fillId="0" borderId="0" xfId="0" applyNumberFormat="1" applyFont="1" applyFill="1" applyBorder="1">
      <alignment vertical="center"/>
    </xf>
    <xf numFmtId="1" fontId="4" fillId="0" borderId="0" xfId="0" applyNumberFormat="1" applyFont="1" applyFill="1" applyBorder="1">
      <alignment vertical="center"/>
    </xf>
    <xf numFmtId="3" fontId="4" fillId="0" borderId="6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10" fontId="4" fillId="0" borderId="7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applyNumberFormat="1" applyFont="1" applyFill="1" applyBorder="1">
      <alignment vertical="center"/>
    </xf>
    <xf numFmtId="10" fontId="4" fillId="0" borderId="0" xfId="1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14" fontId="4" fillId="0" borderId="1" xfId="0" applyNumberFormat="1" applyFont="1" applyFill="1" applyBorder="1">
      <alignment vertical="center"/>
    </xf>
    <xf numFmtId="14" fontId="4" fillId="0" borderId="9" xfId="0" applyNumberFormat="1" applyFont="1" applyFill="1" applyBorder="1">
      <alignment vertical="center"/>
    </xf>
    <xf numFmtId="14" fontId="4" fillId="0" borderId="10" xfId="0" applyNumberFormat="1" applyFont="1" applyFill="1" applyBorder="1">
      <alignment vertical="center"/>
    </xf>
    <xf numFmtId="14" fontId="4" fillId="0" borderId="11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3" fontId="4" fillId="0" borderId="9" xfId="0" applyNumberFormat="1" applyFont="1" applyFill="1" applyBorder="1">
      <alignment vertical="center"/>
    </xf>
    <xf numFmtId="1" fontId="4" fillId="0" borderId="10" xfId="0" applyNumberFormat="1" applyFont="1" applyFill="1" applyBorder="1">
      <alignment vertical="center"/>
    </xf>
    <xf numFmtId="10" fontId="4" fillId="0" borderId="11" xfId="0" applyNumberFormat="1" applyFont="1" applyFill="1" applyBorder="1">
      <alignment vertical="center"/>
    </xf>
    <xf numFmtId="0" fontId="4" fillId="0" borderId="9" xfId="0" applyNumberFormat="1" applyFont="1" applyFill="1" applyBorder="1">
      <alignment vertical="center"/>
    </xf>
    <xf numFmtId="10" fontId="4" fillId="0" borderId="10" xfId="1" applyNumberFormat="1" applyFont="1" applyFill="1" applyBorder="1">
      <alignment vertical="center"/>
    </xf>
    <xf numFmtId="3" fontId="4" fillId="0" borderId="10" xfId="0" applyNumberFormat="1" applyFont="1" applyFill="1" applyBorder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4" fillId="0" borderId="7" xfId="0" applyNumberFormat="1" applyFont="1" applyFill="1" applyBorder="1">
      <alignment vertical="center"/>
    </xf>
    <xf numFmtId="0" fontId="4" fillId="0" borderId="10" xfId="0" applyNumberFormat="1" applyFont="1" applyFill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 vertical="center"/>
    </xf>
    <xf numFmtId="0" fontId="6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6" fillId="0" borderId="3" xfId="0" applyFont="1" applyFill="1" applyBorder="1">
      <alignment vertical="center"/>
    </xf>
    <xf numFmtId="10" fontId="4" fillId="0" borderId="7" xfId="1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10" fontId="4" fillId="0" borderId="5" xfId="1" applyNumberFormat="1" applyFont="1" applyFill="1" applyBorder="1">
      <alignment vertical="center"/>
    </xf>
    <xf numFmtId="10" fontId="4" fillId="0" borderId="8" xfId="1" applyNumberFormat="1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178" fontId="4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4" fontId="6" fillId="0" borderId="1" xfId="0" applyNumberFormat="1" applyFont="1" applyFill="1" applyBorder="1">
      <alignment vertical="center"/>
    </xf>
    <xf numFmtId="14" fontId="11" fillId="0" borderId="9" xfId="0" applyNumberFormat="1" applyFont="1" applyFill="1" applyBorder="1">
      <alignment vertical="center"/>
    </xf>
    <xf numFmtId="14" fontId="11" fillId="0" borderId="10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178" fontId="4" fillId="0" borderId="9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>
      <alignment vertical="center"/>
    </xf>
    <xf numFmtId="1" fontId="11" fillId="0" borderId="0" xfId="0" applyNumberFormat="1" applyFont="1" applyFill="1" applyBorder="1">
      <alignment vertical="center"/>
    </xf>
    <xf numFmtId="178" fontId="4" fillId="0" borderId="6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vertical="center" wrapText="1"/>
    </xf>
    <xf numFmtId="3" fontId="4" fillId="0" borderId="12" xfId="0" applyNumberFormat="1" applyFont="1" applyFill="1" applyBorder="1">
      <alignment vertical="center"/>
    </xf>
    <xf numFmtId="3" fontId="4" fillId="0" borderId="5" xfId="0" applyNumberFormat="1" applyFont="1" applyFill="1" applyBorder="1">
      <alignment vertical="center"/>
    </xf>
    <xf numFmtId="10" fontId="4" fillId="0" borderId="11" xfId="1" applyNumberFormat="1" applyFont="1" applyFill="1" applyBorder="1">
      <alignment vertical="center"/>
    </xf>
    <xf numFmtId="3" fontId="11" fillId="0" borderId="10" xfId="0" applyNumberFormat="1" applyFont="1" applyBorder="1">
      <alignment vertical="center"/>
    </xf>
    <xf numFmtId="178" fontId="4" fillId="0" borderId="9" xfId="0" applyNumberFormat="1" applyFont="1" applyFill="1" applyBorder="1">
      <alignment vertical="center"/>
    </xf>
    <xf numFmtId="0" fontId="11" fillId="0" borderId="10" xfId="0" applyNumberFormat="1" applyFont="1" applyFill="1" applyBorder="1" applyAlignment="1">
      <alignment horizontal="right" vertical="center"/>
    </xf>
    <xf numFmtId="14" fontId="11" fillId="0" borderId="0" xfId="0" applyNumberFormat="1" applyFont="1" applyFill="1" applyBorder="1">
      <alignment vertical="center"/>
    </xf>
    <xf numFmtId="10" fontId="11" fillId="0" borderId="0" xfId="1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10" fontId="11" fillId="0" borderId="5" xfId="1" applyNumberFormat="1" applyFont="1" applyFill="1" applyBorder="1">
      <alignment vertical="center"/>
    </xf>
    <xf numFmtId="0" fontId="6" fillId="3" borderId="0" xfId="0" applyFont="1" applyFill="1">
      <alignment vertical="center"/>
    </xf>
    <xf numFmtId="2" fontId="4" fillId="0" borderId="0" xfId="0" applyNumberFormat="1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" fontId="4" fillId="0" borderId="10" xfId="0" applyNumberFormat="1" applyFont="1" applyFill="1" applyBorder="1">
      <alignment vertical="center"/>
    </xf>
    <xf numFmtId="0" fontId="4" fillId="0" borderId="0" xfId="0" applyFont="1" applyFill="1" applyAlignment="1">
      <alignment vertical="center"/>
    </xf>
    <xf numFmtId="2" fontId="4" fillId="0" borderId="0" xfId="0" applyNumberFormat="1" applyFont="1" applyFill="1">
      <alignment vertical="center"/>
    </xf>
    <xf numFmtId="3" fontId="4" fillId="0" borderId="13" xfId="0" applyNumberFormat="1" applyFont="1" applyBorder="1">
      <alignment vertical="center"/>
    </xf>
    <xf numFmtId="3" fontId="4" fillId="0" borderId="6" xfId="0" applyNumberFormat="1" applyFont="1" applyBorder="1">
      <alignment vertical="center"/>
    </xf>
    <xf numFmtId="3" fontId="4" fillId="0" borderId="12" xfId="0" applyNumberFormat="1" applyFont="1" applyBorder="1">
      <alignment vertical="center"/>
    </xf>
    <xf numFmtId="3" fontId="4" fillId="0" borderId="9" xfId="0" applyNumberFormat="1" applyFont="1" applyBorder="1">
      <alignment vertical="center"/>
    </xf>
    <xf numFmtId="3" fontId="4" fillId="0" borderId="0" xfId="0" applyNumberFormat="1" applyFont="1" applyBorder="1">
      <alignment vertical="center"/>
    </xf>
    <xf numFmtId="3" fontId="4" fillId="0" borderId="14" xfId="0" applyNumberFormat="1" applyFont="1" applyBorder="1">
      <alignment vertical="center"/>
    </xf>
    <xf numFmtId="10" fontId="4" fillId="0" borderId="15" xfId="1" applyNumberFormat="1" applyFont="1" applyFill="1" applyBorder="1">
      <alignment vertical="center"/>
    </xf>
    <xf numFmtId="3" fontId="4" fillId="0" borderId="5" xfId="0" applyNumberFormat="1" applyFont="1" applyBorder="1">
      <alignment vertical="center"/>
    </xf>
    <xf numFmtId="3" fontId="4" fillId="0" borderId="10" xfId="0" applyNumberFormat="1" applyFont="1" applyBorder="1">
      <alignment vertical="center"/>
    </xf>
    <xf numFmtId="178" fontId="4" fillId="0" borderId="12" xfId="0" applyNumberFormat="1" applyFont="1" applyFill="1" applyBorder="1">
      <alignment vertical="center"/>
    </xf>
    <xf numFmtId="178" fontId="4" fillId="0" borderId="13" xfId="0" applyNumberFormat="1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3" xfId="0" applyFont="1" applyFill="1" applyBorder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0" fontId="4" fillId="0" borderId="7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178" fontId="4" fillId="0" borderId="13" xfId="0" applyNumberFormat="1" applyFont="1" applyBorder="1">
      <alignment vertical="center"/>
    </xf>
    <xf numFmtId="178" fontId="4" fillId="0" borderId="14" xfId="2" applyNumberFormat="1" applyFont="1" applyBorder="1">
      <alignment vertical="center"/>
    </xf>
    <xf numFmtId="10" fontId="4" fillId="0" borderId="15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0" xfId="2" applyNumberFormat="1" applyFont="1" applyBorder="1">
      <alignment vertical="center"/>
    </xf>
    <xf numFmtId="10" fontId="4" fillId="0" borderId="7" xfId="0" applyNumberFormat="1" applyFont="1" applyBorder="1">
      <alignment vertical="center"/>
    </xf>
    <xf numFmtId="178" fontId="4" fillId="4" borderId="0" xfId="2" applyNumberFormat="1" applyFont="1" applyFill="1" applyBorder="1">
      <alignment vertical="center"/>
    </xf>
    <xf numFmtId="179" fontId="4" fillId="0" borderId="0" xfId="0" applyNumberFormat="1" applyFont="1" applyFill="1" applyBorder="1">
      <alignment vertical="center"/>
    </xf>
    <xf numFmtId="179" fontId="4" fillId="0" borderId="10" xfId="0" applyNumberFormat="1" applyFont="1" applyFill="1" applyBorder="1">
      <alignment vertical="center"/>
    </xf>
    <xf numFmtId="178" fontId="4" fillId="0" borderId="10" xfId="2" applyNumberFormat="1" applyFont="1" applyBorder="1">
      <alignment vertical="center"/>
    </xf>
    <xf numFmtId="10" fontId="4" fillId="0" borderId="11" xfId="0" applyNumberFormat="1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4" fillId="0" borderId="6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4" fillId="0" borderId="10" xfId="0" applyNumberFormat="1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4" fillId="4" borderId="3" xfId="0" applyFont="1" applyFill="1" applyBorder="1">
      <alignment vertical="center"/>
    </xf>
    <xf numFmtId="1" fontId="4" fillId="0" borderId="0" xfId="0" applyNumberFormat="1" applyFont="1" applyFill="1">
      <alignment vertical="center"/>
    </xf>
    <xf numFmtId="14" fontId="6" fillId="0" borderId="0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8" fillId="0" borderId="1" xfId="0" applyFont="1" applyFill="1" applyBorder="1">
      <alignment vertical="center"/>
    </xf>
    <xf numFmtId="0" fontId="4" fillId="0" borderId="9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vertical="center" wrapText="1"/>
    </xf>
    <xf numFmtId="10" fontId="4" fillId="0" borderId="13" xfId="1" applyNumberFormat="1" applyFont="1" applyFill="1" applyBorder="1">
      <alignment vertical="center"/>
    </xf>
    <xf numFmtId="10" fontId="4" fillId="0" borderId="14" xfId="1" applyNumberFormat="1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>
      <alignment vertical="center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10" fontId="4" fillId="0" borderId="12" xfId="1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0" fontId="4" fillId="0" borderId="9" xfId="1" applyNumberFormat="1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178" fontId="17" fillId="0" borderId="0" xfId="0" applyNumberFormat="1" applyFont="1" applyFill="1">
      <alignment vertical="center"/>
    </xf>
    <xf numFmtId="0" fontId="6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9" fontId="4" fillId="0" borderId="0" xfId="1" applyFont="1" applyFill="1">
      <alignment vertical="center"/>
    </xf>
    <xf numFmtId="10" fontId="4" fillId="0" borderId="14" xfId="1" applyNumberFormat="1" applyFont="1" applyFill="1" applyBorder="1" applyAlignment="1">
      <alignment horizontal="right" vertical="center"/>
    </xf>
    <xf numFmtId="10" fontId="4" fillId="0" borderId="15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Border="1" applyAlignment="1">
      <alignment horizontal="right" vertical="center"/>
    </xf>
    <xf numFmtId="10" fontId="4" fillId="0" borderId="7" xfId="1" applyNumberFormat="1" applyFont="1" applyFill="1" applyBorder="1" applyAlignment="1">
      <alignment horizontal="right" vertical="center"/>
    </xf>
    <xf numFmtId="14" fontId="6" fillId="0" borderId="4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4" xfId="0" applyNumberFormat="1" applyFont="1" applyFill="1" applyBorder="1" applyAlignment="1">
      <alignment horizontal="right" vertical="center"/>
    </xf>
    <xf numFmtId="0" fontId="11" fillId="0" borderId="14" xfId="0" applyNumberFormat="1" applyFont="1" applyFill="1" applyBorder="1" applyAlignment="1">
      <alignment horizontal="right" vertical="center"/>
    </xf>
    <xf numFmtId="0" fontId="4" fillId="0" borderId="15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9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4" fillId="0" borderId="13" xfId="0" applyNumberFormat="1" applyFont="1" applyFill="1" applyBorder="1" applyAlignment="1">
      <alignment horizontal="right" vertical="center"/>
    </xf>
    <xf numFmtId="0" fontId="4" fillId="0" borderId="10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10" fontId="4" fillId="0" borderId="6" xfId="0" applyNumberFormat="1" applyFont="1" applyFill="1" applyBorder="1">
      <alignment vertical="center"/>
    </xf>
    <xf numFmtId="10" fontId="4" fillId="0" borderId="9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10" fontId="4" fillId="0" borderId="5" xfId="0" applyNumberFormat="1" applyFont="1" applyFill="1" applyBorder="1">
      <alignment vertical="center"/>
    </xf>
    <xf numFmtId="10" fontId="4" fillId="0" borderId="10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10" fontId="4" fillId="0" borderId="12" xfId="0" applyNumberFormat="1" applyFont="1" applyFill="1" applyBorder="1">
      <alignment vertical="center"/>
    </xf>
    <xf numFmtId="10" fontId="4" fillId="0" borderId="13" xfId="1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 applyAlignment="1">
      <alignment horizontal="right" vertical="center"/>
    </xf>
    <xf numFmtId="10" fontId="4" fillId="0" borderId="9" xfId="1" applyNumberFormat="1" applyFont="1" applyFill="1" applyBorder="1" applyAlignment="1">
      <alignment horizontal="right" vertical="center"/>
    </xf>
    <xf numFmtId="10" fontId="4" fillId="0" borderId="10" xfId="1" applyNumberFormat="1" applyFont="1" applyFill="1" applyBorder="1" applyAlignment="1">
      <alignment horizontal="right" vertical="center"/>
    </xf>
    <xf numFmtId="10" fontId="4" fillId="0" borderId="11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Alignment="1">
      <alignment horizontal="right" vertical="center"/>
    </xf>
    <xf numFmtId="0" fontId="20" fillId="0" borderId="0" xfId="0" applyFont="1" applyFill="1">
      <alignment vertical="center"/>
    </xf>
    <xf numFmtId="3" fontId="7" fillId="0" borderId="0" xfId="0" applyNumberFormat="1" applyFont="1" applyFill="1">
      <alignment vertical="center"/>
    </xf>
    <xf numFmtId="0" fontId="7" fillId="0" borderId="0" xfId="1" applyNumberFormat="1" applyFont="1" applyFill="1">
      <alignment vertical="center"/>
    </xf>
    <xf numFmtId="10" fontId="7" fillId="0" borderId="0" xfId="1" applyNumberFormat="1" applyFont="1" applyFill="1">
      <alignment vertical="center"/>
    </xf>
    <xf numFmtId="178" fontId="7" fillId="0" borderId="0" xfId="0" applyNumberFormat="1" applyFont="1" applyFill="1">
      <alignment vertical="center"/>
    </xf>
    <xf numFmtId="1" fontId="4" fillId="0" borderId="0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1" fontId="4" fillId="0" borderId="10" xfId="0" applyNumberFormat="1" applyFont="1" applyFill="1" applyBorder="1" applyAlignment="1">
      <alignment horizontal="right" vertical="center"/>
    </xf>
    <xf numFmtId="10" fontId="4" fillId="0" borderId="1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4" fillId="0" borderId="6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4" fillId="0" borderId="10" xfId="0" applyNumberFormat="1" applyFont="1" applyFill="1" applyBorder="1" applyAlignment="1">
      <alignment horizontal="right" vertical="center"/>
    </xf>
    <xf numFmtId="179" fontId="4" fillId="0" borderId="0" xfId="1" applyNumberFormat="1" applyFont="1" applyFill="1">
      <alignment vertical="center"/>
    </xf>
    <xf numFmtId="41" fontId="4" fillId="0" borderId="0" xfId="1" applyNumberFormat="1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工行!$A$73</c:f>
              <c:strCache>
                <c:ptCount val="1"/>
                <c:pt idx="0">
                  <c:v>批发和零售业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工行!$B$75:$B$94</c:f>
              <c:numCache>
                <c:formatCode>General</c:formatCode>
                <c:ptCount val="20"/>
                <c:pt idx="0">
                  <c:v>186988</c:v>
                </c:pt>
                <c:pt idx="1">
                  <c:v>207465</c:v>
                </c:pt>
                <c:pt idx="2">
                  <c:v>188831</c:v>
                </c:pt>
                <c:pt idx="3">
                  <c:v>219670</c:v>
                </c:pt>
                <c:pt idx="4">
                  <c:v>261261</c:v>
                </c:pt>
                <c:pt idx="5">
                  <c:v>323511</c:v>
                </c:pt>
                <c:pt idx="6">
                  <c:v>388023</c:v>
                </c:pt>
                <c:pt idx="7">
                  <c:v>478076</c:v>
                </c:pt>
                <c:pt idx="8">
                  <c:v>535270</c:v>
                </c:pt>
                <c:pt idx="9">
                  <c:v>629555</c:v>
                </c:pt>
                <c:pt idx="10">
                  <c:v>705800</c:v>
                </c:pt>
                <c:pt idx="11">
                  <c:v>764019</c:v>
                </c:pt>
                <c:pt idx="12">
                  <c:v>786202</c:v>
                </c:pt>
                <c:pt idx="13">
                  <c:v>853862</c:v>
                </c:pt>
                <c:pt idx="14">
                  <c:v>772536</c:v>
                </c:pt>
                <c:pt idx="15">
                  <c:v>776986</c:v>
                </c:pt>
                <c:pt idx="16">
                  <c:v>734994</c:v>
                </c:pt>
                <c:pt idx="17">
                  <c:v>680219</c:v>
                </c:pt>
                <c:pt idx="18">
                  <c:v>625488</c:v>
                </c:pt>
                <c:pt idx="19">
                  <c:v>629756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33280"/>
        <c:axId val="-25172512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'[2]工行 '!$C$74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工行!$A$75:$A$94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'[2]工行 '!$C$75:$C$94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1351</c:v>
                      </c:pt>
                      <c:pt idx="1">
                        <c:v>1607</c:v>
                      </c:pt>
                      <c:pt idx="2">
                        <c:v>1574</c:v>
                      </c:pt>
                      <c:pt idx="3">
                        <c:v>1488</c:v>
                      </c:pt>
                      <c:pt idx="4">
                        <c:v>1330</c:v>
                      </c:pt>
                      <c:pt idx="5">
                        <c:v>1161</c:v>
                      </c:pt>
                      <c:pt idx="6">
                        <c:v>1168</c:v>
                      </c:pt>
                      <c:pt idx="7">
                        <c:v>1147</c:v>
                      </c:pt>
                      <c:pt idx="8">
                        <c:v>1054</c:v>
                      </c:pt>
                      <c:pt idx="9">
                        <c:v>1322</c:v>
                      </c:pt>
                      <c:pt idx="10">
                        <c:v>932</c:v>
                      </c:pt>
                      <c:pt idx="11">
                        <c:v>669</c:v>
                      </c:pt>
                      <c:pt idx="12">
                        <c:v>881</c:v>
                      </c:pt>
                      <c:pt idx="13">
                        <c:v>1090</c:v>
                      </c:pt>
                      <c:pt idx="14">
                        <c:v>1242</c:v>
                      </c:pt>
                      <c:pt idx="15">
                        <c:v>2482</c:v>
                      </c:pt>
                      <c:pt idx="16">
                        <c:v>3047</c:v>
                      </c:pt>
                      <c:pt idx="17">
                        <c:v>2975</c:v>
                      </c:pt>
                      <c:pt idx="18">
                        <c:v>4222</c:v>
                      </c:pt>
                      <c:pt idx="19">
                        <c:v>3248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99-400F-9418-228D7A5EB5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工行!$D$74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工行!$D$75:$D$94</c:f>
              <c:numCache>
                <c:formatCode>0.00%</c:formatCode>
                <c:ptCount val="20"/>
                <c:pt idx="0">
                  <c:v>8.5294243480865076E-2</c:v>
                </c:pt>
                <c:pt idx="1">
                  <c:v>7.0040729761646547E-2</c:v>
                </c:pt>
                <c:pt idx="2">
                  <c:v>7.2657561523266842E-2</c:v>
                </c:pt>
                <c:pt idx="3">
                  <c:v>6.1810898165429964E-2</c:v>
                </c:pt>
                <c:pt idx="4">
                  <c:v>4.6447805068494726E-2</c:v>
                </c:pt>
                <c:pt idx="5">
                  <c:v>3.4821072544673905E-2</c:v>
                </c:pt>
                <c:pt idx="6">
                  <c:v>2.6073196691948672E-2</c:v>
                </c:pt>
                <c:pt idx="7">
                  <c:v>1.8848467607660707E-2</c:v>
                </c:pt>
                <c:pt idx="8">
                  <c:v>1.5341790124610009E-2</c:v>
                </c:pt>
                <c:pt idx="9">
                  <c:v>1.7579083638443026E-2</c:v>
                </c:pt>
                <c:pt idx="10">
                  <c:v>2.0099178237461036E-2</c:v>
                </c:pt>
                <c:pt idx="11">
                  <c:v>2.5320050941141516E-2</c:v>
                </c:pt>
                <c:pt idx="12">
                  <c:v>3.4010343397752739E-2</c:v>
                </c:pt>
                <c:pt idx="13">
                  <c:v>3.6216625168938303E-2</c:v>
                </c:pt>
                <c:pt idx="14">
                  <c:v>4.6097528141083394E-2</c:v>
                </c:pt>
                <c:pt idx="15">
                  <c:v>6.0949618139837784E-2</c:v>
                </c:pt>
                <c:pt idx="16">
                  <c:v>6.6016865443799547E-2</c:v>
                </c:pt>
                <c:pt idx="17">
                  <c:v>8.0166828624310696E-2</c:v>
                </c:pt>
                <c:pt idx="18">
                  <c:v>9.2773962090399814E-2</c:v>
                </c:pt>
                <c:pt idx="19">
                  <c:v>9.0444553128513266E-2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44704"/>
        <c:axId val="-251730016"/>
      </c:lineChart>
      <c:catAx>
        <c:axId val="-251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5120"/>
        <c:crosses val="autoZero"/>
        <c:auto val="1"/>
        <c:lblAlgn val="ctr"/>
        <c:lblOffset val="100"/>
        <c:noMultiLvlLbl val="0"/>
      </c:catAx>
      <c:valAx>
        <c:axId val="-25172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3280"/>
        <c:crosses val="autoZero"/>
        <c:crossBetween val="between"/>
      </c:valAx>
      <c:valAx>
        <c:axId val="-251730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4704"/>
        <c:crosses val="max"/>
        <c:crossBetween val="between"/>
      </c:valAx>
      <c:catAx>
        <c:axId val="-251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'中信  '!$A$44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'!$B$44:$U$44</c:f>
              <c:numCache>
                <c:formatCode>0.00%</c:formatCode>
                <c:ptCount val="20"/>
                <c:pt idx="0">
                  <c:v>1.2E-2</c:v>
                </c:pt>
                <c:pt idx="1">
                  <c:v>4.7999999999999996E-3</c:v>
                </c:pt>
                <c:pt idx="2">
                  <c:v>1.4199999999999999E-2</c:v>
                </c:pt>
                <c:pt idx="3">
                  <c:v>4.4000000000000003E-3</c:v>
                </c:pt>
                <c:pt idx="4">
                  <c:v>5.3E-3</c:v>
                </c:pt>
                <c:pt idx="5">
                  <c:v>2.8999999999999998E-3</c:v>
                </c:pt>
                <c:pt idx="6">
                  <c:v>8.3000000000000001E-3</c:v>
                </c:pt>
                <c:pt idx="7">
                  <c:v>3.7000000000000002E-3</c:v>
                </c:pt>
                <c:pt idx="8">
                  <c:v>1.06E-2</c:v>
                </c:pt>
                <c:pt idx="9">
                  <c:v>3.2000000000000002E-3</c:v>
                </c:pt>
                <c:pt idx="10">
                  <c:v>1.1599999999999999E-2</c:v>
                </c:pt>
                <c:pt idx="11">
                  <c:v>1.06E-2</c:v>
                </c:pt>
                <c:pt idx="12">
                  <c:v>1.5100000000000001E-2</c:v>
                </c:pt>
                <c:pt idx="13">
                  <c:v>1.24E-2</c:v>
                </c:pt>
                <c:pt idx="14">
                  <c:v>3.2099999999999997E-2</c:v>
                </c:pt>
                <c:pt idx="15">
                  <c:v>3.6200000000000003E-2</c:v>
                </c:pt>
                <c:pt idx="16">
                  <c:v>2.6699999999999998E-2</c:v>
                </c:pt>
                <c:pt idx="17">
                  <c:v>1.1000000000000001E-2</c:v>
                </c:pt>
                <c:pt idx="18">
                  <c:v>2.0899999999999998E-2</c:v>
                </c:pt>
                <c:pt idx="19">
                  <c:v>1.1200000000000002E-2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'中信  '!$A$45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'!$B$45:$U$45</c:f>
              <c:numCache>
                <c:formatCode>0.00%</c:formatCode>
                <c:ptCount val="20"/>
                <c:pt idx="0">
                  <c:v>6.1200000000000004E-2</c:v>
                </c:pt>
                <c:pt idx="1">
                  <c:v>7.51E-2</c:v>
                </c:pt>
                <c:pt idx="2">
                  <c:v>6.9400000000000003E-2</c:v>
                </c:pt>
                <c:pt idx="3">
                  <c:v>4.6699999999999998E-2</c:v>
                </c:pt>
                <c:pt idx="4">
                  <c:v>6.7099999999999993E-2</c:v>
                </c:pt>
                <c:pt idx="5">
                  <c:v>0.05</c:v>
                </c:pt>
                <c:pt idx="6">
                  <c:v>5.0900000000000001E-2</c:v>
                </c:pt>
                <c:pt idx="7">
                  <c:v>1.95E-2</c:v>
                </c:pt>
                <c:pt idx="8">
                  <c:v>6.3700000000000007E-2</c:v>
                </c:pt>
                <c:pt idx="9">
                  <c:v>4.7400000000000005E-2</c:v>
                </c:pt>
                <c:pt idx="10">
                  <c:v>6.3500000000000001E-2</c:v>
                </c:pt>
                <c:pt idx="11">
                  <c:v>0.2026</c:v>
                </c:pt>
                <c:pt idx="12">
                  <c:v>0.27200000000000002</c:v>
                </c:pt>
                <c:pt idx="13">
                  <c:v>0.25429999999999997</c:v>
                </c:pt>
                <c:pt idx="14">
                  <c:v>0.30159999999999998</c:v>
                </c:pt>
                <c:pt idx="15">
                  <c:v>0.20480000000000001</c:v>
                </c:pt>
                <c:pt idx="16">
                  <c:v>0.31769999999999998</c:v>
                </c:pt>
                <c:pt idx="17">
                  <c:v>0.26379999999999998</c:v>
                </c:pt>
                <c:pt idx="18">
                  <c:v>0.28939999999999999</c:v>
                </c:pt>
                <c:pt idx="19">
                  <c:v>0.25239999999999996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'中信  '!$A$46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'!$B$46:$U$46</c:f>
              <c:numCache>
                <c:formatCode>0.00%</c:formatCode>
                <c:ptCount val="20"/>
                <c:pt idx="0">
                  <c:v>0.54039999999999999</c:v>
                </c:pt>
                <c:pt idx="1">
                  <c:v>6.5199999999999994E-2</c:v>
                </c:pt>
                <c:pt idx="2">
                  <c:v>0.39030000000000004</c:v>
                </c:pt>
                <c:pt idx="3">
                  <c:v>0.14779999999999999</c:v>
                </c:pt>
                <c:pt idx="4">
                  <c:v>0.18160000000000001</c:v>
                </c:pt>
                <c:pt idx="5">
                  <c:v>0.21760000000000002</c:v>
                </c:pt>
                <c:pt idx="6">
                  <c:v>0.28649999999999998</c:v>
                </c:pt>
                <c:pt idx="7">
                  <c:v>9.9100000000000008E-2</c:v>
                </c:pt>
                <c:pt idx="8">
                  <c:v>8.2200000000000009E-2</c:v>
                </c:pt>
                <c:pt idx="9">
                  <c:v>5.8999999999999999E-3</c:v>
                </c:pt>
                <c:pt idx="10">
                  <c:v>0.24059999999999998</c:v>
                </c:pt>
                <c:pt idx="11">
                  <c:v>0.24640000000000001</c:v>
                </c:pt>
                <c:pt idx="12">
                  <c:v>0.45979999999999999</c:v>
                </c:pt>
                <c:pt idx="13">
                  <c:v>0.41350000000000003</c:v>
                </c:pt>
                <c:pt idx="14">
                  <c:v>0.58229999999999993</c:v>
                </c:pt>
                <c:pt idx="15">
                  <c:v>0.373</c:v>
                </c:pt>
                <c:pt idx="16">
                  <c:v>0.59660000000000002</c:v>
                </c:pt>
                <c:pt idx="17">
                  <c:v>0.50219999999999998</c:v>
                </c:pt>
                <c:pt idx="18">
                  <c:v>0.55369999999999997</c:v>
                </c:pt>
                <c:pt idx="19">
                  <c:v>0.27810000000000001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'中信  '!$A$47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'!$B$47:$U$47</c:f>
              <c:numCache>
                <c:formatCode>0.00%</c:formatCode>
                <c:ptCount val="20"/>
                <c:pt idx="0">
                  <c:v>5.8600000000000006E-2</c:v>
                </c:pt>
                <c:pt idx="1">
                  <c:v>1.3899999999999999E-2</c:v>
                </c:pt>
                <c:pt idx="2">
                  <c:v>0.1928</c:v>
                </c:pt>
                <c:pt idx="3">
                  <c:v>7.9500000000000001E-2</c:v>
                </c:pt>
                <c:pt idx="4">
                  <c:v>5.3499999999999999E-2</c:v>
                </c:pt>
                <c:pt idx="5">
                  <c:v>4.7100000000000003E-2</c:v>
                </c:pt>
                <c:pt idx="6">
                  <c:v>7.3200000000000001E-2</c:v>
                </c:pt>
                <c:pt idx="7">
                  <c:v>4.8399999999999999E-2</c:v>
                </c:pt>
                <c:pt idx="8">
                  <c:v>2.2700000000000001E-2</c:v>
                </c:pt>
                <c:pt idx="9">
                  <c:v>3.3599999999999998E-2</c:v>
                </c:pt>
                <c:pt idx="10">
                  <c:v>5.7000000000000002E-2</c:v>
                </c:pt>
                <c:pt idx="11">
                  <c:v>5.9000000000000004E-2</c:v>
                </c:pt>
                <c:pt idx="12">
                  <c:v>0.1794</c:v>
                </c:pt>
                <c:pt idx="13">
                  <c:v>0.11539999999999999</c:v>
                </c:pt>
                <c:pt idx="14">
                  <c:v>0.38189999999999996</c:v>
                </c:pt>
                <c:pt idx="15">
                  <c:v>0.3493</c:v>
                </c:pt>
                <c:pt idx="16">
                  <c:v>0.41389999999999999</c:v>
                </c:pt>
                <c:pt idx="17">
                  <c:v>0.36219999999999997</c:v>
                </c:pt>
                <c:pt idx="18">
                  <c:v>0.43670000000000003</c:v>
                </c:pt>
                <c:pt idx="19">
                  <c:v>0.18559999999999999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787024"/>
        <c:axId val="-252789200"/>
      </c:lineChart>
      <c:catAx>
        <c:axId val="-2527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9200"/>
        <c:crosses val="autoZero"/>
        <c:auto val="1"/>
        <c:lblAlgn val="ctr"/>
        <c:lblOffset val="100"/>
        <c:noMultiLvlLbl val="0"/>
      </c:catAx>
      <c:valAx>
        <c:axId val="-2527892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浦发!$B$79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浦发!$B$80:$B$97</c:f>
              <c:numCache>
                <c:formatCode>0_);[Red]\(0\)</c:formatCode>
                <c:ptCount val="18"/>
                <c:pt idx="0">
                  <c:v>174664.00399999999</c:v>
                </c:pt>
                <c:pt idx="1">
                  <c:v>218437.58799999999</c:v>
                </c:pt>
                <c:pt idx="2">
                  <c:v>202455.266</c:v>
                </c:pt>
                <c:pt idx="3">
                  <c:v>217863.234</c:v>
                </c:pt>
                <c:pt idx="4">
                  <c:v>239344.45800000001</c:v>
                </c:pt>
                <c:pt idx="5">
                  <c:v>264466.48300000001</c:v>
                </c:pt>
                <c:pt idx="6">
                  <c:v>301013.06</c:v>
                </c:pt>
                <c:pt idx="7">
                  <c:v>327324.45799999998</c:v>
                </c:pt>
                <c:pt idx="8">
                  <c:v>354125</c:v>
                </c:pt>
                <c:pt idx="9">
                  <c:v>383451</c:v>
                </c:pt>
                <c:pt idx="10">
                  <c:v>379883</c:v>
                </c:pt>
                <c:pt idx="11">
                  <c:v>371439</c:v>
                </c:pt>
                <c:pt idx="12">
                  <c:v>376429</c:v>
                </c:pt>
                <c:pt idx="13">
                  <c:v>384383</c:v>
                </c:pt>
                <c:pt idx="14">
                  <c:v>350252</c:v>
                </c:pt>
                <c:pt idx="15">
                  <c:v>338367</c:v>
                </c:pt>
                <c:pt idx="16">
                  <c:v>337188</c:v>
                </c:pt>
                <c:pt idx="17">
                  <c:v>320882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888688"/>
        <c:axId val="-1989887600"/>
        <c:extLst/>
      </c:barChart>
      <c:lineChart>
        <c:grouping val="standard"/>
        <c:varyColors val="0"/>
        <c:ser>
          <c:idx val="1"/>
          <c:order val="1"/>
          <c:tx>
            <c:strRef>
              <c:f>浦发!$D$79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浦发!$D$80:$D$97</c:f>
              <c:numCache>
                <c:formatCode>0.00%</c:formatCode>
                <c:ptCount val="18"/>
                <c:pt idx="0">
                  <c:v>2.5700000000000001E-2</c:v>
                </c:pt>
                <c:pt idx="1">
                  <c:v>1.9599999999999999E-2</c:v>
                </c:pt>
                <c:pt idx="2">
                  <c:v>1.9800000000000002E-2</c:v>
                </c:pt>
                <c:pt idx="3">
                  <c:v>1.61E-2</c:v>
                </c:pt>
                <c:pt idx="4">
                  <c:v>1.2500000000000001E-2</c:v>
                </c:pt>
                <c:pt idx="5">
                  <c:v>1.0400000000000001E-2</c:v>
                </c:pt>
                <c:pt idx="6">
                  <c:v>9.7999999999999997E-3</c:v>
                </c:pt>
                <c:pt idx="7">
                  <c:v>1.2E-2</c:v>
                </c:pt>
                <c:pt idx="8">
                  <c:v>1.06E-2</c:v>
                </c:pt>
                <c:pt idx="9">
                  <c:v>1.23E-2</c:v>
                </c:pt>
                <c:pt idx="10">
                  <c:v>1.6E-2</c:v>
                </c:pt>
                <c:pt idx="11">
                  <c:v>2.1600000000000001E-2</c:v>
                </c:pt>
                <c:pt idx="12">
                  <c:v>2.6000000000000002E-2</c:v>
                </c:pt>
                <c:pt idx="13">
                  <c:v>3.0200000000000001E-2</c:v>
                </c:pt>
                <c:pt idx="14">
                  <c:v>3.9900000000000005E-2</c:v>
                </c:pt>
                <c:pt idx="15">
                  <c:v>4.2800000000000005E-2</c:v>
                </c:pt>
                <c:pt idx="16">
                  <c:v>4.87E-2</c:v>
                </c:pt>
                <c:pt idx="17">
                  <c:v>5.5500000000000001E-2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85424"/>
        <c:axId val="-1989882704"/>
      </c:lineChart>
      <c:catAx>
        <c:axId val="-19898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7600"/>
        <c:crosses val="autoZero"/>
        <c:auto val="1"/>
        <c:lblAlgn val="ctr"/>
        <c:lblOffset val="100"/>
        <c:noMultiLvlLbl val="0"/>
      </c:catAx>
      <c:valAx>
        <c:axId val="-1989887600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688"/>
        <c:crosses val="autoZero"/>
        <c:crossBetween val="between"/>
      </c:valAx>
      <c:valAx>
        <c:axId val="-198988270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5424"/>
        <c:crosses val="max"/>
        <c:crossBetween val="between"/>
      </c:valAx>
      <c:catAx>
        <c:axId val="-198988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988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浦发!$A$69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浦发!$B$69:$S$69</c:f>
              <c:numCache>
                <c:formatCode>0.00%</c:formatCode>
                <c:ptCount val="18"/>
                <c:pt idx="0">
                  <c:v>4.07E-2</c:v>
                </c:pt>
                <c:pt idx="1">
                  <c:v>5.8999999999999999E-3</c:v>
                </c:pt>
                <c:pt idx="2">
                  <c:v>1.9299999999999998E-2</c:v>
                </c:pt>
                <c:pt idx="3">
                  <c:v>4.5999999999999999E-3</c:v>
                </c:pt>
                <c:pt idx="4">
                  <c:v>7.0999999999999995E-3</c:v>
                </c:pt>
                <c:pt idx="5">
                  <c:v>3.2000000000000002E-3</c:v>
                </c:pt>
                <c:pt idx="6">
                  <c:v>7.6E-3</c:v>
                </c:pt>
                <c:pt idx="7">
                  <c:v>5.5000000000000005E-3</c:v>
                </c:pt>
                <c:pt idx="8">
                  <c:v>1.3999999999999999E-2</c:v>
                </c:pt>
                <c:pt idx="9">
                  <c:v>7.4999999999999997E-3</c:v>
                </c:pt>
                <c:pt idx="10">
                  <c:v>1.95E-2</c:v>
                </c:pt>
                <c:pt idx="11">
                  <c:v>1.3600000000000001E-2</c:v>
                </c:pt>
                <c:pt idx="12">
                  <c:v>3.3500000000000002E-2</c:v>
                </c:pt>
                <c:pt idx="13">
                  <c:v>2.64E-2</c:v>
                </c:pt>
                <c:pt idx="14">
                  <c:v>5.1900000000000002E-2</c:v>
                </c:pt>
                <c:pt idx="15">
                  <c:v>2.8399999999999998E-2</c:v>
                </c:pt>
                <c:pt idx="16">
                  <c:v>7.2099999999999997E-2</c:v>
                </c:pt>
                <c:pt idx="17">
                  <c:v>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浦发!$A$70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浦发!$B$70:$S$70</c:f>
              <c:numCache>
                <c:formatCode>0.00%</c:formatCode>
                <c:ptCount val="18"/>
                <c:pt idx="0">
                  <c:v>0.2223</c:v>
                </c:pt>
                <c:pt idx="1">
                  <c:v>8.4499999999999992E-2</c:v>
                </c:pt>
                <c:pt idx="2">
                  <c:v>0.2041</c:v>
                </c:pt>
                <c:pt idx="3">
                  <c:v>4.5899999999999996E-2</c:v>
                </c:pt>
                <c:pt idx="4">
                  <c:v>4.2099999999999999E-2</c:v>
                </c:pt>
                <c:pt idx="5">
                  <c:v>2.0199999999999999E-2</c:v>
                </c:pt>
                <c:pt idx="6">
                  <c:v>7.8299999999999995E-2</c:v>
                </c:pt>
                <c:pt idx="7">
                  <c:v>0.1308</c:v>
                </c:pt>
                <c:pt idx="8">
                  <c:v>0.26239999999999997</c:v>
                </c:pt>
                <c:pt idx="9">
                  <c:v>0.2097</c:v>
                </c:pt>
                <c:pt idx="10">
                  <c:v>0.34590000000000004</c:v>
                </c:pt>
                <c:pt idx="11">
                  <c:v>0.32740000000000002</c:v>
                </c:pt>
                <c:pt idx="12">
                  <c:v>0.46289999999999998</c:v>
                </c:pt>
                <c:pt idx="13">
                  <c:v>0.25940000000000002</c:v>
                </c:pt>
                <c:pt idx="14">
                  <c:v>0.31769999999999998</c:v>
                </c:pt>
                <c:pt idx="15">
                  <c:v>0.26850000000000002</c:v>
                </c:pt>
                <c:pt idx="16">
                  <c:v>0.50170000000000003</c:v>
                </c:pt>
                <c:pt idx="17">
                  <c:v>0.28420000000000001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浦发!$A$71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浦发!$B$71:$S$71</c:f>
              <c:numCache>
                <c:formatCode>0.00%</c:formatCode>
                <c:ptCount val="18"/>
                <c:pt idx="0">
                  <c:v>0.31259999999999999</c:v>
                </c:pt>
                <c:pt idx="1">
                  <c:v>6.3799999999999996E-2</c:v>
                </c:pt>
                <c:pt idx="2">
                  <c:v>0.2024</c:v>
                </c:pt>
                <c:pt idx="3">
                  <c:v>0.26719999999999999</c:v>
                </c:pt>
                <c:pt idx="4">
                  <c:v>0.41749999999999998</c:v>
                </c:pt>
                <c:pt idx="5">
                  <c:v>0.14499999999999999</c:v>
                </c:pt>
                <c:pt idx="6">
                  <c:v>0.51939999999999997</c:v>
                </c:pt>
                <c:pt idx="7">
                  <c:v>0.34509999999999996</c:v>
                </c:pt>
                <c:pt idx="8">
                  <c:v>0.67900000000000005</c:v>
                </c:pt>
                <c:pt idx="9">
                  <c:v>0.42299999999999999</c:v>
                </c:pt>
                <c:pt idx="10">
                  <c:v>0.53420000000000001</c:v>
                </c:pt>
                <c:pt idx="11">
                  <c:v>8.3100000000000007E-2</c:v>
                </c:pt>
                <c:pt idx="12">
                  <c:v>0.71860000000000002</c:v>
                </c:pt>
                <c:pt idx="13">
                  <c:v>0.37920000000000004</c:v>
                </c:pt>
                <c:pt idx="14">
                  <c:v>0.59660000000000002</c:v>
                </c:pt>
                <c:pt idx="15">
                  <c:v>0.48049999999999998</c:v>
                </c:pt>
                <c:pt idx="16">
                  <c:v>0.73140000000000005</c:v>
                </c:pt>
                <c:pt idx="17">
                  <c:v>0.58309999999999995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浦发!$A$72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浦发!$B$72:$S$72</c:f>
              <c:numCache>
                <c:formatCode>0.00%</c:formatCode>
                <c:ptCount val="18"/>
                <c:pt idx="0">
                  <c:v>0.31869999999999998</c:v>
                </c:pt>
                <c:pt idx="1">
                  <c:v>0.1167</c:v>
                </c:pt>
                <c:pt idx="2">
                  <c:v>0.2432</c:v>
                </c:pt>
                <c:pt idx="3">
                  <c:v>0.11460000000000001</c:v>
                </c:pt>
                <c:pt idx="4">
                  <c:v>0.37390000000000001</c:v>
                </c:pt>
                <c:pt idx="5">
                  <c:v>9.8599999999999993E-2</c:v>
                </c:pt>
                <c:pt idx="6">
                  <c:v>0.35630000000000001</c:v>
                </c:pt>
                <c:pt idx="7">
                  <c:v>4.2599999999999999E-2</c:v>
                </c:pt>
                <c:pt idx="8">
                  <c:v>6.8600000000000008E-2</c:v>
                </c:pt>
                <c:pt idx="9">
                  <c:v>8.8000000000000005E-3</c:v>
                </c:pt>
                <c:pt idx="10">
                  <c:v>0.09</c:v>
                </c:pt>
                <c:pt idx="11">
                  <c:v>4.3700000000000003E-2</c:v>
                </c:pt>
                <c:pt idx="12">
                  <c:v>0.12890000000000001</c:v>
                </c:pt>
                <c:pt idx="13">
                  <c:v>5.6399999999999999E-2</c:v>
                </c:pt>
                <c:pt idx="14">
                  <c:v>0.50580000000000003</c:v>
                </c:pt>
                <c:pt idx="15">
                  <c:v>0.17010000000000003</c:v>
                </c:pt>
                <c:pt idx="16">
                  <c:v>0.67559999999999998</c:v>
                </c:pt>
                <c:pt idx="17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4880"/>
        <c:axId val="-1989884336"/>
      </c:lineChart>
      <c:catAx>
        <c:axId val="-19898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336"/>
        <c:crosses val="autoZero"/>
        <c:auto val="1"/>
        <c:lblAlgn val="ctr"/>
        <c:lblOffset val="100"/>
        <c:noMultiLvlLbl val="0"/>
      </c:catAx>
      <c:valAx>
        <c:axId val="-198988433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民生!$A$52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民生!$B$52:$K$52</c:f>
              <c:numCache>
                <c:formatCode>0.00%</c:formatCode>
                <c:ptCount val="10"/>
                <c:pt idx="0">
                  <c:v>1.9799999999999998E-2</c:v>
                </c:pt>
                <c:pt idx="1">
                  <c:v>1.18E-2</c:v>
                </c:pt>
                <c:pt idx="2">
                  <c:v>2.4E-2</c:v>
                </c:pt>
                <c:pt idx="3">
                  <c:v>1.66E-2</c:v>
                </c:pt>
                <c:pt idx="4">
                  <c:v>3.0499999999999999E-2</c:v>
                </c:pt>
                <c:pt idx="5">
                  <c:v>2.9600000000000001E-2</c:v>
                </c:pt>
                <c:pt idx="6">
                  <c:v>4.5899999999999996E-2</c:v>
                </c:pt>
                <c:pt idx="7">
                  <c:v>2.5499999999999998E-2</c:v>
                </c:pt>
                <c:pt idx="8">
                  <c:v>5.2300000000000006E-2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1"/>
          <c:tx>
            <c:strRef>
              <c:f>民生!$A$53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民生!$B$53:$K$53</c:f>
              <c:numCache>
                <c:formatCode>0.00%</c:formatCode>
                <c:ptCount val="10"/>
                <c:pt idx="0">
                  <c:v>0.11990000000000001</c:v>
                </c:pt>
                <c:pt idx="1">
                  <c:v>0.2545</c:v>
                </c:pt>
                <c:pt idx="2">
                  <c:v>0.23710000000000001</c:v>
                </c:pt>
                <c:pt idx="3">
                  <c:v>0.28710000000000002</c:v>
                </c:pt>
                <c:pt idx="4">
                  <c:v>0.16670000000000001</c:v>
                </c:pt>
                <c:pt idx="5">
                  <c:v>0.24100000000000002</c:v>
                </c:pt>
                <c:pt idx="6">
                  <c:v>0.27190000000000003</c:v>
                </c:pt>
                <c:pt idx="7">
                  <c:v>0.17030000000000001</c:v>
                </c:pt>
                <c:pt idx="8">
                  <c:v>0.2248</c:v>
                </c:pt>
                <c:pt idx="9">
                  <c:v>0.1137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ser>
          <c:idx val="0"/>
          <c:order val="2"/>
          <c:tx>
            <c:strRef>
              <c:f>民生!$A$54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民生!$B$54:$K$54</c:f>
              <c:numCache>
                <c:formatCode>0.00%</c:formatCode>
                <c:ptCount val="10"/>
                <c:pt idx="0">
                  <c:v>8.7799999999999989E-2</c:v>
                </c:pt>
                <c:pt idx="1">
                  <c:v>0.22070000000000001</c:v>
                </c:pt>
                <c:pt idx="2">
                  <c:v>0.19600000000000001</c:v>
                </c:pt>
                <c:pt idx="3">
                  <c:v>0.1164</c:v>
                </c:pt>
                <c:pt idx="4">
                  <c:v>0.12300000000000001</c:v>
                </c:pt>
                <c:pt idx="5">
                  <c:v>9.1199999999999989E-2</c:v>
                </c:pt>
                <c:pt idx="6">
                  <c:v>0.2369</c:v>
                </c:pt>
                <c:pt idx="7">
                  <c:v>0.22120000000000001</c:v>
                </c:pt>
                <c:pt idx="8">
                  <c:v>0.60970000000000002</c:v>
                </c:pt>
                <c:pt idx="9">
                  <c:v>0.3528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3"/>
          <c:tx>
            <c:strRef>
              <c:f>民生!$A$55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民生!$B$55:$K$55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0.14099999999999999</c:v>
                </c:pt>
                <c:pt idx="2">
                  <c:v>0.11789999999999999</c:v>
                </c:pt>
                <c:pt idx="3">
                  <c:v>0.28309999999999996</c:v>
                </c:pt>
                <c:pt idx="4">
                  <c:v>0.1457</c:v>
                </c:pt>
                <c:pt idx="5">
                  <c:v>0.31519999999999998</c:v>
                </c:pt>
                <c:pt idx="6">
                  <c:v>0.52010000000000001</c:v>
                </c:pt>
                <c:pt idx="7">
                  <c:v>0.29100000000000004</c:v>
                </c:pt>
                <c:pt idx="8">
                  <c:v>0.3881</c:v>
                </c:pt>
                <c:pt idx="9">
                  <c:v>0.20170000000000002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8144"/>
        <c:axId val="-1989889776"/>
      </c:lineChart>
      <c:catAx>
        <c:axId val="-1989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9776"/>
        <c:crosses val="autoZero"/>
        <c:auto val="1"/>
        <c:lblAlgn val="ctr"/>
        <c:lblOffset val="100"/>
        <c:noMultiLvlLbl val="0"/>
      </c:catAx>
      <c:valAx>
        <c:axId val="-198988977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民生!$B$62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民生!$B$63:$B$71</c:f>
              <c:numCache>
                <c:formatCode>General</c:formatCode>
                <c:ptCount val="9"/>
                <c:pt idx="0">
                  <c:v>39411</c:v>
                </c:pt>
                <c:pt idx="1">
                  <c:v>44916</c:v>
                </c:pt>
                <c:pt idx="2">
                  <c:v>53332</c:v>
                </c:pt>
                <c:pt idx="3">
                  <c:v>49785</c:v>
                </c:pt>
                <c:pt idx="4">
                  <c:v>53054</c:v>
                </c:pt>
                <c:pt idx="5">
                  <c:v>54000</c:v>
                </c:pt>
                <c:pt idx="6">
                  <c:v>63071</c:v>
                </c:pt>
                <c:pt idx="7">
                  <c:v>66678</c:v>
                </c:pt>
                <c:pt idx="8">
                  <c:v>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9104"/>
        <c:axId val="-182797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民生!$C$62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民生!$A$63:$A$71</c15:sqref>
                        </c15:formulaRef>
                      </c:ext>
                    </c:extLst>
                    <c:strCach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2014H</c:v>
                      </c:pt>
                      <c:pt idx="3">
                        <c:v>2014</c:v>
                      </c:pt>
                      <c:pt idx="4">
                        <c:v>2015H</c:v>
                      </c:pt>
                      <c:pt idx="5">
                        <c:v>2015</c:v>
                      </c:pt>
                      <c:pt idx="6">
                        <c:v>2016H</c:v>
                      </c:pt>
                      <c:pt idx="7">
                        <c:v>2016</c:v>
                      </c:pt>
                      <c:pt idx="8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民生!$C$63:$C$71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159</c:v>
                      </c:pt>
                      <c:pt idx="1">
                        <c:v>55</c:v>
                      </c:pt>
                      <c:pt idx="2">
                        <c:v>190</c:v>
                      </c:pt>
                      <c:pt idx="3">
                        <c:v>250</c:v>
                      </c:pt>
                      <c:pt idx="4">
                        <c:v>446</c:v>
                      </c:pt>
                      <c:pt idx="5">
                        <c:v>697</c:v>
                      </c:pt>
                      <c:pt idx="6">
                        <c:v>670</c:v>
                      </c:pt>
                      <c:pt idx="7">
                        <c:v>793</c:v>
                      </c:pt>
                      <c:pt idx="8">
                        <c:v>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民生!$D$62</c:f>
              <c:strCache>
                <c:ptCount val="1"/>
                <c:pt idx="0">
                  <c:v>不良率</c:v>
                </c:pt>
              </c:strCache>
            </c:strRef>
          </c:tx>
          <c:marker>
            <c:symbol val="none"/>
          </c:marker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民生!$D$63:$D$71</c:f>
              <c:numCache>
                <c:formatCode>0.00%</c:formatCode>
                <c:ptCount val="9"/>
                <c:pt idx="0">
                  <c:v>4.0344066377407325E-3</c:v>
                </c:pt>
                <c:pt idx="1">
                  <c:v>1.2245079704336984E-3</c:v>
                </c:pt>
                <c:pt idx="2">
                  <c:v>3.5625890647266183E-3</c:v>
                </c:pt>
                <c:pt idx="3">
                  <c:v>5.0215928492517827E-3</c:v>
                </c:pt>
                <c:pt idx="4">
                  <c:v>8.4065291966675462E-3</c:v>
                </c:pt>
                <c:pt idx="5">
                  <c:v>1.2907407407407407E-2</c:v>
                </c:pt>
                <c:pt idx="6">
                  <c:v>1.0622948740308542E-2</c:v>
                </c:pt>
                <c:pt idx="7">
                  <c:v>1.189297819370707E-2</c:v>
                </c:pt>
                <c:pt idx="8">
                  <c:v>9.7145439081437381E-3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7472"/>
        <c:axId val="-1827978016"/>
      </c:lineChart>
      <c:catAx>
        <c:axId val="-1827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8560"/>
        <c:crosses val="autoZero"/>
        <c:auto val="1"/>
        <c:lblAlgn val="ctr"/>
        <c:lblOffset val="100"/>
        <c:noMultiLvlLbl val="0"/>
      </c:catAx>
      <c:valAx>
        <c:axId val="-182797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9104"/>
        <c:crosses val="autoZero"/>
        <c:crossBetween val="between"/>
      </c:valAx>
      <c:valAx>
        <c:axId val="-1827978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7472"/>
        <c:crosses val="max"/>
        <c:crossBetween val="between"/>
      </c:valAx>
      <c:catAx>
        <c:axId val="-1827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兴业!$B$72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兴业!$B$73:$B$90</c:f>
              <c:numCache>
                <c:formatCode>0_);[Red]\(0\)</c:formatCode>
                <c:ptCount val="18"/>
                <c:pt idx="0">
                  <c:v>15533.130999999999</c:v>
                </c:pt>
                <c:pt idx="1">
                  <c:v>20300.691999999999</c:v>
                </c:pt>
                <c:pt idx="2">
                  <c:v>21985.448</c:v>
                </c:pt>
                <c:pt idx="3">
                  <c:v>28246.744999999999</c:v>
                </c:pt>
                <c:pt idx="4">
                  <c:v>32289</c:v>
                </c:pt>
                <c:pt idx="5">
                  <c:v>36649</c:v>
                </c:pt>
                <c:pt idx="6">
                  <c:v>38379</c:v>
                </c:pt>
                <c:pt idx="7">
                  <c:v>43562</c:v>
                </c:pt>
                <c:pt idx="8">
                  <c:v>50385</c:v>
                </c:pt>
                <c:pt idx="9">
                  <c:v>61116</c:v>
                </c:pt>
                <c:pt idx="10">
                  <c:v>64362</c:v>
                </c:pt>
                <c:pt idx="11">
                  <c:v>64700</c:v>
                </c:pt>
                <c:pt idx="12">
                  <c:v>80352</c:v>
                </c:pt>
                <c:pt idx="13">
                  <c:v>87911</c:v>
                </c:pt>
                <c:pt idx="14">
                  <c:v>73226</c:v>
                </c:pt>
                <c:pt idx="15">
                  <c:v>85894</c:v>
                </c:pt>
                <c:pt idx="16">
                  <c:v>86707</c:v>
                </c:pt>
                <c:pt idx="17">
                  <c:v>93174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6928"/>
        <c:axId val="-1827972576"/>
        <c:extLst/>
      </c:barChart>
      <c:lineChart>
        <c:grouping val="standard"/>
        <c:varyColors val="0"/>
        <c:ser>
          <c:idx val="1"/>
          <c:order val="1"/>
          <c:tx>
            <c:strRef>
              <c:f>兴业!$D$72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兴业!$D$73:$D$90</c:f>
              <c:numCache>
                <c:formatCode>0.00%</c:formatCode>
                <c:ptCount val="18"/>
                <c:pt idx="0">
                  <c:v>3.9000000000000003E-3</c:v>
                </c:pt>
                <c:pt idx="1">
                  <c:v>2.8999999999999998E-3</c:v>
                </c:pt>
                <c:pt idx="2">
                  <c:v>3.4999999999999996E-3</c:v>
                </c:pt>
                <c:pt idx="3">
                  <c:v>3.3000000000000004E-3</c:v>
                </c:pt>
                <c:pt idx="4">
                  <c:v>2.7000000000000001E-3</c:v>
                </c:pt>
                <c:pt idx="5">
                  <c:v>3.4000000000000002E-3</c:v>
                </c:pt>
                <c:pt idx="6">
                  <c:v>4.5999999999999999E-3</c:v>
                </c:pt>
                <c:pt idx="7">
                  <c:v>4.0999999999999995E-3</c:v>
                </c:pt>
                <c:pt idx="8">
                  <c:v>2.8999999999999998E-3</c:v>
                </c:pt>
                <c:pt idx="9">
                  <c:v>1.1000000000000001E-3</c:v>
                </c:pt>
                <c:pt idx="10">
                  <c:v>1.2999999999999999E-3</c:v>
                </c:pt>
                <c:pt idx="11">
                  <c:v>3.7000000000000002E-3</c:v>
                </c:pt>
                <c:pt idx="12">
                  <c:v>2.8000000000000004E-3</c:v>
                </c:pt>
                <c:pt idx="13">
                  <c:v>5.8999999999999999E-3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1.44E-2</c:v>
                </c:pt>
                <c:pt idx="17">
                  <c:v>1.32E-2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6384"/>
        <c:axId val="-1827972032"/>
      </c:lineChart>
      <c:catAx>
        <c:axId val="-1827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2576"/>
        <c:crosses val="autoZero"/>
        <c:auto val="1"/>
        <c:lblAlgn val="ctr"/>
        <c:lblOffset val="100"/>
        <c:noMultiLvlLbl val="0"/>
      </c:catAx>
      <c:valAx>
        <c:axId val="-1827972576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928"/>
        <c:crosses val="autoZero"/>
        <c:crossBetween val="between"/>
      </c:valAx>
      <c:valAx>
        <c:axId val="-1827972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384"/>
        <c:crosses val="max"/>
        <c:crossBetween val="between"/>
      </c:valAx>
      <c:catAx>
        <c:axId val="-18279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621344162718"/>
          <c:y val="5.3092011077494193E-2"/>
          <c:w val="0.86977890006291414"/>
          <c:h val="0.74862205898951872"/>
        </c:manualLayout>
      </c:layout>
      <c:lineChart>
        <c:grouping val="standard"/>
        <c:varyColors val="0"/>
        <c:ser>
          <c:idx val="0"/>
          <c:order val="0"/>
          <c:tx>
            <c:strRef>
              <c:f>兴业!$A$62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兴业!$B$62:$S$62</c:f>
              <c:numCache>
                <c:formatCode>0.00%</c:formatCode>
                <c:ptCount val="18"/>
                <c:pt idx="0">
                  <c:v>1.9E-2</c:v>
                </c:pt>
                <c:pt idx="1">
                  <c:v>1.1299999999999999E-2</c:v>
                </c:pt>
                <c:pt idx="2">
                  <c:v>1.21E-2</c:v>
                </c:pt>
                <c:pt idx="3">
                  <c:v>4.6999999999999993E-3</c:v>
                </c:pt>
                <c:pt idx="4">
                  <c:v>6.8999999999999999E-3</c:v>
                </c:pt>
                <c:pt idx="5">
                  <c:v>1.6000000000000001E-3</c:v>
                </c:pt>
                <c:pt idx="6">
                  <c:v>5.4000000000000003E-3</c:v>
                </c:pt>
                <c:pt idx="7">
                  <c:v>5.3E-3</c:v>
                </c:pt>
                <c:pt idx="8">
                  <c:v>7.7000000000000002E-3</c:v>
                </c:pt>
                <c:pt idx="9">
                  <c:v>6.5000000000000006E-3</c:v>
                </c:pt>
                <c:pt idx="10">
                  <c:v>1.2E-2</c:v>
                </c:pt>
                <c:pt idx="11">
                  <c:v>1.0800000000000001E-2</c:v>
                </c:pt>
                <c:pt idx="12">
                  <c:v>2.3300000000000001E-2</c:v>
                </c:pt>
                <c:pt idx="13">
                  <c:v>2.3099999999999999E-2</c:v>
                </c:pt>
                <c:pt idx="14">
                  <c:v>3.6900000000000002E-2</c:v>
                </c:pt>
                <c:pt idx="15">
                  <c:v>2.0400000000000001E-2</c:v>
                </c:pt>
                <c:pt idx="16">
                  <c:v>3.6200000000000003E-2</c:v>
                </c:pt>
                <c:pt idx="17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兴业!$A$63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兴业!$B$63:$S$63</c:f>
              <c:numCache>
                <c:formatCode>0.00%</c:formatCode>
                <c:ptCount val="18"/>
                <c:pt idx="0">
                  <c:v>0.13039999999999999</c:v>
                </c:pt>
                <c:pt idx="1">
                  <c:v>0.10640000000000001</c:v>
                </c:pt>
                <c:pt idx="2">
                  <c:v>8.8399999999999992E-2</c:v>
                </c:pt>
                <c:pt idx="3">
                  <c:v>4.5499999999999999E-2</c:v>
                </c:pt>
                <c:pt idx="4">
                  <c:v>6.9900000000000004E-2</c:v>
                </c:pt>
                <c:pt idx="5">
                  <c:v>2.9399999999999999E-2</c:v>
                </c:pt>
                <c:pt idx="6">
                  <c:v>0.21590000000000001</c:v>
                </c:pt>
                <c:pt idx="7">
                  <c:v>9.4200000000000006E-2</c:v>
                </c:pt>
                <c:pt idx="8">
                  <c:v>8.2799999999999999E-2</c:v>
                </c:pt>
                <c:pt idx="9">
                  <c:v>0.26719999999999999</c:v>
                </c:pt>
                <c:pt idx="10">
                  <c:v>0.30480000000000002</c:v>
                </c:pt>
                <c:pt idx="11">
                  <c:v>0.45020000000000004</c:v>
                </c:pt>
                <c:pt idx="12">
                  <c:v>0.42159999999999997</c:v>
                </c:pt>
                <c:pt idx="13">
                  <c:v>0.31319999999999998</c:v>
                </c:pt>
                <c:pt idx="14">
                  <c:v>0.31769999999999998</c:v>
                </c:pt>
                <c:pt idx="15">
                  <c:v>0.33279999999999998</c:v>
                </c:pt>
                <c:pt idx="16">
                  <c:v>0.63690000000000002</c:v>
                </c:pt>
                <c:pt idx="17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兴业!$A$64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兴业!$B$64:$S$64</c:f>
              <c:numCache>
                <c:formatCode>0.00%</c:formatCode>
                <c:ptCount val="18"/>
                <c:pt idx="0">
                  <c:v>0.46259999999999996</c:v>
                </c:pt>
                <c:pt idx="1">
                  <c:v>0.36869999999999997</c:v>
                </c:pt>
                <c:pt idx="2">
                  <c:v>0.62070000000000003</c:v>
                </c:pt>
                <c:pt idx="3">
                  <c:v>0.26319999999999999</c:v>
                </c:pt>
                <c:pt idx="4">
                  <c:v>0.83129999999999993</c:v>
                </c:pt>
                <c:pt idx="5">
                  <c:v>0.38950000000000001</c:v>
                </c:pt>
                <c:pt idx="6">
                  <c:v>0.63939999999999997</c:v>
                </c:pt>
                <c:pt idx="7">
                  <c:v>0.36359999999999998</c:v>
                </c:pt>
                <c:pt idx="8">
                  <c:v>0.72340000000000004</c:v>
                </c:pt>
                <c:pt idx="9">
                  <c:v>0.33759999999999996</c:v>
                </c:pt>
                <c:pt idx="10">
                  <c:v>0.97629999999999995</c:v>
                </c:pt>
                <c:pt idx="11">
                  <c:v>0.38469999999999999</c:v>
                </c:pt>
                <c:pt idx="12">
                  <c:v>0.93769999999999998</c:v>
                </c:pt>
                <c:pt idx="13">
                  <c:v>0.44280000000000003</c:v>
                </c:pt>
                <c:pt idx="14">
                  <c:v>0.59660000000000002</c:v>
                </c:pt>
                <c:pt idx="15">
                  <c:v>0.6825</c:v>
                </c:pt>
                <c:pt idx="16">
                  <c:v>0.8698999999999999</c:v>
                </c:pt>
                <c:pt idx="17">
                  <c:v>0.48359999999999997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兴业!$A$65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兴业!$B$65:$S$65</c:f>
              <c:numCache>
                <c:formatCode>0.00%</c:formatCode>
                <c:ptCount val="18"/>
                <c:pt idx="0">
                  <c:v>6.0599999999999994E-2</c:v>
                </c:pt>
                <c:pt idx="1">
                  <c:v>6.3E-3</c:v>
                </c:pt>
                <c:pt idx="2">
                  <c:v>9.4899999999999998E-2</c:v>
                </c:pt>
                <c:pt idx="3">
                  <c:v>1.9799999999999998E-2</c:v>
                </c:pt>
                <c:pt idx="4">
                  <c:v>0.29430000000000001</c:v>
                </c:pt>
                <c:pt idx="5">
                  <c:v>4.6500000000000007E-2</c:v>
                </c:pt>
                <c:pt idx="6">
                  <c:v>0.14180000000000001</c:v>
                </c:pt>
                <c:pt idx="7">
                  <c:v>0.10249999999999999</c:v>
                </c:pt>
                <c:pt idx="8">
                  <c:v>0.20019999999999999</c:v>
                </c:pt>
                <c:pt idx="9">
                  <c:v>0.1416</c:v>
                </c:pt>
                <c:pt idx="10">
                  <c:v>0.30409999999999998</c:v>
                </c:pt>
                <c:pt idx="11">
                  <c:v>0.14050000000000001</c:v>
                </c:pt>
                <c:pt idx="12">
                  <c:v>0.20530000000000001</c:v>
                </c:pt>
                <c:pt idx="13">
                  <c:v>9.5799999999999996E-2</c:v>
                </c:pt>
                <c:pt idx="14">
                  <c:v>0.35920000000000002</c:v>
                </c:pt>
                <c:pt idx="15">
                  <c:v>0.16940000000000002</c:v>
                </c:pt>
                <c:pt idx="16">
                  <c:v>0.1661</c:v>
                </c:pt>
                <c:pt idx="17">
                  <c:v>0.14860000000000001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7974752"/>
        <c:axId val="-1827974208"/>
      </c:lineChart>
      <c:catAx>
        <c:axId val="-18279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208"/>
        <c:crosses val="autoZero"/>
        <c:auto val="1"/>
        <c:lblAlgn val="ctr"/>
        <c:lblOffset val="100"/>
        <c:noMultiLvlLbl val="0"/>
      </c:catAx>
      <c:valAx>
        <c:axId val="-1827974208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78524256971375"/>
          <c:y val="0.91377203727005973"/>
          <c:w val="0.45735501068040563"/>
          <c:h val="7.657486980675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'光大 '!$B$65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'!$B$66:$B$77</c:f>
              <c:numCache>
                <c:formatCode>0_);[Red]\(0\)</c:formatCode>
                <c:ptCount val="12"/>
                <c:pt idx="0">
                  <c:v>186037</c:v>
                </c:pt>
                <c:pt idx="1">
                  <c:v>214407</c:v>
                </c:pt>
                <c:pt idx="2">
                  <c:v>233659</c:v>
                </c:pt>
                <c:pt idx="3">
                  <c:v>233659</c:v>
                </c:pt>
                <c:pt idx="4">
                  <c:v>240618</c:v>
                </c:pt>
                <c:pt idx="5">
                  <c:v>237700</c:v>
                </c:pt>
                <c:pt idx="6">
                  <c:v>234451</c:v>
                </c:pt>
                <c:pt idx="7">
                  <c:v>248717</c:v>
                </c:pt>
                <c:pt idx="8">
                  <c:v>246140</c:v>
                </c:pt>
                <c:pt idx="9">
                  <c:v>247197</c:v>
                </c:pt>
                <c:pt idx="10">
                  <c:v>235514</c:v>
                </c:pt>
                <c:pt idx="11">
                  <c:v>243254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6672"/>
        <c:axId val="-10898848"/>
        <c:extLst/>
      </c:barChart>
      <c:lineChart>
        <c:grouping val="standard"/>
        <c:varyColors val="0"/>
        <c:ser>
          <c:idx val="1"/>
          <c:order val="1"/>
          <c:tx>
            <c:strRef>
              <c:f>'光大 '!$D$65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'!$D$66:$D$77</c:f>
              <c:numCache>
                <c:formatCode>0.00%</c:formatCode>
                <c:ptCount val="12"/>
                <c:pt idx="0">
                  <c:v>1.0519412804979655E-2</c:v>
                </c:pt>
                <c:pt idx="1">
                  <c:v>9.5845751304761504E-3</c:v>
                </c:pt>
                <c:pt idx="2">
                  <c:v>9.6122982637090806E-3</c:v>
                </c:pt>
                <c:pt idx="3">
                  <c:v>8.9788965971779391E-3</c:v>
                </c:pt>
                <c:pt idx="4">
                  <c:v>1.4666400684903042E-2</c:v>
                </c:pt>
                <c:pt idx="5">
                  <c:v>1.9722339082877578E-2</c:v>
                </c:pt>
                <c:pt idx="6">
                  <c:v>2.2183739885946317E-2</c:v>
                </c:pt>
                <c:pt idx="7">
                  <c:v>2.4308752517921976E-2</c:v>
                </c:pt>
                <c:pt idx="8">
                  <c:v>2.946697001706346E-2</c:v>
                </c:pt>
                <c:pt idx="9">
                  <c:v>3.4664660169824064E-2</c:v>
                </c:pt>
                <c:pt idx="10">
                  <c:v>4.3776590775919902E-2</c:v>
                </c:pt>
                <c:pt idx="11">
                  <c:v>4.824997738988876E-2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04"/>
        <c:axId val="-10897216"/>
      </c:lineChart>
      <c:catAx>
        <c:axId val="-10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848"/>
        <c:crosses val="autoZero"/>
        <c:auto val="1"/>
        <c:lblAlgn val="ctr"/>
        <c:lblOffset val="100"/>
        <c:noMultiLvlLbl val="0"/>
      </c:catAx>
      <c:valAx>
        <c:axId val="-10898848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6672"/>
        <c:crosses val="autoZero"/>
        <c:crossBetween val="between"/>
      </c:valAx>
      <c:valAx>
        <c:axId val="-10897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304"/>
        <c:crosses val="max"/>
        <c:crossBetween val="between"/>
      </c:valAx>
      <c:catAx>
        <c:axId val="-10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'光大 '!$A$55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'!$B$55:$M$55</c:f>
              <c:numCache>
                <c:formatCode>0.00%</c:formatCode>
                <c:ptCount val="12"/>
                <c:pt idx="0">
                  <c:v>7.4000000000000003E-3</c:v>
                </c:pt>
                <c:pt idx="1">
                  <c:v>1.3100000000000001E-2</c:v>
                </c:pt>
                <c:pt idx="2">
                  <c:v>1.32E-2</c:v>
                </c:pt>
                <c:pt idx="3">
                  <c:v>1.38E-2</c:v>
                </c:pt>
                <c:pt idx="4">
                  <c:v>1.77E-2</c:v>
                </c:pt>
                <c:pt idx="5">
                  <c:v>2.0099999999999996E-2</c:v>
                </c:pt>
                <c:pt idx="6">
                  <c:v>4.0800000000000003E-2</c:v>
                </c:pt>
                <c:pt idx="7">
                  <c:v>2.69E-2</c:v>
                </c:pt>
                <c:pt idx="8">
                  <c:v>4.2699999999999995E-2</c:v>
                </c:pt>
                <c:pt idx="9">
                  <c:v>2.2799999999999997E-2</c:v>
                </c:pt>
                <c:pt idx="10">
                  <c:v>3.3099999999999997E-2</c:v>
                </c:pt>
                <c:pt idx="11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BC7-86CD-CBCB3AE8D1D7}"/>
            </c:ext>
          </c:extLst>
        </c:ser>
        <c:ser>
          <c:idx val="1"/>
          <c:order val="1"/>
          <c:tx>
            <c:strRef>
              <c:f>'光大 '!$A$56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'!$B$56:$M$56</c:f>
              <c:numCache>
                <c:formatCode>0.00%</c:formatCode>
                <c:ptCount val="12"/>
                <c:pt idx="0">
                  <c:v>2.4700000000000003E-2</c:v>
                </c:pt>
                <c:pt idx="1">
                  <c:v>5.4900000000000004E-2</c:v>
                </c:pt>
                <c:pt idx="2">
                  <c:v>6.0100000000000001E-2</c:v>
                </c:pt>
                <c:pt idx="3">
                  <c:v>0.14899999999999999</c:v>
                </c:pt>
                <c:pt idx="4">
                  <c:v>0.17469999999999999</c:v>
                </c:pt>
                <c:pt idx="5">
                  <c:v>0.23440000000000003</c:v>
                </c:pt>
                <c:pt idx="6">
                  <c:v>0.26679999999999998</c:v>
                </c:pt>
                <c:pt idx="7">
                  <c:v>0.188</c:v>
                </c:pt>
                <c:pt idx="8">
                  <c:v>0.31769999999999998</c:v>
                </c:pt>
                <c:pt idx="9">
                  <c:v>0.17370000000000002</c:v>
                </c:pt>
                <c:pt idx="10">
                  <c:v>0.26780000000000004</c:v>
                </c:pt>
                <c:pt idx="11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F-4BC7-86CD-CBCB3AE8D1D7}"/>
            </c:ext>
          </c:extLst>
        </c:ser>
        <c:ser>
          <c:idx val="2"/>
          <c:order val="2"/>
          <c:tx>
            <c:strRef>
              <c:f>'光大 '!$A$57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'!$B$57:$M$57</c:f>
              <c:numCache>
                <c:formatCode>0.00%</c:formatCode>
                <c:ptCount val="12"/>
                <c:pt idx="0">
                  <c:v>0.56430000000000002</c:v>
                </c:pt>
                <c:pt idx="1">
                  <c:v>0.2293</c:v>
                </c:pt>
                <c:pt idx="2">
                  <c:v>0.46679999999999999</c:v>
                </c:pt>
                <c:pt idx="3">
                  <c:v>0.60729999999999995</c:v>
                </c:pt>
                <c:pt idx="4">
                  <c:v>0.86450000000000005</c:v>
                </c:pt>
                <c:pt idx="5">
                  <c:v>0.59329999999999994</c:v>
                </c:pt>
                <c:pt idx="6">
                  <c:v>0.64040000000000008</c:v>
                </c:pt>
                <c:pt idx="7">
                  <c:v>0.40970000000000001</c:v>
                </c:pt>
                <c:pt idx="8">
                  <c:v>0.59660000000000002</c:v>
                </c:pt>
                <c:pt idx="9">
                  <c:v>0.52129999999999999</c:v>
                </c:pt>
                <c:pt idx="10">
                  <c:v>0.62170000000000003</c:v>
                </c:pt>
                <c:pt idx="11">
                  <c:v>0.5484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F-4BC7-86CD-CBCB3AE8D1D7}"/>
            </c:ext>
          </c:extLst>
        </c:ser>
        <c:ser>
          <c:idx val="3"/>
          <c:order val="3"/>
          <c:tx>
            <c:strRef>
              <c:f>'光大 '!$A$58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'!$B$58:$M$58</c:f>
              <c:numCache>
                <c:formatCode>0.00%</c:formatCode>
                <c:ptCount val="12"/>
                <c:pt idx="0">
                  <c:v>0.15990000000000001</c:v>
                </c:pt>
                <c:pt idx="1">
                  <c:v>0.1016</c:v>
                </c:pt>
                <c:pt idx="2">
                  <c:v>7.8600000000000003E-2</c:v>
                </c:pt>
                <c:pt idx="3">
                  <c:v>0.20550000000000002</c:v>
                </c:pt>
                <c:pt idx="4">
                  <c:v>0.21479999999999999</c:v>
                </c:pt>
                <c:pt idx="5">
                  <c:v>0.10970000000000001</c:v>
                </c:pt>
                <c:pt idx="6">
                  <c:v>0.28770000000000001</c:v>
                </c:pt>
                <c:pt idx="7">
                  <c:v>9.5199999999999993E-2</c:v>
                </c:pt>
                <c:pt idx="8">
                  <c:v>0.24979999999999999</c:v>
                </c:pt>
                <c:pt idx="9">
                  <c:v>6.4199999999999993E-2</c:v>
                </c:pt>
                <c:pt idx="10">
                  <c:v>0.25659999999999999</c:v>
                </c:pt>
                <c:pt idx="11">
                  <c:v>0.2069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F-4BC7-86CD-CBCB3AE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392"/>
        <c:axId val="-10895040"/>
      </c:lineChart>
      <c:catAx>
        <c:axId val="-108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5040"/>
        <c:crosses val="autoZero"/>
        <c:auto val="1"/>
        <c:lblAlgn val="ctr"/>
        <c:lblOffset val="100"/>
        <c:noMultiLvlLbl val="0"/>
      </c:catAx>
      <c:valAx>
        <c:axId val="-108950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平安!$B$54</c:f>
              <c:strCache>
                <c:ptCount val="1"/>
                <c:pt idx="0">
                  <c:v>商业贷款余额（百万元）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平安!$B$55:$B$74</c:f>
              <c:numCache>
                <c:formatCode>General</c:formatCode>
                <c:ptCount val="20"/>
                <c:pt idx="0">
                  <c:v>26282</c:v>
                </c:pt>
                <c:pt idx="1">
                  <c:v>31936</c:v>
                </c:pt>
                <c:pt idx="2" formatCode="0">
                  <c:v>23618.771000000001</c:v>
                </c:pt>
                <c:pt idx="3" formatCode="0">
                  <c:v>26260.552</c:v>
                </c:pt>
                <c:pt idx="4" formatCode="0">
                  <c:v>36069.930999999997</c:v>
                </c:pt>
                <c:pt idx="5" formatCode="0">
                  <c:v>44630.021000000001</c:v>
                </c:pt>
                <c:pt idx="6">
                  <c:v>55196</c:v>
                </c:pt>
                <c:pt idx="7">
                  <c:v>72670</c:v>
                </c:pt>
                <c:pt idx="8">
                  <c:v>106970</c:v>
                </c:pt>
                <c:pt idx="9">
                  <c:v>122815</c:v>
                </c:pt>
                <c:pt idx="10">
                  <c:v>138810</c:v>
                </c:pt>
                <c:pt idx="11">
                  <c:v>127596</c:v>
                </c:pt>
                <c:pt idx="12">
                  <c:v>125549</c:v>
                </c:pt>
                <c:pt idx="13">
                  <c:v>142317</c:v>
                </c:pt>
                <c:pt idx="14">
                  <c:v>151532</c:v>
                </c:pt>
                <c:pt idx="15">
                  <c:v>167599</c:v>
                </c:pt>
                <c:pt idx="16">
                  <c:v>150909</c:v>
                </c:pt>
                <c:pt idx="17">
                  <c:v>151120</c:v>
                </c:pt>
                <c:pt idx="18">
                  <c:v>148598</c:v>
                </c:pt>
                <c:pt idx="19">
                  <c:v>138592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3952"/>
        <c:axId val="-10893408"/>
        <c:extLst/>
      </c:barChart>
      <c:lineChart>
        <c:grouping val="standard"/>
        <c:varyColors val="0"/>
        <c:ser>
          <c:idx val="1"/>
          <c:order val="1"/>
          <c:tx>
            <c:strRef>
              <c:f>平安!$D$54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平安!$D$55:$D$74</c:f>
              <c:numCache>
                <c:formatCode>0.00%</c:formatCode>
                <c:ptCount val="20"/>
                <c:pt idx="0">
                  <c:v>0.13450000000000001</c:v>
                </c:pt>
                <c:pt idx="1">
                  <c:v>0.1069</c:v>
                </c:pt>
                <c:pt idx="2">
                  <c:v>5.5000000000000005E-3</c:v>
                </c:pt>
                <c:pt idx="3">
                  <c:v>2.3599999999999999E-2</c:v>
                </c:pt>
                <c:pt idx="4">
                  <c:v>2.1299999999999999E-2</c:v>
                </c:pt>
                <c:pt idx="5">
                  <c:v>1.7600000000000001E-2</c:v>
                </c:pt>
                <c:pt idx="6">
                  <c:v>1.5700000000000002E-2</c:v>
                </c:pt>
                <c:pt idx="7">
                  <c:v>1.03E-2</c:v>
                </c:pt>
                <c:pt idx="8">
                  <c:v>9.9000000000000008E-3</c:v>
                </c:pt>
                <c:pt idx="9">
                  <c:v>1.15E-2</c:v>
                </c:pt>
                <c:pt idx="10">
                  <c:v>1.6299999999999999E-2</c:v>
                </c:pt>
                <c:pt idx="11">
                  <c:v>1.7899999999999999E-2</c:v>
                </c:pt>
                <c:pt idx="12">
                  <c:v>1.5800000000000002E-2</c:v>
                </c:pt>
                <c:pt idx="13">
                  <c:v>1.4200000000000001E-2</c:v>
                </c:pt>
                <c:pt idx="14">
                  <c:v>1.6299999999999999E-2</c:v>
                </c:pt>
                <c:pt idx="15">
                  <c:v>2.2200000000000001E-2</c:v>
                </c:pt>
                <c:pt idx="16">
                  <c:v>2.7300000000000001E-2</c:v>
                </c:pt>
                <c:pt idx="17">
                  <c:v>3.6700000000000003E-2</c:v>
                </c:pt>
                <c:pt idx="18">
                  <c:v>6.6699999999999995E-2</c:v>
                </c:pt>
                <c:pt idx="19">
                  <c:v>6.6600000000000006E-2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50736"/>
        <c:axId val="-1978350192"/>
      </c:lineChart>
      <c:catAx>
        <c:axId val="-10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408"/>
        <c:crosses val="autoZero"/>
        <c:auto val="1"/>
        <c:lblAlgn val="ctr"/>
        <c:lblOffset val="100"/>
        <c:noMultiLvlLbl val="0"/>
      </c:catAx>
      <c:valAx>
        <c:axId val="-10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952"/>
        <c:crosses val="autoZero"/>
        <c:crossBetween val="between"/>
      </c:valAx>
      <c:valAx>
        <c:axId val="-197835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0736"/>
        <c:crosses val="max"/>
        <c:crossBetween val="between"/>
      </c:valAx>
      <c:catAx>
        <c:axId val="-197835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5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工行!$A$64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工行!$B$64:$T$64</c:f>
              <c:numCache>
                <c:formatCode>0.00%</c:formatCode>
                <c:ptCount val="19"/>
                <c:pt idx="0">
                  <c:v>3.5000000000000003E-2</c:v>
                </c:pt>
                <c:pt idx="1">
                  <c:v>4.5999999999999999E-2</c:v>
                </c:pt>
                <c:pt idx="2">
                  <c:v>1.3000000000000001E-2</c:v>
                </c:pt>
                <c:pt idx="3">
                  <c:v>3.5000000000000003E-2</c:v>
                </c:pt>
                <c:pt idx="4">
                  <c:v>0.02</c:v>
                </c:pt>
                <c:pt idx="5">
                  <c:v>2.6000000000000002E-2</c:v>
                </c:pt>
                <c:pt idx="6">
                  <c:v>0.01</c:v>
                </c:pt>
                <c:pt idx="7">
                  <c:v>0.02</c:v>
                </c:pt>
                <c:pt idx="8">
                  <c:v>1.3999999999999999E-2</c:v>
                </c:pt>
                <c:pt idx="9">
                  <c:v>1.9E-2</c:v>
                </c:pt>
                <c:pt idx="10">
                  <c:v>1.1000000000000001E-2</c:v>
                </c:pt>
                <c:pt idx="11">
                  <c:v>1.7000000000000001E-2</c:v>
                </c:pt>
                <c:pt idx="12">
                  <c:v>1.3999999999999999E-2</c:v>
                </c:pt>
                <c:pt idx="13">
                  <c:v>2.7000000000000003E-2</c:v>
                </c:pt>
                <c:pt idx="14">
                  <c:v>2.4E-2</c:v>
                </c:pt>
                <c:pt idx="15">
                  <c:v>4.4000000000000004E-2</c:v>
                </c:pt>
                <c:pt idx="16">
                  <c:v>2.4E-2</c:v>
                </c:pt>
                <c:pt idx="17">
                  <c:v>3.4000000000000002E-2</c:v>
                </c:pt>
                <c:pt idx="1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5A4-A608-853F2CBA4562}"/>
            </c:ext>
          </c:extLst>
        </c:ser>
        <c:ser>
          <c:idx val="1"/>
          <c:order val="1"/>
          <c:tx>
            <c:strRef>
              <c:f>工行!$A$65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工行!$B$65:$T$65</c:f>
              <c:numCache>
                <c:formatCode>0.00%</c:formatCode>
                <c:ptCount val="19"/>
                <c:pt idx="0">
                  <c:v>0.104</c:v>
                </c:pt>
                <c:pt idx="1">
                  <c:v>9.3000000000000013E-2</c:v>
                </c:pt>
                <c:pt idx="2">
                  <c:v>6.7000000000000004E-2</c:v>
                </c:pt>
                <c:pt idx="3">
                  <c:v>9.9000000000000005E-2</c:v>
                </c:pt>
                <c:pt idx="4">
                  <c:v>2.6000000000000002E-2</c:v>
                </c:pt>
                <c:pt idx="5">
                  <c:v>4.8000000000000001E-2</c:v>
                </c:pt>
                <c:pt idx="6">
                  <c:v>3.7999999999999999E-2</c:v>
                </c:pt>
                <c:pt idx="7">
                  <c:v>7.2999999999999995E-2</c:v>
                </c:pt>
                <c:pt idx="8">
                  <c:v>3.9E-2</c:v>
                </c:pt>
                <c:pt idx="9">
                  <c:v>4.0999999999999995E-2</c:v>
                </c:pt>
                <c:pt idx="10">
                  <c:v>7.5999999999999998E-2</c:v>
                </c:pt>
                <c:pt idx="11">
                  <c:v>9.6999999999999989E-2</c:v>
                </c:pt>
                <c:pt idx="12">
                  <c:v>0.125</c:v>
                </c:pt>
                <c:pt idx="13">
                  <c:v>0.17199999999999999</c:v>
                </c:pt>
                <c:pt idx="14">
                  <c:v>0.21299999999999999</c:v>
                </c:pt>
                <c:pt idx="15">
                  <c:v>0.29600000000000004</c:v>
                </c:pt>
                <c:pt idx="16">
                  <c:v>0.14499999999999999</c:v>
                </c:pt>
                <c:pt idx="17">
                  <c:v>0.23499999999999999</c:v>
                </c:pt>
                <c:pt idx="18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5A4-A608-853F2CBA4562}"/>
            </c:ext>
          </c:extLst>
        </c:ser>
        <c:ser>
          <c:idx val="2"/>
          <c:order val="2"/>
          <c:tx>
            <c:strRef>
              <c:f>工行!$A$66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工行!$B$66:$T$66</c:f>
              <c:numCache>
                <c:formatCode>0.00%</c:formatCode>
                <c:ptCount val="19"/>
                <c:pt idx="0">
                  <c:v>0.41299999999999998</c:v>
                </c:pt>
                <c:pt idx="1">
                  <c:v>0.39399999999999996</c:v>
                </c:pt>
                <c:pt idx="2">
                  <c:v>8.8000000000000009E-2</c:v>
                </c:pt>
                <c:pt idx="3">
                  <c:v>0.313</c:v>
                </c:pt>
                <c:pt idx="4">
                  <c:v>0.14199999999999999</c:v>
                </c:pt>
                <c:pt idx="5">
                  <c:v>0.434</c:v>
                </c:pt>
                <c:pt idx="6">
                  <c:v>0.23300000000000001</c:v>
                </c:pt>
                <c:pt idx="7">
                  <c:v>0.32799999999999996</c:v>
                </c:pt>
                <c:pt idx="8">
                  <c:v>0.16300000000000001</c:v>
                </c:pt>
                <c:pt idx="9">
                  <c:v>0.28100000000000003</c:v>
                </c:pt>
                <c:pt idx="10">
                  <c:v>0.23600000000000002</c:v>
                </c:pt>
                <c:pt idx="11">
                  <c:v>0.439</c:v>
                </c:pt>
                <c:pt idx="12">
                  <c:v>0.26100000000000001</c:v>
                </c:pt>
                <c:pt idx="13">
                  <c:v>0.374</c:v>
                </c:pt>
                <c:pt idx="14">
                  <c:v>0.245</c:v>
                </c:pt>
                <c:pt idx="15">
                  <c:v>0.38900000000000001</c:v>
                </c:pt>
                <c:pt idx="16">
                  <c:v>0.34200000000000003</c:v>
                </c:pt>
                <c:pt idx="17">
                  <c:v>0.36799999999999999</c:v>
                </c:pt>
                <c:pt idx="18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5A4-A608-853F2CBA4562}"/>
            </c:ext>
          </c:extLst>
        </c:ser>
        <c:ser>
          <c:idx val="3"/>
          <c:order val="3"/>
          <c:tx>
            <c:strRef>
              <c:f>工行!$A$67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工行!$B$67:$T$67</c:f>
              <c:numCache>
                <c:formatCode>0.00%</c:formatCode>
                <c:ptCount val="19"/>
                <c:pt idx="0">
                  <c:v>0.10199999999999999</c:v>
                </c:pt>
                <c:pt idx="1">
                  <c:v>0.10199999999999999</c:v>
                </c:pt>
                <c:pt idx="2">
                  <c:v>5.5999999999999994E-2</c:v>
                </c:pt>
                <c:pt idx="3">
                  <c:v>0.18100000000000002</c:v>
                </c:pt>
                <c:pt idx="4">
                  <c:v>4.4999999999999998E-2</c:v>
                </c:pt>
                <c:pt idx="5">
                  <c:v>0.109</c:v>
                </c:pt>
                <c:pt idx="6">
                  <c:v>2.4E-2</c:v>
                </c:pt>
                <c:pt idx="7">
                  <c:v>4.9000000000000002E-2</c:v>
                </c:pt>
                <c:pt idx="8">
                  <c:v>2.7999999999999997E-2</c:v>
                </c:pt>
                <c:pt idx="9">
                  <c:v>4.4000000000000004E-2</c:v>
                </c:pt>
                <c:pt idx="10">
                  <c:v>1.6E-2</c:v>
                </c:pt>
                <c:pt idx="11">
                  <c:v>9.5000000000000001E-2</c:v>
                </c:pt>
                <c:pt idx="12">
                  <c:v>2.7999999999999997E-2</c:v>
                </c:pt>
                <c:pt idx="13">
                  <c:v>5.2000000000000005E-2</c:v>
                </c:pt>
                <c:pt idx="14">
                  <c:v>7.2000000000000008E-2</c:v>
                </c:pt>
                <c:pt idx="15">
                  <c:v>0.105</c:v>
                </c:pt>
                <c:pt idx="16">
                  <c:v>0.1</c:v>
                </c:pt>
                <c:pt idx="17">
                  <c:v>7.400000000000001E-2</c:v>
                </c:pt>
                <c:pt idx="1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9-45A4-A608-853F2CBA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4032"/>
        <c:axId val="-251740896"/>
      </c:lineChart>
      <c:catAx>
        <c:axId val="-2517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0896"/>
        <c:crosses val="autoZero"/>
        <c:auto val="1"/>
        <c:lblAlgn val="ctr"/>
        <c:lblOffset val="100"/>
        <c:noMultiLvlLbl val="0"/>
      </c:catAx>
      <c:valAx>
        <c:axId val="-25174089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11778774671"/>
          <c:y val="6.8333292634118054E-2"/>
          <c:w val="0.85691231010959401"/>
          <c:h val="0.67892623605241342"/>
        </c:manualLayout>
      </c:layout>
      <c:lineChart>
        <c:grouping val="standard"/>
        <c:varyColors val="0"/>
        <c:ser>
          <c:idx val="0"/>
          <c:order val="0"/>
          <c:tx>
            <c:strRef>
              <c:f>平安!$A$44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平安!$B$44:$U$44</c:f>
              <c:numCache>
                <c:formatCode>0.00%</c:formatCode>
                <c:ptCount val="20"/>
                <c:pt idx="0">
                  <c:v>1.46E-2</c:v>
                </c:pt>
                <c:pt idx="1">
                  <c:v>0</c:v>
                </c:pt>
                <c:pt idx="2">
                  <c:v>2.7799999999999998E-2</c:v>
                </c:pt>
                <c:pt idx="3">
                  <c:v>6.0999999999999995E-3</c:v>
                </c:pt>
                <c:pt idx="4">
                  <c:v>1.3100000000000001E-2</c:v>
                </c:pt>
                <c:pt idx="5">
                  <c:v>2.5000000000000001E-3</c:v>
                </c:pt>
                <c:pt idx="6">
                  <c:v>7.3000000000000001E-3</c:v>
                </c:pt>
                <c:pt idx="7">
                  <c:v>1.8E-3</c:v>
                </c:pt>
                <c:pt idx="8">
                  <c:v>6.7000000000000002E-3</c:v>
                </c:pt>
                <c:pt idx="9">
                  <c:v>7.3000000000000001E-3</c:v>
                </c:pt>
                <c:pt idx="10">
                  <c:v>2.0299999999999999E-2</c:v>
                </c:pt>
                <c:pt idx="11">
                  <c:v>2.2499999999999999E-2</c:v>
                </c:pt>
                <c:pt idx="12">
                  <c:v>4.7800000000000002E-2</c:v>
                </c:pt>
                <c:pt idx="13">
                  <c:v>2.23E-2</c:v>
                </c:pt>
                <c:pt idx="14">
                  <c:v>4.7400000000000005E-2</c:v>
                </c:pt>
                <c:pt idx="15">
                  <c:v>3.5400000000000001E-2</c:v>
                </c:pt>
                <c:pt idx="16">
                  <c:v>6.9199999999999998E-2</c:v>
                </c:pt>
                <c:pt idx="17">
                  <c:v>3.4799999999999998E-2</c:v>
                </c:pt>
                <c:pt idx="18">
                  <c:v>7.1399999999999991E-2</c:v>
                </c:pt>
                <c:pt idx="19">
                  <c:v>2.8900000000000002E-2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平安!$A$45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平安!$B$45:$U$45</c:f>
              <c:numCache>
                <c:formatCode>0.00%</c:formatCode>
                <c:ptCount val="20"/>
                <c:pt idx="0">
                  <c:v>0.62219999999999998</c:v>
                </c:pt>
                <c:pt idx="1">
                  <c:v>0</c:v>
                </c:pt>
                <c:pt idx="2">
                  <c:v>1.9E-2</c:v>
                </c:pt>
                <c:pt idx="3">
                  <c:v>0.28100000000000003</c:v>
                </c:pt>
                <c:pt idx="4">
                  <c:v>0.4899</c:v>
                </c:pt>
                <c:pt idx="5">
                  <c:v>0.27699999999999997</c:v>
                </c:pt>
                <c:pt idx="6">
                  <c:v>0.39169999999999999</c:v>
                </c:pt>
                <c:pt idx="7">
                  <c:v>0.1099</c:v>
                </c:pt>
                <c:pt idx="8">
                  <c:v>0.15710000000000002</c:v>
                </c:pt>
                <c:pt idx="9">
                  <c:v>0.3962</c:v>
                </c:pt>
                <c:pt idx="10">
                  <c:v>0.53380000000000005</c:v>
                </c:pt>
                <c:pt idx="11">
                  <c:v>0.2162</c:v>
                </c:pt>
                <c:pt idx="12">
                  <c:v>0.37770000000000004</c:v>
                </c:pt>
                <c:pt idx="13">
                  <c:v>0.1593</c:v>
                </c:pt>
                <c:pt idx="14">
                  <c:v>0.2016</c:v>
                </c:pt>
                <c:pt idx="15">
                  <c:v>0.1646</c:v>
                </c:pt>
                <c:pt idx="16">
                  <c:v>0.31769999999999998</c:v>
                </c:pt>
                <c:pt idx="17">
                  <c:v>0.17699999999999999</c:v>
                </c:pt>
                <c:pt idx="18">
                  <c:v>0.37560000000000004</c:v>
                </c:pt>
                <c:pt idx="19">
                  <c:v>0.26819999999999999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平安!$A$46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平安!$B$46:$U$46</c:f>
              <c:numCache>
                <c:formatCode>0.00%</c:formatCode>
                <c:ptCount val="20"/>
                <c:pt idx="0">
                  <c:v>0.1328</c:v>
                </c:pt>
                <c:pt idx="1">
                  <c:v>0</c:v>
                </c:pt>
                <c:pt idx="2">
                  <c:v>0</c:v>
                </c:pt>
                <c:pt idx="3">
                  <c:v>0.12710000000000002</c:v>
                </c:pt>
                <c:pt idx="4">
                  <c:v>0.2339</c:v>
                </c:pt>
                <c:pt idx="5">
                  <c:v>0.12609999999999999</c:v>
                </c:pt>
                <c:pt idx="6">
                  <c:v>0.23149999999999998</c:v>
                </c:pt>
                <c:pt idx="7">
                  <c:v>6.7000000000000004E-2</c:v>
                </c:pt>
                <c:pt idx="8">
                  <c:v>0.41499999999999998</c:v>
                </c:pt>
                <c:pt idx="9">
                  <c:v>0.245</c:v>
                </c:pt>
                <c:pt idx="10">
                  <c:v>0.43280000000000002</c:v>
                </c:pt>
                <c:pt idx="11">
                  <c:v>0.2278</c:v>
                </c:pt>
                <c:pt idx="12">
                  <c:v>0.43609999999999999</c:v>
                </c:pt>
                <c:pt idx="13">
                  <c:v>0.36560000000000004</c:v>
                </c:pt>
                <c:pt idx="14">
                  <c:v>0.55679999999999996</c:v>
                </c:pt>
                <c:pt idx="15">
                  <c:v>0.37810000000000005</c:v>
                </c:pt>
                <c:pt idx="16">
                  <c:v>0.59660000000000002</c:v>
                </c:pt>
                <c:pt idx="17">
                  <c:v>0.29659999999999997</c:v>
                </c:pt>
                <c:pt idx="18">
                  <c:v>0.43829999999999997</c:v>
                </c:pt>
                <c:pt idx="19">
                  <c:v>0.65010000000000001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平安!$A$47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平安!$B$47:$U$47</c:f>
              <c:numCache>
                <c:formatCode>0.00%</c:formatCode>
                <c:ptCount val="20"/>
                <c:pt idx="0">
                  <c:v>0.10589999999999999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3.2000000000000001E-2</c:v>
                </c:pt>
                <c:pt idx="6">
                  <c:v>9.2300000000000007E-2</c:v>
                </c:pt>
                <c:pt idx="7">
                  <c:v>0.1042</c:v>
                </c:pt>
                <c:pt idx="8">
                  <c:v>0.1338</c:v>
                </c:pt>
                <c:pt idx="9">
                  <c:v>0.50460000000000005</c:v>
                </c:pt>
                <c:pt idx="10">
                  <c:v>0.78220000000000001</c:v>
                </c:pt>
                <c:pt idx="11">
                  <c:v>0.62709999999999999</c:v>
                </c:pt>
                <c:pt idx="12">
                  <c:v>0.88700000000000001</c:v>
                </c:pt>
                <c:pt idx="13">
                  <c:v>0.49349999999999999</c:v>
                </c:pt>
                <c:pt idx="14">
                  <c:v>0.98290000000000011</c:v>
                </c:pt>
                <c:pt idx="15">
                  <c:v>0.71329999999999993</c:v>
                </c:pt>
                <c:pt idx="16">
                  <c:v>0.85270000000000001</c:v>
                </c:pt>
                <c:pt idx="17">
                  <c:v>0.70930000000000004</c:v>
                </c:pt>
                <c:pt idx="18">
                  <c:v>0.71140000000000003</c:v>
                </c:pt>
                <c:pt idx="19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349104"/>
        <c:axId val="-1978352912"/>
      </c:lineChart>
      <c:catAx>
        <c:axId val="-19783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912"/>
        <c:crosses val="autoZero"/>
        <c:auto val="1"/>
        <c:lblAlgn val="ctr"/>
        <c:lblOffset val="100"/>
        <c:noMultiLvlLbl val="0"/>
      </c:catAx>
      <c:valAx>
        <c:axId val="-1978352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南京银行!$B$64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南京银行!$B$65:$B$72</c:f>
              <c:numCache>
                <c:formatCode>General</c:formatCode>
                <c:ptCount val="8"/>
                <c:pt idx="0" formatCode="0.00">
                  <c:v>297765.83</c:v>
                </c:pt>
                <c:pt idx="1">
                  <c:v>308919.57</c:v>
                </c:pt>
                <c:pt idx="2">
                  <c:v>339357.11</c:v>
                </c:pt>
                <c:pt idx="3">
                  <c:v>355885</c:v>
                </c:pt>
                <c:pt idx="4">
                  <c:v>326607.46999999997</c:v>
                </c:pt>
                <c:pt idx="5">
                  <c:v>333531.02</c:v>
                </c:pt>
                <c:pt idx="6">
                  <c:v>346454.4</c:v>
                </c:pt>
                <c:pt idx="7">
                  <c:v>377767.78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8352368"/>
        <c:axId val="-19783480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[4]招行!$C$38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[4]招行!$A$39:$A$48</c15:sqref>
                        </c15:formulaRef>
                      </c:ext>
                    </c:extLst>
                    <c:strCache>
                      <c:ptCount val="10"/>
                      <c:pt idx="0">
                        <c:v>2012</c:v>
                      </c:pt>
                      <c:pt idx="1">
                        <c:v>2013H</c:v>
                      </c:pt>
                      <c:pt idx="2">
                        <c:v>2013</c:v>
                      </c:pt>
                      <c:pt idx="3">
                        <c:v>2014H</c:v>
                      </c:pt>
                      <c:pt idx="4">
                        <c:v>2014</c:v>
                      </c:pt>
                      <c:pt idx="5">
                        <c:v>2015H</c:v>
                      </c:pt>
                      <c:pt idx="6">
                        <c:v>2015</c:v>
                      </c:pt>
                      <c:pt idx="7">
                        <c:v>2016H</c:v>
                      </c:pt>
                      <c:pt idx="8">
                        <c:v>2016</c:v>
                      </c:pt>
                      <c:pt idx="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[4]招行!$C$39:$C$48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3623</c:v>
                      </c:pt>
                      <c:pt idx="1">
                        <c:v>4788</c:v>
                      </c:pt>
                      <c:pt idx="2">
                        <c:v>6904</c:v>
                      </c:pt>
                      <c:pt idx="3">
                        <c:v>7618</c:v>
                      </c:pt>
                      <c:pt idx="4">
                        <c:v>9628</c:v>
                      </c:pt>
                      <c:pt idx="5">
                        <c:v>11880</c:v>
                      </c:pt>
                      <c:pt idx="6">
                        <c:v>15238</c:v>
                      </c:pt>
                      <c:pt idx="7">
                        <c:v>17056</c:v>
                      </c:pt>
                      <c:pt idx="8">
                        <c:v>18970</c:v>
                      </c:pt>
                      <c:pt idx="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南京银行!$D$64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南京银行!$D$65:$D$72</c:f>
              <c:numCache>
                <c:formatCode>0.00%</c:formatCode>
                <c:ptCount val="8"/>
                <c:pt idx="0">
                  <c:v>1.17E-2</c:v>
                </c:pt>
                <c:pt idx="1">
                  <c:v>1.8500000000000003E-2</c:v>
                </c:pt>
                <c:pt idx="2">
                  <c:v>1.6899999999999998E-2</c:v>
                </c:pt>
                <c:pt idx="3">
                  <c:v>1.78E-2</c:v>
                </c:pt>
                <c:pt idx="4">
                  <c:v>1.8200000000000001E-2</c:v>
                </c:pt>
                <c:pt idx="5">
                  <c:v>2.4900000000000002E-2</c:v>
                </c:pt>
                <c:pt idx="6">
                  <c:v>1.83E-2</c:v>
                </c:pt>
                <c:pt idx="7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46928"/>
        <c:axId val="-1978347472"/>
      </c:lineChart>
      <c:catAx>
        <c:axId val="-1978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8016"/>
        <c:crosses val="autoZero"/>
        <c:auto val="1"/>
        <c:lblAlgn val="ctr"/>
        <c:lblOffset val="100"/>
        <c:noMultiLvlLbl val="0"/>
      </c:catAx>
      <c:valAx>
        <c:axId val="-197834801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368"/>
        <c:crosses val="autoZero"/>
        <c:crossBetween val="between"/>
      </c:valAx>
      <c:valAx>
        <c:axId val="-197834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6928"/>
        <c:crosses val="max"/>
        <c:crossBetween val="between"/>
      </c:valAx>
      <c:catAx>
        <c:axId val="-197834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4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南京银行!$A$54</c:f>
              <c:strCache>
                <c:ptCount val="1"/>
                <c:pt idx="0">
                  <c:v>正常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南京银行!$B$54:$K$54</c:f>
              <c:numCache>
                <c:formatCode>0.00%</c:formatCode>
                <c:ptCount val="10"/>
                <c:pt idx="0">
                  <c:v>1.0500000000000001E-2</c:v>
                </c:pt>
                <c:pt idx="1">
                  <c:v>8.0000000000000002E-3</c:v>
                </c:pt>
                <c:pt idx="2">
                  <c:v>9.4999999999999998E-3</c:v>
                </c:pt>
                <c:pt idx="3">
                  <c:v>7.3000000000000001E-3</c:v>
                </c:pt>
                <c:pt idx="4">
                  <c:v>1.2E-2</c:v>
                </c:pt>
                <c:pt idx="5">
                  <c:v>1.2199999999999999E-2</c:v>
                </c:pt>
                <c:pt idx="6">
                  <c:v>1.3000000000000001E-2</c:v>
                </c:pt>
                <c:pt idx="7">
                  <c:v>1.1299999999999999E-2</c:v>
                </c:pt>
                <c:pt idx="8">
                  <c:v>1.2800000000000001E-2</c:v>
                </c:pt>
                <c:pt idx="9">
                  <c:v>4.6999999999999993E-3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B8D-B99F-51AFB3EAEAC5}"/>
            </c:ext>
          </c:extLst>
        </c:ser>
        <c:ser>
          <c:idx val="1"/>
          <c:order val="1"/>
          <c:tx>
            <c:strRef>
              <c:f>南京银行!$A$55</c:f>
              <c:strCache>
                <c:ptCount val="1"/>
                <c:pt idx="0">
                  <c:v>关注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南京银行!$B$55:$K$55</c:f>
              <c:numCache>
                <c:formatCode>0.00%</c:formatCode>
                <c:ptCount val="10"/>
                <c:pt idx="0">
                  <c:v>1.9400000000000001E-2</c:v>
                </c:pt>
                <c:pt idx="1">
                  <c:v>9.5500000000000002E-2</c:v>
                </c:pt>
                <c:pt idx="2">
                  <c:v>0.10300000000000001</c:v>
                </c:pt>
                <c:pt idx="3">
                  <c:v>0.1482</c:v>
                </c:pt>
                <c:pt idx="4">
                  <c:v>0.17859999999999998</c:v>
                </c:pt>
                <c:pt idx="5">
                  <c:v>0.3392</c:v>
                </c:pt>
                <c:pt idx="6">
                  <c:v>0.46189999999999998</c:v>
                </c:pt>
                <c:pt idx="7">
                  <c:v>0.41149999999999998</c:v>
                </c:pt>
                <c:pt idx="8">
                  <c:v>0.48869999999999997</c:v>
                </c:pt>
                <c:pt idx="9">
                  <c:v>0.19640000000000002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B8D-B99F-51AFB3EAEAC5}"/>
            </c:ext>
          </c:extLst>
        </c:ser>
        <c:ser>
          <c:idx val="2"/>
          <c:order val="2"/>
          <c:tx>
            <c:strRef>
              <c:f>南京银行!$A$56</c:f>
              <c:strCache>
                <c:ptCount val="1"/>
                <c:pt idx="0">
                  <c:v>次级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南京银行!$B$56:$K$56</c:f>
              <c:numCache>
                <c:formatCode>0.00%</c:formatCode>
                <c:ptCount val="10"/>
                <c:pt idx="0">
                  <c:v>5.6100000000000004E-2</c:v>
                </c:pt>
                <c:pt idx="1">
                  <c:v>9.849999999999999E-2</c:v>
                </c:pt>
                <c:pt idx="2">
                  <c:v>0.34470000000000001</c:v>
                </c:pt>
                <c:pt idx="3">
                  <c:v>0.34820000000000001</c:v>
                </c:pt>
                <c:pt idx="4">
                  <c:v>0.51270000000000004</c:v>
                </c:pt>
                <c:pt idx="5">
                  <c:v>0.28649999999999998</c:v>
                </c:pt>
                <c:pt idx="6">
                  <c:v>0.42030000000000001</c:v>
                </c:pt>
                <c:pt idx="7">
                  <c:v>0.38689999999999997</c:v>
                </c:pt>
                <c:pt idx="8">
                  <c:v>0.64749999999999996</c:v>
                </c:pt>
                <c:pt idx="9">
                  <c:v>0.34279999999999999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B8D-B99F-51AFB3EAEAC5}"/>
            </c:ext>
          </c:extLst>
        </c:ser>
        <c:ser>
          <c:idx val="3"/>
          <c:order val="3"/>
          <c:tx>
            <c:strRef>
              <c:f>南京银行!$A$57</c:f>
              <c:strCache>
                <c:ptCount val="1"/>
                <c:pt idx="0">
                  <c:v>可疑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南京银行!$B$57:$K$57</c:f>
              <c:numCache>
                <c:formatCode>0.00%</c:formatCode>
                <c:ptCount val="10"/>
                <c:pt idx="0">
                  <c:v>0.20929999999999999</c:v>
                </c:pt>
                <c:pt idx="1">
                  <c:v>9.1799999999999993E-2</c:v>
                </c:pt>
                <c:pt idx="2">
                  <c:v>0.10779999999999999</c:v>
                </c:pt>
                <c:pt idx="3">
                  <c:v>0.38569999999999999</c:v>
                </c:pt>
                <c:pt idx="4">
                  <c:v>0.43209999999999998</c:v>
                </c:pt>
                <c:pt idx="5">
                  <c:v>0.3921</c:v>
                </c:pt>
                <c:pt idx="6">
                  <c:v>0.44679999999999997</c:v>
                </c:pt>
                <c:pt idx="7">
                  <c:v>0.52639999999999998</c:v>
                </c:pt>
                <c:pt idx="8">
                  <c:v>0.65040000000000009</c:v>
                </c:pt>
                <c:pt idx="9">
                  <c:v>0.28870000000000001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3-4B8D-B99F-51AFB3EA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2047088"/>
        <c:axId val="-432042192"/>
      </c:lineChart>
      <c:catAx>
        <c:axId val="-4320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32042192"/>
        <c:crosses val="autoZero"/>
        <c:auto val="1"/>
        <c:lblAlgn val="ctr"/>
        <c:lblOffset val="100"/>
        <c:noMultiLvlLbl val="0"/>
      </c:catAx>
      <c:valAx>
        <c:axId val="-432042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-43204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928061826758"/>
          <c:y val="3.3073574379793538E-2"/>
          <c:w val="0.78670425072708838"/>
          <c:h val="0.75900181134408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'建行 '!$A$59</c:f>
              <c:strCache>
                <c:ptCount val="1"/>
                <c:pt idx="0">
                  <c:v>电力、热力、燃气及水生产和供应业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'!$B$61:$B$80</c:f>
              <c:numCache>
                <c:formatCode>General</c:formatCode>
                <c:ptCount val="20"/>
                <c:pt idx="0">
                  <c:v>377285</c:v>
                </c:pt>
                <c:pt idx="1">
                  <c:v>408726</c:v>
                </c:pt>
                <c:pt idx="2">
                  <c:v>452472</c:v>
                </c:pt>
                <c:pt idx="3">
                  <c:v>495791</c:v>
                </c:pt>
                <c:pt idx="4">
                  <c:v>486094</c:v>
                </c:pt>
                <c:pt idx="5">
                  <c:v>500143</c:v>
                </c:pt>
                <c:pt idx="6">
                  <c:v>518327</c:v>
                </c:pt>
                <c:pt idx="7">
                  <c:v>548826</c:v>
                </c:pt>
                <c:pt idx="8">
                  <c:v>569517</c:v>
                </c:pt>
                <c:pt idx="9">
                  <c:v>596691</c:v>
                </c:pt>
                <c:pt idx="10">
                  <c:v>593497</c:v>
                </c:pt>
                <c:pt idx="11">
                  <c:v>568436</c:v>
                </c:pt>
                <c:pt idx="12">
                  <c:v>571028</c:v>
                </c:pt>
                <c:pt idx="13">
                  <c:v>587796</c:v>
                </c:pt>
                <c:pt idx="14">
                  <c:v>606342</c:v>
                </c:pt>
                <c:pt idx="15">
                  <c:v>629896</c:v>
                </c:pt>
                <c:pt idx="16">
                  <c:v>642026</c:v>
                </c:pt>
                <c:pt idx="17">
                  <c:v>653909</c:v>
                </c:pt>
                <c:pt idx="18">
                  <c:v>689258</c:v>
                </c:pt>
                <c:pt idx="19">
                  <c:v>773569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21312"/>
        <c:axId val="-25171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'[3]建行 '!$C$60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'建行 '!$A$61:$A$80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'[3]建行 '!$C$61:$C$70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24834</c:v>
                      </c:pt>
                      <c:pt idx="1">
                        <c:v>20169</c:v>
                      </c:pt>
                      <c:pt idx="2">
                        <c:v>23793</c:v>
                      </c:pt>
                      <c:pt idx="3">
                        <c:v>24049</c:v>
                      </c:pt>
                      <c:pt idx="4">
                        <c:v>21413</c:v>
                      </c:pt>
                      <c:pt idx="5">
                        <c:v>19489</c:v>
                      </c:pt>
                      <c:pt idx="6">
                        <c:v>22193</c:v>
                      </c:pt>
                      <c:pt idx="7">
                        <c:v>22278</c:v>
                      </c:pt>
                      <c:pt idx="8">
                        <c:v>25577</c:v>
                      </c:pt>
                      <c:pt idx="9">
                        <c:v>28167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23-43ED-8DF9-37EACEEE2E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'建行 '!$D$60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'!$D$61:$D$80</c:f>
              <c:numCache>
                <c:formatCode>0.00%</c:formatCode>
                <c:ptCount val="20"/>
                <c:pt idx="0">
                  <c:v>1.5789124932080522E-2</c:v>
                </c:pt>
                <c:pt idx="1">
                  <c:v>1.6776520211584288E-2</c:v>
                </c:pt>
                <c:pt idx="2">
                  <c:v>1.4745663820081684E-2</c:v>
                </c:pt>
                <c:pt idx="3">
                  <c:v>1.0230117125966385E-2</c:v>
                </c:pt>
                <c:pt idx="4">
                  <c:v>8.2103461470415182E-3</c:v>
                </c:pt>
                <c:pt idx="5">
                  <c:v>6.9700065781186579E-3</c:v>
                </c:pt>
                <c:pt idx="6">
                  <c:v>8.5351525195484709E-3</c:v>
                </c:pt>
                <c:pt idx="7">
                  <c:v>8.5072500209538177E-3</c:v>
                </c:pt>
                <c:pt idx="8">
                  <c:v>6.8988283053886016E-3</c:v>
                </c:pt>
                <c:pt idx="9">
                  <c:v>6.0969580570177867E-3</c:v>
                </c:pt>
                <c:pt idx="10">
                  <c:v>5.3193192214956433E-3</c:v>
                </c:pt>
                <c:pt idx="11">
                  <c:v>3.9617476725612027E-3</c:v>
                </c:pt>
                <c:pt idx="12">
                  <c:v>3.554992049426648E-3</c:v>
                </c:pt>
                <c:pt idx="13">
                  <c:v>4.0286085648762494E-3</c:v>
                </c:pt>
                <c:pt idx="14">
                  <c:v>3.0510833819857438E-3</c:v>
                </c:pt>
                <c:pt idx="15">
                  <c:v>4.2626084305980669E-3</c:v>
                </c:pt>
                <c:pt idx="16">
                  <c:v>3.2584350166504159E-3</c:v>
                </c:pt>
                <c:pt idx="17">
                  <c:v>2.1899071583354871E-3</c:v>
                </c:pt>
                <c:pt idx="18">
                  <c:v>1.4290730031425098E-3</c:v>
                </c:pt>
                <c:pt idx="19">
                  <c:v>1.8860631695427298E-3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15328"/>
        <c:axId val="-251715872"/>
      </c:lineChart>
      <c:catAx>
        <c:axId val="-2517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6960"/>
        <c:crosses val="autoZero"/>
        <c:auto val="1"/>
        <c:lblAlgn val="ctr"/>
        <c:lblOffset val="100"/>
        <c:noMultiLvlLbl val="0"/>
      </c:catAx>
      <c:valAx>
        <c:axId val="-2517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1312"/>
        <c:crosses val="autoZero"/>
        <c:crossBetween val="between"/>
      </c:valAx>
      <c:valAx>
        <c:axId val="-25171587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5328"/>
        <c:crosses val="max"/>
        <c:crossBetween val="between"/>
      </c:valAx>
      <c:catAx>
        <c:axId val="-2517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96462363739487E-2"/>
          <c:y val="0.92460902319500737"/>
          <c:w val="0.87097225371590337"/>
          <c:h val="7.5390976804992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'建行 '!$A$50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'!$B$50:$T$50</c:f>
              <c:numCache>
                <c:formatCode>0.00%</c:formatCode>
                <c:ptCount val="19"/>
                <c:pt idx="0">
                  <c:v>2.9600000000000001E-2</c:v>
                </c:pt>
                <c:pt idx="1">
                  <c:v>3.6000000000000004E-2</c:v>
                </c:pt>
                <c:pt idx="2">
                  <c:v>1.41E-2</c:v>
                </c:pt>
                <c:pt idx="3">
                  <c:v>2.7799999999999998E-2</c:v>
                </c:pt>
                <c:pt idx="4">
                  <c:v>1.1200000000000002E-2</c:v>
                </c:pt>
                <c:pt idx="5">
                  <c:v>2.69E-2</c:v>
                </c:pt>
                <c:pt idx="6">
                  <c:v>1.52E-2</c:v>
                </c:pt>
                <c:pt idx="7">
                  <c:v>2.5499999999999998E-2</c:v>
                </c:pt>
                <c:pt idx="8">
                  <c:v>9.300000000000001E-3</c:v>
                </c:pt>
                <c:pt idx="9">
                  <c:v>1.9799999999999998E-2</c:v>
                </c:pt>
                <c:pt idx="10">
                  <c:v>9.4999999999999998E-3</c:v>
                </c:pt>
                <c:pt idx="11">
                  <c:v>1.61E-2</c:v>
                </c:pt>
                <c:pt idx="12">
                  <c:v>1.2800000000000001E-2</c:v>
                </c:pt>
                <c:pt idx="13">
                  <c:v>2.7000000000000003E-2</c:v>
                </c:pt>
                <c:pt idx="14">
                  <c:v>1.47E-2</c:v>
                </c:pt>
                <c:pt idx="15">
                  <c:v>3.0800000000000001E-2</c:v>
                </c:pt>
                <c:pt idx="16">
                  <c:v>3.0800000000000001E-2</c:v>
                </c:pt>
                <c:pt idx="17">
                  <c:v>2.5699999999999997E-2</c:v>
                </c:pt>
                <c:pt idx="18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B-46C8-B9F2-DA09DF12461A}"/>
            </c:ext>
          </c:extLst>
        </c:ser>
        <c:ser>
          <c:idx val="1"/>
          <c:order val="1"/>
          <c:tx>
            <c:strRef>
              <c:f>'建行 '!$A$51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'!$B$51:$T$51</c:f>
              <c:numCache>
                <c:formatCode>0.00%</c:formatCode>
                <c:ptCount val="19"/>
                <c:pt idx="0">
                  <c:v>9.4299999999999995E-2</c:v>
                </c:pt>
                <c:pt idx="1">
                  <c:v>8.4000000000000005E-2</c:v>
                </c:pt>
                <c:pt idx="2">
                  <c:v>3.8900000000000004E-2</c:v>
                </c:pt>
                <c:pt idx="3">
                  <c:v>5.74E-2</c:v>
                </c:pt>
                <c:pt idx="4">
                  <c:v>3.1600000000000003E-2</c:v>
                </c:pt>
                <c:pt idx="5">
                  <c:v>0.11320000000000001</c:v>
                </c:pt>
                <c:pt idx="6">
                  <c:v>4.3200000000000002E-2</c:v>
                </c:pt>
                <c:pt idx="7">
                  <c:v>5.0900000000000001E-2</c:v>
                </c:pt>
                <c:pt idx="8">
                  <c:v>2.1000000000000001E-2</c:v>
                </c:pt>
                <c:pt idx="9">
                  <c:v>0.04</c:v>
                </c:pt>
                <c:pt idx="10">
                  <c:v>5.9299999999999999E-2</c:v>
                </c:pt>
                <c:pt idx="11">
                  <c:v>0.10220000000000001</c:v>
                </c:pt>
                <c:pt idx="12">
                  <c:v>6.3299999999999995E-2</c:v>
                </c:pt>
                <c:pt idx="13">
                  <c:v>0.10189999999999999</c:v>
                </c:pt>
                <c:pt idx="14">
                  <c:v>0.17069999999999999</c:v>
                </c:pt>
                <c:pt idx="15">
                  <c:v>0.20579999999999998</c:v>
                </c:pt>
                <c:pt idx="16">
                  <c:v>0.20579999999999998</c:v>
                </c:pt>
                <c:pt idx="17">
                  <c:v>0.21230000000000002</c:v>
                </c:pt>
                <c:pt idx="18">
                  <c:v>0.1431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B-46C8-B9F2-DA09DF12461A}"/>
            </c:ext>
          </c:extLst>
        </c:ser>
        <c:ser>
          <c:idx val="2"/>
          <c:order val="2"/>
          <c:tx>
            <c:strRef>
              <c:f>'建行 '!$A$52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'!$B$52:$T$52</c:f>
              <c:numCache>
                <c:formatCode>0.00%</c:formatCode>
                <c:ptCount val="19"/>
                <c:pt idx="0">
                  <c:v>0.61719999999999997</c:v>
                </c:pt>
                <c:pt idx="1">
                  <c:v>0.442</c:v>
                </c:pt>
                <c:pt idx="2">
                  <c:v>0.29460000000000003</c:v>
                </c:pt>
                <c:pt idx="3">
                  <c:v>0.49780000000000002</c:v>
                </c:pt>
                <c:pt idx="4">
                  <c:v>0.36460000000000004</c:v>
                </c:pt>
                <c:pt idx="5">
                  <c:v>0.27489999999999998</c:v>
                </c:pt>
                <c:pt idx="6">
                  <c:v>0.1419</c:v>
                </c:pt>
                <c:pt idx="7">
                  <c:v>0.2676</c:v>
                </c:pt>
                <c:pt idx="8">
                  <c:v>0.17019999999999999</c:v>
                </c:pt>
                <c:pt idx="9">
                  <c:v>0.42180000000000001</c:v>
                </c:pt>
                <c:pt idx="10">
                  <c:v>0.52490000000000003</c:v>
                </c:pt>
                <c:pt idx="11">
                  <c:v>0.76290000000000002</c:v>
                </c:pt>
                <c:pt idx="12">
                  <c:v>0.46270000000000006</c:v>
                </c:pt>
                <c:pt idx="13">
                  <c:v>0.78280000000000005</c:v>
                </c:pt>
                <c:pt idx="14">
                  <c:v>0.52280000000000004</c:v>
                </c:pt>
                <c:pt idx="15">
                  <c:v>0.84719999999999995</c:v>
                </c:pt>
                <c:pt idx="16">
                  <c:v>0.84719999999999995</c:v>
                </c:pt>
                <c:pt idx="17">
                  <c:v>0.76969999999999994</c:v>
                </c:pt>
                <c:pt idx="18">
                  <c:v>0.49030000000000001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B-46C8-B9F2-DA09DF12461A}"/>
            </c:ext>
          </c:extLst>
        </c:ser>
        <c:ser>
          <c:idx val="3"/>
          <c:order val="3"/>
          <c:tx>
            <c:strRef>
              <c:f>'建行 '!$A$53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'!$B$53:$T$53</c:f>
              <c:numCache>
                <c:formatCode>0.00%</c:formatCode>
                <c:ptCount val="19"/>
                <c:pt idx="0">
                  <c:v>0.16200000000000001</c:v>
                </c:pt>
                <c:pt idx="1">
                  <c:v>0.11560000000000001</c:v>
                </c:pt>
                <c:pt idx="2">
                  <c:v>6.5000000000000002E-2</c:v>
                </c:pt>
                <c:pt idx="3">
                  <c:v>0.11199999999999999</c:v>
                </c:pt>
                <c:pt idx="4">
                  <c:v>0.107</c:v>
                </c:pt>
                <c:pt idx="5">
                  <c:v>0.12509999999999999</c:v>
                </c:pt>
                <c:pt idx="6">
                  <c:v>0.1066</c:v>
                </c:pt>
                <c:pt idx="7">
                  <c:v>0.18379999999999999</c:v>
                </c:pt>
                <c:pt idx="8">
                  <c:v>6.9000000000000006E-2</c:v>
                </c:pt>
                <c:pt idx="9">
                  <c:v>0.13140000000000002</c:v>
                </c:pt>
                <c:pt idx="10">
                  <c:v>5.7599999999999998E-2</c:v>
                </c:pt>
                <c:pt idx="11">
                  <c:v>0.15109999999999998</c:v>
                </c:pt>
                <c:pt idx="12">
                  <c:v>8.8100000000000012E-2</c:v>
                </c:pt>
                <c:pt idx="13">
                  <c:v>0.1573</c:v>
                </c:pt>
                <c:pt idx="14">
                  <c:v>8.1900000000000001E-2</c:v>
                </c:pt>
                <c:pt idx="15">
                  <c:v>0.17550000000000002</c:v>
                </c:pt>
                <c:pt idx="16">
                  <c:v>0.17550000000000002</c:v>
                </c:pt>
                <c:pt idx="17">
                  <c:v>0.26200000000000001</c:v>
                </c:pt>
                <c:pt idx="18">
                  <c:v>5.74E-2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B-46C8-B9F2-DA09DF12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39808"/>
        <c:axId val="-251743072"/>
      </c:lineChart>
      <c:catAx>
        <c:axId val="-251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3072"/>
        <c:crosses val="autoZero"/>
        <c:auto val="1"/>
        <c:lblAlgn val="ctr"/>
        <c:lblOffset val="100"/>
        <c:noMultiLvlLbl val="0"/>
      </c:catAx>
      <c:valAx>
        <c:axId val="-25174307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农行!$B$54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农行!$B$55:$B$70</c:f>
              <c:numCache>
                <c:formatCode>General</c:formatCode>
                <c:ptCount val="16"/>
                <c:pt idx="0">
                  <c:v>886729</c:v>
                </c:pt>
                <c:pt idx="1">
                  <c:v>1011443</c:v>
                </c:pt>
                <c:pt idx="2">
                  <c:v>1046317</c:v>
                </c:pt>
                <c:pt idx="3">
                  <c:v>1152489</c:v>
                </c:pt>
                <c:pt idx="4">
                  <c:v>1204029</c:v>
                </c:pt>
                <c:pt idx="5">
                  <c:v>1288284</c:v>
                </c:pt>
                <c:pt idx="6">
                  <c:v>1349998</c:v>
                </c:pt>
                <c:pt idx="7">
                  <c:v>1376602</c:v>
                </c:pt>
                <c:pt idx="8">
                  <c:v>1372785</c:v>
                </c:pt>
                <c:pt idx="9">
                  <c:v>1439225</c:v>
                </c:pt>
                <c:pt idx="10">
                  <c:v>1391090</c:v>
                </c:pt>
                <c:pt idx="11">
                  <c:v>1430913</c:v>
                </c:pt>
                <c:pt idx="12">
                  <c:v>1367358</c:v>
                </c:pt>
                <c:pt idx="13">
                  <c:v>1348599</c:v>
                </c:pt>
                <c:pt idx="14">
                  <c:v>1225322</c:v>
                </c:pt>
                <c:pt idx="15">
                  <c:v>1316237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41984"/>
        <c:axId val="-251736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农行!$C$54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农行!$A$55:$A$70</c15:sqref>
                        </c15:formulaRef>
                      </c:ext>
                    </c:extLst>
                    <c:strCache>
                      <c:ptCount val="16"/>
                      <c:pt idx="0">
                        <c:v>2009</c:v>
                      </c:pt>
                      <c:pt idx="1">
                        <c:v>2010H</c:v>
                      </c:pt>
                      <c:pt idx="2">
                        <c:v>2010</c:v>
                      </c:pt>
                      <c:pt idx="3">
                        <c:v>2011H</c:v>
                      </c:pt>
                      <c:pt idx="4">
                        <c:v>2011</c:v>
                      </c:pt>
                      <c:pt idx="5">
                        <c:v>2012H</c:v>
                      </c:pt>
                      <c:pt idx="6">
                        <c:v>2012</c:v>
                      </c:pt>
                      <c:pt idx="7">
                        <c:v>2013H</c:v>
                      </c:pt>
                      <c:pt idx="8">
                        <c:v>2013</c:v>
                      </c:pt>
                      <c:pt idx="9">
                        <c:v>2014H</c:v>
                      </c:pt>
                      <c:pt idx="10">
                        <c:v>2014</c:v>
                      </c:pt>
                      <c:pt idx="11">
                        <c:v>2015H</c:v>
                      </c:pt>
                      <c:pt idx="12">
                        <c:v>2015</c:v>
                      </c:pt>
                      <c:pt idx="13">
                        <c:v>2016H</c:v>
                      </c:pt>
                      <c:pt idx="14">
                        <c:v>2016</c:v>
                      </c:pt>
                      <c:pt idx="15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农行!$C$55:$C$70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34445</c:v>
                      </c:pt>
                      <c:pt idx="1">
                        <c:v>30488</c:v>
                      </c:pt>
                      <c:pt idx="2">
                        <c:v>29298</c:v>
                      </c:pt>
                      <c:pt idx="3">
                        <c:v>26467</c:v>
                      </c:pt>
                      <c:pt idx="4">
                        <c:v>26790</c:v>
                      </c:pt>
                      <c:pt idx="5">
                        <c:v>28750</c:v>
                      </c:pt>
                      <c:pt idx="6">
                        <c:v>32206</c:v>
                      </c:pt>
                      <c:pt idx="7">
                        <c:v>36845</c:v>
                      </c:pt>
                      <c:pt idx="8">
                        <c:v>39316</c:v>
                      </c:pt>
                      <c:pt idx="9">
                        <c:v>45350</c:v>
                      </c:pt>
                      <c:pt idx="10">
                        <c:v>51360</c:v>
                      </c:pt>
                      <c:pt idx="11">
                        <c:v>62509</c:v>
                      </c:pt>
                      <c:pt idx="12">
                        <c:v>74522</c:v>
                      </c:pt>
                      <c:pt idx="13">
                        <c:v>80022</c:v>
                      </c:pt>
                      <c:pt idx="14">
                        <c:v>77124</c:v>
                      </c:pt>
                      <c:pt idx="15">
                        <c:v>78879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农行!$D$54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农行!$D$55:$D$70</c:f>
              <c:numCache>
                <c:formatCode>0.00%</c:formatCode>
                <c:ptCount val="16"/>
                <c:pt idx="0">
                  <c:v>3.8845013527244517E-2</c:v>
                </c:pt>
                <c:pt idx="1">
                  <c:v>3.0143072817746527E-2</c:v>
                </c:pt>
                <c:pt idx="2">
                  <c:v>2.8001074244229998E-2</c:v>
                </c:pt>
                <c:pt idx="3">
                  <c:v>2.2965078191635669E-2</c:v>
                </c:pt>
                <c:pt idx="4">
                  <c:v>2.2250294635760434E-2</c:v>
                </c:pt>
                <c:pt idx="5">
                  <c:v>2.2316507850753405E-2</c:v>
                </c:pt>
                <c:pt idx="6">
                  <c:v>2.3856331639009836E-2</c:v>
                </c:pt>
                <c:pt idx="7">
                  <c:v>2.6765179768734899E-2</c:v>
                </c:pt>
                <c:pt idx="8">
                  <c:v>2.8639590321863948E-2</c:v>
                </c:pt>
                <c:pt idx="9">
                  <c:v>3.1510014070072437E-2</c:v>
                </c:pt>
                <c:pt idx="10">
                  <c:v>3.6920688093509409E-2</c:v>
                </c:pt>
                <c:pt idx="11">
                  <c:v>4.3684696414107639E-2</c:v>
                </c:pt>
                <c:pt idx="12">
                  <c:v>5.4500723292656351E-2</c:v>
                </c:pt>
                <c:pt idx="13">
                  <c:v>5.9337134314944619E-2</c:v>
                </c:pt>
                <c:pt idx="14">
                  <c:v>6.2941822639273601E-2</c:v>
                </c:pt>
                <c:pt idx="15">
                  <c:v>5.9927657405163356E-2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32192"/>
        <c:axId val="-251735456"/>
      </c:lineChart>
      <c:catAx>
        <c:axId val="-2517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6000"/>
        <c:crosses val="autoZero"/>
        <c:auto val="1"/>
        <c:lblAlgn val="ctr"/>
        <c:lblOffset val="100"/>
        <c:noMultiLvlLbl val="0"/>
      </c:catAx>
      <c:valAx>
        <c:axId val="-2517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1984"/>
        <c:crosses val="autoZero"/>
        <c:crossBetween val="between"/>
      </c:valAx>
      <c:valAx>
        <c:axId val="-25173545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2192"/>
        <c:crosses val="max"/>
        <c:crossBetween val="between"/>
      </c:valAx>
      <c:catAx>
        <c:axId val="-2517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农行!$A$44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农行!$B$44:$Q$44</c:f>
              <c:numCache>
                <c:formatCode>0.00%</c:formatCode>
                <c:ptCount val="16"/>
                <c:pt idx="0">
                  <c:v>0.05</c:v>
                </c:pt>
                <c:pt idx="1">
                  <c:v>1.6299999999999999E-2</c:v>
                </c:pt>
                <c:pt idx="2">
                  <c:v>3.1E-2</c:v>
                </c:pt>
                <c:pt idx="3">
                  <c:v>9.7999999999999997E-3</c:v>
                </c:pt>
                <c:pt idx="4">
                  <c:v>2.2599999999999999E-2</c:v>
                </c:pt>
                <c:pt idx="5">
                  <c:v>1.3999999999999999E-2</c:v>
                </c:pt>
                <c:pt idx="6">
                  <c:v>2.4900000000000002E-2</c:v>
                </c:pt>
                <c:pt idx="7">
                  <c:v>1.2800000000000001E-2</c:v>
                </c:pt>
                <c:pt idx="8">
                  <c:v>2.53E-2</c:v>
                </c:pt>
                <c:pt idx="9">
                  <c:v>1.67E-2</c:v>
                </c:pt>
                <c:pt idx="10">
                  <c:v>3.6000000000000004E-2</c:v>
                </c:pt>
                <c:pt idx="11">
                  <c:v>2.5099999999999997E-2</c:v>
                </c:pt>
                <c:pt idx="12">
                  <c:v>4.9599999999999998E-2</c:v>
                </c:pt>
                <c:pt idx="13">
                  <c:v>2.5600000000000001E-2</c:v>
                </c:pt>
                <c:pt idx="14">
                  <c:v>0.03</c:v>
                </c:pt>
                <c:pt idx="1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E-4155-A7B7-BCF5F7A61C41}"/>
            </c:ext>
          </c:extLst>
        </c:ser>
        <c:ser>
          <c:idx val="1"/>
          <c:order val="1"/>
          <c:tx>
            <c:strRef>
              <c:f>农行!$A$45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农行!$B$45:$Q$45</c:f>
              <c:numCache>
                <c:formatCode>0.00%</c:formatCode>
                <c:ptCount val="16"/>
                <c:pt idx="0">
                  <c:v>6.5099999999999991E-2</c:v>
                </c:pt>
                <c:pt idx="1">
                  <c:v>1.9900000000000001E-2</c:v>
                </c:pt>
                <c:pt idx="2">
                  <c:v>4.1500000000000002E-2</c:v>
                </c:pt>
                <c:pt idx="3">
                  <c:v>1.5100000000000001E-2</c:v>
                </c:pt>
                <c:pt idx="4">
                  <c:v>2.6099999999999998E-2</c:v>
                </c:pt>
                <c:pt idx="5">
                  <c:v>2.2400000000000003E-2</c:v>
                </c:pt>
                <c:pt idx="6">
                  <c:v>4.6500000000000007E-2</c:v>
                </c:pt>
                <c:pt idx="7">
                  <c:v>3.4599999999999999E-2</c:v>
                </c:pt>
                <c:pt idx="8">
                  <c:v>4.36E-2</c:v>
                </c:pt>
                <c:pt idx="9">
                  <c:v>4.0599999999999997E-2</c:v>
                </c:pt>
                <c:pt idx="10">
                  <c:v>4.99E-2</c:v>
                </c:pt>
                <c:pt idx="11">
                  <c:v>0.1216</c:v>
                </c:pt>
                <c:pt idx="12">
                  <c:v>0.18280000000000002</c:v>
                </c:pt>
                <c:pt idx="13">
                  <c:v>0.16289999999999999</c:v>
                </c:pt>
                <c:pt idx="14">
                  <c:v>0.24859999999999999</c:v>
                </c:pt>
                <c:pt idx="15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E-4155-A7B7-BCF5F7A61C41}"/>
            </c:ext>
          </c:extLst>
        </c:ser>
        <c:ser>
          <c:idx val="2"/>
          <c:order val="2"/>
          <c:tx>
            <c:strRef>
              <c:f>农行!$A$46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农行!$B$46:$Q$46</c:f>
              <c:numCache>
                <c:formatCode>0.00%</c:formatCode>
                <c:ptCount val="16"/>
                <c:pt idx="0">
                  <c:v>0.39329999999999998</c:v>
                </c:pt>
                <c:pt idx="1">
                  <c:v>0.12770000000000001</c:v>
                </c:pt>
                <c:pt idx="2">
                  <c:v>0.24340000000000001</c:v>
                </c:pt>
                <c:pt idx="3">
                  <c:v>9.8299999999999998E-2</c:v>
                </c:pt>
                <c:pt idx="4">
                  <c:v>0.1482</c:v>
                </c:pt>
                <c:pt idx="5">
                  <c:v>0.14279999999999998</c:v>
                </c:pt>
                <c:pt idx="6">
                  <c:v>0.21789999999999998</c:v>
                </c:pt>
                <c:pt idx="7">
                  <c:v>0.34689999999999999</c:v>
                </c:pt>
                <c:pt idx="8">
                  <c:v>0.37240000000000001</c:v>
                </c:pt>
                <c:pt idx="9">
                  <c:v>0.49640000000000001</c:v>
                </c:pt>
                <c:pt idx="10">
                  <c:v>0.42530000000000001</c:v>
                </c:pt>
                <c:pt idx="11">
                  <c:v>0.86760000000000004</c:v>
                </c:pt>
                <c:pt idx="12">
                  <c:v>0.86939999999999995</c:v>
                </c:pt>
                <c:pt idx="13">
                  <c:v>0.80090000000000006</c:v>
                </c:pt>
                <c:pt idx="14">
                  <c:v>0.89230000000000009</c:v>
                </c:pt>
                <c:pt idx="15">
                  <c:v>0.68389999999999995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E-4155-A7B7-BCF5F7A61C41}"/>
            </c:ext>
          </c:extLst>
        </c:ser>
        <c:ser>
          <c:idx val="3"/>
          <c:order val="3"/>
          <c:tx>
            <c:strRef>
              <c:f>农行!$A$47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农行!$B$47:$Q$47</c:f>
              <c:numCache>
                <c:formatCode>0.00%</c:formatCode>
                <c:ptCount val="16"/>
                <c:pt idx="0">
                  <c:v>5.8299999999999998E-2</c:v>
                </c:pt>
                <c:pt idx="1">
                  <c:v>2.7400000000000001E-2</c:v>
                </c:pt>
                <c:pt idx="2">
                  <c:v>5.2600000000000001E-2</c:v>
                </c:pt>
                <c:pt idx="3">
                  <c:v>3.4099999999999998E-2</c:v>
                </c:pt>
                <c:pt idx="4">
                  <c:v>5.4100000000000002E-2</c:v>
                </c:pt>
                <c:pt idx="5">
                  <c:v>3.4500000000000003E-2</c:v>
                </c:pt>
                <c:pt idx="6">
                  <c:v>4.9599999999999998E-2</c:v>
                </c:pt>
                <c:pt idx="7">
                  <c:v>4.9699999999999994E-2</c:v>
                </c:pt>
                <c:pt idx="8">
                  <c:v>8.6199999999999999E-2</c:v>
                </c:pt>
                <c:pt idx="9">
                  <c:v>6.9199999999999998E-2</c:v>
                </c:pt>
                <c:pt idx="10">
                  <c:v>0.10099999999999999</c:v>
                </c:pt>
                <c:pt idx="11">
                  <c:v>4.9800000000000004E-2</c:v>
                </c:pt>
                <c:pt idx="12">
                  <c:v>0.10349999999999999</c:v>
                </c:pt>
                <c:pt idx="13">
                  <c:v>4.7699999999999992E-2</c:v>
                </c:pt>
                <c:pt idx="14">
                  <c:v>9.5500000000000002E-2</c:v>
                </c:pt>
                <c:pt idx="15">
                  <c:v>3.3500000000000002E-2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E-4155-A7B7-BCF5F7A6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089456"/>
        <c:axId val="-249093264"/>
      </c:lineChart>
      <c:catAx>
        <c:axId val="-24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93264"/>
        <c:crosses val="autoZero"/>
        <c:auto val="1"/>
        <c:lblAlgn val="ctr"/>
        <c:lblOffset val="100"/>
        <c:noMultiLvlLbl val="0"/>
      </c:catAx>
      <c:valAx>
        <c:axId val="-2490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招行!$A$47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招行!$B$47:$T$47</c:f>
              <c:numCache>
                <c:formatCode>0.00%</c:formatCode>
                <c:ptCount val="19"/>
                <c:pt idx="0">
                  <c:v>4.0599999999999997E-2</c:v>
                </c:pt>
                <c:pt idx="1">
                  <c:v>2.52E-2</c:v>
                </c:pt>
                <c:pt idx="2">
                  <c:v>1.01E-2</c:v>
                </c:pt>
                <c:pt idx="3">
                  <c:v>2.86E-2</c:v>
                </c:pt>
                <c:pt idx="4">
                  <c:v>5.1999999999999998E-3</c:v>
                </c:pt>
                <c:pt idx="5">
                  <c:v>1.2500000000000001E-2</c:v>
                </c:pt>
                <c:pt idx="6">
                  <c:v>7.0999999999999995E-3</c:v>
                </c:pt>
                <c:pt idx="7">
                  <c:v>1.3300000000000001E-2</c:v>
                </c:pt>
                <c:pt idx="8">
                  <c:v>7.4000000000000003E-3</c:v>
                </c:pt>
                <c:pt idx="9">
                  <c:v>1.6E-2</c:v>
                </c:pt>
                <c:pt idx="10">
                  <c:v>9.7999999999999997E-3</c:v>
                </c:pt>
                <c:pt idx="11">
                  <c:v>2.35E-2</c:v>
                </c:pt>
                <c:pt idx="12">
                  <c:v>1.8500000000000003E-2</c:v>
                </c:pt>
                <c:pt idx="13">
                  <c:v>4.1399999999999999E-2</c:v>
                </c:pt>
                <c:pt idx="14">
                  <c:v>2.9600000000000001E-2</c:v>
                </c:pt>
                <c:pt idx="15">
                  <c:v>5.0700000000000002E-2</c:v>
                </c:pt>
                <c:pt idx="16">
                  <c:v>2.1600000000000001E-2</c:v>
                </c:pt>
                <c:pt idx="17">
                  <c:v>3.6499999999999998E-2</c:v>
                </c:pt>
                <c:pt idx="18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招行!$A$48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招行!$B$48:$T$48</c:f>
              <c:numCache>
                <c:formatCode>0.00%</c:formatCode>
                <c:ptCount val="19"/>
                <c:pt idx="0">
                  <c:v>0.15989999999999999</c:v>
                </c:pt>
                <c:pt idx="1">
                  <c:v>0.11890000000000001</c:v>
                </c:pt>
                <c:pt idx="2">
                  <c:v>6.3E-2</c:v>
                </c:pt>
                <c:pt idx="3">
                  <c:v>7.4200000000000002E-2</c:v>
                </c:pt>
                <c:pt idx="4">
                  <c:v>2.41E-2</c:v>
                </c:pt>
                <c:pt idx="5">
                  <c:v>7.1500000000000008E-2</c:v>
                </c:pt>
                <c:pt idx="6">
                  <c:v>4.24E-2</c:v>
                </c:pt>
                <c:pt idx="7">
                  <c:v>5.0199999999999995E-2</c:v>
                </c:pt>
                <c:pt idx="8">
                  <c:v>7.0199999999999999E-2</c:v>
                </c:pt>
                <c:pt idx="9">
                  <c:v>7.4900000000000008E-2</c:v>
                </c:pt>
                <c:pt idx="10">
                  <c:v>0.14480000000000001</c:v>
                </c:pt>
                <c:pt idx="11">
                  <c:v>0.16620000000000001</c:v>
                </c:pt>
                <c:pt idx="12">
                  <c:v>0.28149999999999997</c:v>
                </c:pt>
                <c:pt idx="13">
                  <c:v>0.25469999999999998</c:v>
                </c:pt>
                <c:pt idx="14">
                  <c:v>0.4163</c:v>
                </c:pt>
                <c:pt idx="15">
                  <c:v>0.42170000000000002</c:v>
                </c:pt>
                <c:pt idx="16">
                  <c:v>0.26829999999999998</c:v>
                </c:pt>
                <c:pt idx="17">
                  <c:v>0.42420000000000002</c:v>
                </c:pt>
                <c:pt idx="18">
                  <c:v>0.17460000000000001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招行!$A$49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招行!$B$49:$T$49</c:f>
              <c:numCache>
                <c:formatCode>0.00%</c:formatCode>
                <c:ptCount val="19"/>
                <c:pt idx="0">
                  <c:v>0.3085</c:v>
                </c:pt>
                <c:pt idx="1">
                  <c:v>0.29089999999999999</c:v>
                </c:pt>
                <c:pt idx="2">
                  <c:v>0.22649999999999998</c:v>
                </c:pt>
                <c:pt idx="3">
                  <c:v>0.36840000000000006</c:v>
                </c:pt>
                <c:pt idx="4">
                  <c:v>0.33860000000000001</c:v>
                </c:pt>
                <c:pt idx="5">
                  <c:v>0.49090000000000006</c:v>
                </c:pt>
                <c:pt idx="6">
                  <c:v>5.45E-2</c:v>
                </c:pt>
                <c:pt idx="7">
                  <c:v>0.1895</c:v>
                </c:pt>
                <c:pt idx="8">
                  <c:v>0.23370000000000002</c:v>
                </c:pt>
                <c:pt idx="9">
                  <c:v>0.53090000000000004</c:v>
                </c:pt>
                <c:pt idx="10">
                  <c:v>0.39250000000000002</c:v>
                </c:pt>
                <c:pt idx="11">
                  <c:v>0.78890000000000005</c:v>
                </c:pt>
                <c:pt idx="12">
                  <c:v>0.37189999999999995</c:v>
                </c:pt>
                <c:pt idx="13">
                  <c:v>0.64599999999999991</c:v>
                </c:pt>
                <c:pt idx="14">
                  <c:v>0.33380000000000004</c:v>
                </c:pt>
                <c:pt idx="15">
                  <c:v>0.55610000000000004</c:v>
                </c:pt>
                <c:pt idx="16">
                  <c:v>0.48090000000000005</c:v>
                </c:pt>
                <c:pt idx="17">
                  <c:v>0.75859999999999994</c:v>
                </c:pt>
                <c:pt idx="18">
                  <c:v>0.47310000000000002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招行!$A$50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招行!$B$50:$T$50</c:f>
              <c:numCache>
                <c:formatCode>0.00%</c:formatCode>
                <c:ptCount val="19"/>
                <c:pt idx="0">
                  <c:v>0.12820000000000001</c:v>
                </c:pt>
                <c:pt idx="1">
                  <c:v>0.1449</c:v>
                </c:pt>
                <c:pt idx="2">
                  <c:v>0.13400000000000001</c:v>
                </c:pt>
                <c:pt idx="3">
                  <c:v>0.24199999999999999</c:v>
                </c:pt>
                <c:pt idx="4">
                  <c:v>4.7E-2</c:v>
                </c:pt>
                <c:pt idx="5">
                  <c:v>0.2555</c:v>
                </c:pt>
                <c:pt idx="6">
                  <c:v>5.5999999999999994E-2</c:v>
                </c:pt>
                <c:pt idx="7">
                  <c:v>0.17829999999999999</c:v>
                </c:pt>
                <c:pt idx="8">
                  <c:v>0.17469999999999999</c:v>
                </c:pt>
                <c:pt idx="9">
                  <c:v>0.1993</c:v>
                </c:pt>
                <c:pt idx="10">
                  <c:v>0.16760000000000003</c:v>
                </c:pt>
                <c:pt idx="11">
                  <c:v>0.37880000000000003</c:v>
                </c:pt>
                <c:pt idx="12">
                  <c:v>0.1961</c:v>
                </c:pt>
                <c:pt idx="13">
                  <c:v>0.36619999999999997</c:v>
                </c:pt>
                <c:pt idx="14">
                  <c:v>0.1275</c:v>
                </c:pt>
                <c:pt idx="15">
                  <c:v>0.30120000000000002</c:v>
                </c:pt>
                <c:pt idx="16">
                  <c:v>0.17489999999999997</c:v>
                </c:pt>
                <c:pt idx="17">
                  <c:v>0.49079999999999996</c:v>
                </c:pt>
                <c:pt idx="18">
                  <c:v>0.1246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7296"/>
        <c:axId val="-251726752"/>
      </c:lineChart>
      <c:catAx>
        <c:axId val="-251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6752"/>
        <c:crosses val="autoZero"/>
        <c:auto val="1"/>
        <c:lblAlgn val="ctr"/>
        <c:lblOffset val="100"/>
        <c:noMultiLvlLbl val="0"/>
      </c:catAx>
      <c:valAx>
        <c:axId val="-25172675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招行!$B$57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招行!$B$58:$B$77</c:f>
              <c:numCache>
                <c:formatCode>General</c:formatCode>
                <c:ptCount val="20"/>
                <c:pt idx="0">
                  <c:v>132652</c:v>
                </c:pt>
                <c:pt idx="1">
                  <c:v>149421</c:v>
                </c:pt>
                <c:pt idx="2">
                  <c:v>158018</c:v>
                </c:pt>
                <c:pt idx="3">
                  <c:v>182858</c:v>
                </c:pt>
                <c:pt idx="4">
                  <c:v>194388</c:v>
                </c:pt>
                <c:pt idx="5">
                  <c:v>229554</c:v>
                </c:pt>
                <c:pt idx="6">
                  <c:v>253454</c:v>
                </c:pt>
                <c:pt idx="7">
                  <c:v>292876</c:v>
                </c:pt>
                <c:pt idx="8">
                  <c:v>307972</c:v>
                </c:pt>
                <c:pt idx="9">
                  <c:v>348366</c:v>
                </c:pt>
                <c:pt idx="10">
                  <c:v>364904</c:v>
                </c:pt>
                <c:pt idx="11">
                  <c:v>401206</c:v>
                </c:pt>
                <c:pt idx="12">
                  <c:v>388340</c:v>
                </c:pt>
                <c:pt idx="13">
                  <c:v>392012</c:v>
                </c:pt>
                <c:pt idx="14">
                  <c:v>360270</c:v>
                </c:pt>
                <c:pt idx="15">
                  <c:v>348411</c:v>
                </c:pt>
                <c:pt idx="16">
                  <c:v>332147</c:v>
                </c:pt>
                <c:pt idx="17">
                  <c:v>313733</c:v>
                </c:pt>
                <c:pt idx="18">
                  <c:v>297442</c:v>
                </c:pt>
                <c:pt idx="19">
                  <c:v>291921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828400"/>
        <c:axId val="-436827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招行!$C$57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招行!$A$58:$A$77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招行!$C$58:$C$77</c15:sqref>
                        </c15:formulaRef>
                      </c:ext>
                    </c:extLst>
                    <c:numCache>
                      <c:formatCode>0_);[Red]\(0\)</c:formatCode>
                      <c:ptCount val="20"/>
                      <c:pt idx="0">
                        <c:v>3223.4436000000001</c:v>
                      </c:pt>
                      <c:pt idx="1">
                        <c:v>2838.9989999999998</c:v>
                      </c:pt>
                      <c:pt idx="2">
                        <c:v>2627</c:v>
                      </c:pt>
                      <c:pt idx="3">
                        <c:v>2838</c:v>
                      </c:pt>
                      <c:pt idx="4">
                        <c:v>2888</c:v>
                      </c:pt>
                      <c:pt idx="5">
                        <c:v>2584</c:v>
                      </c:pt>
                      <c:pt idx="6">
                        <c:v>2680</c:v>
                      </c:pt>
                      <c:pt idx="7">
                        <c:v>2489</c:v>
                      </c:pt>
                      <c:pt idx="8">
                        <c:v>2682</c:v>
                      </c:pt>
                      <c:pt idx="9">
                        <c:v>3075</c:v>
                      </c:pt>
                      <c:pt idx="10">
                        <c:v>3623</c:v>
                      </c:pt>
                      <c:pt idx="11">
                        <c:v>4788</c:v>
                      </c:pt>
                      <c:pt idx="12">
                        <c:v>6904</c:v>
                      </c:pt>
                      <c:pt idx="13">
                        <c:v>7618</c:v>
                      </c:pt>
                      <c:pt idx="14">
                        <c:v>9628</c:v>
                      </c:pt>
                      <c:pt idx="15">
                        <c:v>11880</c:v>
                      </c:pt>
                      <c:pt idx="16">
                        <c:v>15238</c:v>
                      </c:pt>
                      <c:pt idx="17">
                        <c:v>17056</c:v>
                      </c:pt>
                      <c:pt idx="18">
                        <c:v>18970</c:v>
                      </c:pt>
                      <c:pt idx="1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招行!$D$57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招行!$D$58:$D$77</c:f>
              <c:numCache>
                <c:formatCode>0.00%</c:formatCode>
                <c:ptCount val="20"/>
                <c:pt idx="0">
                  <c:v>2.4300000000000002E-2</c:v>
                </c:pt>
                <c:pt idx="1">
                  <c:v>1.9E-2</c:v>
                </c:pt>
                <c:pt idx="2">
                  <c:v>1.662468832664633E-2</c:v>
                </c:pt>
                <c:pt idx="3">
                  <c:v>1.5520239748876178E-2</c:v>
                </c:pt>
                <c:pt idx="4">
                  <c:v>1.485688416980472E-2</c:v>
                </c:pt>
                <c:pt idx="5">
                  <c:v>1.125661064498985E-2</c:v>
                </c:pt>
                <c:pt idx="6">
                  <c:v>1.0573910847727793E-2</c:v>
                </c:pt>
                <c:pt idx="7">
                  <c:v>8.498477171226048E-3</c:v>
                </c:pt>
                <c:pt idx="8">
                  <c:v>8.7085838972374117E-3</c:v>
                </c:pt>
                <c:pt idx="9">
                  <c:v>8.8269234081397151E-3</c:v>
                </c:pt>
                <c:pt idx="10">
                  <c:v>9.9286387652642895E-3</c:v>
                </c:pt>
                <c:pt idx="11">
                  <c:v>1.1934018932917255E-2</c:v>
                </c:pt>
                <c:pt idx="12">
                  <c:v>1.7778235566771387E-2</c:v>
                </c:pt>
                <c:pt idx="13">
                  <c:v>1.9433078579227166E-2</c:v>
                </c:pt>
                <c:pt idx="14">
                  <c:v>2.6724401143586755E-2</c:v>
                </c:pt>
                <c:pt idx="15">
                  <c:v>3.4097660521625321E-2</c:v>
                </c:pt>
                <c:pt idx="16">
                  <c:v>4.5877277229660361E-2</c:v>
                </c:pt>
                <c:pt idx="17">
                  <c:v>5.4364698645026181E-2</c:v>
                </c:pt>
                <c:pt idx="18">
                  <c:v>6.3777139744891437E-2</c:v>
                </c:pt>
                <c:pt idx="19">
                  <c:v>6.3582270545798347E-2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6826224"/>
        <c:axId val="-436827312"/>
      </c:lineChart>
      <c:catAx>
        <c:axId val="-4368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7856"/>
        <c:crosses val="autoZero"/>
        <c:auto val="1"/>
        <c:lblAlgn val="ctr"/>
        <c:lblOffset val="100"/>
        <c:noMultiLvlLbl val="0"/>
      </c:catAx>
      <c:valAx>
        <c:axId val="-436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8400"/>
        <c:crosses val="autoZero"/>
        <c:crossBetween val="between"/>
      </c:valAx>
      <c:valAx>
        <c:axId val="-4368273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6224"/>
        <c:crosses val="max"/>
        <c:crossBetween val="between"/>
      </c:valAx>
      <c:catAx>
        <c:axId val="-4368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682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'中信  '!$B$54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'!$B$55:$B$74</c:f>
              <c:numCache>
                <c:formatCode>General</c:formatCode>
                <c:ptCount val="20"/>
                <c:pt idx="0">
                  <c:v>145272</c:v>
                </c:pt>
                <c:pt idx="1">
                  <c:v>159237</c:v>
                </c:pt>
                <c:pt idx="2">
                  <c:v>163164</c:v>
                </c:pt>
                <c:pt idx="3">
                  <c:v>200776</c:v>
                </c:pt>
                <c:pt idx="4">
                  <c:v>210446</c:v>
                </c:pt>
                <c:pt idx="5">
                  <c:v>250401</c:v>
                </c:pt>
                <c:pt idx="6">
                  <c:v>260264</c:v>
                </c:pt>
                <c:pt idx="7">
                  <c:v>284298</c:v>
                </c:pt>
                <c:pt idx="8">
                  <c:v>301815</c:v>
                </c:pt>
                <c:pt idx="9">
                  <c:v>324967</c:v>
                </c:pt>
                <c:pt idx="10">
                  <c:v>356625</c:v>
                </c:pt>
                <c:pt idx="11">
                  <c:v>384766</c:v>
                </c:pt>
                <c:pt idx="12">
                  <c:v>412819</c:v>
                </c:pt>
                <c:pt idx="13">
                  <c:v>429686</c:v>
                </c:pt>
                <c:pt idx="14">
                  <c:v>384521</c:v>
                </c:pt>
                <c:pt idx="15">
                  <c:v>395705</c:v>
                </c:pt>
                <c:pt idx="16">
                  <c:v>414273</c:v>
                </c:pt>
                <c:pt idx="17">
                  <c:v>415182</c:v>
                </c:pt>
                <c:pt idx="18">
                  <c:v>385822</c:v>
                </c:pt>
                <c:pt idx="19">
                  <c:v>343451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3789296"/>
        <c:axId val="-1293788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'中信  '!$C$54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'中信  '!$A$55:$A$74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 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'中信  '!$C$65:$C$74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4272</c:v>
                      </c:pt>
                      <c:pt idx="1">
                        <c:v>5421</c:v>
                      </c:pt>
                      <c:pt idx="2">
                        <c:v>6454</c:v>
                      </c:pt>
                      <c:pt idx="3">
                        <c:v>7735</c:v>
                      </c:pt>
                      <c:pt idx="4">
                        <c:v>8758</c:v>
                      </c:pt>
                      <c:pt idx="5">
                        <c:v>8142</c:v>
                      </c:pt>
                      <c:pt idx="6">
                        <c:v>10329</c:v>
                      </c:pt>
                      <c:pt idx="7">
                        <c:v>10764</c:v>
                      </c:pt>
                      <c:pt idx="8">
                        <c:v>14506</c:v>
                      </c:pt>
                      <c:pt idx="9">
                        <c:v>15234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'中信  '!$D$54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'!$D$55:$D$74</c:f>
              <c:numCache>
                <c:formatCode>0.00%</c:formatCode>
                <c:ptCount val="20"/>
                <c:pt idx="0">
                  <c:v>2.7885621454925933E-2</c:v>
                </c:pt>
                <c:pt idx="1">
                  <c:v>2.6112021703498557E-2</c:v>
                </c:pt>
                <c:pt idx="2">
                  <c:v>2.6353852565516905E-2</c:v>
                </c:pt>
                <c:pt idx="3">
                  <c:v>2.2517631589432999E-2</c:v>
                </c:pt>
                <c:pt idx="4">
                  <c:v>1.8779164251161818E-2</c:v>
                </c:pt>
                <c:pt idx="5">
                  <c:v>1.5187639027000691E-2</c:v>
                </c:pt>
                <c:pt idx="6">
                  <c:v>1.1818768634924539E-2</c:v>
                </c:pt>
                <c:pt idx="7">
                  <c:v>9.6694313713075724E-3</c:v>
                </c:pt>
                <c:pt idx="8">
                  <c:v>7.6006825373159054E-3</c:v>
                </c:pt>
                <c:pt idx="9">
                  <c:v>9.6379016946336084E-3</c:v>
                </c:pt>
                <c:pt idx="10">
                  <c:v>1.1978969505783386E-2</c:v>
                </c:pt>
                <c:pt idx="11">
                  <c:v>1.4089082715208725E-2</c:v>
                </c:pt>
                <c:pt idx="12">
                  <c:v>1.5633970335667689E-2</c:v>
                </c:pt>
                <c:pt idx="13">
                  <c:v>1.8001517387115241E-2</c:v>
                </c:pt>
                <c:pt idx="14">
                  <c:v>2.2776389325940585E-2</c:v>
                </c:pt>
                <c:pt idx="15">
                  <c:v>2.0575934092316246E-2</c:v>
                </c:pt>
                <c:pt idx="16">
                  <c:v>2.4932834145599641E-2</c:v>
                </c:pt>
                <c:pt idx="17">
                  <c:v>2.5925979449976155E-2</c:v>
                </c:pt>
                <c:pt idx="18">
                  <c:v>3.7597648656634404E-2</c:v>
                </c:pt>
                <c:pt idx="19">
                  <c:v>4.4355672279306216E-2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3793648"/>
        <c:axId val="-1293788208"/>
      </c:lineChart>
      <c:catAx>
        <c:axId val="-1293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8752"/>
        <c:crosses val="autoZero"/>
        <c:auto val="1"/>
        <c:lblAlgn val="ctr"/>
        <c:lblOffset val="100"/>
        <c:noMultiLvlLbl val="0"/>
      </c:catAx>
      <c:valAx>
        <c:axId val="-12937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9296"/>
        <c:crosses val="autoZero"/>
        <c:crossBetween val="between"/>
      </c:valAx>
      <c:valAx>
        <c:axId val="-12937882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93648"/>
        <c:crosses val="max"/>
        <c:crossBetween val="between"/>
      </c:valAx>
      <c:catAx>
        <c:axId val="-12937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378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493059</xdr:colOff>
      <xdr:row>76</xdr:row>
      <xdr:rowOff>67235</xdr:rowOff>
    </xdr:from>
    <xdr:to>
      <xdr:col>10</xdr:col>
      <xdr:colOff>435909</xdr:colOff>
      <xdr:row>93</xdr:row>
      <xdr:rowOff>39641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257742</xdr:colOff>
      <xdr:row>75</xdr:row>
      <xdr:rowOff>90767</xdr:rowOff>
    </xdr:from>
    <xdr:to>
      <xdr:col>17</xdr:col>
      <xdr:colOff>672359</xdr:colOff>
      <xdr:row>93</xdr:row>
      <xdr:rowOff>10085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98200</xdr:colOff>
      <xdr:row>58</xdr:row>
      <xdr:rowOff>90716</xdr:rowOff>
    </xdr:from>
    <xdr:to>
      <xdr:col>11</xdr:col>
      <xdr:colOff>393161</xdr:colOff>
      <xdr:row>74</xdr:row>
      <xdr:rowOff>73473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562258</xdr:colOff>
      <xdr:row>56</xdr:row>
      <xdr:rowOff>101975</xdr:rowOff>
    </xdr:from>
    <xdr:to>
      <xdr:col>19</xdr:col>
      <xdr:colOff>334218</xdr:colOff>
      <xdr:row>74</xdr:row>
      <xdr:rowOff>21292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811306</xdr:colOff>
      <xdr:row>57</xdr:row>
      <xdr:rowOff>128870</xdr:rowOff>
    </xdr:from>
    <xdr:to>
      <xdr:col>10</xdr:col>
      <xdr:colOff>728381</xdr:colOff>
      <xdr:row>74</xdr:row>
      <xdr:rowOff>134471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369801</xdr:colOff>
      <xdr:row>58</xdr:row>
      <xdr:rowOff>73960</xdr:rowOff>
    </xdr:from>
    <xdr:to>
      <xdr:col>19</xdr:col>
      <xdr:colOff>33624</xdr:colOff>
      <xdr:row>75</xdr:row>
      <xdr:rowOff>150159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732864</xdr:colOff>
      <xdr:row>52</xdr:row>
      <xdr:rowOff>44824</xdr:rowOff>
    </xdr:from>
    <xdr:to>
      <xdr:col>10</xdr:col>
      <xdr:colOff>717176</xdr:colOff>
      <xdr:row>68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224118</xdr:colOff>
      <xdr:row>51</xdr:row>
      <xdr:rowOff>90767</xdr:rowOff>
    </xdr:from>
    <xdr:to>
      <xdr:col>17</xdr:col>
      <xdr:colOff>470648</xdr:colOff>
      <xdr:row>68</xdr:row>
      <xdr:rowOff>155761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347915</xdr:colOff>
      <xdr:row>54</xdr:row>
      <xdr:rowOff>46928</xdr:rowOff>
    </xdr:from>
    <xdr:to>
      <xdr:col>16</xdr:col>
      <xdr:colOff>574246</xdr:colOff>
      <xdr:row>70</xdr:row>
      <xdr:rowOff>112192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54</xdr:row>
      <xdr:rowOff>90715</xdr:rowOff>
    </xdr:from>
    <xdr:to>
      <xdr:col>10</xdr:col>
      <xdr:colOff>55022</xdr:colOff>
      <xdr:row>70</xdr:row>
      <xdr:rowOff>73472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79</xdr:row>
      <xdr:rowOff>74084</xdr:rowOff>
    </xdr:from>
    <xdr:to>
      <xdr:col>11</xdr:col>
      <xdr:colOff>63499</xdr:colOff>
      <xdr:row>96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79</xdr:row>
      <xdr:rowOff>47625</xdr:rowOff>
    </xdr:from>
    <xdr:to>
      <xdr:col>19</xdr:col>
      <xdr:colOff>216477</xdr:colOff>
      <xdr:row>95</xdr:row>
      <xdr:rowOff>21649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430892</xdr:colOff>
      <xdr:row>59</xdr:row>
      <xdr:rowOff>114297</xdr:rowOff>
    </xdr:from>
    <xdr:to>
      <xdr:col>16</xdr:col>
      <xdr:colOff>657223</xdr:colOff>
      <xdr:row>76</xdr:row>
      <xdr:rowOff>22679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59</xdr:row>
      <xdr:rowOff>90715</xdr:rowOff>
    </xdr:from>
    <xdr:to>
      <xdr:col>10</xdr:col>
      <xdr:colOff>55022</xdr:colOff>
      <xdr:row>75</xdr:row>
      <xdr:rowOff>73472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72</xdr:row>
      <xdr:rowOff>74084</xdr:rowOff>
    </xdr:from>
    <xdr:to>
      <xdr:col>11</xdr:col>
      <xdr:colOff>63499</xdr:colOff>
      <xdr:row>89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72</xdr:row>
      <xdr:rowOff>47624</xdr:rowOff>
    </xdr:from>
    <xdr:to>
      <xdr:col>19</xdr:col>
      <xdr:colOff>216477</xdr:colOff>
      <xdr:row>89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61</xdr:row>
      <xdr:rowOff>114299</xdr:rowOff>
    </xdr:from>
    <xdr:to>
      <xdr:col>11</xdr:col>
      <xdr:colOff>394607</xdr:colOff>
      <xdr:row>77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27216</xdr:colOff>
      <xdr:row>60</xdr:row>
      <xdr:rowOff>136071</xdr:rowOff>
    </xdr:from>
    <xdr:to>
      <xdr:col>19</xdr:col>
      <xdr:colOff>443864</xdr:colOff>
      <xdr:row>78</xdr:row>
      <xdr:rowOff>90514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esktop/&#12304;&#19996;&#21556;&#38134;&#34892;&#12305;&#32769;16&#23478;&#19978;&#24066;&#38134;&#34892;&#20998;&#34892;&#19994;&#19981;&#33391;&#36151;&#27454;&#24773;&#20917;&#26803;&#297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ocuments/WeChat%20Files/wxid_o8jth9jhe9pn22/Files/&#12304;&#19996;&#21556;&#38134;&#34892;&#12305;&#32769;16&#23478;&#19978;&#24066;&#38134;&#34892;&#20998;&#34892;&#19994;&#19981;&#33391;&#36151;&#27454;&#24773;&#20917;&#26803;&#29702;zy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sy19920302/Documents/WeChat%20Files/jjsy0302/Files/&#19978;&#24066;&#38134;&#34892;16&#24180;&#34892;&#19994;&#19981;&#33391;&#36151;&#27454;&#29575;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_9501"/>
      <definedName name="s_stmnote_bank_9502"/>
      <definedName name="s_stmnote_bank_9503"/>
      <definedName name="s_stmnote_bank_9504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</sheetNames>
    <sheetDataSet>
      <sheetData sheetId="0">
        <row r="74">
          <cell r="C74" t="str">
            <v>不良余额</v>
          </cell>
        </row>
        <row r="75">
          <cell r="C75">
            <v>1351</v>
          </cell>
        </row>
        <row r="76">
          <cell r="C76">
            <v>1607</v>
          </cell>
        </row>
        <row r="77">
          <cell r="C77">
            <v>1574</v>
          </cell>
        </row>
        <row r="78">
          <cell r="C78">
            <v>1488</v>
          </cell>
        </row>
        <row r="79">
          <cell r="C79">
            <v>1330</v>
          </cell>
        </row>
        <row r="80">
          <cell r="C80">
            <v>1161</v>
          </cell>
        </row>
        <row r="81">
          <cell r="C81">
            <v>1168</v>
          </cell>
        </row>
        <row r="82">
          <cell r="C82">
            <v>1147</v>
          </cell>
        </row>
        <row r="83">
          <cell r="C83">
            <v>1054</v>
          </cell>
        </row>
        <row r="84">
          <cell r="C84">
            <v>1322</v>
          </cell>
        </row>
        <row r="85">
          <cell r="C85">
            <v>932</v>
          </cell>
        </row>
        <row r="86">
          <cell r="C86">
            <v>669</v>
          </cell>
        </row>
        <row r="87">
          <cell r="C87">
            <v>881</v>
          </cell>
        </row>
        <row r="88">
          <cell r="C88">
            <v>1090</v>
          </cell>
        </row>
        <row r="89">
          <cell r="C89">
            <v>1242</v>
          </cell>
        </row>
        <row r="90">
          <cell r="C90">
            <v>2482</v>
          </cell>
        </row>
        <row r="91">
          <cell r="C91">
            <v>3047</v>
          </cell>
        </row>
        <row r="92">
          <cell r="C92">
            <v>2975</v>
          </cell>
        </row>
        <row r="93">
          <cell r="C93">
            <v>4222</v>
          </cell>
        </row>
        <row r="94">
          <cell r="C94">
            <v>3248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  <sheetName val="Sheet1"/>
    </sheetNames>
    <sheetDataSet>
      <sheetData sheetId="0" refreshError="1"/>
      <sheetData sheetId="1">
        <row r="48">
          <cell r="B48">
            <v>2012</v>
          </cell>
        </row>
        <row r="60">
          <cell r="C60" t="str">
            <v>不良余额</v>
          </cell>
        </row>
        <row r="61">
          <cell r="C61">
            <v>24834</v>
          </cell>
        </row>
        <row r="62">
          <cell r="C62">
            <v>20169</v>
          </cell>
        </row>
        <row r="63">
          <cell r="C63">
            <v>23793</v>
          </cell>
        </row>
        <row r="64">
          <cell r="C64">
            <v>24049</v>
          </cell>
        </row>
        <row r="65">
          <cell r="C65">
            <v>21413</v>
          </cell>
        </row>
        <row r="66">
          <cell r="C66">
            <v>19489</v>
          </cell>
        </row>
        <row r="67">
          <cell r="C67">
            <v>22193</v>
          </cell>
        </row>
        <row r="68">
          <cell r="C68">
            <v>22278</v>
          </cell>
        </row>
        <row r="69">
          <cell r="C69">
            <v>25577</v>
          </cell>
        </row>
        <row r="70">
          <cell r="C70">
            <v>28167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安"/>
      <sheetName val="工行"/>
      <sheetName val="招行"/>
      <sheetName val="Sheet1"/>
      <sheetName val="建行"/>
      <sheetName val="农行"/>
      <sheetName val="中信"/>
      <sheetName val="浦发"/>
      <sheetName val="民生"/>
      <sheetName val="兴业"/>
      <sheetName val="光大"/>
      <sheetName val="南京银行"/>
    </sheetNames>
    <sheetDataSet>
      <sheetData sheetId="0"/>
      <sheetData sheetId="1"/>
      <sheetData sheetId="2">
        <row r="38">
          <cell r="C38" t="str">
            <v>不良余额</v>
          </cell>
        </row>
        <row r="39">
          <cell r="A39">
            <v>2012</v>
          </cell>
          <cell r="C39">
            <v>3623</v>
          </cell>
        </row>
        <row r="40">
          <cell r="A40" t="str">
            <v>2013H</v>
          </cell>
          <cell r="C40">
            <v>4788</v>
          </cell>
        </row>
        <row r="41">
          <cell r="A41">
            <v>2013</v>
          </cell>
          <cell r="C41">
            <v>6904</v>
          </cell>
        </row>
        <row r="42">
          <cell r="A42" t="str">
            <v>2014H</v>
          </cell>
          <cell r="C42">
            <v>7618</v>
          </cell>
        </row>
        <row r="43">
          <cell r="A43">
            <v>2014</v>
          </cell>
          <cell r="C43">
            <v>9628</v>
          </cell>
        </row>
        <row r="44">
          <cell r="A44" t="str">
            <v>2015H</v>
          </cell>
          <cell r="C44">
            <v>11880</v>
          </cell>
        </row>
        <row r="45">
          <cell r="A45">
            <v>2015</v>
          </cell>
          <cell r="C45">
            <v>15238</v>
          </cell>
        </row>
        <row r="46">
          <cell r="A46" t="str">
            <v>2016H</v>
          </cell>
          <cell r="C46">
            <v>17056</v>
          </cell>
        </row>
        <row r="47">
          <cell r="A47">
            <v>2016</v>
          </cell>
          <cell r="C47">
            <v>18970</v>
          </cell>
        </row>
        <row r="48">
          <cell r="A48" t="str">
            <v>2017H</v>
          </cell>
          <cell r="C48">
            <v>18561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showGridLines="0" topLeftCell="A61" zoomScale="90" zoomScaleNormal="90" workbookViewId="0">
      <pane xSplit="1" topLeftCell="C1" activePane="topRight" state="frozen"/>
      <selection pane="topRight" activeCell="U93" sqref="U93"/>
    </sheetView>
  </sheetViews>
  <sheetFormatPr defaultColWidth="24.86328125" defaultRowHeight="11.65" x14ac:dyDescent="0.4"/>
  <cols>
    <col min="1" max="1" width="29.73046875" style="2" customWidth="1"/>
    <col min="2" max="2" width="14.46484375" style="2" customWidth="1"/>
    <col min="3" max="3" width="8.1328125" style="2" bestFit="1" customWidth="1"/>
    <col min="4" max="4" width="8.73046875" style="2" customWidth="1"/>
    <col min="5" max="5" width="11.59765625" style="4" bestFit="1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2" width="9.46484375" style="2" bestFit="1" customWidth="1"/>
    <col min="13" max="13" width="8.1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10.3984375" style="2" customWidth="1"/>
    <col min="19" max="19" width="5.73046875" style="2" bestFit="1" customWidth="1"/>
    <col min="20" max="20" width="12.3984375" style="2" bestFit="1" customWidth="1"/>
    <col min="21" max="21" width="8.46484375" style="2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4" width="9.46484375" style="2" bestFit="1" customWidth="1"/>
    <col min="55" max="55" width="7.46484375" style="2" bestFit="1" customWidth="1"/>
    <col min="56" max="57" width="9.46484375" style="2" bestFit="1" customWidth="1"/>
    <col min="58" max="58" width="7.46484375" style="2" bestFit="1" customWidth="1"/>
    <col min="59" max="60" width="9.46484375" style="2" bestFit="1" customWidth="1"/>
    <col min="61" max="61" width="9.59765625" style="2" customWidth="1"/>
    <col min="62" max="16384" width="24.86328125" style="2"/>
  </cols>
  <sheetData>
    <row r="1" spans="1:21" x14ac:dyDescent="0.4">
      <c r="A1" s="9" t="s">
        <v>333</v>
      </c>
      <c r="B1" s="2" t="str">
        <f>[1]!to_tradecode(A1)</f>
        <v>601398</v>
      </c>
    </row>
    <row r="3" spans="1:21" x14ac:dyDescent="0.4">
      <c r="A3" s="132" t="s">
        <v>294</v>
      </c>
      <c r="B3" s="133">
        <v>2007</v>
      </c>
      <c r="C3" s="41" t="s">
        <v>334</v>
      </c>
      <c r="D3" s="41">
        <v>2008</v>
      </c>
      <c r="E3" s="41" t="s">
        <v>335</v>
      </c>
      <c r="F3" s="41">
        <v>2009</v>
      </c>
      <c r="G3" s="41" t="s">
        <v>336</v>
      </c>
      <c r="H3" s="41">
        <v>2010</v>
      </c>
      <c r="I3" s="41" t="s">
        <v>226</v>
      </c>
      <c r="J3" s="41">
        <v>2011</v>
      </c>
      <c r="K3" s="41" t="s">
        <v>320</v>
      </c>
      <c r="L3" s="41">
        <v>2012</v>
      </c>
      <c r="M3" s="41" t="s">
        <v>29</v>
      </c>
      <c r="N3" s="41">
        <v>2013</v>
      </c>
      <c r="O3" s="41" t="s">
        <v>299</v>
      </c>
      <c r="P3" s="41">
        <v>2014</v>
      </c>
      <c r="Q3" s="41" t="s">
        <v>30</v>
      </c>
      <c r="R3" s="41">
        <v>2015</v>
      </c>
      <c r="S3" s="41" t="s">
        <v>322</v>
      </c>
      <c r="T3" s="41">
        <v>2016</v>
      </c>
      <c r="U3" s="42" t="s">
        <v>300</v>
      </c>
    </row>
    <row r="4" spans="1:21" x14ac:dyDescent="0.4">
      <c r="A4" s="125" t="s">
        <v>0</v>
      </c>
      <c r="B4" s="138">
        <f>VLOOKUP($A4,$A$33:$BI$55,B$60,FALSE)</f>
        <v>1.0496542950292558E-2</v>
      </c>
      <c r="C4" s="19">
        <f t="shared" ref="C4:U17" si="0">VLOOKUP($A4,$A$33:$BI$55,C$60,FALSE)</f>
        <v>1.3244962431693989E-2</v>
      </c>
      <c r="D4" s="19">
        <f t="shared" si="0"/>
        <v>1.3723040666812389E-2</v>
      </c>
      <c r="E4" s="19">
        <f t="shared" si="0"/>
        <v>1.1489532640456051E-2</v>
      </c>
      <c r="F4" s="19">
        <f t="shared" si="0"/>
        <v>1.3968239686895497E-2</v>
      </c>
      <c r="G4" s="19">
        <f t="shared" si="0"/>
        <v>1.1625431020547403E-2</v>
      </c>
      <c r="H4" s="19">
        <f t="shared" si="0"/>
        <v>9.1581930254431253E-3</v>
      </c>
      <c r="I4" s="19">
        <f t="shared" si="0"/>
        <v>9.3713567853854277E-3</v>
      </c>
      <c r="J4" s="19">
        <f t="shared" si="0"/>
        <v>1.1565477055739081E-2</v>
      </c>
      <c r="K4" s="19">
        <f t="shared" si="0"/>
        <v>9.0494949151201706E-3</v>
      </c>
      <c r="L4" s="19">
        <f t="shared" si="0"/>
        <v>8.398891888702794E-3</v>
      </c>
      <c r="M4" s="19">
        <f t="shared" si="0"/>
        <v>6.30747679767744E-3</v>
      </c>
      <c r="N4" s="19">
        <f t="shared" si="0"/>
        <v>4.4130250257310277E-3</v>
      </c>
      <c r="O4" s="19">
        <f t="shared" si="0"/>
        <v>3.3348612267424999E-3</v>
      </c>
      <c r="P4" s="19">
        <f t="shared" si="0"/>
        <v>3.1652419582556567E-3</v>
      </c>
      <c r="Q4" s="19">
        <f t="shared" si="0"/>
        <v>2.8783302237600128E-3</v>
      </c>
      <c r="R4" s="19">
        <f t="shared" si="0"/>
        <v>2.7873038832703714E-3</v>
      </c>
      <c r="S4" s="19">
        <f t="shared" si="0"/>
        <v>2.7322661223174237E-3</v>
      </c>
      <c r="T4" s="19">
        <f t="shared" si="0"/>
        <v>1.9932866738034509E-3</v>
      </c>
      <c r="U4" s="46">
        <f t="shared" si="0"/>
        <v>3.143934646074615E-3</v>
      </c>
    </row>
    <row r="5" spans="1:21" x14ac:dyDescent="0.4">
      <c r="A5" s="125" t="s">
        <v>3</v>
      </c>
      <c r="B5" s="138">
        <f t="shared" ref="B5:Q26" si="1">VLOOKUP($A5,$A$33:$BI$55,B$60,FALSE)</f>
        <v>7.555129849983945E-2</v>
      </c>
      <c r="C5" s="19">
        <f t="shared" si="0"/>
        <v>6.3618199981836349E-2</v>
      </c>
      <c r="D5" s="19">
        <f t="shared" si="0"/>
        <v>5.9272711936781394E-2</v>
      </c>
      <c r="E5" s="19">
        <f t="shared" si="0"/>
        <v>5.1037383235886906E-2</v>
      </c>
      <c r="F5" s="19">
        <f t="shared" si="0"/>
        <v>4.3582402648402171E-2</v>
      </c>
      <c r="G5" s="19">
        <f t="shared" si="0"/>
        <v>3.5349690156913305E-2</v>
      </c>
      <c r="H5" s="19">
        <f t="shared" si="0"/>
        <v>2.8537986330597963E-2</v>
      </c>
      <c r="I5" s="19">
        <f t="shared" si="0"/>
        <v>2.4591520725677087E-2</v>
      </c>
      <c r="J5" s="19">
        <f t="shared" si="0"/>
        <v>2.0895067205391769E-2</v>
      </c>
      <c r="K5" s="19">
        <f t="shared" si="0"/>
        <v>1.8419872486931926E-2</v>
      </c>
      <c r="L5" s="19">
        <f t="shared" si="0"/>
        <v>1.6119046216743066E-2</v>
      </c>
      <c r="M5" s="19">
        <f t="shared" si="0"/>
        <v>1.6602529394903268E-2</v>
      </c>
      <c r="N5" s="19">
        <f t="shared" si="0"/>
        <v>1.8174196590877028E-2</v>
      </c>
      <c r="O5" s="19">
        <f t="shared" si="0"/>
        <v>1.8530182324371713E-2</v>
      </c>
      <c r="P5" s="19">
        <f t="shared" si="0"/>
        <v>2.3276081951952677E-2</v>
      </c>
      <c r="Q5" s="19">
        <f t="shared" si="0"/>
        <v>3.0439767656791916E-2</v>
      </c>
      <c r="R5" s="19">
        <f t="shared" si="0"/>
        <v>3.4321342617933875E-2</v>
      </c>
      <c r="S5" s="19">
        <f t="shared" si="0"/>
        <v>3.5061372757326188E-2</v>
      </c>
      <c r="T5" s="19">
        <f t="shared" si="0"/>
        <v>4.2872353663158017E-2</v>
      </c>
      <c r="U5" s="46">
        <f t="shared" si="0"/>
        <v>4.409095638301562E-2</v>
      </c>
    </row>
    <row r="6" spans="1:21" x14ac:dyDescent="0.4">
      <c r="A6" s="125" t="s">
        <v>337</v>
      </c>
      <c r="B6" s="138">
        <f t="shared" si="1"/>
        <v>8.1984114546819198E-2</v>
      </c>
      <c r="C6" s="19">
        <f t="shared" si="0"/>
        <v>7.2394267192564532E-2</v>
      </c>
      <c r="D6" s="19">
        <f t="shared" si="0"/>
        <v>6.5017882718173159E-2</v>
      </c>
      <c r="E6" s="19">
        <f t="shared" si="0"/>
        <v>5.2329646699698501E-2</v>
      </c>
      <c r="F6" s="19">
        <f t="shared" si="0"/>
        <v>4.6021179349008956E-2</v>
      </c>
      <c r="G6" s="19">
        <f t="shared" si="0"/>
        <v>3.5762675865503628E-2</v>
      </c>
      <c r="H6" s="19">
        <f t="shared" si="0"/>
        <v>3.4154332763621661E-2</v>
      </c>
      <c r="I6" s="19">
        <f t="shared" si="0"/>
        <v>2.4166133088657563E-2</v>
      </c>
      <c r="J6" s="19">
        <f t="shared" si="0"/>
        <v>2.0100560132551328E-2</v>
      </c>
      <c r="K6" s="19">
        <f t="shared" si="0"/>
        <v>1.9305237425146626E-2</v>
      </c>
      <c r="L6" s="19">
        <f t="shared" si="0"/>
        <v>1.4513686662783926E-2</v>
      </c>
      <c r="M6" s="19">
        <f t="shared" si="0"/>
        <v>1.2175709009573715E-2</v>
      </c>
      <c r="N6" s="19">
        <f t="shared" si="0"/>
        <v>1.3299708661019517E-2</v>
      </c>
      <c r="O6" s="19">
        <f t="shared" si="0"/>
        <v>1.2439580836007888E-2</v>
      </c>
      <c r="P6" s="19">
        <f t="shared" si="0"/>
        <v>1.4196716448205601E-2</v>
      </c>
      <c r="Q6" s="19">
        <f t="shared" si="0"/>
        <v>2.5684791115417584E-2</v>
      </c>
      <c r="R6" s="19">
        <f t="shared" si="0"/>
        <v>3.3658550002554057E-2</v>
      </c>
      <c r="S6" s="19">
        <f t="shared" si="0"/>
        <v>5.3432017502284476E-2</v>
      </c>
      <c r="T6" s="19">
        <f t="shared" si="0"/>
        <v>4.8801879923214407E-2</v>
      </c>
      <c r="U6" s="46"/>
    </row>
    <row r="7" spans="1:21" x14ac:dyDescent="0.4">
      <c r="A7" s="125" t="s">
        <v>338</v>
      </c>
      <c r="B7" s="138">
        <f t="shared" si="1"/>
        <v>8.7880972531318893E-2</v>
      </c>
      <c r="C7" s="19">
        <f t="shared" si="0"/>
        <v>6.9668917238873057E-2</v>
      </c>
      <c r="D7" s="19">
        <f t="shared" si="0"/>
        <v>6.1169669187421533E-2</v>
      </c>
      <c r="E7" s="19">
        <f t="shared" si="0"/>
        <v>5.1180690834798308E-2</v>
      </c>
      <c r="F7" s="19">
        <f t="shared" si="0"/>
        <v>4.4068626527806548E-2</v>
      </c>
      <c r="G7" s="19">
        <f t="shared" si="0"/>
        <v>2.7037089128078694E-2</v>
      </c>
      <c r="H7" s="19">
        <f t="shared" si="0"/>
        <v>2.2358676640244129E-2</v>
      </c>
      <c r="I7" s="19">
        <f t="shared" si="0"/>
        <v>1.5699172003571498E-2</v>
      </c>
      <c r="J7" s="19">
        <f t="shared" si="0"/>
        <v>1.2890008582265165E-2</v>
      </c>
      <c r="K7" s="19">
        <f t="shared" si="0"/>
        <v>1.3638511207937425E-2</v>
      </c>
      <c r="L7" s="19">
        <f t="shared" si="0"/>
        <v>1.2829701158963817E-2</v>
      </c>
      <c r="M7" s="19">
        <f t="shared" si="0"/>
        <v>2.0515328226971098E-2</v>
      </c>
      <c r="N7" s="19">
        <f t="shared" si="0"/>
        <v>1.9298585545436932E-2</v>
      </c>
      <c r="O7" s="19">
        <f t="shared" si="0"/>
        <v>1.8866341775185747E-2</v>
      </c>
      <c r="P7" s="19">
        <f t="shared" si="0"/>
        <v>2.6325374596515908E-2</v>
      </c>
      <c r="Q7" s="19">
        <f t="shared" si="0"/>
        <v>3.7775030308850183E-2</v>
      </c>
      <c r="R7" s="19">
        <f t="shared" si="0"/>
        <v>3.3899598512758984E-2</v>
      </c>
      <c r="S7" s="19">
        <f t="shared" si="0"/>
        <v>3.5152616151510364E-2</v>
      </c>
      <c r="T7" s="19">
        <f t="shared" si="0"/>
        <v>3.9069076271226293E-2</v>
      </c>
      <c r="U7" s="46"/>
    </row>
    <row r="8" spans="1:21" x14ac:dyDescent="0.4">
      <c r="A8" s="125" t="s">
        <v>339</v>
      </c>
      <c r="B8" s="138">
        <f t="shared" si="1"/>
        <v>4.3401706765371167E-2</v>
      </c>
      <c r="C8" s="19">
        <f t="shared" si="0"/>
        <v>3.214329083181542E-2</v>
      </c>
      <c r="D8" s="19">
        <f t="shared" si="0"/>
        <v>3.4052781811808305E-2</v>
      </c>
      <c r="E8" s="19">
        <f t="shared" si="0"/>
        <v>2.5568670635603429E-2</v>
      </c>
      <c r="F8" s="19">
        <f t="shared" si="0"/>
        <v>1.9721577726218097E-2</v>
      </c>
      <c r="G8" s="19">
        <f t="shared" si="0"/>
        <v>1.6349889540641427E-2</v>
      </c>
      <c r="H8" s="19">
        <f t="shared" si="0"/>
        <v>1.1506084529157761E-2</v>
      </c>
      <c r="I8" s="19">
        <f t="shared" si="0"/>
        <v>1.1069343234374278E-2</v>
      </c>
      <c r="J8" s="19">
        <f t="shared" si="0"/>
        <v>1.1824759570186007E-2</v>
      </c>
      <c r="K8" s="19">
        <f t="shared" si="0"/>
        <v>1.1647680520762859E-2</v>
      </c>
      <c r="L8" s="19">
        <f t="shared" si="0"/>
        <v>1.4814644016209641E-2</v>
      </c>
      <c r="M8" s="19">
        <f t="shared" si="0"/>
        <v>1.6124363131079202E-2</v>
      </c>
      <c r="N8" s="19">
        <f t="shared" si="0"/>
        <v>2.0167490845530073E-2</v>
      </c>
      <c r="O8" s="19">
        <f t="shared" si="0"/>
        <v>1.8013162837032318E-2</v>
      </c>
      <c r="P8" s="19">
        <f t="shared" si="0"/>
        <v>2.7511517843380167E-2</v>
      </c>
      <c r="Q8" s="19">
        <f t="shared" si="0"/>
        <v>3.8446494973144195E-2</v>
      </c>
      <c r="R8" s="19">
        <f t="shared" si="0"/>
        <v>4.1726828983135067E-2</v>
      </c>
      <c r="S8" s="19">
        <f t="shared" si="0"/>
        <v>4.6898996582431393E-2</v>
      </c>
      <c r="T8" s="19">
        <f t="shared" si="0"/>
        <v>6.2365285158550873E-2</v>
      </c>
      <c r="U8" s="46"/>
    </row>
    <row r="9" spans="1:21" x14ac:dyDescent="0.4">
      <c r="A9" s="125" t="s">
        <v>340</v>
      </c>
      <c r="B9" s="138">
        <f t="shared" si="1"/>
        <v>8.6763070077864296E-2</v>
      </c>
      <c r="C9" s="19">
        <f t="shared" si="0"/>
        <v>7.8677550207799318E-2</v>
      </c>
      <c r="D9" s="19">
        <f t="shared" si="0"/>
        <v>9.4054206373603857E-2</v>
      </c>
      <c r="E9" s="19">
        <f t="shared" si="0"/>
        <v>7.8592940609565107E-2</v>
      </c>
      <c r="F9" s="19">
        <f t="shared" si="0"/>
        <v>6.8495093982740271E-2</v>
      </c>
      <c r="G9" s="19">
        <f t="shared" si="0"/>
        <v>5.8269458535386266E-2</v>
      </c>
      <c r="H9" s="19">
        <f t="shared" si="0"/>
        <v>4.6378488978908533E-2</v>
      </c>
      <c r="I9" s="19">
        <f t="shared" si="0"/>
        <v>3.5040817300806798E-2</v>
      </c>
      <c r="J9" s="19">
        <f t="shared" si="0"/>
        <v>2.9418964522389887E-2</v>
      </c>
      <c r="K9" s="19">
        <f t="shared" si="0"/>
        <v>2.4424284717376135E-2</v>
      </c>
      <c r="L9" s="19">
        <f t="shared" si="0"/>
        <v>2.3419082979726544E-2</v>
      </c>
      <c r="M9" s="19">
        <f t="shared" si="0"/>
        <v>2.5305193763400083E-2</v>
      </c>
      <c r="N9" s="19">
        <f t="shared" si="0"/>
        <v>3.1496507842347976E-2</v>
      </c>
      <c r="O9" s="19">
        <f t="shared" si="0"/>
        <v>3.3435499298336252E-2</v>
      </c>
      <c r="P9" s="19">
        <f t="shared" si="0"/>
        <v>3.0053839573883852E-2</v>
      </c>
      <c r="Q9" s="19">
        <f t="shared" si="0"/>
        <v>4.2669186087199946E-2</v>
      </c>
      <c r="R9" s="19">
        <f t="shared" si="0"/>
        <v>4.7332388205372979E-2</v>
      </c>
      <c r="S9" s="19">
        <f t="shared" si="0"/>
        <v>3.4044924946936034E-2</v>
      </c>
      <c r="T9" s="19">
        <f t="shared" si="0"/>
        <v>5.7733165502810095E-2</v>
      </c>
      <c r="U9" s="46"/>
    </row>
    <row r="10" spans="1:21" x14ac:dyDescent="0.4">
      <c r="A10" s="125" t="s">
        <v>341</v>
      </c>
      <c r="B10" s="138">
        <f t="shared" si="1"/>
        <v>8.473634237280285E-2</v>
      </c>
      <c r="C10" s="19">
        <f t="shared" si="0"/>
        <v>7.7908803071476657E-2</v>
      </c>
      <c r="D10" s="19">
        <f t="shared" si="0"/>
        <v>7.8396316524209544E-2</v>
      </c>
      <c r="E10" s="19">
        <f t="shared" si="0"/>
        <v>8.5119838107885912E-2</v>
      </c>
      <c r="F10" s="19">
        <f t="shared" si="0"/>
        <v>6.6135826819587504E-2</v>
      </c>
      <c r="G10" s="19">
        <f t="shared" si="0"/>
        <v>6.3395721308070432E-2</v>
      </c>
      <c r="H10" s="19">
        <f t="shared" si="0"/>
        <v>3.9291697510421941E-2</v>
      </c>
      <c r="I10" s="19">
        <f t="shared" si="0"/>
        <v>4.0611448395490024E-2</v>
      </c>
      <c r="J10" s="19">
        <f t="shared" si="0"/>
        <v>3.0235418130709769E-2</v>
      </c>
      <c r="K10" s="19">
        <f t="shared" si="0"/>
        <v>2.037240477812852E-2</v>
      </c>
      <c r="L10" s="19">
        <f t="shared" si="0"/>
        <v>1.1664798324837666E-2</v>
      </c>
      <c r="M10" s="19">
        <f t="shared" si="0"/>
        <v>6.6320366173085576E-3</v>
      </c>
      <c r="N10" s="19">
        <f t="shared" si="0"/>
        <v>1.0029989669110641E-2</v>
      </c>
      <c r="O10" s="19">
        <f t="shared" si="0"/>
        <v>1.052215970782746E-2</v>
      </c>
      <c r="P10" s="19">
        <f t="shared" si="0"/>
        <v>7.4867989389569714E-3</v>
      </c>
      <c r="Q10" s="19">
        <f t="shared" si="0"/>
        <v>1.0973606065630605E-2</v>
      </c>
      <c r="R10" s="19">
        <f t="shared" si="0"/>
        <v>1.0886803843123613E-2</v>
      </c>
      <c r="S10" s="19">
        <f t="shared" si="0"/>
        <v>1.610925686261154E-2</v>
      </c>
      <c r="T10" s="19">
        <f t="shared" si="0"/>
        <v>1.4487131918912538E-2</v>
      </c>
      <c r="U10" s="46"/>
    </row>
    <row r="11" spans="1:21" x14ac:dyDescent="0.4">
      <c r="A11" s="125" t="s">
        <v>342</v>
      </c>
      <c r="B11" s="138">
        <f t="shared" si="1"/>
        <v>1.8978863639057812E-2</v>
      </c>
      <c r="C11" s="19">
        <f t="shared" si="0"/>
        <v>1.4593522504451307E-2</v>
      </c>
      <c r="D11" s="19">
        <f t="shared" si="0"/>
        <v>1.1119220856237028E-2</v>
      </c>
      <c r="E11" s="19">
        <f t="shared" si="0"/>
        <v>9.7856683733404254E-3</v>
      </c>
      <c r="F11" s="19">
        <f t="shared" si="0"/>
        <v>5.8342082657249217E-3</v>
      </c>
      <c r="G11" s="19">
        <f t="shared" si="0"/>
        <v>6.5834434370586363E-3</v>
      </c>
      <c r="H11" s="19">
        <f t="shared" si="0"/>
        <v>1.0477462149764177E-2</v>
      </c>
      <c r="I11" s="19">
        <f t="shared" si="0"/>
        <v>2.1361983194682497E-2</v>
      </c>
      <c r="J11" s="19">
        <f t="shared" si="0"/>
        <v>1.8290161284258807E-2</v>
      </c>
      <c r="K11" s="19">
        <f t="shared" si="0"/>
        <v>1.4663259263876335E-2</v>
      </c>
      <c r="L11" s="19">
        <f t="shared" si="0"/>
        <v>1.0314511679234872E-2</v>
      </c>
      <c r="M11" s="19">
        <f t="shared" si="0"/>
        <v>9.8910362001098148E-3</v>
      </c>
      <c r="N11" s="19">
        <f t="shared" si="0"/>
        <v>2.6666666666666666E-3</v>
      </c>
      <c r="O11" s="19">
        <f t="shared" si="0"/>
        <v>5.7863031071655044E-3</v>
      </c>
      <c r="P11" s="19">
        <f t="shared" si="0"/>
        <v>8.1149680048618316E-3</v>
      </c>
      <c r="Q11" s="19">
        <f t="shared" si="0"/>
        <v>6.5868161159142943E-3</v>
      </c>
      <c r="R11" s="19">
        <f t="shared" si="0"/>
        <v>9.1619012482321831E-3</v>
      </c>
      <c r="S11" s="19">
        <f t="shared" si="0"/>
        <v>7.807243130639973E-3</v>
      </c>
      <c r="T11" s="19">
        <f t="shared" si="0"/>
        <v>4.6889105882786447E-3</v>
      </c>
      <c r="U11" s="46"/>
    </row>
    <row r="12" spans="1:21" x14ac:dyDescent="0.4">
      <c r="A12" s="125" t="s">
        <v>343</v>
      </c>
      <c r="B12" s="138">
        <f t="shared" si="1"/>
        <v>4.3227597891566265E-2</v>
      </c>
      <c r="C12" s="19">
        <f t="shared" si="0"/>
        <v>3.3202962469834403E-2</v>
      </c>
      <c r="D12" s="19">
        <f t="shared" si="0"/>
        <v>2.7746971506568845E-2</v>
      </c>
      <c r="E12" s="19">
        <f t="shared" si="0"/>
        <v>2.5462254666258687E-2</v>
      </c>
      <c r="F12" s="19">
        <f t="shared" si="0"/>
        <v>2.2326041058353174E-2</v>
      </c>
      <c r="G12" s="19">
        <f t="shared" si="0"/>
        <v>3.350553819333716E-2</v>
      </c>
      <c r="H12" s="19">
        <f t="shared" si="0"/>
        <v>3.0530500232056015E-2</v>
      </c>
      <c r="I12" s="19">
        <f t="shared" si="0"/>
        <v>2.6418992261633811E-2</v>
      </c>
      <c r="J12" s="19">
        <f t="shared" si="0"/>
        <v>2.3247717165962429E-2</v>
      </c>
      <c r="K12" s="19">
        <f t="shared" si="0"/>
        <v>1.8850697419617649E-2</v>
      </c>
      <c r="L12" s="19">
        <f t="shared" si="0"/>
        <v>1.8033868484715197E-2</v>
      </c>
      <c r="M12" s="19">
        <f t="shared" si="0"/>
        <v>2.0630414566100534E-2</v>
      </c>
      <c r="N12" s="19">
        <f t="shared" si="0"/>
        <v>1.8558877613566709E-2</v>
      </c>
      <c r="O12" s="19">
        <f t="shared" si="0"/>
        <v>2.0178580436866267E-2</v>
      </c>
      <c r="P12" s="19">
        <f t="shared" si="0"/>
        <v>3.6254482289243523E-2</v>
      </c>
      <c r="Q12" s="19">
        <f t="shared" si="0"/>
        <v>4.0107004659243467E-2</v>
      </c>
      <c r="R12" s="19">
        <f t="shared" si="0"/>
        <v>5.1226833724876013E-2</v>
      </c>
      <c r="S12" s="19">
        <f t="shared" si="0"/>
        <v>4.4561780767961509E-2</v>
      </c>
      <c r="T12" s="19">
        <f t="shared" si="0"/>
        <v>4.4073802013567816E-2</v>
      </c>
      <c r="U12" s="46"/>
    </row>
    <row r="13" spans="1:21" x14ac:dyDescent="0.4">
      <c r="A13" s="125" t="s">
        <v>344</v>
      </c>
      <c r="B13" s="138">
        <f t="shared" si="1"/>
        <v>0.14426896618544716</v>
      </c>
      <c r="C13" s="19">
        <f t="shared" si="0"/>
        <v>0.1288414960208864</v>
      </c>
      <c r="D13" s="19">
        <f t="shared" si="0"/>
        <v>0.10410526629156619</v>
      </c>
      <c r="E13" s="19">
        <f t="shared" si="0"/>
        <v>9.2784902795477339E-2</v>
      </c>
      <c r="F13" s="19">
        <f t="shared" si="0"/>
        <v>8.2969186095683795E-2</v>
      </c>
      <c r="G13" s="19">
        <f t="shared" si="0"/>
        <v>6.4674896243481966E-2</v>
      </c>
      <c r="H13" s="19">
        <f t="shared" si="0"/>
        <v>4.9606865590197682E-2</v>
      </c>
      <c r="I13" s="19">
        <f t="shared" si="0"/>
        <v>3.8951392681594754E-2</v>
      </c>
      <c r="J13" s="19">
        <f t="shared" si="0"/>
        <v>3.3162334044229254E-2</v>
      </c>
      <c r="K13" s="19">
        <f t="shared" si="0"/>
        <v>3.0656934306569343E-2</v>
      </c>
      <c r="L13" s="19">
        <f t="shared" si="0"/>
        <v>2.6887215207786287E-2</v>
      </c>
      <c r="M13" s="19">
        <f t="shared" si="0"/>
        <v>2.4437476945776467E-2</v>
      </c>
      <c r="N13" s="19">
        <f t="shared" si="0"/>
        <v>2.7126078125459953E-2</v>
      </c>
      <c r="O13" s="19">
        <f t="shared" si="0"/>
        <v>2.7722853847421323E-2</v>
      </c>
      <c r="P13" s="19">
        <f t="shared" si="0"/>
        <v>2.8190671450538187E-2</v>
      </c>
      <c r="Q13" s="19">
        <f t="shared" si="0"/>
        <v>3.6257613415999784E-2</v>
      </c>
      <c r="R13" s="19">
        <f t="shared" si="0"/>
        <v>2.5130590339892664E-2</v>
      </c>
      <c r="S13" s="19">
        <f t="shared" si="0"/>
        <v>2.2827094636696608E-2</v>
      </c>
      <c r="T13" s="19">
        <f t="shared" si="0"/>
        <v>3.7739619683017943E-2</v>
      </c>
      <c r="U13" s="46"/>
    </row>
    <row r="14" spans="1:21" x14ac:dyDescent="0.4">
      <c r="A14" s="125" t="s">
        <v>345</v>
      </c>
      <c r="B14" s="138">
        <f t="shared" si="1"/>
        <v>2.8830289980705238E-2</v>
      </c>
      <c r="C14" s="19">
        <f t="shared" si="0"/>
        <v>2.2317272612907283E-2</v>
      </c>
      <c r="D14" s="19">
        <f t="shared" si="0"/>
        <v>1.728643698002829E-2</v>
      </c>
      <c r="E14" s="19">
        <f t="shared" si="0"/>
        <v>1.0013493359846602E-2</v>
      </c>
      <c r="F14" s="19">
        <f t="shared" si="0"/>
        <v>9.0514309632187522E-3</v>
      </c>
      <c r="G14" s="19">
        <f t="shared" si="0"/>
        <v>7.4339067336479424E-3</v>
      </c>
      <c r="H14" s="19">
        <f t="shared" si="0"/>
        <v>4.2973971283613837E-3</v>
      </c>
      <c r="I14" s="19">
        <f t="shared" si="0"/>
        <v>6.9739235900545789E-3</v>
      </c>
      <c r="J14" s="19">
        <f t="shared" si="0"/>
        <v>7.2204764075131335E-3</v>
      </c>
      <c r="K14" s="19">
        <f t="shared" si="0"/>
        <v>5.9067817111523261E-3</v>
      </c>
      <c r="L14" s="19">
        <f t="shared" si="0"/>
        <v>5.6561701201936149E-3</v>
      </c>
      <c r="M14" s="19">
        <f t="shared" si="0"/>
        <v>5.147217622921316E-3</v>
      </c>
      <c r="N14" s="19">
        <f t="shared" si="0"/>
        <v>6.8477869119741878E-3</v>
      </c>
      <c r="O14" s="19">
        <f t="shared" si="0"/>
        <v>5.8696175126292998E-3</v>
      </c>
      <c r="P14" s="19">
        <f t="shared" si="0"/>
        <v>3.9267771553964312E-3</v>
      </c>
      <c r="Q14" s="19">
        <f t="shared" si="0"/>
        <v>2.3857238286096E-3</v>
      </c>
      <c r="R14" s="19">
        <f t="shared" si="0"/>
        <v>4.6041398891169642E-3</v>
      </c>
      <c r="S14" s="19">
        <f t="shared" si="0"/>
        <v>1.5540871267743514E-2</v>
      </c>
      <c r="T14" s="19">
        <f t="shared" si="0"/>
        <v>2.4131381968495139E-2</v>
      </c>
      <c r="U14" s="46"/>
    </row>
    <row r="15" spans="1:21" x14ac:dyDescent="0.4">
      <c r="A15" s="125" t="s">
        <v>346</v>
      </c>
      <c r="B15" s="138">
        <f t="shared" si="1"/>
        <v>0.11435317002768823</v>
      </c>
      <c r="C15" s="19">
        <f t="shared" si="0"/>
        <v>9.8519685039370072E-2</v>
      </c>
      <c r="D15" s="19">
        <f t="shared" si="0"/>
        <v>8.8288406069470429E-2</v>
      </c>
      <c r="E15" s="19">
        <f t="shared" si="0"/>
        <v>7.5706535501346692E-2</v>
      </c>
      <c r="F15" s="19">
        <f t="shared" si="0"/>
        <v>6.5865141314849177E-2</v>
      </c>
      <c r="G15" s="19">
        <f t="shared" si="0"/>
        <v>5.1526123730587535E-2</v>
      </c>
      <c r="H15" s="19">
        <f t="shared" si="0"/>
        <v>4.2702897007136011E-2</v>
      </c>
      <c r="I15" s="19">
        <f t="shared" si="0"/>
        <v>3.404932937574278E-2</v>
      </c>
      <c r="J15" s="19">
        <f t="shared" si="0"/>
        <v>2.8549107973236541E-2</v>
      </c>
      <c r="K15" s="19">
        <f t="shared" si="0"/>
        <v>2.4636994644341756E-2</v>
      </c>
      <c r="L15" s="19">
        <f t="shared" si="0"/>
        <v>2.1413422435019352E-2</v>
      </c>
      <c r="M15" s="19">
        <f t="shared" si="0"/>
        <v>1.9860390536777087E-2</v>
      </c>
      <c r="N15" s="19">
        <f t="shared" si="0"/>
        <v>2.331207809107318E-2</v>
      </c>
      <c r="O15" s="19">
        <f t="shared" si="0"/>
        <v>2.4339044988876568E-2</v>
      </c>
      <c r="P15" s="19">
        <f t="shared" si="0"/>
        <v>3.4022118634968471E-2</v>
      </c>
      <c r="Q15" s="19">
        <f t="shared" si="0"/>
        <v>3.7488134407719594E-2</v>
      </c>
      <c r="R15" s="19">
        <f t="shared" si="0"/>
        <v>4.5352283418303788E-2</v>
      </c>
      <c r="S15" s="19">
        <f t="shared" si="0"/>
        <v>3.2632523877221577E-2</v>
      </c>
      <c r="T15" s="19">
        <f t="shared" si="0"/>
        <v>5.6285433704415855E-2</v>
      </c>
      <c r="U15" s="46"/>
    </row>
    <row r="16" spans="1:21" x14ac:dyDescent="0.4">
      <c r="A16" s="125" t="s">
        <v>4</v>
      </c>
      <c r="B16" s="138">
        <f t="shared" si="1"/>
        <v>1.3199200737021239E-2</v>
      </c>
      <c r="C16" s="19">
        <f t="shared" si="0"/>
        <v>1.0501410263937909E-2</v>
      </c>
      <c r="D16" s="19">
        <f t="shared" si="0"/>
        <v>1.5300821082904046E-2</v>
      </c>
      <c r="E16" s="19">
        <f t="shared" si="0"/>
        <v>1.3866648495792307E-2</v>
      </c>
      <c r="F16" s="19">
        <f t="shared" si="0"/>
        <v>1.2305243790940662E-2</v>
      </c>
      <c r="G16" s="19">
        <f t="shared" si="0"/>
        <v>9.7214449643717154E-3</v>
      </c>
      <c r="H16" s="19">
        <f t="shared" si="0"/>
        <v>9.2370138966715223E-3</v>
      </c>
      <c r="I16" s="19">
        <f t="shared" si="0"/>
        <v>8.1243028368165708E-3</v>
      </c>
      <c r="J16" s="19">
        <f t="shared" si="0"/>
        <v>8.6758558028186741E-3</v>
      </c>
      <c r="K16" s="19">
        <f t="shared" si="0"/>
        <v>6.0090814447568055E-3</v>
      </c>
      <c r="L16" s="19">
        <f t="shared" si="0"/>
        <v>4.7039463470674074E-3</v>
      </c>
      <c r="M16" s="19">
        <f t="shared" si="0"/>
        <v>4.1252944769217346E-3</v>
      </c>
      <c r="N16" s="19">
        <f t="shared" si="0"/>
        <v>2.9324896562209863E-3</v>
      </c>
      <c r="O16" s="19">
        <f t="shared" si="0"/>
        <v>2.3114181072020805E-3</v>
      </c>
      <c r="P16" s="19">
        <f t="shared" si="0"/>
        <v>1.9338268188763223E-3</v>
      </c>
      <c r="Q16" s="19">
        <f t="shared" si="0"/>
        <v>1.8230959991401992E-3</v>
      </c>
      <c r="R16" s="19">
        <f t="shared" si="0"/>
        <v>1.914476466291631E-3</v>
      </c>
      <c r="S16" s="19">
        <f t="shared" si="0"/>
        <v>1.4628529132653253E-3</v>
      </c>
      <c r="T16" s="19">
        <f t="shared" si="0"/>
        <v>6.1046044070126189E-4</v>
      </c>
      <c r="U16" s="46">
        <f t="shared" si="0"/>
        <v>6.9370348841785005E-4</v>
      </c>
    </row>
    <row r="17" spans="1:61" x14ac:dyDescent="0.4">
      <c r="A17" s="125" t="s">
        <v>43</v>
      </c>
      <c r="B17" s="138">
        <f t="shared" si="1"/>
        <v>8.4377365099420187E-3</v>
      </c>
      <c r="C17" s="19">
        <f t="shared" si="0"/>
        <v>8.1033691209089053E-3</v>
      </c>
      <c r="D17" s="19">
        <f t="shared" si="0"/>
        <v>1.0030831384222836E-2</v>
      </c>
      <c r="E17" s="19">
        <f t="shared" si="0"/>
        <v>6.3726587568091932E-3</v>
      </c>
      <c r="F17" s="19">
        <f t="shared" si="0"/>
        <v>4.5315243965428189E-3</v>
      </c>
      <c r="G17" s="19">
        <f t="shared" si="0"/>
        <v>3.6160627422806937E-3</v>
      </c>
      <c r="H17" s="19">
        <f t="shared" si="0"/>
        <v>3.0898373710936625E-3</v>
      </c>
      <c r="I17" s="19">
        <f t="shared" si="0"/>
        <v>2.6459286571009727E-3</v>
      </c>
      <c r="J17" s="19">
        <f t="shared" si="0"/>
        <v>2.1372901335591746E-3</v>
      </c>
      <c r="K17" s="19">
        <f t="shared" ref="K17:U26" si="2">VLOOKUP($A17,$A$33:$BI$55,K$60,FALSE)</f>
        <v>2.7471693949883465E-3</v>
      </c>
      <c r="L17" s="19">
        <f t="shared" si="2"/>
        <v>2.5049956247469537E-3</v>
      </c>
      <c r="M17" s="19">
        <f t="shared" si="2"/>
        <v>2.0625064754511129E-3</v>
      </c>
      <c r="N17" s="19">
        <f t="shared" si="2"/>
        <v>1.8991542520683696E-3</v>
      </c>
      <c r="O17" s="19">
        <f t="shared" si="2"/>
        <v>1.7909102784240748E-3</v>
      </c>
      <c r="P17" s="19">
        <f t="shared" si="2"/>
        <v>3.7604110734027374E-3</v>
      </c>
      <c r="Q17" s="19">
        <f t="shared" si="2"/>
        <v>6.057192264970211E-3</v>
      </c>
      <c r="R17" s="19">
        <f t="shared" si="2"/>
        <v>7.5135231164121319E-3</v>
      </c>
      <c r="S17" s="19">
        <f t="shared" si="2"/>
        <v>5.7087527763351274E-3</v>
      </c>
      <c r="T17" s="19">
        <f t="shared" si="2"/>
        <v>6.7008539585654368E-3</v>
      </c>
      <c r="U17" s="46">
        <f t="shared" si="2"/>
        <v>7.4251668840102612E-3</v>
      </c>
    </row>
    <row r="18" spans="1:61" x14ac:dyDescent="0.4">
      <c r="A18" s="125" t="s">
        <v>8</v>
      </c>
      <c r="B18" s="138">
        <f t="shared" si="1"/>
        <v>4.8575748622673321E-3</v>
      </c>
      <c r="C18" s="19">
        <f t="shared" si="1"/>
        <v>4.1558503893859818E-3</v>
      </c>
      <c r="D18" s="19">
        <f t="shared" si="1"/>
        <v>6.4653372974817491E-3</v>
      </c>
      <c r="E18" s="19">
        <f t="shared" si="1"/>
        <v>1.0983154434904545E-3</v>
      </c>
      <c r="F18" s="19">
        <f t="shared" si="1"/>
        <v>6.5201940002467104E-4</v>
      </c>
      <c r="G18" s="19">
        <f t="shared" si="1"/>
        <v>4.5069488136809333E-4</v>
      </c>
      <c r="H18" s="19">
        <f t="shared" si="1"/>
        <v>3.7864583143707017E-4</v>
      </c>
      <c r="I18" s="19">
        <f t="shared" si="1"/>
        <v>4.9350875268971723E-4</v>
      </c>
      <c r="J18" s="19">
        <f t="shared" si="1"/>
        <v>2.2075497399818909E-3</v>
      </c>
      <c r="K18" s="19">
        <f t="shared" si="1"/>
        <v>2.4330594571052872E-3</v>
      </c>
      <c r="L18" s="19">
        <f t="shared" si="1"/>
        <v>7.3491379310344827E-4</v>
      </c>
      <c r="M18" s="19">
        <f t="shared" si="1"/>
        <v>1.7057443573555487E-4</v>
      </c>
      <c r="N18" s="19">
        <f t="shared" si="1"/>
        <v>2.4514178441715389E-4</v>
      </c>
      <c r="O18" s="19">
        <f t="shared" si="1"/>
        <v>2.0810505482931138E-4</v>
      </c>
      <c r="P18" s="19">
        <f t="shared" si="1"/>
        <v>1.1914538715868038E-4</v>
      </c>
      <c r="Q18" s="19">
        <f t="shared" si="1"/>
        <v>4.9821758364471938E-4</v>
      </c>
      <c r="R18" s="19">
        <f t="shared" si="2"/>
        <v>6.0232871547984796E-4</v>
      </c>
      <c r="S18" s="19">
        <f t="shared" si="2"/>
        <v>5.4828933726772469E-4</v>
      </c>
      <c r="T18" s="19">
        <f t="shared" si="2"/>
        <v>2.5157378531597435E-3</v>
      </c>
      <c r="U18" s="46">
        <f t="shared" si="2"/>
        <v>2.2825806972190067E-3</v>
      </c>
    </row>
    <row r="19" spans="1:61" x14ac:dyDescent="0.4">
      <c r="A19" s="125" t="s">
        <v>2</v>
      </c>
      <c r="B19" s="138">
        <f t="shared" si="1"/>
        <v>8.5294243480865076E-2</v>
      </c>
      <c r="C19" s="19">
        <f t="shared" si="1"/>
        <v>7.0040729761646547E-2</v>
      </c>
      <c r="D19" s="19">
        <f t="shared" si="1"/>
        <v>7.2657561523266842E-2</v>
      </c>
      <c r="E19" s="19">
        <f t="shared" si="1"/>
        <v>6.1810898165429964E-2</v>
      </c>
      <c r="F19" s="19">
        <f t="shared" si="1"/>
        <v>4.6447805068494726E-2</v>
      </c>
      <c r="G19" s="19">
        <f t="shared" si="1"/>
        <v>3.4821072544673905E-2</v>
      </c>
      <c r="H19" s="19">
        <f t="shared" si="1"/>
        <v>2.6073196691948672E-2</v>
      </c>
      <c r="I19" s="19">
        <f t="shared" si="1"/>
        <v>1.8848467607660707E-2</v>
      </c>
      <c r="J19" s="19">
        <f t="shared" si="1"/>
        <v>1.5341790124610009E-2</v>
      </c>
      <c r="K19" s="19">
        <f t="shared" si="1"/>
        <v>1.7579083638443026E-2</v>
      </c>
      <c r="L19" s="19">
        <f t="shared" si="1"/>
        <v>2.0099178237461036E-2</v>
      </c>
      <c r="M19" s="19">
        <f t="shared" si="1"/>
        <v>2.5320050941141516E-2</v>
      </c>
      <c r="N19" s="19">
        <f t="shared" si="1"/>
        <v>3.4010343397752739E-2</v>
      </c>
      <c r="O19" s="19">
        <f t="shared" si="1"/>
        <v>3.6216625168938303E-2</v>
      </c>
      <c r="P19" s="19">
        <f t="shared" si="1"/>
        <v>4.6097528141083394E-2</v>
      </c>
      <c r="Q19" s="19">
        <f t="shared" si="1"/>
        <v>6.0949618139837784E-2</v>
      </c>
      <c r="R19" s="19">
        <f t="shared" si="2"/>
        <v>6.6016865443799547E-2</v>
      </c>
      <c r="S19" s="19">
        <f t="shared" si="2"/>
        <v>8.0166828624310696E-2</v>
      </c>
      <c r="T19" s="19">
        <f t="shared" si="2"/>
        <v>9.2773962090399814E-2</v>
      </c>
      <c r="U19" s="46">
        <f t="shared" si="2"/>
        <v>9.0444553128513266E-2</v>
      </c>
    </row>
    <row r="20" spans="1:61" x14ac:dyDescent="0.4">
      <c r="A20" s="125" t="s">
        <v>9</v>
      </c>
      <c r="B20" s="138">
        <f t="shared" si="1"/>
        <v>2.8156087162482236E-2</v>
      </c>
      <c r="C20" s="19">
        <f t="shared" si="1"/>
        <v>2.4314700428718215E-2</v>
      </c>
      <c r="D20" s="19">
        <f t="shared" si="1"/>
        <v>2.2099768824786637E-2</v>
      </c>
      <c r="E20" s="19">
        <f t="shared" si="1"/>
        <v>1.9483769845282637E-2</v>
      </c>
      <c r="F20" s="19">
        <f t="shared" si="1"/>
        <v>1.5049643910441817E-2</v>
      </c>
      <c r="G20" s="19">
        <f t="shared" si="1"/>
        <v>1.1171231298516594E-2</v>
      </c>
      <c r="H20" s="19">
        <f t="shared" si="1"/>
        <v>1.0458616689257018E-2</v>
      </c>
      <c r="I20" s="19">
        <f t="shared" si="1"/>
        <v>8.5439059711815129E-3</v>
      </c>
      <c r="J20" s="19">
        <f t="shared" si="1"/>
        <v>9.3229306998738725E-3</v>
      </c>
      <c r="K20" s="19">
        <f t="shared" si="1"/>
        <v>1.0097812541322894E-2</v>
      </c>
      <c r="L20" s="19">
        <f t="shared" si="1"/>
        <v>8.820039984728625E-3</v>
      </c>
      <c r="M20" s="19">
        <f t="shared" si="1"/>
        <v>9.0399041532212617E-3</v>
      </c>
      <c r="N20" s="19">
        <f t="shared" si="1"/>
        <v>8.690962822351888E-3</v>
      </c>
      <c r="O20" s="19">
        <f t="shared" si="1"/>
        <v>8.2861930324229019E-3</v>
      </c>
      <c r="P20" s="19">
        <f t="shared" si="1"/>
        <v>8.3725880610006059E-3</v>
      </c>
      <c r="Q20" s="19">
        <f t="shared" si="1"/>
        <v>9.6761199716945186E-3</v>
      </c>
      <c r="R20" s="19">
        <f t="shared" si="2"/>
        <v>1.472715103462156E-2</v>
      </c>
      <c r="S20" s="19">
        <f t="shared" si="2"/>
        <v>1.5070459886788658E-2</v>
      </c>
      <c r="T20" s="19">
        <f t="shared" si="2"/>
        <v>2.1936819524167504E-2</v>
      </c>
      <c r="U20" s="46">
        <f t="shared" si="2"/>
        <v>2.1182668127918476E-2</v>
      </c>
    </row>
    <row r="21" spans="1:61" x14ac:dyDescent="0.4">
      <c r="A21" s="125" t="s">
        <v>44</v>
      </c>
      <c r="B21" s="138">
        <f t="shared" si="1"/>
        <v>0</v>
      </c>
      <c r="C21" s="19">
        <f t="shared" si="1"/>
        <v>0</v>
      </c>
      <c r="D21" s="19">
        <f t="shared" si="1"/>
        <v>0</v>
      </c>
      <c r="E21" s="19">
        <f t="shared" si="1"/>
        <v>0</v>
      </c>
      <c r="F21" s="19">
        <f t="shared" si="1"/>
        <v>3.3814823585129055E-3</v>
      </c>
      <c r="G21" s="19">
        <f t="shared" si="1"/>
        <v>2.7742596948314335E-3</v>
      </c>
      <c r="H21" s="19">
        <f t="shared" si="1"/>
        <v>2.2936488323242309E-3</v>
      </c>
      <c r="I21" s="19">
        <f t="shared" si="1"/>
        <v>2.2078825836654645E-3</v>
      </c>
      <c r="J21" s="19">
        <f t="shared" si="1"/>
        <v>2.9196429566399592E-3</v>
      </c>
      <c r="K21" s="19">
        <f t="shared" si="1"/>
        <v>2.3393658647530902E-3</v>
      </c>
      <c r="L21" s="19">
        <f t="shared" si="1"/>
        <v>2.0289631269195794E-3</v>
      </c>
      <c r="M21" s="19">
        <f t="shared" si="1"/>
        <v>2.3204852437316631E-3</v>
      </c>
      <c r="N21" s="19">
        <f t="shared" si="1"/>
        <v>2.5576383523766926E-3</v>
      </c>
      <c r="O21" s="19">
        <f t="shared" si="1"/>
        <v>4.0108365807821535E-3</v>
      </c>
      <c r="P21" s="19">
        <f t="shared" si="1"/>
        <v>6.007517020027598E-3</v>
      </c>
      <c r="Q21" s="19">
        <f t="shared" si="1"/>
        <v>8.8651840410597996E-3</v>
      </c>
      <c r="R21" s="19">
        <f t="shared" si="2"/>
        <v>1.5096880437736522E-2</v>
      </c>
      <c r="S21" s="19">
        <f t="shared" si="2"/>
        <v>2.2308972385921451E-2</v>
      </c>
      <c r="T21" s="19">
        <f t="shared" si="2"/>
        <v>1.9622624775503868E-2</v>
      </c>
      <c r="U21" s="46">
        <f t="shared" si="2"/>
        <v>1.8073617899807663E-2</v>
      </c>
    </row>
    <row r="22" spans="1:61" x14ac:dyDescent="0.4">
      <c r="A22" s="125" t="s">
        <v>1</v>
      </c>
      <c r="B22" s="138">
        <f t="shared" si="1"/>
        <v>2.5665381181253444E-2</v>
      </c>
      <c r="C22" s="19">
        <f t="shared" si="1"/>
        <v>2.6480135778667591E-2</v>
      </c>
      <c r="D22" s="19">
        <f t="shared" si="1"/>
        <v>2.5800740910730091E-2</v>
      </c>
      <c r="E22" s="19">
        <f t="shared" si="1"/>
        <v>2.2864869848489504E-2</v>
      </c>
      <c r="F22" s="19">
        <f t="shared" si="1"/>
        <v>2.1313077896895984E-2</v>
      </c>
      <c r="G22" s="19">
        <f t="shared" si="1"/>
        <v>1.5877574464593418E-2</v>
      </c>
      <c r="H22" s="19">
        <f t="shared" si="1"/>
        <v>1.3896820864268038E-2</v>
      </c>
      <c r="I22" s="19">
        <f t="shared" si="1"/>
        <v>1.188231637832798E-2</v>
      </c>
      <c r="J22" s="19">
        <f t="shared" si="1"/>
        <v>9.1614731370657215E-3</v>
      </c>
      <c r="K22" s="19">
        <f t="shared" si="1"/>
        <v>9.7019690153455507E-3</v>
      </c>
      <c r="L22" s="19">
        <f t="shared" si="1"/>
        <v>6.3924059314942588E-3</v>
      </c>
      <c r="M22" s="19">
        <f t="shared" si="1"/>
        <v>4.1977787538432579E-3</v>
      </c>
      <c r="N22" s="19">
        <f t="shared" si="1"/>
        <v>4.851188017951048E-3</v>
      </c>
      <c r="O22" s="19">
        <f t="shared" si="1"/>
        <v>5.3220057614374299E-3</v>
      </c>
      <c r="P22" s="19">
        <f t="shared" si="1"/>
        <v>6.0326110714441841E-3</v>
      </c>
      <c r="Q22" s="19">
        <f t="shared" si="1"/>
        <v>1.1093431544320092E-2</v>
      </c>
      <c r="R22" s="19">
        <f t="shared" si="2"/>
        <v>1.4489238875098672E-2</v>
      </c>
      <c r="S22" s="19">
        <f t="shared" si="2"/>
        <v>1.4309213690670874E-2</v>
      </c>
      <c r="T22" s="19">
        <f t="shared" si="2"/>
        <v>2.2533798028426102E-2</v>
      </c>
      <c r="U22" s="46">
        <f t="shared" si="2"/>
        <v>1.5203857136170014E-2</v>
      </c>
    </row>
    <row r="23" spans="1:61" x14ac:dyDescent="0.4">
      <c r="A23" s="125" t="s">
        <v>45</v>
      </c>
      <c r="B23" s="138">
        <f t="shared" si="1"/>
        <v>2.6899142553984685E-2</v>
      </c>
      <c r="C23" s="19">
        <f t="shared" si="1"/>
        <v>2.918164224495438E-2</v>
      </c>
      <c r="D23" s="19">
        <f t="shared" si="1"/>
        <v>2.7983691623424758E-2</v>
      </c>
      <c r="E23" s="19">
        <f t="shared" si="1"/>
        <v>2.2487010737790095E-2</v>
      </c>
      <c r="F23" s="19">
        <f t="shared" si="1"/>
        <v>1.6943824933766408E-2</v>
      </c>
      <c r="G23" s="19">
        <f t="shared" si="1"/>
        <v>1.3450308974431658E-2</v>
      </c>
      <c r="H23" s="19">
        <f t="shared" si="1"/>
        <v>1.2407858800035242E-2</v>
      </c>
      <c r="I23" s="19">
        <f t="shared" si="1"/>
        <v>1.2670186162823007E-2</v>
      </c>
      <c r="J23" s="19">
        <f t="shared" si="1"/>
        <v>1.0240420847309858E-2</v>
      </c>
      <c r="K23" s="19">
        <f t="shared" si="1"/>
        <v>7.9095465791531525E-3</v>
      </c>
      <c r="L23" s="19">
        <f t="shared" si="1"/>
        <v>6.8532944426659076E-3</v>
      </c>
      <c r="M23" s="19">
        <f t="shared" si="1"/>
        <v>6.2102310555209933E-3</v>
      </c>
      <c r="N23" s="19">
        <f t="shared" si="1"/>
        <v>5.3034358333828979E-3</v>
      </c>
      <c r="O23" s="19">
        <f t="shared" si="1"/>
        <v>4.3238136763316618E-3</v>
      </c>
      <c r="P23" s="19">
        <f t="shared" si="1"/>
        <v>3.7627618145458373E-3</v>
      </c>
      <c r="Q23" s="19">
        <f t="shared" si="1"/>
        <v>2.7033389889674544E-3</v>
      </c>
      <c r="R23" s="19">
        <f t="shared" si="2"/>
        <v>4.6169163816222637E-3</v>
      </c>
      <c r="S23" s="19">
        <f t="shared" si="2"/>
        <v>4.7800919492770313E-3</v>
      </c>
      <c r="T23" s="19">
        <f t="shared" si="2"/>
        <v>5.5194858292311969E-3</v>
      </c>
      <c r="U23" s="46">
        <f t="shared" si="2"/>
        <v>7.2119839805316723E-3</v>
      </c>
    </row>
    <row r="24" spans="1:61" x14ac:dyDescent="0.4">
      <c r="A24" s="125" t="s">
        <v>5</v>
      </c>
      <c r="B24" s="138">
        <f t="shared" si="1"/>
        <v>0</v>
      </c>
      <c r="C24" s="19">
        <f t="shared" si="1"/>
        <v>0</v>
      </c>
      <c r="D24" s="19">
        <f t="shared" si="1"/>
        <v>0</v>
      </c>
      <c r="E24" s="19">
        <f t="shared" si="1"/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1.4905750299922759E-2</v>
      </c>
      <c r="K24" s="19">
        <f t="shared" si="1"/>
        <v>1.1594091002676549E-2</v>
      </c>
      <c r="L24" s="19">
        <f t="shared" si="1"/>
        <v>7.8432145355654299E-3</v>
      </c>
      <c r="M24" s="19">
        <f t="shared" si="1"/>
        <v>4.3814775185685613E-3</v>
      </c>
      <c r="N24" s="19">
        <f t="shared" si="1"/>
        <v>5.040068201193521E-3</v>
      </c>
      <c r="O24" s="19">
        <f t="shared" si="1"/>
        <v>7.6305945764273131E-3</v>
      </c>
      <c r="P24" s="19">
        <f t="shared" si="1"/>
        <v>8.2273043663658764E-3</v>
      </c>
      <c r="Q24" s="19">
        <f t="shared" si="1"/>
        <v>1.3585806103991072E-2</v>
      </c>
      <c r="R24" s="19">
        <f t="shared" si="2"/>
        <v>2.3785086964008956E-2</v>
      </c>
      <c r="S24" s="19">
        <f t="shared" si="2"/>
        <v>1.8065686808201777E-2</v>
      </c>
      <c r="T24" s="19">
        <f t="shared" si="2"/>
        <v>2.2453876200692779E-2</v>
      </c>
      <c r="U24" s="46">
        <f t="shared" si="2"/>
        <v>2.7523419976250164E-2</v>
      </c>
    </row>
    <row r="25" spans="1:61" x14ac:dyDescent="0.4">
      <c r="A25" s="125" t="s">
        <v>46</v>
      </c>
      <c r="B25" s="138">
        <f t="shared" si="1"/>
        <v>2.7421776469881688E-2</v>
      </c>
      <c r="C25" s="19">
        <f t="shared" si="1"/>
        <v>2.2331835747274497E-2</v>
      </c>
      <c r="D25" s="19">
        <f t="shared" si="1"/>
        <v>2.0148510663221809E-2</v>
      </c>
      <c r="E25" s="19">
        <f t="shared" si="1"/>
        <v>1.4913834755999356E-2</v>
      </c>
      <c r="F25" s="19">
        <f t="shared" si="1"/>
        <v>1.3633486867550367E-2</v>
      </c>
      <c r="G25" s="19">
        <f t="shared" si="1"/>
        <v>1.2650738684810413E-2</v>
      </c>
      <c r="H25" s="19">
        <f t="shared" si="1"/>
        <v>1.2109822615391667E-2</v>
      </c>
      <c r="I25" s="19">
        <f t="shared" si="1"/>
        <v>1.0203250708445979E-2</v>
      </c>
      <c r="J25" s="19">
        <f t="shared" si="1"/>
        <v>8.148725370143604E-3</v>
      </c>
      <c r="K25" s="19">
        <f t="shared" si="1"/>
        <v>8.1618612796297459E-3</v>
      </c>
      <c r="L25" s="19">
        <f t="shared" si="1"/>
        <v>7.4107021696847245E-3</v>
      </c>
      <c r="M25" s="19">
        <f t="shared" si="1"/>
        <v>7.23646340278245E-3</v>
      </c>
      <c r="N25" s="19">
        <f t="shared" si="1"/>
        <v>6.3856422355164488E-3</v>
      </c>
      <c r="O25" s="19">
        <f t="shared" si="1"/>
        <v>5.8160791526748901E-3</v>
      </c>
      <c r="P25" s="19">
        <f t="shared" si="1"/>
        <v>7.5497439099117851E-3</v>
      </c>
      <c r="Q25" s="19">
        <f t="shared" si="1"/>
        <v>1.1577298050139276E-2</v>
      </c>
      <c r="R25" s="19">
        <f t="shared" si="2"/>
        <v>1.0275296453011545E-2</v>
      </c>
      <c r="S25" s="19">
        <f t="shared" si="2"/>
        <v>1.1932961392048779E-2</v>
      </c>
      <c r="T25" s="19">
        <f t="shared" si="2"/>
        <v>1.2459478791998742E-2</v>
      </c>
      <c r="U25" s="46">
        <f t="shared" si="2"/>
        <v>2.0999321204885398E-2</v>
      </c>
    </row>
    <row r="26" spans="1:61" x14ac:dyDescent="0.4">
      <c r="A26" s="126" t="s">
        <v>347</v>
      </c>
      <c r="B26" s="143">
        <f t="shared" si="1"/>
        <v>3.5059432389717572E-2</v>
      </c>
      <c r="C26" s="34">
        <f t="shared" si="1"/>
        <v>3.0134643003367975E-2</v>
      </c>
      <c r="D26" s="34">
        <f t="shared" si="1"/>
        <v>2.9004873593489335E-2</v>
      </c>
      <c r="E26" s="34">
        <f t="shared" si="1"/>
        <v>2.2727576827930571E-2</v>
      </c>
      <c r="F26" s="34">
        <f t="shared" si="1"/>
        <v>1.9402767102617475E-2</v>
      </c>
      <c r="G26" s="34">
        <f t="shared" si="1"/>
        <v>1.5506570472468242E-2</v>
      </c>
      <c r="H26" s="34">
        <f t="shared" si="1"/>
        <v>1.3107554065735202E-2</v>
      </c>
      <c r="I26" s="34">
        <f t="shared" si="1"/>
        <v>1.155862171792627E-2</v>
      </c>
      <c r="J26" s="34">
        <f t="shared" si="1"/>
        <v>1.1468659915771996E-2</v>
      </c>
      <c r="K26" s="34">
        <f t="shared" si="1"/>
        <v>1.7009533638114516E-2</v>
      </c>
      <c r="L26" s="34">
        <f t="shared" si="1"/>
        <v>9.9664062373018229E-3</v>
      </c>
      <c r="M26" s="34">
        <f t="shared" si="1"/>
        <v>1.7009533638114516E-2</v>
      </c>
      <c r="N26" s="34">
        <f t="shared" si="1"/>
        <v>1.101831284549562E-2</v>
      </c>
      <c r="O26" s="34">
        <f t="shared" si="1"/>
        <v>1.1214127287962164E-2</v>
      </c>
      <c r="P26" s="34">
        <f t="shared" si="1"/>
        <v>1.3148180303412017E-2</v>
      </c>
      <c r="Q26" s="34">
        <f t="shared" si="1"/>
        <v>1.7009533638114516E-2</v>
      </c>
      <c r="R26" s="34">
        <f t="shared" si="2"/>
        <v>1.8778922975623554E-2</v>
      </c>
      <c r="S26" s="34">
        <f t="shared" si="2"/>
        <v>1.9454714641438386E-2</v>
      </c>
      <c r="T26" s="34">
        <f t="shared" si="2"/>
        <v>2.2035035761833899E-2</v>
      </c>
      <c r="U26" s="80">
        <f t="shared" si="2"/>
        <v>2.1493211314754884E-2</v>
      </c>
    </row>
    <row r="29" spans="1:61" ht="13.5" x14ac:dyDescent="0.4">
      <c r="A29" s="39" t="s">
        <v>348</v>
      </c>
    </row>
    <row r="30" spans="1:61" ht="13.5" x14ac:dyDescent="0.4">
      <c r="A30" s="2" t="s">
        <v>349</v>
      </c>
      <c r="B30" s="2">
        <v>2</v>
      </c>
      <c r="C30" s="2">
        <v>3</v>
      </c>
      <c r="D30" s="2">
        <v>4</v>
      </c>
      <c r="E30" s="2">
        <v>5</v>
      </c>
      <c r="F30" s="2">
        <v>6</v>
      </c>
      <c r="G30" s="2">
        <v>7</v>
      </c>
      <c r="H30" s="2">
        <v>8</v>
      </c>
      <c r="I30" s="2">
        <v>9</v>
      </c>
      <c r="J30" s="2">
        <v>10</v>
      </c>
      <c r="K30" s="2">
        <v>11</v>
      </c>
      <c r="L30" s="2">
        <v>12</v>
      </c>
      <c r="M30" s="2">
        <v>13</v>
      </c>
      <c r="N30" s="2">
        <v>14</v>
      </c>
      <c r="O30" s="2">
        <v>15</v>
      </c>
      <c r="P30" s="2">
        <v>16</v>
      </c>
      <c r="Q30" s="2">
        <v>17</v>
      </c>
      <c r="R30" s="2">
        <v>18</v>
      </c>
      <c r="S30" s="2">
        <v>19</v>
      </c>
      <c r="T30" s="2">
        <v>20</v>
      </c>
      <c r="U30" s="2">
        <v>21</v>
      </c>
      <c r="V30" s="2">
        <v>22</v>
      </c>
      <c r="W30" s="2">
        <v>23</v>
      </c>
      <c r="X30" s="2">
        <v>24</v>
      </c>
      <c r="Y30" s="2">
        <v>25</v>
      </c>
      <c r="Z30" s="2">
        <v>26</v>
      </c>
      <c r="AA30" s="2">
        <v>27</v>
      </c>
      <c r="AB30" s="2">
        <v>28</v>
      </c>
      <c r="AC30" s="2">
        <v>29</v>
      </c>
      <c r="AD30" s="2">
        <v>30</v>
      </c>
      <c r="AE30" s="2">
        <v>31</v>
      </c>
      <c r="AF30" s="2">
        <v>32</v>
      </c>
      <c r="AG30" s="2">
        <v>33</v>
      </c>
      <c r="AH30" s="2">
        <v>34</v>
      </c>
      <c r="AI30" s="2">
        <v>35</v>
      </c>
      <c r="AJ30" s="2">
        <v>36</v>
      </c>
      <c r="AK30" s="2">
        <v>37</v>
      </c>
      <c r="AL30" s="2">
        <v>38</v>
      </c>
      <c r="AM30" s="2">
        <v>39</v>
      </c>
      <c r="AN30" s="2">
        <v>40</v>
      </c>
      <c r="AO30" s="2">
        <v>41</v>
      </c>
      <c r="AP30" s="2">
        <v>42</v>
      </c>
      <c r="AQ30" s="2">
        <v>43</v>
      </c>
      <c r="AR30" s="2">
        <v>44</v>
      </c>
      <c r="AS30" s="2">
        <v>45</v>
      </c>
      <c r="AT30" s="2">
        <v>46</v>
      </c>
      <c r="AU30" s="2">
        <v>47</v>
      </c>
      <c r="AV30" s="2">
        <v>48</v>
      </c>
      <c r="AW30" s="2">
        <v>49</v>
      </c>
      <c r="AX30" s="2">
        <v>50</v>
      </c>
      <c r="AY30" s="2">
        <v>51</v>
      </c>
      <c r="AZ30" s="2">
        <v>52</v>
      </c>
      <c r="BA30" s="2">
        <v>53</v>
      </c>
      <c r="BB30" s="2">
        <v>54</v>
      </c>
      <c r="BC30" s="2">
        <v>55</v>
      </c>
      <c r="BD30" s="2">
        <v>56</v>
      </c>
      <c r="BE30" s="2">
        <v>57</v>
      </c>
      <c r="BF30" s="2">
        <v>58</v>
      </c>
      <c r="BG30" s="2">
        <v>59</v>
      </c>
      <c r="BH30" s="2">
        <v>60</v>
      </c>
      <c r="BI30" s="2">
        <v>61</v>
      </c>
    </row>
    <row r="31" spans="1:61" s="10" customFormat="1" ht="13.5" x14ac:dyDescent="0.4">
      <c r="A31" s="22" t="s">
        <v>350</v>
      </c>
      <c r="B31" s="23">
        <v>39447</v>
      </c>
      <c r="C31" s="24"/>
      <c r="D31" s="25"/>
      <c r="E31" s="23">
        <v>39629</v>
      </c>
      <c r="F31" s="24"/>
      <c r="G31" s="25"/>
      <c r="H31" s="23">
        <v>39813</v>
      </c>
      <c r="I31" s="24"/>
      <c r="J31" s="25"/>
      <c r="K31" s="23">
        <v>39994</v>
      </c>
      <c r="L31" s="24"/>
      <c r="M31" s="25"/>
      <c r="N31" s="23">
        <v>40178</v>
      </c>
      <c r="O31" s="24"/>
      <c r="P31" s="25"/>
      <c r="Q31" s="23">
        <v>40359</v>
      </c>
      <c r="R31" s="24"/>
      <c r="S31" s="25"/>
      <c r="T31" s="23">
        <v>40543</v>
      </c>
      <c r="U31" s="24"/>
      <c r="V31" s="25"/>
      <c r="W31" s="23">
        <v>40724</v>
      </c>
      <c r="X31" s="24"/>
      <c r="Y31" s="25"/>
      <c r="Z31" s="23">
        <v>40908</v>
      </c>
      <c r="AA31" s="24"/>
      <c r="AB31" s="25"/>
      <c r="AC31" s="23">
        <v>41090</v>
      </c>
      <c r="AD31" s="24"/>
      <c r="AE31" s="25"/>
      <c r="AF31" s="23">
        <v>41274</v>
      </c>
      <c r="AG31" s="24"/>
      <c r="AH31" s="25"/>
      <c r="AI31" s="23">
        <v>41455</v>
      </c>
      <c r="AJ31" s="24"/>
      <c r="AK31" s="25"/>
      <c r="AL31" s="23">
        <v>41639</v>
      </c>
      <c r="AM31" s="24"/>
      <c r="AN31" s="25"/>
      <c r="AO31" s="23">
        <v>41820</v>
      </c>
      <c r="AP31" s="24"/>
      <c r="AQ31" s="25"/>
      <c r="AR31" s="23">
        <v>42004</v>
      </c>
      <c r="AS31" s="24"/>
      <c r="AT31" s="25"/>
      <c r="AU31" s="23">
        <v>42185</v>
      </c>
      <c r="AV31" s="24"/>
      <c r="AW31" s="25"/>
      <c r="AX31" s="23">
        <v>42369</v>
      </c>
      <c r="AY31" s="24"/>
      <c r="AZ31" s="24"/>
      <c r="BA31" s="23">
        <v>42551</v>
      </c>
      <c r="BB31" s="24"/>
      <c r="BC31" s="25"/>
      <c r="BD31" s="23">
        <v>42735</v>
      </c>
      <c r="BE31" s="24"/>
      <c r="BF31" s="25"/>
      <c r="BG31" s="24">
        <v>42916</v>
      </c>
      <c r="BH31" s="24"/>
      <c r="BI31" s="25"/>
    </row>
    <row r="32" spans="1:61" ht="13.5" x14ac:dyDescent="0.4">
      <c r="A32" s="26"/>
      <c r="B32" s="27" t="s">
        <v>351</v>
      </c>
      <c r="C32" s="28" t="s">
        <v>352</v>
      </c>
      <c r="D32" s="29" t="s">
        <v>274</v>
      </c>
      <c r="E32" s="27" t="s">
        <v>351</v>
      </c>
      <c r="F32" s="28" t="s">
        <v>352</v>
      </c>
      <c r="G32" s="29" t="s">
        <v>274</v>
      </c>
      <c r="H32" s="27" t="s">
        <v>351</v>
      </c>
      <c r="I32" s="28" t="s">
        <v>353</v>
      </c>
      <c r="J32" s="29" t="s">
        <v>274</v>
      </c>
      <c r="K32" s="27" t="s">
        <v>351</v>
      </c>
      <c r="L32" s="28" t="s">
        <v>352</v>
      </c>
      <c r="M32" s="29" t="s">
        <v>274</v>
      </c>
      <c r="N32" s="27" t="s">
        <v>351</v>
      </c>
      <c r="O32" s="28" t="s">
        <v>352</v>
      </c>
      <c r="P32" s="29" t="s">
        <v>274</v>
      </c>
      <c r="Q32" s="27" t="s">
        <v>351</v>
      </c>
      <c r="R32" s="28" t="s">
        <v>353</v>
      </c>
      <c r="S32" s="29" t="s">
        <v>274</v>
      </c>
      <c r="T32" s="27" t="s">
        <v>351</v>
      </c>
      <c r="U32" s="28" t="s">
        <v>352</v>
      </c>
      <c r="V32" s="29" t="s">
        <v>274</v>
      </c>
      <c r="W32" s="27" t="s">
        <v>351</v>
      </c>
      <c r="X32" s="28" t="s">
        <v>352</v>
      </c>
      <c r="Y32" s="29" t="s">
        <v>274</v>
      </c>
      <c r="Z32" s="27" t="s">
        <v>351</v>
      </c>
      <c r="AA32" s="28" t="s">
        <v>352</v>
      </c>
      <c r="AB32" s="29" t="s">
        <v>274</v>
      </c>
      <c r="AC32" s="27" t="s">
        <v>351</v>
      </c>
      <c r="AD32" s="28" t="s">
        <v>352</v>
      </c>
      <c r="AE32" s="29" t="s">
        <v>274</v>
      </c>
      <c r="AF32" s="27" t="s">
        <v>351</v>
      </c>
      <c r="AG32" s="28" t="s">
        <v>352</v>
      </c>
      <c r="AH32" s="29" t="s">
        <v>274</v>
      </c>
      <c r="AI32" s="27" t="s">
        <v>351</v>
      </c>
      <c r="AJ32" s="28" t="s">
        <v>352</v>
      </c>
      <c r="AK32" s="29" t="s">
        <v>274</v>
      </c>
      <c r="AL32" s="27" t="s">
        <v>351</v>
      </c>
      <c r="AM32" s="28" t="s">
        <v>352</v>
      </c>
      <c r="AN32" s="29" t="s">
        <v>274</v>
      </c>
      <c r="AO32" s="27" t="s">
        <v>351</v>
      </c>
      <c r="AP32" s="28" t="s">
        <v>352</v>
      </c>
      <c r="AQ32" s="29" t="s">
        <v>274</v>
      </c>
      <c r="AR32" s="27" t="s">
        <v>351</v>
      </c>
      <c r="AS32" s="28" t="s">
        <v>352</v>
      </c>
      <c r="AT32" s="29" t="s">
        <v>274</v>
      </c>
      <c r="AU32" s="27" t="s">
        <v>351</v>
      </c>
      <c r="AV32" s="28" t="s">
        <v>352</v>
      </c>
      <c r="AW32" s="29" t="s">
        <v>274</v>
      </c>
      <c r="AX32" s="27" t="s">
        <v>351</v>
      </c>
      <c r="AY32" s="28" t="s">
        <v>352</v>
      </c>
      <c r="AZ32" s="28" t="s">
        <v>274</v>
      </c>
      <c r="BA32" s="27" t="s">
        <v>351</v>
      </c>
      <c r="BB32" s="28" t="s">
        <v>353</v>
      </c>
      <c r="BC32" s="29" t="s">
        <v>274</v>
      </c>
      <c r="BD32" s="27" t="s">
        <v>351</v>
      </c>
      <c r="BE32" s="28" t="s">
        <v>352</v>
      </c>
      <c r="BF32" s="29" t="s">
        <v>274</v>
      </c>
      <c r="BG32" s="28" t="s">
        <v>351</v>
      </c>
      <c r="BH32" s="28" t="s">
        <v>352</v>
      </c>
      <c r="BI32" s="29" t="s">
        <v>274</v>
      </c>
    </row>
    <row r="33" spans="1:61" x14ac:dyDescent="0.4">
      <c r="A33" s="45" t="s">
        <v>0</v>
      </c>
      <c r="B33" s="14">
        <v>602103</v>
      </c>
      <c r="C33" s="13">
        <v>6320</v>
      </c>
      <c r="D33" s="46">
        <f>C33/B33</f>
        <v>1.0496542950292558E-2</v>
      </c>
      <c r="E33" s="14">
        <v>655872</v>
      </c>
      <c r="F33" s="13">
        <v>8687</v>
      </c>
      <c r="G33" s="46">
        <f>F33/E33</f>
        <v>1.3244962431693989E-2</v>
      </c>
      <c r="H33" s="14">
        <v>690809</v>
      </c>
      <c r="I33" s="13">
        <v>9480</v>
      </c>
      <c r="J33" s="46">
        <f>I33/H33</f>
        <v>1.3723040666812389E-2</v>
      </c>
      <c r="K33" s="14">
        <v>781668</v>
      </c>
      <c r="L33" s="13">
        <v>8981</v>
      </c>
      <c r="M33" s="46">
        <f>L33/K33</f>
        <v>1.1489532640456051E-2</v>
      </c>
      <c r="N33" s="14">
        <v>800244</v>
      </c>
      <c r="O33" s="13">
        <v>11178</v>
      </c>
      <c r="P33" s="46">
        <f>O33/N33</f>
        <v>1.3968239686895497E-2</v>
      </c>
      <c r="Q33" s="14">
        <v>896999</v>
      </c>
      <c r="R33" s="13">
        <v>10428</v>
      </c>
      <c r="S33" s="46">
        <f>R33/Q33</f>
        <v>1.1625431020547403E-2</v>
      </c>
      <c r="T33" s="14">
        <v>990916</v>
      </c>
      <c r="U33" s="13">
        <v>9075</v>
      </c>
      <c r="V33" s="46">
        <f>U33/T33</f>
        <v>9.1581930254431253E-3</v>
      </c>
      <c r="W33" s="14">
        <v>1028453</v>
      </c>
      <c r="X33" s="13">
        <v>9638</v>
      </c>
      <c r="Y33" s="46">
        <f>X33/W33</f>
        <v>9.3713567853854277E-3</v>
      </c>
      <c r="Z33" s="14">
        <v>1052529</v>
      </c>
      <c r="AA33" s="13">
        <v>12173</v>
      </c>
      <c r="AB33" s="46">
        <f>AA33/Z33</f>
        <v>1.1565477055739081E-2</v>
      </c>
      <c r="AC33" s="14">
        <v>1087243</v>
      </c>
      <c r="AD33" s="13">
        <v>9839</v>
      </c>
      <c r="AE33" s="16">
        <f>AD33/AC33</f>
        <v>9.0494949151201706E-3</v>
      </c>
      <c r="AF33" s="14">
        <v>1135626</v>
      </c>
      <c r="AG33" s="13">
        <v>9538</v>
      </c>
      <c r="AH33" s="46">
        <f>AG33/AF33</f>
        <v>8.398891888702794E-3</v>
      </c>
      <c r="AI33" s="14">
        <v>1181455</v>
      </c>
      <c r="AJ33" s="13">
        <v>7452</v>
      </c>
      <c r="AK33" s="16">
        <f>AJ33/AI33</f>
        <v>6.30747679767744E-3</v>
      </c>
      <c r="AL33" s="14">
        <v>1219345</v>
      </c>
      <c r="AM33" s="13">
        <v>5381</v>
      </c>
      <c r="AN33" s="46">
        <f>AM33/AL33</f>
        <v>4.4130250257310277E-3</v>
      </c>
      <c r="AO33" s="14">
        <v>1282812</v>
      </c>
      <c r="AP33" s="13">
        <v>4278</v>
      </c>
      <c r="AQ33" s="46">
        <f>AP33/AO33</f>
        <v>3.3348612267424999E-3</v>
      </c>
      <c r="AR33" s="14">
        <v>1335127</v>
      </c>
      <c r="AS33" s="13">
        <v>4226</v>
      </c>
      <c r="AT33" s="46">
        <f>AS33/AR33</f>
        <v>3.1652419582556567E-3</v>
      </c>
      <c r="AU33" s="14">
        <v>1392474</v>
      </c>
      <c r="AV33" s="13">
        <v>4008</v>
      </c>
      <c r="AW33" s="16">
        <f>AV33/AU33</f>
        <v>2.8783302237600128E-3</v>
      </c>
      <c r="AX33" s="18">
        <v>1429697</v>
      </c>
      <c r="AY33" s="13">
        <v>3985</v>
      </c>
      <c r="AZ33" s="16">
        <f>AY33/AX33</f>
        <v>2.7873038832703714E-3</v>
      </c>
      <c r="BA33" s="14">
        <v>1489240</v>
      </c>
      <c r="BB33" s="13">
        <v>4069</v>
      </c>
      <c r="BC33" s="16">
        <f>BB33/BA33</f>
        <v>2.7322661223174237E-3</v>
      </c>
      <c r="BD33" s="14">
        <v>1516089</v>
      </c>
      <c r="BE33" s="13">
        <v>3022</v>
      </c>
      <c r="BF33" s="16">
        <f>BE33/BD33</f>
        <v>1.9932866738034509E-3</v>
      </c>
      <c r="BG33" s="12">
        <v>1643482</v>
      </c>
      <c r="BH33" s="13">
        <v>5167</v>
      </c>
      <c r="BI33" s="46">
        <v>3.143934646074615E-3</v>
      </c>
    </row>
    <row r="34" spans="1:61" x14ac:dyDescent="0.4">
      <c r="A34" s="45" t="s">
        <v>3</v>
      </c>
      <c r="B34" s="14">
        <v>738121</v>
      </c>
      <c r="C34" s="13">
        <v>55766</v>
      </c>
      <c r="D34" s="46">
        <f>C34/B34</f>
        <v>7.555129849983945E-2</v>
      </c>
      <c r="E34" s="14">
        <v>770770</v>
      </c>
      <c r="F34" s="13">
        <v>49035</v>
      </c>
      <c r="G34" s="46">
        <f t="shared" ref="G34:G54" si="3">F34/E34</f>
        <v>6.3618199981836349E-2</v>
      </c>
      <c r="H34" s="14">
        <v>758764</v>
      </c>
      <c r="I34" s="13">
        <v>44974</v>
      </c>
      <c r="J34" s="46">
        <f>I34/H34</f>
        <v>5.9272711936781394E-2</v>
      </c>
      <c r="K34" s="14">
        <v>801295</v>
      </c>
      <c r="L34" s="13">
        <v>40896</v>
      </c>
      <c r="M34" s="46">
        <f t="shared" ref="M34:M54" si="4">L34/K34</f>
        <v>5.1037383235886906E-2</v>
      </c>
      <c r="N34" s="14">
        <v>793233</v>
      </c>
      <c r="O34" s="13">
        <v>34571</v>
      </c>
      <c r="P34" s="46">
        <f>O34/N34</f>
        <v>4.3582402648402171E-2</v>
      </c>
      <c r="Q34" s="14">
        <v>848494</v>
      </c>
      <c r="R34" s="13">
        <v>29994</v>
      </c>
      <c r="S34" s="46">
        <f t="shared" ref="S34:S54" si="5">R34/Q34</f>
        <v>3.5349690156913305E-2</v>
      </c>
      <c r="T34" s="14">
        <v>940641</v>
      </c>
      <c r="U34" s="13">
        <v>26844</v>
      </c>
      <c r="V34" s="46">
        <f t="shared" ref="V34:V54" si="6">U34/T34</f>
        <v>2.8537986330597963E-2</v>
      </c>
      <c r="W34" s="14">
        <v>996807</v>
      </c>
      <c r="X34" s="13">
        <v>24513</v>
      </c>
      <c r="Y34" s="46">
        <f t="shared" ref="Y34:Y54" si="7">X34/W34</f>
        <v>2.4591520725677087E-2</v>
      </c>
      <c r="Z34" s="14">
        <v>1121413</v>
      </c>
      <c r="AA34" s="13">
        <v>23432</v>
      </c>
      <c r="AB34" s="46">
        <f t="shared" ref="AB34:AB54" si="8">AA34/Z34</f>
        <v>2.0895067205391769E-2</v>
      </c>
      <c r="AC34" s="14">
        <v>1264341</v>
      </c>
      <c r="AD34" s="13">
        <v>23289</v>
      </c>
      <c r="AE34" s="16">
        <f t="shared" ref="AE34:AE54" si="9">AD34/AC34</f>
        <v>1.8419872486931926E-2</v>
      </c>
      <c r="AF34" s="14">
        <v>1392266</v>
      </c>
      <c r="AG34" s="13">
        <v>22442</v>
      </c>
      <c r="AH34" s="46">
        <f t="shared" ref="AH34:AH54" si="10">AG34/AF34</f>
        <v>1.6119046216743066E-2</v>
      </c>
      <c r="AI34" s="14">
        <v>1444298</v>
      </c>
      <c r="AJ34" s="13">
        <v>23979</v>
      </c>
      <c r="AK34" s="16">
        <f t="shared" ref="AK34:AK54" si="11">AJ34/AI34</f>
        <v>1.6602529394903268E-2</v>
      </c>
      <c r="AL34" s="14">
        <v>1488594</v>
      </c>
      <c r="AM34" s="13">
        <v>27054</v>
      </c>
      <c r="AN34" s="46">
        <f t="shared" ref="AN34:AN54" si="12">AM34/AL34</f>
        <v>1.8174196590877028E-2</v>
      </c>
      <c r="AO34" s="14">
        <v>1571814</v>
      </c>
      <c r="AP34" s="13">
        <v>29126</v>
      </c>
      <c r="AQ34" s="46">
        <f t="shared" ref="AQ34:AQ54" si="13">AP34/AO34</f>
        <v>1.8530182324371713E-2</v>
      </c>
      <c r="AR34" s="14">
        <v>1532947</v>
      </c>
      <c r="AS34" s="13">
        <v>35681</v>
      </c>
      <c r="AT34" s="46">
        <f t="shared" ref="AT34:AT54" si="14">AS34/AR34</f>
        <v>2.3276081951952677E-2</v>
      </c>
      <c r="AU34" s="14">
        <v>1610032</v>
      </c>
      <c r="AV34" s="13">
        <v>49009</v>
      </c>
      <c r="AW34" s="16">
        <f t="shared" ref="AW34:AW54" si="15">AV34/AU34</f>
        <v>3.0439767656791916E-2</v>
      </c>
      <c r="AX34" s="18">
        <v>1496241</v>
      </c>
      <c r="AY34" s="13">
        <v>51353</v>
      </c>
      <c r="AZ34" s="16">
        <f t="shared" ref="AZ34:AZ54" si="16">AY34/AX34</f>
        <v>3.4321342617933875E-2</v>
      </c>
      <c r="BA34" s="14">
        <v>1481602</v>
      </c>
      <c r="BB34" s="13">
        <v>51947</v>
      </c>
      <c r="BC34" s="16">
        <f t="shared" ref="BC34:BC54" si="17">BB34/BA34</f>
        <v>3.5061372757326188E-2</v>
      </c>
      <c r="BD34" s="14">
        <v>1414408</v>
      </c>
      <c r="BE34" s="13">
        <v>60639</v>
      </c>
      <c r="BF34" s="16">
        <f t="shared" ref="BF34:BF54" si="18">BE34/BD34</f>
        <v>4.2872353663158017E-2</v>
      </c>
      <c r="BG34" s="12">
        <v>1470551</v>
      </c>
      <c r="BH34" s="13">
        <v>64838</v>
      </c>
      <c r="BI34" s="46">
        <v>4.409095638301562E-2</v>
      </c>
    </row>
    <row r="35" spans="1:61" x14ac:dyDescent="0.4">
      <c r="A35" s="45" t="s">
        <v>337</v>
      </c>
      <c r="B35" s="14">
        <v>121243</v>
      </c>
      <c r="C35" s="13">
        <v>9940</v>
      </c>
      <c r="D35" s="46">
        <f t="shared" ref="D35:D54" si="19">C35/B35</f>
        <v>8.1984114546819198E-2</v>
      </c>
      <c r="E35" s="14">
        <v>128035</v>
      </c>
      <c r="F35" s="13">
        <v>9269</v>
      </c>
      <c r="G35" s="46">
        <f t="shared" si="3"/>
        <v>7.2394267192564532E-2</v>
      </c>
      <c r="H35" s="14">
        <v>124981</v>
      </c>
      <c r="I35" s="13">
        <v>8126</v>
      </c>
      <c r="J35" s="46">
        <f t="shared" ref="J35:J54" si="20">I35/H35</f>
        <v>6.5017882718173159E-2</v>
      </c>
      <c r="K35" s="14">
        <v>133003</v>
      </c>
      <c r="L35" s="13">
        <v>6960</v>
      </c>
      <c r="M35" s="46">
        <f t="shared" si="4"/>
        <v>5.2329646699698501E-2</v>
      </c>
      <c r="N35" s="14">
        <v>133243</v>
      </c>
      <c r="O35" s="13">
        <v>6132</v>
      </c>
      <c r="P35" s="46">
        <f t="shared" ref="P35:P54" si="21">O35/N35</f>
        <v>4.6021179349008956E-2</v>
      </c>
      <c r="Q35" s="14">
        <v>136539</v>
      </c>
      <c r="R35" s="13">
        <v>4883</v>
      </c>
      <c r="S35" s="46">
        <f t="shared" si="5"/>
        <v>3.5762675865503628E-2</v>
      </c>
      <c r="T35" s="14">
        <v>141007</v>
      </c>
      <c r="U35" s="13">
        <v>4816</v>
      </c>
      <c r="V35" s="46">
        <f t="shared" si="6"/>
        <v>3.4154332763621661E-2</v>
      </c>
      <c r="W35" s="14">
        <v>151493</v>
      </c>
      <c r="X35" s="13">
        <v>3661</v>
      </c>
      <c r="Y35" s="46">
        <f t="shared" si="7"/>
        <v>2.4166133088657563E-2</v>
      </c>
      <c r="Z35" s="14">
        <v>174423</v>
      </c>
      <c r="AA35" s="13">
        <v>3506</v>
      </c>
      <c r="AB35" s="46">
        <f t="shared" si="8"/>
        <v>2.0100560132551328E-2</v>
      </c>
      <c r="AC35" s="14">
        <v>194714</v>
      </c>
      <c r="AD35" s="13">
        <v>3759</v>
      </c>
      <c r="AE35" s="16">
        <f t="shared" si="9"/>
        <v>1.9305237425146626E-2</v>
      </c>
      <c r="AF35" s="14">
        <v>214625</v>
      </c>
      <c r="AG35" s="13">
        <v>3115</v>
      </c>
      <c r="AH35" s="46">
        <f t="shared" si="10"/>
        <v>1.4513686662783926E-2</v>
      </c>
      <c r="AI35" s="14">
        <v>221753</v>
      </c>
      <c r="AJ35" s="13">
        <v>2700</v>
      </c>
      <c r="AK35" s="16">
        <f t="shared" si="11"/>
        <v>1.2175709009573715E-2</v>
      </c>
      <c r="AL35" s="14">
        <v>237524</v>
      </c>
      <c r="AM35" s="13">
        <v>3159</v>
      </c>
      <c r="AN35" s="46">
        <f t="shared" si="12"/>
        <v>1.3299708661019517E-2</v>
      </c>
      <c r="AO35" s="14">
        <v>258610</v>
      </c>
      <c r="AP35" s="13">
        <v>3217</v>
      </c>
      <c r="AQ35" s="46">
        <f t="shared" si="13"/>
        <v>1.2439580836007888E-2</v>
      </c>
      <c r="AR35" s="14">
        <v>256186</v>
      </c>
      <c r="AS35" s="13">
        <v>3637</v>
      </c>
      <c r="AT35" s="46">
        <f t="shared" si="14"/>
        <v>1.4196716448205601E-2</v>
      </c>
      <c r="AU35" s="14">
        <v>268330</v>
      </c>
      <c r="AV35" s="13">
        <v>6892</v>
      </c>
      <c r="AW35" s="16">
        <f t="shared" si="15"/>
        <v>2.5684791115417584E-2</v>
      </c>
      <c r="AX35" s="18">
        <v>254497</v>
      </c>
      <c r="AY35" s="13">
        <v>8566</v>
      </c>
      <c r="AZ35" s="16">
        <f t="shared" si="16"/>
        <v>3.3658550002554057E-2</v>
      </c>
      <c r="BA35" s="14">
        <v>263737</v>
      </c>
      <c r="BB35" s="13">
        <v>14092</v>
      </c>
      <c r="BC35" s="16">
        <f t="shared" si="17"/>
        <v>5.3432017502284476E-2</v>
      </c>
      <c r="BD35" s="14">
        <v>241712</v>
      </c>
      <c r="BE35" s="13">
        <v>11796</v>
      </c>
      <c r="BF35" s="16">
        <f t="shared" si="18"/>
        <v>4.8801879923214407E-2</v>
      </c>
      <c r="BG35" s="12"/>
      <c r="BH35" s="13"/>
      <c r="BI35" s="46"/>
    </row>
    <row r="36" spans="1:61" x14ac:dyDescent="0.4">
      <c r="A36" s="45" t="s">
        <v>338</v>
      </c>
      <c r="B36" s="14">
        <v>95709</v>
      </c>
      <c r="C36" s="13">
        <v>8411</v>
      </c>
      <c r="D36" s="46">
        <f t="shared" si="19"/>
        <v>8.7880972531318893E-2</v>
      </c>
      <c r="E36" s="14">
        <v>104566</v>
      </c>
      <c r="F36" s="13">
        <v>7285</v>
      </c>
      <c r="G36" s="46">
        <f t="shared" si="3"/>
        <v>6.9668917238873057E-2</v>
      </c>
      <c r="H36" s="14">
        <v>102747</v>
      </c>
      <c r="I36" s="13">
        <v>6285</v>
      </c>
      <c r="J36" s="46">
        <f t="shared" si="20"/>
        <v>6.1169669187421533E-2</v>
      </c>
      <c r="K36" s="14">
        <v>105235</v>
      </c>
      <c r="L36" s="13">
        <v>5386</v>
      </c>
      <c r="M36" s="46">
        <f t="shared" si="4"/>
        <v>5.1180690834798308E-2</v>
      </c>
      <c r="N36" s="14">
        <v>106198</v>
      </c>
      <c r="O36" s="13">
        <v>4680</v>
      </c>
      <c r="P36" s="46">
        <f t="shared" si="21"/>
        <v>4.4068626527806548E-2</v>
      </c>
      <c r="Q36" s="14">
        <v>120871</v>
      </c>
      <c r="R36" s="13">
        <v>3268</v>
      </c>
      <c r="S36" s="46">
        <f t="shared" si="5"/>
        <v>2.7037089128078694E-2</v>
      </c>
      <c r="T36" s="14">
        <v>134355</v>
      </c>
      <c r="U36" s="13">
        <v>3004</v>
      </c>
      <c r="V36" s="46">
        <f t="shared" si="6"/>
        <v>2.2358676640244129E-2</v>
      </c>
      <c r="W36" s="14">
        <v>155677</v>
      </c>
      <c r="X36" s="13">
        <v>2444</v>
      </c>
      <c r="Y36" s="46">
        <f t="shared" si="7"/>
        <v>1.5699172003571498E-2</v>
      </c>
      <c r="Z36" s="14">
        <v>180605</v>
      </c>
      <c r="AA36" s="13">
        <v>2328</v>
      </c>
      <c r="AB36" s="46">
        <f t="shared" si="8"/>
        <v>1.2890008582265165E-2</v>
      </c>
      <c r="AC36" s="14">
        <v>190490</v>
      </c>
      <c r="AD36" s="13">
        <v>2598</v>
      </c>
      <c r="AE36" s="16">
        <f t="shared" si="9"/>
        <v>1.3638511207937425E-2</v>
      </c>
      <c r="AF36" s="14">
        <v>212086</v>
      </c>
      <c r="AG36" s="13">
        <v>2721</v>
      </c>
      <c r="AH36" s="46">
        <f t="shared" si="10"/>
        <v>1.2829701158963817E-2</v>
      </c>
      <c r="AI36" s="14">
        <v>218812</v>
      </c>
      <c r="AJ36" s="13">
        <v>4489</v>
      </c>
      <c r="AK36" s="16">
        <f t="shared" si="11"/>
        <v>2.0515328226971098E-2</v>
      </c>
      <c r="AL36" s="14">
        <v>232245</v>
      </c>
      <c r="AM36" s="13">
        <v>4482</v>
      </c>
      <c r="AN36" s="46">
        <f t="shared" si="12"/>
        <v>1.9298585545436932E-2</v>
      </c>
      <c r="AO36" s="14">
        <v>250340</v>
      </c>
      <c r="AP36" s="13">
        <v>4723</v>
      </c>
      <c r="AQ36" s="46">
        <f t="shared" si="13"/>
        <v>1.8866341775185747E-2</v>
      </c>
      <c r="AR36" s="14">
        <v>238857</v>
      </c>
      <c r="AS36" s="13">
        <v>6288</v>
      </c>
      <c r="AT36" s="46">
        <f t="shared" si="14"/>
        <v>2.6325374596515908E-2</v>
      </c>
      <c r="AU36" s="14">
        <v>249927</v>
      </c>
      <c r="AV36" s="13">
        <v>9441</v>
      </c>
      <c r="AW36" s="16">
        <f t="shared" si="15"/>
        <v>3.7775030308850183E-2</v>
      </c>
      <c r="AX36" s="18">
        <v>235873</v>
      </c>
      <c r="AY36" s="13">
        <v>7996</v>
      </c>
      <c r="AZ36" s="16">
        <f t="shared" si="16"/>
        <v>3.3899598512758984E-2</v>
      </c>
      <c r="BA36" s="14">
        <v>227892</v>
      </c>
      <c r="BB36" s="13">
        <v>8011</v>
      </c>
      <c r="BC36" s="16">
        <f t="shared" si="17"/>
        <v>3.5152616151510364E-2</v>
      </c>
      <c r="BD36" s="14">
        <v>212649</v>
      </c>
      <c r="BE36" s="13">
        <v>8308</v>
      </c>
      <c r="BF36" s="16">
        <f t="shared" si="18"/>
        <v>3.9069076271226293E-2</v>
      </c>
      <c r="BG36" s="12"/>
      <c r="BH36" s="13"/>
      <c r="BI36" s="46"/>
    </row>
    <row r="37" spans="1:61" x14ac:dyDescent="0.4">
      <c r="A37" s="45" t="s">
        <v>339</v>
      </c>
      <c r="B37" s="14">
        <v>77808</v>
      </c>
      <c r="C37" s="13">
        <v>3377</v>
      </c>
      <c r="D37" s="46">
        <f t="shared" si="19"/>
        <v>4.3401706765371167E-2</v>
      </c>
      <c r="E37" s="14">
        <v>82350</v>
      </c>
      <c r="F37" s="13">
        <v>2647</v>
      </c>
      <c r="G37" s="46">
        <f t="shared" si="3"/>
        <v>3.214329083181542E-2</v>
      </c>
      <c r="H37" s="14">
        <v>79876</v>
      </c>
      <c r="I37" s="13">
        <v>2720</v>
      </c>
      <c r="J37" s="46">
        <f t="shared" si="20"/>
        <v>3.4052781811808305E-2</v>
      </c>
      <c r="K37" s="14">
        <v>87177</v>
      </c>
      <c r="L37" s="13">
        <v>2229</v>
      </c>
      <c r="M37" s="46">
        <f t="shared" si="4"/>
        <v>2.5568670635603429E-2</v>
      </c>
      <c r="N37" s="14">
        <v>95682</v>
      </c>
      <c r="O37" s="13">
        <v>1887</v>
      </c>
      <c r="P37" s="46">
        <f t="shared" si="21"/>
        <v>1.9721577726218097E-2</v>
      </c>
      <c r="Q37" s="14">
        <v>105016</v>
      </c>
      <c r="R37" s="13">
        <v>1717</v>
      </c>
      <c r="S37" s="46">
        <f t="shared" si="5"/>
        <v>1.6349889540641427E-2</v>
      </c>
      <c r="T37" s="14">
        <v>114635</v>
      </c>
      <c r="U37" s="13">
        <v>1319</v>
      </c>
      <c r="V37" s="46">
        <f t="shared" si="6"/>
        <v>1.1506084529157761E-2</v>
      </c>
      <c r="W37" s="14">
        <v>129818</v>
      </c>
      <c r="X37" s="13">
        <v>1437</v>
      </c>
      <c r="Y37" s="46">
        <f t="shared" si="7"/>
        <v>1.1069343234374278E-2</v>
      </c>
      <c r="Z37" s="14">
        <v>143597</v>
      </c>
      <c r="AA37" s="13">
        <v>1698</v>
      </c>
      <c r="AB37" s="46">
        <f t="shared" si="8"/>
        <v>1.1824759570186007E-2</v>
      </c>
      <c r="AC37" s="14">
        <v>164067</v>
      </c>
      <c r="AD37" s="13">
        <v>1911</v>
      </c>
      <c r="AE37" s="16">
        <f t="shared" si="9"/>
        <v>1.1647680520762859E-2</v>
      </c>
      <c r="AF37" s="14">
        <v>173477</v>
      </c>
      <c r="AG37" s="13">
        <v>2570</v>
      </c>
      <c r="AH37" s="46">
        <f t="shared" si="10"/>
        <v>1.4814644016209641E-2</v>
      </c>
      <c r="AI37" s="14">
        <v>172720</v>
      </c>
      <c r="AJ37" s="13">
        <v>2785</v>
      </c>
      <c r="AK37" s="16">
        <f t="shared" si="11"/>
        <v>1.6124363131079202E-2</v>
      </c>
      <c r="AL37" s="14">
        <v>180786</v>
      </c>
      <c r="AM37" s="13">
        <v>3646</v>
      </c>
      <c r="AN37" s="46">
        <f t="shared" si="12"/>
        <v>2.0167490845530073E-2</v>
      </c>
      <c r="AO37" s="14">
        <v>183699</v>
      </c>
      <c r="AP37" s="13">
        <v>3309</v>
      </c>
      <c r="AQ37" s="46">
        <f t="shared" si="13"/>
        <v>1.8013162837032318E-2</v>
      </c>
      <c r="AR37" s="14">
        <v>175163</v>
      </c>
      <c r="AS37" s="13">
        <v>4819</v>
      </c>
      <c r="AT37" s="46">
        <f t="shared" si="14"/>
        <v>2.7511517843380167E-2</v>
      </c>
      <c r="AU37" s="14">
        <v>181525</v>
      </c>
      <c r="AV37" s="13">
        <v>6979</v>
      </c>
      <c r="AW37" s="16">
        <f t="shared" si="15"/>
        <v>3.8446494973144195E-2</v>
      </c>
      <c r="AX37" s="18">
        <v>171065</v>
      </c>
      <c r="AY37" s="13">
        <v>7138</v>
      </c>
      <c r="AZ37" s="16">
        <f t="shared" si="16"/>
        <v>4.1726828983135067E-2</v>
      </c>
      <c r="BA37" s="14">
        <v>164737</v>
      </c>
      <c r="BB37" s="13">
        <v>7726</v>
      </c>
      <c r="BC37" s="16">
        <f t="shared" si="17"/>
        <v>4.6898996582431393E-2</v>
      </c>
      <c r="BD37" s="14">
        <v>154493</v>
      </c>
      <c r="BE37" s="13">
        <v>9635</v>
      </c>
      <c r="BF37" s="16">
        <f t="shared" si="18"/>
        <v>6.2365285158550873E-2</v>
      </c>
      <c r="BG37" s="12"/>
      <c r="BH37" s="13"/>
      <c r="BI37" s="46"/>
    </row>
    <row r="38" spans="1:61" x14ac:dyDescent="0.4">
      <c r="A38" s="45" t="s">
        <v>340</v>
      </c>
      <c r="B38" s="14">
        <v>79112</v>
      </c>
      <c r="C38" s="13">
        <v>6864</v>
      </c>
      <c r="D38" s="46">
        <f t="shared" si="19"/>
        <v>8.6763070077864296E-2</v>
      </c>
      <c r="E38" s="14">
        <v>80366</v>
      </c>
      <c r="F38" s="13">
        <v>6323</v>
      </c>
      <c r="G38" s="46">
        <f t="shared" si="3"/>
        <v>7.8677550207799318E-2</v>
      </c>
      <c r="H38" s="14">
        <v>78072</v>
      </c>
      <c r="I38" s="13">
        <v>7343</v>
      </c>
      <c r="J38" s="46">
        <f t="shared" si="20"/>
        <v>9.4054206373603857E-2</v>
      </c>
      <c r="K38" s="14">
        <v>83010</v>
      </c>
      <c r="L38" s="13">
        <v>6524</v>
      </c>
      <c r="M38" s="46">
        <f t="shared" si="4"/>
        <v>7.8592940609565107E-2</v>
      </c>
      <c r="N38" s="14">
        <v>84590</v>
      </c>
      <c r="O38" s="13">
        <v>5794</v>
      </c>
      <c r="P38" s="46">
        <f t="shared" si="21"/>
        <v>6.8495093982740271E-2</v>
      </c>
      <c r="Q38" s="14">
        <v>89498</v>
      </c>
      <c r="R38" s="13">
        <v>5215</v>
      </c>
      <c r="S38" s="46">
        <f t="shared" si="5"/>
        <v>5.8269458535386266E-2</v>
      </c>
      <c r="T38" s="14">
        <v>96769</v>
      </c>
      <c r="U38" s="13">
        <v>4488</v>
      </c>
      <c r="V38" s="46">
        <f t="shared" si="6"/>
        <v>4.6378488978908533E-2</v>
      </c>
      <c r="W38" s="14">
        <v>104735</v>
      </c>
      <c r="X38" s="13">
        <v>3670</v>
      </c>
      <c r="Y38" s="46">
        <f t="shared" si="7"/>
        <v>3.5040817300806798E-2</v>
      </c>
      <c r="Z38" s="14">
        <v>114382</v>
      </c>
      <c r="AA38" s="13">
        <v>3365</v>
      </c>
      <c r="AB38" s="46">
        <f t="shared" si="8"/>
        <v>2.9418964522389887E-2</v>
      </c>
      <c r="AC38" s="14">
        <v>127537</v>
      </c>
      <c r="AD38" s="13">
        <v>3115</v>
      </c>
      <c r="AE38" s="16">
        <f t="shared" si="9"/>
        <v>2.4424284717376135E-2</v>
      </c>
      <c r="AF38" s="14">
        <v>135744</v>
      </c>
      <c r="AG38" s="13">
        <v>3179</v>
      </c>
      <c r="AH38" s="46">
        <f t="shared" si="10"/>
        <v>2.3419082979726544E-2</v>
      </c>
      <c r="AI38" s="14">
        <v>137126</v>
      </c>
      <c r="AJ38" s="13">
        <v>3470</v>
      </c>
      <c r="AK38" s="16">
        <f t="shared" si="11"/>
        <v>2.5305193763400083E-2</v>
      </c>
      <c r="AL38" s="14">
        <v>141603</v>
      </c>
      <c r="AM38" s="13">
        <v>4460</v>
      </c>
      <c r="AN38" s="46">
        <f t="shared" si="12"/>
        <v>3.1496507842347976E-2</v>
      </c>
      <c r="AO38" s="14">
        <v>143231</v>
      </c>
      <c r="AP38" s="13">
        <v>4789</v>
      </c>
      <c r="AQ38" s="46">
        <f t="shared" si="13"/>
        <v>3.3435499298336252E-2</v>
      </c>
      <c r="AR38" s="14">
        <v>139117</v>
      </c>
      <c r="AS38" s="13">
        <v>4181</v>
      </c>
      <c r="AT38" s="46">
        <f t="shared" si="14"/>
        <v>3.0053839573883852E-2</v>
      </c>
      <c r="AU38" s="14">
        <v>142890</v>
      </c>
      <c r="AV38" s="13">
        <v>6097</v>
      </c>
      <c r="AW38" s="16">
        <f t="shared" si="15"/>
        <v>4.2669186087199946E-2</v>
      </c>
      <c r="AX38" s="18">
        <v>140369</v>
      </c>
      <c r="AY38" s="13">
        <v>6644</v>
      </c>
      <c r="AZ38" s="16">
        <f t="shared" si="16"/>
        <v>4.7332388205372979E-2</v>
      </c>
      <c r="BA38" s="14">
        <v>130974</v>
      </c>
      <c r="BB38" s="13">
        <v>4459</v>
      </c>
      <c r="BC38" s="16">
        <f t="shared" si="17"/>
        <v>3.4044924946936034E-2</v>
      </c>
      <c r="BD38" s="14">
        <v>124729</v>
      </c>
      <c r="BE38" s="13">
        <v>7201</v>
      </c>
      <c r="BF38" s="16">
        <f t="shared" si="18"/>
        <v>5.7733165502810095E-2</v>
      </c>
      <c r="BG38" s="12"/>
      <c r="BH38" s="13"/>
      <c r="BI38" s="46"/>
    </row>
    <row r="39" spans="1:61" x14ac:dyDescent="0.4">
      <c r="A39" s="45" t="s">
        <v>341</v>
      </c>
      <c r="B39" s="14">
        <v>43181</v>
      </c>
      <c r="C39" s="13">
        <v>3659</v>
      </c>
      <c r="D39" s="46">
        <f t="shared" si="19"/>
        <v>8.473634237280285E-2</v>
      </c>
      <c r="E39" s="14">
        <v>40111</v>
      </c>
      <c r="F39" s="13">
        <v>3125</v>
      </c>
      <c r="G39" s="46">
        <f t="shared" si="3"/>
        <v>7.7908803071476657E-2</v>
      </c>
      <c r="H39" s="14">
        <v>40831</v>
      </c>
      <c r="I39" s="13">
        <v>3201</v>
      </c>
      <c r="J39" s="46">
        <f t="shared" si="20"/>
        <v>7.8396316524209544E-2</v>
      </c>
      <c r="K39" s="14">
        <v>47439</v>
      </c>
      <c r="L39" s="13">
        <v>4038</v>
      </c>
      <c r="M39" s="46">
        <f t="shared" si="4"/>
        <v>8.5119838107885912E-2</v>
      </c>
      <c r="N39" s="14">
        <v>41067</v>
      </c>
      <c r="O39" s="13">
        <v>2716</v>
      </c>
      <c r="P39" s="46">
        <f t="shared" si="21"/>
        <v>6.6135826819587504E-2</v>
      </c>
      <c r="Q39" s="14">
        <v>43331</v>
      </c>
      <c r="R39" s="13">
        <v>2747</v>
      </c>
      <c r="S39" s="46">
        <f t="shared" si="5"/>
        <v>6.3395721308070432E-2</v>
      </c>
      <c r="T39" s="14">
        <v>51334</v>
      </c>
      <c r="U39" s="13">
        <v>2017</v>
      </c>
      <c r="V39" s="46">
        <f t="shared" si="6"/>
        <v>3.9291697510421941E-2</v>
      </c>
      <c r="W39" s="14">
        <v>46120</v>
      </c>
      <c r="X39" s="13">
        <v>1873</v>
      </c>
      <c r="Y39" s="46">
        <f t="shared" si="7"/>
        <v>4.0611448395490024E-2</v>
      </c>
      <c r="Z39" s="14">
        <v>56920</v>
      </c>
      <c r="AA39" s="13">
        <v>1721</v>
      </c>
      <c r="AB39" s="46">
        <f t="shared" si="8"/>
        <v>3.0235418130709769E-2</v>
      </c>
      <c r="AC39" s="14">
        <v>71911</v>
      </c>
      <c r="AD39" s="13">
        <v>1465</v>
      </c>
      <c r="AE39" s="16">
        <f t="shared" si="9"/>
        <v>2.037240477812852E-2</v>
      </c>
      <c r="AF39" s="14">
        <v>94558</v>
      </c>
      <c r="AG39" s="13">
        <v>1103</v>
      </c>
      <c r="AH39" s="46">
        <f t="shared" si="10"/>
        <v>1.1664798324837666E-2</v>
      </c>
      <c r="AI39" s="14">
        <v>113389</v>
      </c>
      <c r="AJ39" s="13">
        <v>752</v>
      </c>
      <c r="AK39" s="16">
        <f t="shared" si="11"/>
        <v>6.6320366173085576E-3</v>
      </c>
      <c r="AL39" s="14">
        <v>99701</v>
      </c>
      <c r="AM39" s="13">
        <v>1000</v>
      </c>
      <c r="AN39" s="46">
        <f t="shared" si="12"/>
        <v>1.0029989669110641E-2</v>
      </c>
      <c r="AO39" s="14">
        <v>101310</v>
      </c>
      <c r="AP39" s="13">
        <v>1066</v>
      </c>
      <c r="AQ39" s="46">
        <f t="shared" si="13"/>
        <v>1.052215970782746E-2</v>
      </c>
      <c r="AR39" s="14">
        <v>121013</v>
      </c>
      <c r="AS39" s="13">
        <v>906</v>
      </c>
      <c r="AT39" s="46">
        <f t="shared" si="14"/>
        <v>7.4867989389569714E-3</v>
      </c>
      <c r="AU39" s="14">
        <v>132682</v>
      </c>
      <c r="AV39" s="13">
        <v>1456</v>
      </c>
      <c r="AW39" s="16">
        <f t="shared" si="15"/>
        <v>1.0973606065630605E-2</v>
      </c>
      <c r="AX39" s="18">
        <v>97733</v>
      </c>
      <c r="AY39" s="13">
        <v>1064</v>
      </c>
      <c r="AZ39" s="16">
        <f t="shared" si="16"/>
        <v>1.0886803843123613E-2</v>
      </c>
      <c r="BA39" s="14">
        <v>117448</v>
      </c>
      <c r="BB39" s="13">
        <v>1892</v>
      </c>
      <c r="BC39" s="16">
        <f t="shared" si="17"/>
        <v>1.610925686261154E-2</v>
      </c>
      <c r="BD39" s="14">
        <v>118588</v>
      </c>
      <c r="BE39" s="13">
        <v>1718</v>
      </c>
      <c r="BF39" s="16">
        <f t="shared" si="18"/>
        <v>1.4487131918912538E-2</v>
      </c>
      <c r="BG39" s="12"/>
      <c r="BH39" s="13"/>
      <c r="BI39" s="46"/>
    </row>
    <row r="40" spans="1:61" x14ac:dyDescent="0.4">
      <c r="A40" s="45" t="s">
        <v>342</v>
      </c>
      <c r="B40" s="14">
        <v>84357</v>
      </c>
      <c r="C40" s="13">
        <v>1601</v>
      </c>
      <c r="D40" s="46">
        <f t="shared" si="19"/>
        <v>1.8978863639057812E-2</v>
      </c>
      <c r="E40" s="14">
        <v>88738</v>
      </c>
      <c r="F40" s="13">
        <v>1295</v>
      </c>
      <c r="G40" s="46">
        <f t="shared" si="3"/>
        <v>1.4593522504451307E-2</v>
      </c>
      <c r="H40" s="14">
        <v>87686</v>
      </c>
      <c r="I40" s="13">
        <v>975</v>
      </c>
      <c r="J40" s="46">
        <f t="shared" si="20"/>
        <v>1.1119220856237028E-2</v>
      </c>
      <c r="K40" s="14">
        <v>90234</v>
      </c>
      <c r="L40" s="13">
        <v>883</v>
      </c>
      <c r="M40" s="46">
        <f t="shared" si="4"/>
        <v>9.7856683733404254E-3</v>
      </c>
      <c r="N40" s="14">
        <v>83816</v>
      </c>
      <c r="O40" s="13">
        <v>489</v>
      </c>
      <c r="P40" s="46">
        <f t="shared" si="21"/>
        <v>5.8342082657249217E-3</v>
      </c>
      <c r="Q40" s="14">
        <v>87796</v>
      </c>
      <c r="R40" s="13">
        <v>578</v>
      </c>
      <c r="S40" s="46">
        <f t="shared" si="5"/>
        <v>6.5834434370586363E-3</v>
      </c>
      <c r="T40" s="14">
        <v>92866</v>
      </c>
      <c r="U40" s="13">
        <v>973</v>
      </c>
      <c r="V40" s="46">
        <f t="shared" si="6"/>
        <v>1.0477462149764177E-2</v>
      </c>
      <c r="W40" s="14">
        <v>95684</v>
      </c>
      <c r="X40" s="13">
        <v>2044</v>
      </c>
      <c r="Y40" s="46">
        <f t="shared" si="7"/>
        <v>2.1361983194682497E-2</v>
      </c>
      <c r="Z40" s="14">
        <v>106396</v>
      </c>
      <c r="AA40" s="13">
        <v>1946</v>
      </c>
      <c r="AB40" s="46">
        <f t="shared" si="8"/>
        <v>1.8290161284258807E-2</v>
      </c>
      <c r="AC40" s="14">
        <v>128348</v>
      </c>
      <c r="AD40" s="13">
        <v>1882</v>
      </c>
      <c r="AE40" s="16">
        <f t="shared" si="9"/>
        <v>1.4663259263876335E-2</v>
      </c>
      <c r="AF40" s="14">
        <v>135925</v>
      </c>
      <c r="AG40" s="13">
        <v>1402</v>
      </c>
      <c r="AH40" s="46">
        <f t="shared" si="10"/>
        <v>1.0314511679234872E-2</v>
      </c>
      <c r="AI40" s="14">
        <v>129309</v>
      </c>
      <c r="AJ40" s="13">
        <v>1279</v>
      </c>
      <c r="AK40" s="16">
        <f t="shared" si="11"/>
        <v>9.8910362001098148E-3</v>
      </c>
      <c r="AL40" s="14">
        <v>120375</v>
      </c>
      <c r="AM40" s="13">
        <v>321</v>
      </c>
      <c r="AN40" s="46">
        <f t="shared" si="12"/>
        <v>2.6666666666666666E-3</v>
      </c>
      <c r="AO40" s="14">
        <v>113544</v>
      </c>
      <c r="AP40" s="13">
        <v>657</v>
      </c>
      <c r="AQ40" s="46">
        <f t="shared" si="13"/>
        <v>5.7863031071655044E-3</v>
      </c>
      <c r="AR40" s="14">
        <v>111892</v>
      </c>
      <c r="AS40" s="13">
        <v>908</v>
      </c>
      <c r="AT40" s="46">
        <f t="shared" si="14"/>
        <v>8.1149680048618316E-3</v>
      </c>
      <c r="AU40" s="14">
        <v>117052</v>
      </c>
      <c r="AV40" s="13">
        <v>771</v>
      </c>
      <c r="AW40" s="16">
        <f t="shared" si="15"/>
        <v>6.5868161159142943E-3</v>
      </c>
      <c r="AX40" s="18">
        <v>113841</v>
      </c>
      <c r="AY40" s="13">
        <v>1043</v>
      </c>
      <c r="AZ40" s="16">
        <f t="shared" si="16"/>
        <v>9.1619012482321831E-3</v>
      </c>
      <c r="BA40" s="14">
        <v>108489</v>
      </c>
      <c r="BB40" s="13">
        <v>847</v>
      </c>
      <c r="BC40" s="16">
        <f t="shared" si="17"/>
        <v>7.807243130639973E-3</v>
      </c>
      <c r="BD40" s="14">
        <v>108554</v>
      </c>
      <c r="BE40" s="13">
        <v>509</v>
      </c>
      <c r="BF40" s="16">
        <f t="shared" si="18"/>
        <v>4.6889105882786447E-3</v>
      </c>
      <c r="BG40" s="12"/>
      <c r="BH40" s="13"/>
      <c r="BI40" s="46"/>
    </row>
    <row r="41" spans="1:61" x14ac:dyDescent="0.4">
      <c r="A41" s="45" t="s">
        <v>343</v>
      </c>
      <c r="B41" s="14">
        <v>42496</v>
      </c>
      <c r="C41" s="13">
        <v>1837</v>
      </c>
      <c r="D41" s="46">
        <f t="shared" si="19"/>
        <v>4.3227597891566265E-2</v>
      </c>
      <c r="E41" s="14">
        <v>48068</v>
      </c>
      <c r="F41" s="13">
        <v>1596</v>
      </c>
      <c r="G41" s="46">
        <f t="shared" si="3"/>
        <v>3.3202962469834403E-2</v>
      </c>
      <c r="H41" s="14">
        <v>46888</v>
      </c>
      <c r="I41" s="13">
        <v>1301</v>
      </c>
      <c r="J41" s="46">
        <f t="shared" si="20"/>
        <v>2.7746971506568845E-2</v>
      </c>
      <c r="K41" s="14">
        <v>45754</v>
      </c>
      <c r="L41" s="13">
        <v>1165</v>
      </c>
      <c r="M41" s="46">
        <f t="shared" si="4"/>
        <v>2.5462254666258687E-2</v>
      </c>
      <c r="N41" s="14">
        <v>44522</v>
      </c>
      <c r="O41" s="13">
        <v>994</v>
      </c>
      <c r="P41" s="46">
        <f t="shared" si="21"/>
        <v>2.2326041058353174E-2</v>
      </c>
      <c r="Q41" s="14">
        <v>47037</v>
      </c>
      <c r="R41" s="13">
        <v>1576</v>
      </c>
      <c r="S41" s="46">
        <f t="shared" si="5"/>
        <v>3.350553819333716E-2</v>
      </c>
      <c r="T41" s="14">
        <v>49557</v>
      </c>
      <c r="U41" s="13">
        <v>1513</v>
      </c>
      <c r="V41" s="46">
        <f t="shared" si="6"/>
        <v>3.0530500232056015E-2</v>
      </c>
      <c r="W41" s="14">
        <v>57118</v>
      </c>
      <c r="X41" s="13">
        <v>1509</v>
      </c>
      <c r="Y41" s="46">
        <f t="shared" si="7"/>
        <v>2.6418992261633811E-2</v>
      </c>
      <c r="Z41" s="14">
        <v>63189</v>
      </c>
      <c r="AA41" s="13">
        <v>1469</v>
      </c>
      <c r="AB41" s="46">
        <f t="shared" si="8"/>
        <v>2.3247717165962429E-2</v>
      </c>
      <c r="AC41" s="14">
        <v>71191</v>
      </c>
      <c r="AD41" s="13">
        <v>1342</v>
      </c>
      <c r="AE41" s="16">
        <f t="shared" si="9"/>
        <v>1.8850697419617649E-2</v>
      </c>
      <c r="AF41" s="14">
        <v>72752</v>
      </c>
      <c r="AG41" s="13">
        <v>1312</v>
      </c>
      <c r="AH41" s="46">
        <f t="shared" si="10"/>
        <v>1.8033868484715197E-2</v>
      </c>
      <c r="AI41" s="14">
        <v>81724</v>
      </c>
      <c r="AJ41" s="13">
        <v>1686</v>
      </c>
      <c r="AK41" s="16">
        <f t="shared" si="11"/>
        <v>2.0630414566100534E-2</v>
      </c>
      <c r="AL41" s="14">
        <v>88098</v>
      </c>
      <c r="AM41" s="13">
        <v>1635</v>
      </c>
      <c r="AN41" s="46">
        <f t="shared" si="12"/>
        <v>1.8558877613566709E-2</v>
      </c>
      <c r="AO41" s="14">
        <v>99115</v>
      </c>
      <c r="AP41" s="13">
        <v>2000</v>
      </c>
      <c r="AQ41" s="46">
        <f t="shared" si="13"/>
        <v>2.0178580436866267E-2</v>
      </c>
      <c r="AR41" s="14">
        <v>98443</v>
      </c>
      <c r="AS41" s="13">
        <v>3569</v>
      </c>
      <c r="AT41" s="46">
        <f t="shared" si="14"/>
        <v>3.6254482289243523E-2</v>
      </c>
      <c r="AU41" s="14">
        <v>101304</v>
      </c>
      <c r="AV41" s="13">
        <v>4063</v>
      </c>
      <c r="AW41" s="16">
        <f t="shared" si="15"/>
        <v>4.0107004659243467E-2</v>
      </c>
      <c r="AX41" s="18">
        <v>91944</v>
      </c>
      <c r="AY41" s="13">
        <v>4710</v>
      </c>
      <c r="AZ41" s="16">
        <f t="shared" si="16"/>
        <v>5.1226833724876013E-2</v>
      </c>
      <c r="BA41" s="14">
        <v>93937</v>
      </c>
      <c r="BB41" s="13">
        <v>4186</v>
      </c>
      <c r="BC41" s="16">
        <f t="shared" si="17"/>
        <v>4.4561780767961509E-2</v>
      </c>
      <c r="BD41" s="14">
        <v>92572</v>
      </c>
      <c r="BE41" s="13">
        <v>4080</v>
      </c>
      <c r="BF41" s="16">
        <f t="shared" si="18"/>
        <v>4.4073802013567816E-2</v>
      </c>
      <c r="BG41" s="12"/>
      <c r="BH41" s="13"/>
      <c r="BI41" s="46"/>
    </row>
    <row r="42" spans="1:61" x14ac:dyDescent="0.4">
      <c r="A42" s="45" t="s">
        <v>344</v>
      </c>
      <c r="B42" s="14">
        <v>30963</v>
      </c>
      <c r="C42" s="13">
        <v>4467</v>
      </c>
      <c r="D42" s="46">
        <f t="shared" si="19"/>
        <v>0.14426896618544716</v>
      </c>
      <c r="E42" s="14">
        <v>31791</v>
      </c>
      <c r="F42" s="13">
        <v>4096</v>
      </c>
      <c r="G42" s="46">
        <f t="shared" si="3"/>
        <v>0.1288414960208864</v>
      </c>
      <c r="H42" s="14">
        <v>33591</v>
      </c>
      <c r="I42" s="13">
        <v>3497</v>
      </c>
      <c r="J42" s="46">
        <f t="shared" si="20"/>
        <v>0.10410526629156619</v>
      </c>
      <c r="K42" s="14">
        <v>36881</v>
      </c>
      <c r="L42" s="13">
        <v>3422</v>
      </c>
      <c r="M42" s="46">
        <f t="shared" si="4"/>
        <v>9.2784902795477339E-2</v>
      </c>
      <c r="N42" s="14">
        <v>35471</v>
      </c>
      <c r="O42" s="13">
        <v>2943</v>
      </c>
      <c r="P42" s="46">
        <f t="shared" si="21"/>
        <v>8.2969186095683795E-2</v>
      </c>
      <c r="Q42" s="14">
        <v>37588</v>
      </c>
      <c r="R42" s="13">
        <v>2431</v>
      </c>
      <c r="S42" s="46">
        <f t="shared" si="5"/>
        <v>6.4674896243481966E-2</v>
      </c>
      <c r="T42" s="14">
        <v>40317</v>
      </c>
      <c r="U42" s="13">
        <v>2000</v>
      </c>
      <c r="V42" s="46">
        <f t="shared" si="6"/>
        <v>4.9606865590197682E-2</v>
      </c>
      <c r="W42" s="14">
        <v>45775</v>
      </c>
      <c r="X42" s="13">
        <v>1783</v>
      </c>
      <c r="Y42" s="46">
        <f t="shared" si="7"/>
        <v>3.8951392681594754E-2</v>
      </c>
      <c r="Z42" s="14">
        <v>52047</v>
      </c>
      <c r="AA42" s="13">
        <v>1726</v>
      </c>
      <c r="AB42" s="46">
        <f t="shared" si="8"/>
        <v>3.3162334044229254E-2</v>
      </c>
      <c r="AC42" s="14">
        <v>59595</v>
      </c>
      <c r="AD42" s="13">
        <v>1827</v>
      </c>
      <c r="AE42" s="16">
        <f t="shared" si="9"/>
        <v>3.0656934306569343E-2</v>
      </c>
      <c r="AF42" s="14">
        <v>63599</v>
      </c>
      <c r="AG42" s="13">
        <v>1710</v>
      </c>
      <c r="AH42" s="46">
        <f t="shared" si="10"/>
        <v>2.6887215207786287E-2</v>
      </c>
      <c r="AI42" s="14">
        <v>65064</v>
      </c>
      <c r="AJ42" s="13">
        <v>1590</v>
      </c>
      <c r="AK42" s="16">
        <f t="shared" si="11"/>
        <v>2.4437476945776467E-2</v>
      </c>
      <c r="AL42" s="14">
        <v>67942</v>
      </c>
      <c r="AM42" s="13">
        <v>1843</v>
      </c>
      <c r="AN42" s="46">
        <f t="shared" si="12"/>
        <v>2.7126078125459953E-2</v>
      </c>
      <c r="AO42" s="14">
        <v>72828</v>
      </c>
      <c r="AP42" s="13">
        <v>2019</v>
      </c>
      <c r="AQ42" s="46">
        <f t="shared" si="13"/>
        <v>2.7722853847421323E-2</v>
      </c>
      <c r="AR42" s="14">
        <v>70236</v>
      </c>
      <c r="AS42" s="13">
        <v>1980</v>
      </c>
      <c r="AT42" s="46">
        <f t="shared" si="14"/>
        <v>2.8190671450538187E-2</v>
      </c>
      <c r="AU42" s="14">
        <v>73226</v>
      </c>
      <c r="AV42" s="13">
        <v>2655</v>
      </c>
      <c r="AW42" s="16">
        <f t="shared" si="15"/>
        <v>3.6257613415999784E-2</v>
      </c>
      <c r="AX42" s="18">
        <v>69875</v>
      </c>
      <c r="AY42" s="13">
        <v>1756</v>
      </c>
      <c r="AZ42" s="16">
        <f t="shared" si="16"/>
        <v>2.5130590339892664E-2</v>
      </c>
      <c r="BA42" s="14">
        <v>65799</v>
      </c>
      <c r="BB42" s="13">
        <v>1502</v>
      </c>
      <c r="BC42" s="16">
        <f t="shared" si="17"/>
        <v>2.2827094636696608E-2</v>
      </c>
      <c r="BD42" s="14">
        <v>65051</v>
      </c>
      <c r="BE42" s="13">
        <v>2455</v>
      </c>
      <c r="BF42" s="16">
        <f t="shared" si="18"/>
        <v>3.7739619683017943E-2</v>
      </c>
      <c r="BG42" s="12"/>
      <c r="BH42" s="13"/>
      <c r="BI42" s="46"/>
    </row>
    <row r="43" spans="1:61" x14ac:dyDescent="0.4">
      <c r="A43" s="45" t="s">
        <v>345</v>
      </c>
      <c r="B43" s="14">
        <v>35761</v>
      </c>
      <c r="C43" s="13">
        <v>1031</v>
      </c>
      <c r="D43" s="46">
        <f t="shared" si="19"/>
        <v>2.8830289980705238E-2</v>
      </c>
      <c r="E43" s="14">
        <v>39745</v>
      </c>
      <c r="F43" s="13">
        <v>887</v>
      </c>
      <c r="G43" s="46">
        <f t="shared" si="3"/>
        <v>2.2317272612907283E-2</v>
      </c>
      <c r="H43" s="14">
        <v>41709</v>
      </c>
      <c r="I43" s="13">
        <v>721</v>
      </c>
      <c r="J43" s="46">
        <f t="shared" si="20"/>
        <v>1.728643698002829E-2</v>
      </c>
      <c r="K43" s="14">
        <v>42243</v>
      </c>
      <c r="L43" s="13">
        <v>423</v>
      </c>
      <c r="M43" s="46">
        <f t="shared" si="4"/>
        <v>1.0013493359846602E-2</v>
      </c>
      <c r="N43" s="14">
        <v>38226</v>
      </c>
      <c r="O43" s="13">
        <v>346</v>
      </c>
      <c r="P43" s="46">
        <f t="shared" si="21"/>
        <v>9.0514309632187522E-3</v>
      </c>
      <c r="Q43" s="14">
        <v>39414</v>
      </c>
      <c r="R43" s="13">
        <v>293</v>
      </c>
      <c r="S43" s="46">
        <f t="shared" si="5"/>
        <v>7.4339067336479424E-3</v>
      </c>
      <c r="T43" s="14">
        <v>69577</v>
      </c>
      <c r="U43" s="13">
        <v>299</v>
      </c>
      <c r="V43" s="46">
        <f t="shared" si="6"/>
        <v>4.2973971283613837E-3</v>
      </c>
      <c r="W43" s="14">
        <v>39576</v>
      </c>
      <c r="X43" s="13">
        <v>276</v>
      </c>
      <c r="Y43" s="46">
        <f t="shared" si="7"/>
        <v>6.9739235900545789E-3</v>
      </c>
      <c r="Z43" s="14">
        <v>41687</v>
      </c>
      <c r="AA43" s="13">
        <v>301</v>
      </c>
      <c r="AB43" s="46">
        <f t="shared" si="8"/>
        <v>7.2204764075131335E-3</v>
      </c>
      <c r="AC43" s="14">
        <v>49604</v>
      </c>
      <c r="AD43" s="13">
        <v>293</v>
      </c>
      <c r="AE43" s="16">
        <f t="shared" si="9"/>
        <v>5.9067817111523261E-3</v>
      </c>
      <c r="AF43" s="14">
        <v>55161</v>
      </c>
      <c r="AG43" s="13">
        <v>312</v>
      </c>
      <c r="AH43" s="46">
        <f t="shared" si="10"/>
        <v>5.6561701201936149E-3</v>
      </c>
      <c r="AI43" s="14">
        <v>55564</v>
      </c>
      <c r="AJ43" s="13">
        <v>286</v>
      </c>
      <c r="AK43" s="16">
        <f t="shared" si="11"/>
        <v>5.147217622921316E-3</v>
      </c>
      <c r="AL43" s="14">
        <v>58267</v>
      </c>
      <c r="AM43" s="13">
        <v>399</v>
      </c>
      <c r="AN43" s="46">
        <f t="shared" si="12"/>
        <v>6.8477869119741878E-3</v>
      </c>
      <c r="AO43" s="14">
        <v>62355</v>
      </c>
      <c r="AP43" s="13">
        <v>366</v>
      </c>
      <c r="AQ43" s="46">
        <f t="shared" si="13"/>
        <v>5.8696175126292998E-3</v>
      </c>
      <c r="AR43" s="14">
        <v>51951</v>
      </c>
      <c r="AS43" s="13">
        <v>204</v>
      </c>
      <c r="AT43" s="46">
        <f t="shared" si="14"/>
        <v>3.9267771553964312E-3</v>
      </c>
      <c r="AU43" s="14">
        <v>62874</v>
      </c>
      <c r="AV43" s="13">
        <v>150</v>
      </c>
      <c r="AW43" s="16">
        <f t="shared" si="15"/>
        <v>2.3857238286096E-3</v>
      </c>
      <c r="AX43" s="18">
        <v>52127</v>
      </c>
      <c r="AY43" s="13">
        <v>240</v>
      </c>
      <c r="AZ43" s="16">
        <f t="shared" si="16"/>
        <v>4.6041398891169642E-3</v>
      </c>
      <c r="BA43" s="14">
        <v>49032</v>
      </c>
      <c r="BB43" s="13">
        <v>762</v>
      </c>
      <c r="BC43" s="16">
        <f t="shared" si="17"/>
        <v>1.5540871267743514E-2</v>
      </c>
      <c r="BD43" s="14">
        <v>53706</v>
      </c>
      <c r="BE43" s="13">
        <v>1296</v>
      </c>
      <c r="BF43" s="16">
        <f t="shared" si="18"/>
        <v>2.4131381968495139E-2</v>
      </c>
      <c r="BG43" s="12"/>
      <c r="BH43" s="13"/>
      <c r="BI43" s="46"/>
    </row>
    <row r="44" spans="1:61" x14ac:dyDescent="0.4">
      <c r="A44" s="45" t="s">
        <v>346</v>
      </c>
      <c r="B44" s="14">
        <v>127491</v>
      </c>
      <c r="C44" s="13">
        <v>14579</v>
      </c>
      <c r="D44" s="46">
        <f t="shared" si="19"/>
        <v>0.11435317002768823</v>
      </c>
      <c r="E44" s="14">
        <v>127000</v>
      </c>
      <c r="F44" s="13">
        <v>12512</v>
      </c>
      <c r="G44" s="46">
        <f t="shared" si="3"/>
        <v>9.8519685039370072E-2</v>
      </c>
      <c r="H44" s="14">
        <v>122383</v>
      </c>
      <c r="I44" s="13">
        <v>10805</v>
      </c>
      <c r="J44" s="46">
        <f t="shared" si="20"/>
        <v>8.8288406069470429E-2</v>
      </c>
      <c r="K44" s="14">
        <v>130319</v>
      </c>
      <c r="L44" s="13">
        <v>9866</v>
      </c>
      <c r="M44" s="46">
        <f t="shared" si="4"/>
        <v>7.5706535501346692E-2</v>
      </c>
      <c r="N44" s="14">
        <v>130418</v>
      </c>
      <c r="O44" s="13">
        <v>8590</v>
      </c>
      <c r="P44" s="46">
        <f t="shared" si="21"/>
        <v>6.5865141314849177E-2</v>
      </c>
      <c r="Q44" s="14">
        <v>141404</v>
      </c>
      <c r="R44" s="13">
        <v>7286</v>
      </c>
      <c r="S44" s="46">
        <f t="shared" si="5"/>
        <v>5.1526123730587535E-2</v>
      </c>
      <c r="T44" s="14">
        <v>150224</v>
      </c>
      <c r="U44" s="13">
        <v>6415</v>
      </c>
      <c r="V44" s="46">
        <f t="shared" si="6"/>
        <v>4.2702897007136011E-2</v>
      </c>
      <c r="W44" s="14">
        <v>170811</v>
      </c>
      <c r="X44" s="13">
        <v>5816</v>
      </c>
      <c r="Y44" s="46">
        <f t="shared" si="7"/>
        <v>3.404932937574278E-2</v>
      </c>
      <c r="Z44" s="14">
        <v>188167</v>
      </c>
      <c r="AA44" s="13">
        <v>5372</v>
      </c>
      <c r="AB44" s="46">
        <f t="shared" si="8"/>
        <v>2.8549107973236541E-2</v>
      </c>
      <c r="AC44" s="14">
        <v>206884</v>
      </c>
      <c r="AD44" s="13">
        <v>5097</v>
      </c>
      <c r="AE44" s="16">
        <f t="shared" si="9"/>
        <v>2.4636994644341756E-2</v>
      </c>
      <c r="AF44" s="14">
        <v>234339</v>
      </c>
      <c r="AG44" s="13">
        <v>5018</v>
      </c>
      <c r="AH44" s="46">
        <f t="shared" si="10"/>
        <v>2.1413422435019352E-2</v>
      </c>
      <c r="AI44" s="14">
        <v>248837</v>
      </c>
      <c r="AJ44" s="13">
        <v>4942</v>
      </c>
      <c r="AK44" s="16">
        <f t="shared" si="11"/>
        <v>1.9860390536777087E-2</v>
      </c>
      <c r="AL44" s="14">
        <v>262053</v>
      </c>
      <c r="AM44" s="13">
        <v>6109</v>
      </c>
      <c r="AN44" s="46">
        <f t="shared" si="12"/>
        <v>2.331207809107318E-2</v>
      </c>
      <c r="AO44" s="14">
        <v>286782</v>
      </c>
      <c r="AP44" s="13">
        <v>6980</v>
      </c>
      <c r="AQ44" s="46">
        <f t="shared" si="13"/>
        <v>2.4339044988876568E-2</v>
      </c>
      <c r="AR44" s="14">
        <v>270089</v>
      </c>
      <c r="AS44" s="13">
        <v>9189</v>
      </c>
      <c r="AT44" s="46">
        <f t="shared" si="14"/>
        <v>3.4022118634968471E-2</v>
      </c>
      <c r="AU44" s="14">
        <v>280222</v>
      </c>
      <c r="AV44" s="13">
        <v>10505</v>
      </c>
      <c r="AW44" s="16">
        <f t="shared" si="15"/>
        <v>3.7488134407719594E-2</v>
      </c>
      <c r="AX44" s="18">
        <v>268917</v>
      </c>
      <c r="AY44" s="13">
        <v>12196</v>
      </c>
      <c r="AZ44" s="16">
        <f t="shared" si="16"/>
        <v>4.5352283418303788E-2</v>
      </c>
      <c r="BA44" s="14">
        <v>259557</v>
      </c>
      <c r="BB44" s="13">
        <v>8470</v>
      </c>
      <c r="BC44" s="16">
        <f t="shared" si="17"/>
        <v>3.2632523877221577E-2</v>
      </c>
      <c r="BD44" s="14">
        <v>242354</v>
      </c>
      <c r="BE44" s="13">
        <v>13641</v>
      </c>
      <c r="BF44" s="16">
        <f t="shared" si="18"/>
        <v>5.6285433704415855E-2</v>
      </c>
      <c r="BG44" s="12"/>
      <c r="BH44" s="13"/>
      <c r="BI44" s="46"/>
    </row>
    <row r="45" spans="1:61" x14ac:dyDescent="0.4">
      <c r="A45" s="45" t="s">
        <v>4</v>
      </c>
      <c r="B45" s="14">
        <v>404873</v>
      </c>
      <c r="C45" s="13">
        <v>5344</v>
      </c>
      <c r="D45" s="46">
        <f t="shared" si="19"/>
        <v>1.3199200737021239E-2</v>
      </c>
      <c r="E45" s="14">
        <v>459843</v>
      </c>
      <c r="F45" s="13">
        <v>4829</v>
      </c>
      <c r="G45" s="46">
        <f t="shared" si="3"/>
        <v>1.0501410263937909E-2</v>
      </c>
      <c r="H45" s="14">
        <v>501411</v>
      </c>
      <c r="I45" s="13">
        <v>7672</v>
      </c>
      <c r="J45" s="46">
        <f t="shared" si="20"/>
        <v>1.5300821082904046E-2</v>
      </c>
      <c r="K45" s="14">
        <v>528318</v>
      </c>
      <c r="L45" s="13">
        <v>7326</v>
      </c>
      <c r="M45" s="46">
        <f t="shared" si="4"/>
        <v>1.3866648495792307E-2</v>
      </c>
      <c r="N45" s="14">
        <v>531562</v>
      </c>
      <c r="O45" s="13">
        <v>6541</v>
      </c>
      <c r="P45" s="46">
        <f t="shared" si="21"/>
        <v>1.2305243790940662E-2</v>
      </c>
      <c r="Q45" s="14">
        <v>548581</v>
      </c>
      <c r="R45" s="13">
        <v>5333</v>
      </c>
      <c r="S45" s="46">
        <f t="shared" si="5"/>
        <v>9.7214449643717154E-3</v>
      </c>
      <c r="T45" s="14">
        <v>571072</v>
      </c>
      <c r="U45" s="13">
        <v>5275</v>
      </c>
      <c r="V45" s="46">
        <f t="shared" si="6"/>
        <v>9.2370138966715223E-3</v>
      </c>
      <c r="W45" s="14">
        <v>597959</v>
      </c>
      <c r="X45" s="13">
        <v>4858</v>
      </c>
      <c r="Y45" s="46">
        <f t="shared" si="7"/>
        <v>8.1243028368165708E-3</v>
      </c>
      <c r="Z45" s="14">
        <v>587723</v>
      </c>
      <c r="AA45" s="13">
        <v>5099</v>
      </c>
      <c r="AB45" s="46">
        <f t="shared" si="8"/>
        <v>8.6758558028186741E-3</v>
      </c>
      <c r="AC45" s="14">
        <v>589774</v>
      </c>
      <c r="AD45" s="13">
        <v>3544</v>
      </c>
      <c r="AE45" s="16">
        <f t="shared" si="9"/>
        <v>6.0090814447568055E-3</v>
      </c>
      <c r="AF45" s="14">
        <v>579726</v>
      </c>
      <c r="AG45" s="13">
        <v>2727</v>
      </c>
      <c r="AH45" s="46">
        <f t="shared" si="10"/>
        <v>4.7039463470674074E-3</v>
      </c>
      <c r="AI45" s="14">
        <v>573050</v>
      </c>
      <c r="AJ45" s="13">
        <v>2364</v>
      </c>
      <c r="AK45" s="16">
        <f t="shared" si="11"/>
        <v>4.1252944769217346E-3</v>
      </c>
      <c r="AL45" s="14">
        <v>618246</v>
      </c>
      <c r="AM45" s="13">
        <v>1813</v>
      </c>
      <c r="AN45" s="46">
        <f t="shared" si="12"/>
        <v>2.9324896562209863E-3</v>
      </c>
      <c r="AO45" s="14">
        <v>670584</v>
      </c>
      <c r="AP45" s="13">
        <v>1550</v>
      </c>
      <c r="AQ45" s="46">
        <f t="shared" si="13"/>
        <v>2.3114181072020805E-3</v>
      </c>
      <c r="AR45" s="14">
        <v>699649</v>
      </c>
      <c r="AS45" s="13">
        <v>1353</v>
      </c>
      <c r="AT45" s="46">
        <f t="shared" si="14"/>
        <v>1.9338268188763223E-3</v>
      </c>
      <c r="AU45" s="14">
        <v>753663</v>
      </c>
      <c r="AV45" s="13">
        <v>1374</v>
      </c>
      <c r="AW45" s="16">
        <f t="shared" si="15"/>
        <v>1.8230959991401992E-3</v>
      </c>
      <c r="AX45" s="18">
        <v>780370</v>
      </c>
      <c r="AY45" s="13">
        <v>1494</v>
      </c>
      <c r="AZ45" s="16">
        <f t="shared" si="16"/>
        <v>1.914476466291631E-3</v>
      </c>
      <c r="BA45" s="14">
        <v>799807</v>
      </c>
      <c r="BB45" s="13">
        <v>1170</v>
      </c>
      <c r="BC45" s="16">
        <f t="shared" si="17"/>
        <v>1.4628529132653253E-3</v>
      </c>
      <c r="BD45" s="14">
        <v>820692</v>
      </c>
      <c r="BE45" s="13">
        <v>501</v>
      </c>
      <c r="BF45" s="16">
        <f t="shared" si="18"/>
        <v>6.1046044070126189E-4</v>
      </c>
      <c r="BG45" s="12">
        <v>889429</v>
      </c>
      <c r="BH45" s="13">
        <v>617</v>
      </c>
      <c r="BI45" s="46">
        <v>6.9370348841785005E-4</v>
      </c>
    </row>
    <row r="46" spans="1:61" x14ac:dyDescent="0.4">
      <c r="A46" s="45" t="s">
        <v>43</v>
      </c>
      <c r="B46" s="14">
        <v>159877</v>
      </c>
      <c r="C46" s="13">
        <v>1349</v>
      </c>
      <c r="D46" s="46">
        <f t="shared" si="19"/>
        <v>8.4377365099420187E-3</v>
      </c>
      <c r="E46" s="14">
        <v>180789</v>
      </c>
      <c r="F46" s="13">
        <v>1465</v>
      </c>
      <c r="G46" s="46">
        <f t="shared" si="3"/>
        <v>8.1033691209089053E-3</v>
      </c>
      <c r="H46" s="14">
        <v>188120</v>
      </c>
      <c r="I46" s="13">
        <v>1887</v>
      </c>
      <c r="J46" s="46">
        <f t="shared" si="20"/>
        <v>1.0030831384222836E-2</v>
      </c>
      <c r="K46" s="14">
        <v>268020</v>
      </c>
      <c r="L46" s="13">
        <v>1708</v>
      </c>
      <c r="M46" s="46">
        <f t="shared" si="4"/>
        <v>6.3726587568091932E-3</v>
      </c>
      <c r="N46" s="14">
        <v>290410</v>
      </c>
      <c r="O46" s="13">
        <v>1316</v>
      </c>
      <c r="P46" s="46">
        <f t="shared" si="21"/>
        <v>4.5315243965428189E-3</v>
      </c>
      <c r="Q46" s="14">
        <v>334065</v>
      </c>
      <c r="R46" s="13">
        <v>1208</v>
      </c>
      <c r="S46" s="46">
        <f t="shared" si="5"/>
        <v>3.6160627422806937E-3</v>
      </c>
      <c r="T46" s="14">
        <v>357624</v>
      </c>
      <c r="U46" s="13">
        <v>1105</v>
      </c>
      <c r="V46" s="46">
        <f t="shared" si="6"/>
        <v>3.0898373710936625E-3</v>
      </c>
      <c r="W46" s="14">
        <v>360176</v>
      </c>
      <c r="X46" s="13">
        <v>953</v>
      </c>
      <c r="Y46" s="46">
        <f t="shared" si="7"/>
        <v>2.6459286571009727E-3</v>
      </c>
      <c r="Z46" s="14">
        <v>349508</v>
      </c>
      <c r="AA46" s="13">
        <v>747</v>
      </c>
      <c r="AB46" s="46">
        <f t="shared" si="8"/>
        <v>2.1372901335591746E-3</v>
      </c>
      <c r="AC46" s="14">
        <v>362555</v>
      </c>
      <c r="AD46" s="13">
        <v>996</v>
      </c>
      <c r="AE46" s="16">
        <f t="shared" si="9"/>
        <v>2.7471693949883465E-3</v>
      </c>
      <c r="AF46" s="14">
        <v>382835</v>
      </c>
      <c r="AG46" s="13">
        <v>959</v>
      </c>
      <c r="AH46" s="46">
        <f t="shared" si="10"/>
        <v>2.5049956247469537E-3</v>
      </c>
      <c r="AI46" s="14">
        <v>415029</v>
      </c>
      <c r="AJ46" s="13">
        <v>856</v>
      </c>
      <c r="AK46" s="16">
        <f t="shared" si="11"/>
        <v>2.0625064754511129E-3</v>
      </c>
      <c r="AL46" s="14">
        <v>456519</v>
      </c>
      <c r="AM46" s="13">
        <v>867</v>
      </c>
      <c r="AN46" s="46">
        <f t="shared" si="12"/>
        <v>1.8991542520683696E-3</v>
      </c>
      <c r="AO46" s="14">
        <v>528223</v>
      </c>
      <c r="AP46" s="13">
        <v>946</v>
      </c>
      <c r="AQ46" s="46">
        <f t="shared" si="13"/>
        <v>1.7909102784240748E-3</v>
      </c>
      <c r="AR46" s="14">
        <v>575469</v>
      </c>
      <c r="AS46" s="13">
        <v>2164</v>
      </c>
      <c r="AT46" s="46">
        <f t="shared" si="14"/>
        <v>3.7604110734027374E-3</v>
      </c>
      <c r="AU46" s="14">
        <v>633792</v>
      </c>
      <c r="AV46" s="13">
        <v>3839</v>
      </c>
      <c r="AW46" s="16">
        <f t="shared" si="15"/>
        <v>6.057192264970211E-3</v>
      </c>
      <c r="AX46" s="18">
        <v>652956</v>
      </c>
      <c r="AY46" s="13">
        <v>4906</v>
      </c>
      <c r="AZ46" s="16">
        <f t="shared" si="16"/>
        <v>7.5135231164121319E-3</v>
      </c>
      <c r="BA46" s="14">
        <v>723976</v>
      </c>
      <c r="BB46" s="13">
        <v>4133</v>
      </c>
      <c r="BC46" s="16">
        <f t="shared" si="17"/>
        <v>5.7087527763351274E-3</v>
      </c>
      <c r="BD46" s="14">
        <v>736921</v>
      </c>
      <c r="BE46" s="13">
        <v>4938</v>
      </c>
      <c r="BF46" s="16">
        <f t="shared" si="18"/>
        <v>6.7008539585654368E-3</v>
      </c>
      <c r="BG46" s="12">
        <v>864223</v>
      </c>
      <c r="BH46" s="13">
        <v>6417</v>
      </c>
      <c r="BI46" s="46">
        <v>7.4251668840102612E-3</v>
      </c>
    </row>
    <row r="47" spans="1:61" x14ac:dyDescent="0.4">
      <c r="A47" s="45" t="s">
        <v>8</v>
      </c>
      <c r="B47" s="14">
        <v>230156</v>
      </c>
      <c r="C47" s="13">
        <v>1118</v>
      </c>
      <c r="D47" s="46">
        <f t="shared" si="19"/>
        <v>4.8575748622673321E-3</v>
      </c>
      <c r="E47" s="14">
        <v>250009</v>
      </c>
      <c r="F47" s="13">
        <v>1039</v>
      </c>
      <c r="G47" s="46">
        <f t="shared" si="3"/>
        <v>4.1558503893859818E-3</v>
      </c>
      <c r="H47" s="14">
        <v>275469</v>
      </c>
      <c r="I47" s="13">
        <v>1781</v>
      </c>
      <c r="J47" s="46">
        <f t="shared" si="20"/>
        <v>6.4653372974817491E-3</v>
      </c>
      <c r="K47" s="14">
        <v>493483</v>
      </c>
      <c r="L47" s="13">
        <v>542</v>
      </c>
      <c r="M47" s="46">
        <f t="shared" si="4"/>
        <v>1.0983154434904545E-3</v>
      </c>
      <c r="N47" s="14">
        <v>510721</v>
      </c>
      <c r="O47" s="13">
        <v>333</v>
      </c>
      <c r="P47" s="46">
        <f t="shared" si="21"/>
        <v>6.5201940002467104E-4</v>
      </c>
      <c r="Q47" s="14">
        <v>554699</v>
      </c>
      <c r="R47" s="13">
        <v>250</v>
      </c>
      <c r="S47" s="46">
        <f t="shared" si="5"/>
        <v>4.5069488136809333E-4</v>
      </c>
      <c r="T47" s="14">
        <v>549326</v>
      </c>
      <c r="U47" s="13">
        <v>208</v>
      </c>
      <c r="V47" s="46">
        <f t="shared" si="6"/>
        <v>3.7864583143707017E-4</v>
      </c>
      <c r="W47" s="14">
        <v>528866</v>
      </c>
      <c r="X47" s="13">
        <v>261</v>
      </c>
      <c r="Y47" s="46">
        <f t="shared" si="7"/>
        <v>4.9350875268971723E-4</v>
      </c>
      <c r="Z47" s="14">
        <v>499196</v>
      </c>
      <c r="AA47" s="13">
        <v>1102</v>
      </c>
      <c r="AB47" s="46">
        <f t="shared" si="8"/>
        <v>2.2075497399818909E-3</v>
      </c>
      <c r="AC47" s="14">
        <v>477588</v>
      </c>
      <c r="AD47" s="13">
        <v>1162</v>
      </c>
      <c r="AE47" s="16">
        <f t="shared" si="9"/>
        <v>2.4330594571052872E-3</v>
      </c>
      <c r="AF47" s="14">
        <v>464000</v>
      </c>
      <c r="AG47" s="13">
        <v>341</v>
      </c>
      <c r="AH47" s="46">
        <f t="shared" si="10"/>
        <v>7.3491379310344827E-4</v>
      </c>
      <c r="AI47" s="14">
        <v>474866</v>
      </c>
      <c r="AJ47" s="13">
        <v>81</v>
      </c>
      <c r="AK47" s="16">
        <f t="shared" si="11"/>
        <v>1.7057443573555487E-4</v>
      </c>
      <c r="AL47" s="14">
        <v>465037</v>
      </c>
      <c r="AM47" s="13">
        <v>114</v>
      </c>
      <c r="AN47" s="46">
        <f t="shared" si="12"/>
        <v>2.4514178441715389E-4</v>
      </c>
      <c r="AO47" s="14">
        <v>470916</v>
      </c>
      <c r="AP47" s="13">
        <v>98</v>
      </c>
      <c r="AQ47" s="46">
        <f t="shared" si="13"/>
        <v>2.0810505482931138E-4</v>
      </c>
      <c r="AR47" s="14">
        <v>470014</v>
      </c>
      <c r="AS47" s="13">
        <v>56</v>
      </c>
      <c r="AT47" s="46">
        <f t="shared" si="14"/>
        <v>1.1914538715868038E-4</v>
      </c>
      <c r="AU47" s="14">
        <v>465660</v>
      </c>
      <c r="AV47" s="13">
        <v>232</v>
      </c>
      <c r="AW47" s="16">
        <f t="shared" si="15"/>
        <v>4.9821758364471938E-4</v>
      </c>
      <c r="AX47" s="18">
        <v>461542</v>
      </c>
      <c r="AY47" s="13">
        <v>278</v>
      </c>
      <c r="AZ47" s="16">
        <f t="shared" si="16"/>
        <v>6.0232871547984796E-4</v>
      </c>
      <c r="BA47" s="14">
        <v>501560</v>
      </c>
      <c r="BB47" s="13">
        <v>275</v>
      </c>
      <c r="BC47" s="16">
        <f t="shared" si="17"/>
        <v>5.4828933726772469E-4</v>
      </c>
      <c r="BD47" s="14">
        <v>517542</v>
      </c>
      <c r="BE47" s="13">
        <v>1302</v>
      </c>
      <c r="BF47" s="16">
        <f t="shared" si="18"/>
        <v>2.5157378531597435E-3</v>
      </c>
      <c r="BG47" s="12">
        <v>644446</v>
      </c>
      <c r="BH47" s="13">
        <v>1471</v>
      </c>
      <c r="BI47" s="46">
        <v>2.2825806972190067E-3</v>
      </c>
    </row>
    <row r="48" spans="1:61" x14ac:dyDescent="0.4">
      <c r="A48" s="45" t="s">
        <v>2</v>
      </c>
      <c r="B48" s="14">
        <v>186988</v>
      </c>
      <c r="C48" s="13">
        <v>15949</v>
      </c>
      <c r="D48" s="46">
        <f t="shared" si="19"/>
        <v>8.5294243480865076E-2</v>
      </c>
      <c r="E48" s="14">
        <v>207465</v>
      </c>
      <c r="F48" s="13">
        <v>14531</v>
      </c>
      <c r="G48" s="46">
        <f t="shared" si="3"/>
        <v>7.0040729761646547E-2</v>
      </c>
      <c r="H48" s="14">
        <v>188831</v>
      </c>
      <c r="I48" s="13">
        <v>13720</v>
      </c>
      <c r="J48" s="46">
        <f t="shared" si="20"/>
        <v>7.2657561523266842E-2</v>
      </c>
      <c r="K48" s="14">
        <v>219670</v>
      </c>
      <c r="L48" s="13">
        <v>13578</v>
      </c>
      <c r="M48" s="46">
        <f t="shared" si="4"/>
        <v>6.1810898165429964E-2</v>
      </c>
      <c r="N48" s="14">
        <v>261261</v>
      </c>
      <c r="O48" s="13">
        <v>12135</v>
      </c>
      <c r="P48" s="46">
        <f t="shared" si="21"/>
        <v>4.6447805068494726E-2</v>
      </c>
      <c r="Q48" s="14">
        <v>323511</v>
      </c>
      <c r="R48" s="13">
        <v>11265</v>
      </c>
      <c r="S48" s="46">
        <f t="shared" si="5"/>
        <v>3.4821072544673905E-2</v>
      </c>
      <c r="T48" s="14">
        <v>388023</v>
      </c>
      <c r="U48" s="13">
        <v>10117</v>
      </c>
      <c r="V48" s="46">
        <f t="shared" si="6"/>
        <v>2.6073196691948672E-2</v>
      </c>
      <c r="W48" s="14">
        <v>478076</v>
      </c>
      <c r="X48" s="13">
        <v>9011</v>
      </c>
      <c r="Y48" s="46">
        <f t="shared" si="7"/>
        <v>1.8848467607660707E-2</v>
      </c>
      <c r="Z48" s="14">
        <v>535270</v>
      </c>
      <c r="AA48" s="13">
        <v>8212</v>
      </c>
      <c r="AB48" s="46">
        <f t="shared" si="8"/>
        <v>1.5341790124610009E-2</v>
      </c>
      <c r="AC48" s="14">
        <v>629555</v>
      </c>
      <c r="AD48" s="13">
        <v>11067</v>
      </c>
      <c r="AE48" s="16">
        <f t="shared" si="9"/>
        <v>1.7579083638443026E-2</v>
      </c>
      <c r="AF48" s="14">
        <v>705800</v>
      </c>
      <c r="AG48" s="13">
        <v>14186</v>
      </c>
      <c r="AH48" s="46">
        <f t="shared" si="10"/>
        <v>2.0099178237461036E-2</v>
      </c>
      <c r="AI48" s="14">
        <v>764019</v>
      </c>
      <c r="AJ48" s="13">
        <v>19345</v>
      </c>
      <c r="AK48" s="16">
        <f t="shared" si="11"/>
        <v>2.5320050941141516E-2</v>
      </c>
      <c r="AL48" s="14">
        <v>786202</v>
      </c>
      <c r="AM48" s="13">
        <v>26739</v>
      </c>
      <c r="AN48" s="46">
        <f t="shared" si="12"/>
        <v>3.4010343397752739E-2</v>
      </c>
      <c r="AO48" s="14">
        <v>853862</v>
      </c>
      <c r="AP48" s="13">
        <v>30924</v>
      </c>
      <c r="AQ48" s="46">
        <f t="shared" si="13"/>
        <v>3.6216625168938303E-2</v>
      </c>
      <c r="AR48" s="14">
        <v>772536</v>
      </c>
      <c r="AS48" s="13">
        <v>35612</v>
      </c>
      <c r="AT48" s="46">
        <f t="shared" si="14"/>
        <v>4.6097528141083394E-2</v>
      </c>
      <c r="AU48" s="14">
        <v>776986</v>
      </c>
      <c r="AV48" s="13">
        <v>47357</v>
      </c>
      <c r="AW48" s="16">
        <f t="shared" si="15"/>
        <v>6.0949618139837784E-2</v>
      </c>
      <c r="AX48" s="18">
        <v>734994</v>
      </c>
      <c r="AY48" s="13">
        <v>48522</v>
      </c>
      <c r="AZ48" s="16">
        <f t="shared" si="16"/>
        <v>6.6016865443799547E-2</v>
      </c>
      <c r="BA48" s="14">
        <v>680219</v>
      </c>
      <c r="BB48" s="13">
        <v>54531</v>
      </c>
      <c r="BC48" s="16">
        <f t="shared" si="17"/>
        <v>8.0166828624310696E-2</v>
      </c>
      <c r="BD48" s="14">
        <v>625488</v>
      </c>
      <c r="BE48" s="13">
        <v>58029</v>
      </c>
      <c r="BF48" s="16">
        <f t="shared" si="18"/>
        <v>9.2773962090399814E-2</v>
      </c>
      <c r="BG48" s="12">
        <v>629756</v>
      </c>
      <c r="BH48" s="13">
        <v>56958</v>
      </c>
      <c r="BI48" s="46">
        <v>9.0444553128513266E-2</v>
      </c>
    </row>
    <row r="49" spans="1:61" x14ac:dyDescent="0.4">
      <c r="A49" s="45" t="s">
        <v>9</v>
      </c>
      <c r="B49" s="14">
        <v>303984</v>
      </c>
      <c r="C49" s="13">
        <v>8559</v>
      </c>
      <c r="D49" s="46">
        <f t="shared" si="19"/>
        <v>2.8156087162482236E-2</v>
      </c>
      <c r="E49" s="14">
        <v>338684</v>
      </c>
      <c r="F49" s="13">
        <v>8235</v>
      </c>
      <c r="G49" s="46">
        <f t="shared" si="3"/>
        <v>2.4314700428718215E-2</v>
      </c>
      <c r="H49" s="14">
        <v>343895</v>
      </c>
      <c r="I49" s="13">
        <v>7600</v>
      </c>
      <c r="J49" s="46">
        <f t="shared" si="20"/>
        <v>2.2099768824786637E-2</v>
      </c>
      <c r="K49" s="14">
        <v>395560</v>
      </c>
      <c r="L49" s="13">
        <v>7707</v>
      </c>
      <c r="M49" s="46">
        <f t="shared" si="4"/>
        <v>1.9483769845282637E-2</v>
      </c>
      <c r="N49" s="14">
        <v>421804</v>
      </c>
      <c r="O49" s="13">
        <v>6348</v>
      </c>
      <c r="P49" s="46">
        <f t="shared" si="21"/>
        <v>1.5049643910441817E-2</v>
      </c>
      <c r="Q49" s="14">
        <v>503436</v>
      </c>
      <c r="R49" s="13">
        <v>5624</v>
      </c>
      <c r="S49" s="46">
        <f t="shared" si="5"/>
        <v>1.1171231298516594E-2</v>
      </c>
      <c r="T49" s="14">
        <v>512018</v>
      </c>
      <c r="U49" s="13">
        <v>5355</v>
      </c>
      <c r="V49" s="46">
        <f t="shared" si="6"/>
        <v>1.0458616689257018E-2</v>
      </c>
      <c r="W49" s="14">
        <v>523414</v>
      </c>
      <c r="X49" s="13">
        <v>4472</v>
      </c>
      <c r="Y49" s="46">
        <f t="shared" si="7"/>
        <v>8.5439059711815129E-3</v>
      </c>
      <c r="Z49" s="14">
        <v>512178</v>
      </c>
      <c r="AA49" s="13">
        <v>4775</v>
      </c>
      <c r="AB49" s="46">
        <f t="shared" si="8"/>
        <v>9.3229306998738725E-3</v>
      </c>
      <c r="AC49" s="14">
        <v>499118</v>
      </c>
      <c r="AD49" s="13">
        <v>5040</v>
      </c>
      <c r="AE49" s="16">
        <f t="shared" si="9"/>
        <v>1.0097812541322894E-2</v>
      </c>
      <c r="AF49" s="14">
        <v>487186</v>
      </c>
      <c r="AG49" s="13">
        <v>4297</v>
      </c>
      <c r="AH49" s="46">
        <f t="shared" si="10"/>
        <v>8.820039984728625E-3</v>
      </c>
      <c r="AI49" s="14">
        <v>479098</v>
      </c>
      <c r="AJ49" s="13">
        <v>4331</v>
      </c>
      <c r="AK49" s="16">
        <f t="shared" si="11"/>
        <v>9.0399041532212617E-3</v>
      </c>
      <c r="AL49" s="14">
        <v>463585</v>
      </c>
      <c r="AM49" s="13">
        <v>4029</v>
      </c>
      <c r="AN49" s="46">
        <f t="shared" si="12"/>
        <v>8.690962822351888E-3</v>
      </c>
      <c r="AO49" s="14">
        <v>457146</v>
      </c>
      <c r="AP49" s="13">
        <v>3788</v>
      </c>
      <c r="AQ49" s="46">
        <f t="shared" si="13"/>
        <v>8.2861930324229019E-3</v>
      </c>
      <c r="AR49" s="14">
        <v>443471</v>
      </c>
      <c r="AS49" s="13">
        <v>3713</v>
      </c>
      <c r="AT49" s="46">
        <f t="shared" si="14"/>
        <v>8.3725880610006059E-3</v>
      </c>
      <c r="AU49" s="14">
        <v>459275</v>
      </c>
      <c r="AV49" s="13">
        <v>4444</v>
      </c>
      <c r="AW49" s="16">
        <f t="shared" si="15"/>
        <v>9.6761199716945186E-3</v>
      </c>
      <c r="AX49" s="18">
        <v>427306</v>
      </c>
      <c r="AY49" s="13">
        <v>6293</v>
      </c>
      <c r="AZ49" s="16">
        <f t="shared" si="16"/>
        <v>1.472715103462156E-2</v>
      </c>
      <c r="BA49" s="14">
        <v>437412</v>
      </c>
      <c r="BB49" s="13">
        <v>6592</v>
      </c>
      <c r="BC49" s="16">
        <f t="shared" si="17"/>
        <v>1.5070459886788658E-2</v>
      </c>
      <c r="BD49" s="14">
        <v>426999</v>
      </c>
      <c r="BE49" s="13">
        <v>9367</v>
      </c>
      <c r="BF49" s="16">
        <f t="shared" si="18"/>
        <v>2.1936819524167504E-2</v>
      </c>
      <c r="BG49" s="12">
        <v>486341</v>
      </c>
      <c r="BH49" s="13">
        <v>10302</v>
      </c>
      <c r="BI49" s="46">
        <v>2.1182668127918476E-2</v>
      </c>
    </row>
    <row r="50" spans="1:61" x14ac:dyDescent="0.4">
      <c r="A50" s="45" t="s">
        <v>44</v>
      </c>
      <c r="B50" s="14"/>
      <c r="C50" s="13"/>
      <c r="D50" s="46"/>
      <c r="E50" s="14"/>
      <c r="F50" s="13"/>
      <c r="G50" s="46"/>
      <c r="H50" s="14"/>
      <c r="I50" s="13"/>
      <c r="J50" s="46"/>
      <c r="K50" s="14"/>
      <c r="L50" s="13"/>
      <c r="M50" s="46"/>
      <c r="N50" s="14">
        <v>105575</v>
      </c>
      <c r="O50" s="13">
        <v>357</v>
      </c>
      <c r="P50" s="46">
        <f t="shared" si="21"/>
        <v>3.3814823585129055E-3</v>
      </c>
      <c r="Q50" s="14">
        <v>116067</v>
      </c>
      <c r="R50" s="13">
        <v>322</v>
      </c>
      <c r="S50" s="46">
        <f t="shared" si="5"/>
        <v>2.7742596948314335E-3</v>
      </c>
      <c r="T50" s="14">
        <v>129488</v>
      </c>
      <c r="U50" s="13">
        <v>297</v>
      </c>
      <c r="V50" s="46">
        <f t="shared" si="6"/>
        <v>2.2936488323242309E-3</v>
      </c>
      <c r="W50" s="14">
        <v>158070</v>
      </c>
      <c r="X50" s="13">
        <v>349</v>
      </c>
      <c r="Y50" s="46">
        <f t="shared" si="7"/>
        <v>2.2078825836654645E-3</v>
      </c>
      <c r="Z50" s="14">
        <v>179474</v>
      </c>
      <c r="AA50" s="13">
        <v>524</v>
      </c>
      <c r="AB50" s="46">
        <f t="shared" si="8"/>
        <v>2.9196429566399592E-3</v>
      </c>
      <c r="AC50" s="14">
        <v>215443</v>
      </c>
      <c r="AD50" s="13">
        <v>504</v>
      </c>
      <c r="AE50" s="16">
        <f t="shared" si="9"/>
        <v>2.3393658647530902E-3</v>
      </c>
      <c r="AF50" s="14">
        <v>233124</v>
      </c>
      <c r="AG50" s="13">
        <v>473</v>
      </c>
      <c r="AH50" s="46">
        <f t="shared" si="10"/>
        <v>2.0289631269195794E-3</v>
      </c>
      <c r="AI50" s="14">
        <v>247793</v>
      </c>
      <c r="AJ50" s="13">
        <v>575</v>
      </c>
      <c r="AK50" s="16">
        <f t="shared" si="11"/>
        <v>2.3204852437316631E-3</v>
      </c>
      <c r="AL50" s="14">
        <v>245930</v>
      </c>
      <c r="AM50" s="13">
        <v>629</v>
      </c>
      <c r="AN50" s="46">
        <f t="shared" si="12"/>
        <v>2.5576383523766926E-3</v>
      </c>
      <c r="AO50" s="14">
        <v>245834</v>
      </c>
      <c r="AP50" s="13">
        <v>986</v>
      </c>
      <c r="AQ50" s="46">
        <f t="shared" si="13"/>
        <v>4.0108365807821535E-3</v>
      </c>
      <c r="AR50" s="14">
        <v>262338</v>
      </c>
      <c r="AS50" s="13">
        <v>1576</v>
      </c>
      <c r="AT50" s="46">
        <f t="shared" si="14"/>
        <v>6.007517020027598E-3</v>
      </c>
      <c r="AU50" s="14">
        <v>248613</v>
      </c>
      <c r="AV50" s="13">
        <v>2204</v>
      </c>
      <c r="AW50" s="16">
        <f t="shared" si="15"/>
        <v>8.8651840410597996E-3</v>
      </c>
      <c r="AX50" s="18">
        <v>246541</v>
      </c>
      <c r="AY50" s="13">
        <v>3722</v>
      </c>
      <c r="AZ50" s="16">
        <f t="shared" si="16"/>
        <v>1.5096880437736522E-2</v>
      </c>
      <c r="BA50" s="14">
        <v>239769</v>
      </c>
      <c r="BB50" s="13">
        <v>5349</v>
      </c>
      <c r="BC50" s="16">
        <f t="shared" si="17"/>
        <v>2.2308972385921451E-2</v>
      </c>
      <c r="BD50" s="14">
        <v>225505</v>
      </c>
      <c r="BE50" s="13">
        <v>4425</v>
      </c>
      <c r="BF50" s="16">
        <f t="shared" si="18"/>
        <v>1.9622624775503868E-2</v>
      </c>
      <c r="BG50" s="12">
        <v>226684</v>
      </c>
      <c r="BH50" s="13">
        <v>4097</v>
      </c>
      <c r="BI50" s="46">
        <v>1.8073617899807663E-2</v>
      </c>
    </row>
    <row r="51" spans="1:61" x14ac:dyDescent="0.4">
      <c r="A51" s="45" t="s">
        <v>1</v>
      </c>
      <c r="B51" s="14">
        <v>52639</v>
      </c>
      <c r="C51" s="13">
        <v>1351</v>
      </c>
      <c r="D51" s="46">
        <f t="shared" si="19"/>
        <v>2.5665381181253444E-2</v>
      </c>
      <c r="E51" s="14">
        <v>60687</v>
      </c>
      <c r="F51" s="13">
        <v>1607</v>
      </c>
      <c r="G51" s="46">
        <f t="shared" si="3"/>
        <v>2.6480135778667591E-2</v>
      </c>
      <c r="H51" s="14">
        <v>61006</v>
      </c>
      <c r="I51" s="13">
        <v>1574</v>
      </c>
      <c r="J51" s="46">
        <f t="shared" si="20"/>
        <v>2.5800740910730091E-2</v>
      </c>
      <c r="K51" s="14">
        <v>65078</v>
      </c>
      <c r="L51" s="13">
        <v>1488</v>
      </c>
      <c r="M51" s="46">
        <f t="shared" si="4"/>
        <v>2.2864869848489504E-2</v>
      </c>
      <c r="N51" s="14">
        <v>62403</v>
      </c>
      <c r="O51" s="13">
        <v>1330</v>
      </c>
      <c r="P51" s="46">
        <f t="shared" si="21"/>
        <v>2.1313077896895984E-2</v>
      </c>
      <c r="Q51" s="14">
        <v>73122</v>
      </c>
      <c r="R51" s="13">
        <v>1161</v>
      </c>
      <c r="S51" s="46">
        <f t="shared" si="5"/>
        <v>1.5877574464593418E-2</v>
      </c>
      <c r="T51" s="14">
        <v>84048</v>
      </c>
      <c r="U51" s="13">
        <v>1168</v>
      </c>
      <c r="V51" s="46">
        <f t="shared" si="6"/>
        <v>1.3896820864268038E-2</v>
      </c>
      <c r="W51" s="14">
        <v>96530</v>
      </c>
      <c r="X51" s="13">
        <v>1147</v>
      </c>
      <c r="Y51" s="46">
        <f t="shared" si="7"/>
        <v>1.188231637832798E-2</v>
      </c>
      <c r="Z51" s="14">
        <v>115047</v>
      </c>
      <c r="AA51" s="13">
        <v>1054</v>
      </c>
      <c r="AB51" s="46">
        <f t="shared" si="8"/>
        <v>9.1614731370657215E-3</v>
      </c>
      <c r="AC51" s="14">
        <v>136261</v>
      </c>
      <c r="AD51" s="13">
        <v>1322</v>
      </c>
      <c r="AE51" s="16">
        <f t="shared" si="9"/>
        <v>9.7019690153455507E-3</v>
      </c>
      <c r="AF51" s="14">
        <v>145798</v>
      </c>
      <c r="AG51" s="13">
        <v>932</v>
      </c>
      <c r="AH51" s="46">
        <f t="shared" si="10"/>
        <v>6.3924059314942588E-3</v>
      </c>
      <c r="AI51" s="14">
        <v>159370</v>
      </c>
      <c r="AJ51" s="13">
        <v>669</v>
      </c>
      <c r="AK51" s="16">
        <f t="shared" si="11"/>
        <v>4.1977787538432579E-3</v>
      </c>
      <c r="AL51" s="14">
        <v>181605</v>
      </c>
      <c r="AM51" s="13">
        <v>881</v>
      </c>
      <c r="AN51" s="46">
        <f t="shared" si="12"/>
        <v>4.851188017951048E-3</v>
      </c>
      <c r="AO51" s="14">
        <v>204810</v>
      </c>
      <c r="AP51" s="13">
        <v>1090</v>
      </c>
      <c r="AQ51" s="46">
        <f t="shared" si="13"/>
        <v>5.3220057614374299E-3</v>
      </c>
      <c r="AR51" s="14">
        <v>205881</v>
      </c>
      <c r="AS51" s="13">
        <v>1242</v>
      </c>
      <c r="AT51" s="46">
        <f t="shared" si="14"/>
        <v>6.0326110714441841E-3</v>
      </c>
      <c r="AU51" s="14">
        <v>223736</v>
      </c>
      <c r="AV51" s="13">
        <v>2482</v>
      </c>
      <c r="AW51" s="16">
        <f t="shared" si="15"/>
        <v>1.1093431544320092E-2</v>
      </c>
      <c r="AX51" s="18">
        <v>210294</v>
      </c>
      <c r="AY51" s="13">
        <v>3047</v>
      </c>
      <c r="AZ51" s="16">
        <f t="shared" si="16"/>
        <v>1.4489238875098672E-2</v>
      </c>
      <c r="BA51" s="14">
        <v>207908</v>
      </c>
      <c r="BB51" s="13">
        <v>2975</v>
      </c>
      <c r="BC51" s="16">
        <f t="shared" si="17"/>
        <v>1.4309213690670874E-2</v>
      </c>
      <c r="BD51" s="14">
        <v>187363</v>
      </c>
      <c r="BE51" s="13">
        <v>4222</v>
      </c>
      <c r="BF51" s="16">
        <f t="shared" si="18"/>
        <v>2.2533798028426102E-2</v>
      </c>
      <c r="BG51" s="12">
        <v>213630</v>
      </c>
      <c r="BH51" s="13">
        <v>3248</v>
      </c>
      <c r="BI51" s="46">
        <v>1.5203857136170014E-2</v>
      </c>
    </row>
    <row r="52" spans="1:61" x14ac:dyDescent="0.4">
      <c r="A52" s="45" t="s">
        <v>45</v>
      </c>
      <c r="B52" s="14">
        <v>69742</v>
      </c>
      <c r="C52" s="13">
        <v>1876</v>
      </c>
      <c r="D52" s="46">
        <f t="shared" si="19"/>
        <v>2.6899142553984685E-2</v>
      </c>
      <c r="E52" s="14">
        <v>72340</v>
      </c>
      <c r="F52" s="13">
        <v>2111</v>
      </c>
      <c r="G52" s="46">
        <f t="shared" si="3"/>
        <v>2.918164224495438E-2</v>
      </c>
      <c r="H52" s="14">
        <v>70148</v>
      </c>
      <c r="I52" s="13">
        <v>1963</v>
      </c>
      <c r="J52" s="46">
        <f t="shared" si="20"/>
        <v>2.7983691623424758E-2</v>
      </c>
      <c r="K52" s="14">
        <v>72175</v>
      </c>
      <c r="L52" s="13">
        <v>1623</v>
      </c>
      <c r="M52" s="46">
        <f t="shared" si="4"/>
        <v>2.2487010737790095E-2</v>
      </c>
      <c r="N52" s="14">
        <v>66809</v>
      </c>
      <c r="O52" s="13">
        <v>1132</v>
      </c>
      <c r="P52" s="46">
        <f t="shared" si="21"/>
        <v>1.6943824933766408E-2</v>
      </c>
      <c r="Q52" s="14">
        <v>70556</v>
      </c>
      <c r="R52" s="13">
        <v>949</v>
      </c>
      <c r="S52" s="46">
        <f t="shared" si="5"/>
        <v>1.3450308974431658E-2</v>
      </c>
      <c r="T52" s="14">
        <v>68102</v>
      </c>
      <c r="U52" s="13">
        <v>845</v>
      </c>
      <c r="V52" s="46">
        <f t="shared" si="6"/>
        <v>1.2407858800035242E-2</v>
      </c>
      <c r="W52" s="14">
        <v>71980</v>
      </c>
      <c r="X52" s="13">
        <v>912</v>
      </c>
      <c r="Y52" s="46">
        <f t="shared" si="7"/>
        <v>1.2670186162823007E-2</v>
      </c>
      <c r="Z52" s="14">
        <v>67673</v>
      </c>
      <c r="AA52" s="13">
        <v>693</v>
      </c>
      <c r="AB52" s="46">
        <f t="shared" si="8"/>
        <v>1.0240420847309858E-2</v>
      </c>
      <c r="AC52" s="14">
        <v>78007</v>
      </c>
      <c r="AD52" s="13">
        <v>617</v>
      </c>
      <c r="AE52" s="16">
        <f t="shared" si="9"/>
        <v>7.9095465791531525E-3</v>
      </c>
      <c r="AF52" s="14">
        <v>84339</v>
      </c>
      <c r="AG52" s="13">
        <v>578</v>
      </c>
      <c r="AH52" s="46">
        <f t="shared" si="10"/>
        <v>6.8532944426659076E-3</v>
      </c>
      <c r="AI52" s="14">
        <v>91623</v>
      </c>
      <c r="AJ52" s="13">
        <v>569</v>
      </c>
      <c r="AK52" s="16">
        <f t="shared" si="11"/>
        <v>6.2102310555209933E-3</v>
      </c>
      <c r="AL52" s="14">
        <v>100878</v>
      </c>
      <c r="AM52" s="13">
        <v>535</v>
      </c>
      <c r="AN52" s="46">
        <f t="shared" si="12"/>
        <v>5.3034358333828979E-3</v>
      </c>
      <c r="AO52" s="14">
        <v>110088</v>
      </c>
      <c r="AP52" s="13">
        <v>476</v>
      </c>
      <c r="AQ52" s="46">
        <f t="shared" si="13"/>
        <v>4.3238136763316618E-3</v>
      </c>
      <c r="AR52" s="14">
        <v>114012</v>
      </c>
      <c r="AS52" s="13">
        <v>429</v>
      </c>
      <c r="AT52" s="46">
        <f t="shared" si="14"/>
        <v>3.7627618145458373E-3</v>
      </c>
      <c r="AU52" s="14">
        <v>123181</v>
      </c>
      <c r="AV52" s="13">
        <v>333</v>
      </c>
      <c r="AW52" s="16">
        <f t="shared" si="15"/>
        <v>2.7033389889674544E-3</v>
      </c>
      <c r="AX52" s="18">
        <v>124542</v>
      </c>
      <c r="AY52" s="13">
        <v>575</v>
      </c>
      <c r="AZ52" s="16">
        <f t="shared" si="16"/>
        <v>4.6169163816222637E-3</v>
      </c>
      <c r="BA52" s="14">
        <v>125939</v>
      </c>
      <c r="BB52" s="13">
        <v>602</v>
      </c>
      <c r="BC52" s="16">
        <f t="shared" si="17"/>
        <v>4.7800919492770313E-3</v>
      </c>
      <c r="BD52" s="14">
        <v>122294</v>
      </c>
      <c r="BE52" s="13">
        <v>675</v>
      </c>
      <c r="BF52" s="16">
        <f t="shared" si="18"/>
        <v>5.5194858292311969E-3</v>
      </c>
      <c r="BG52" s="12">
        <v>124099</v>
      </c>
      <c r="BH52" s="13">
        <v>895</v>
      </c>
      <c r="BI52" s="46">
        <v>7.2119839805316723E-3</v>
      </c>
    </row>
    <row r="53" spans="1:61" x14ac:dyDescent="0.4">
      <c r="A53" s="45" t="s">
        <v>5</v>
      </c>
      <c r="B53" s="17"/>
      <c r="C53" s="13"/>
      <c r="D53" s="46"/>
      <c r="E53" s="17"/>
      <c r="F53" s="13"/>
      <c r="G53" s="46"/>
      <c r="H53" s="17"/>
      <c r="I53" s="13"/>
      <c r="J53" s="46"/>
      <c r="K53" s="17"/>
      <c r="L53" s="13"/>
      <c r="M53" s="46"/>
      <c r="N53" s="17"/>
      <c r="O53" s="13"/>
      <c r="P53" s="46"/>
      <c r="Q53" s="17"/>
      <c r="R53" s="13"/>
      <c r="S53" s="46"/>
      <c r="T53" s="14"/>
      <c r="U53" s="13"/>
      <c r="V53" s="46"/>
      <c r="W53" s="14"/>
      <c r="X53" s="13"/>
      <c r="Y53" s="46"/>
      <c r="Z53" s="14">
        <v>60849</v>
      </c>
      <c r="AA53" s="13">
        <v>907</v>
      </c>
      <c r="AB53" s="46">
        <f t="shared" si="8"/>
        <v>1.4905750299922759E-2</v>
      </c>
      <c r="AC53" s="14">
        <v>77712</v>
      </c>
      <c r="AD53" s="13">
        <v>901</v>
      </c>
      <c r="AE53" s="16">
        <f t="shared" si="9"/>
        <v>1.1594091002676549E-2</v>
      </c>
      <c r="AF53" s="14">
        <v>101489</v>
      </c>
      <c r="AG53" s="13">
        <v>796</v>
      </c>
      <c r="AH53" s="46">
        <f t="shared" si="10"/>
        <v>7.8432145355654299E-3</v>
      </c>
      <c r="AI53" s="14">
        <v>128039</v>
      </c>
      <c r="AJ53" s="13">
        <v>561</v>
      </c>
      <c r="AK53" s="16">
        <f t="shared" si="11"/>
        <v>4.3814775185685613E-3</v>
      </c>
      <c r="AL53" s="14">
        <v>146625</v>
      </c>
      <c r="AM53" s="13">
        <v>739</v>
      </c>
      <c r="AN53" s="46">
        <f t="shared" si="12"/>
        <v>5.040068201193521E-3</v>
      </c>
      <c r="AO53" s="14">
        <v>160669</v>
      </c>
      <c r="AP53" s="13">
        <v>1226</v>
      </c>
      <c r="AQ53" s="46">
        <f t="shared" si="13"/>
        <v>7.6305945764273131E-3</v>
      </c>
      <c r="AR53" s="14">
        <v>159469</v>
      </c>
      <c r="AS53" s="13">
        <v>1312</v>
      </c>
      <c r="AT53" s="46">
        <f t="shared" si="14"/>
        <v>8.2273043663658764E-3</v>
      </c>
      <c r="AU53" s="14">
        <v>155898</v>
      </c>
      <c r="AV53" s="13">
        <v>2118</v>
      </c>
      <c r="AW53" s="16">
        <f t="shared" si="15"/>
        <v>1.3585806103991072E-2</v>
      </c>
      <c r="AX53" s="18">
        <v>145175</v>
      </c>
      <c r="AY53" s="13">
        <v>3453</v>
      </c>
      <c r="AZ53" s="16">
        <f t="shared" si="16"/>
        <v>2.3785086964008956E-2</v>
      </c>
      <c r="BA53" s="14">
        <v>137775</v>
      </c>
      <c r="BB53" s="13">
        <v>2489</v>
      </c>
      <c r="BC53" s="16">
        <f t="shared" si="17"/>
        <v>1.8065686808201777E-2</v>
      </c>
      <c r="BD53" s="14">
        <v>122117</v>
      </c>
      <c r="BE53" s="13">
        <v>2742</v>
      </c>
      <c r="BF53" s="16">
        <f t="shared" si="18"/>
        <v>2.2453876200692779E-2</v>
      </c>
      <c r="BG53" s="12">
        <v>113685</v>
      </c>
      <c r="BH53" s="13">
        <v>3129</v>
      </c>
      <c r="BI53" s="46">
        <v>2.7523419976250164E-2</v>
      </c>
    </row>
    <row r="54" spans="1:61" x14ac:dyDescent="0.4">
      <c r="A54" s="45" t="s">
        <v>46</v>
      </c>
      <c r="B54" s="14">
        <v>166510</v>
      </c>
      <c r="C54" s="13">
        <v>4566</v>
      </c>
      <c r="D54" s="46">
        <f t="shared" si="19"/>
        <v>2.7421776469881688E-2</v>
      </c>
      <c r="E54" s="14">
        <v>159145</v>
      </c>
      <c r="F54" s="13">
        <v>3554</v>
      </c>
      <c r="G54" s="46">
        <f t="shared" si="3"/>
        <v>2.2331835747274497E-2</v>
      </c>
      <c r="H54" s="14">
        <v>153659</v>
      </c>
      <c r="I54" s="13">
        <v>3096</v>
      </c>
      <c r="J54" s="46">
        <f t="shared" si="20"/>
        <v>2.0148510663221809E-2</v>
      </c>
      <c r="K54" s="14">
        <v>186270</v>
      </c>
      <c r="L54" s="13">
        <v>2778</v>
      </c>
      <c r="M54" s="46">
        <f t="shared" si="4"/>
        <v>1.4913834755999356E-2</v>
      </c>
      <c r="N54" s="14">
        <v>113764</v>
      </c>
      <c r="O54" s="13">
        <v>1551</v>
      </c>
      <c r="P54" s="46">
        <f t="shared" si="21"/>
        <v>1.3633486867550367E-2</v>
      </c>
      <c r="Q54" s="14">
        <v>114934</v>
      </c>
      <c r="R54" s="13">
        <v>1454</v>
      </c>
      <c r="S54" s="46">
        <f t="shared" si="5"/>
        <v>1.2650738684810413E-2</v>
      </c>
      <c r="T54" s="14">
        <v>109085</v>
      </c>
      <c r="U54" s="13">
        <v>1321</v>
      </c>
      <c r="V54" s="46">
        <f t="shared" si="6"/>
        <v>1.2109822615391667E-2</v>
      </c>
      <c r="W54" s="14">
        <v>122804</v>
      </c>
      <c r="X54" s="13">
        <v>1253</v>
      </c>
      <c r="Y54" s="46">
        <f t="shared" si="7"/>
        <v>1.0203250708445979E-2</v>
      </c>
      <c r="Z54" s="14">
        <v>134745</v>
      </c>
      <c r="AA54" s="13">
        <v>1098</v>
      </c>
      <c r="AB54" s="46">
        <f t="shared" si="8"/>
        <v>8.148725370143604E-3</v>
      </c>
      <c r="AC54" s="14">
        <v>127912</v>
      </c>
      <c r="AD54" s="13">
        <v>1044</v>
      </c>
      <c r="AE54" s="16">
        <f t="shared" si="9"/>
        <v>8.1618612796297459E-3</v>
      </c>
      <c r="AF54" s="14">
        <v>132646</v>
      </c>
      <c r="AG54" s="13">
        <v>983</v>
      </c>
      <c r="AH54" s="46">
        <f t="shared" si="10"/>
        <v>7.4107021696847245E-3</v>
      </c>
      <c r="AI54" s="14">
        <v>133767</v>
      </c>
      <c r="AJ54" s="13">
        <v>968</v>
      </c>
      <c r="AK54" s="16">
        <f t="shared" si="11"/>
        <v>7.23646340278245E-3</v>
      </c>
      <c r="AL54" s="14">
        <v>166154</v>
      </c>
      <c r="AM54" s="13">
        <v>1061</v>
      </c>
      <c r="AN54" s="46">
        <f t="shared" si="12"/>
        <v>6.3856422355164488E-3</v>
      </c>
      <c r="AO54" s="14">
        <v>177783</v>
      </c>
      <c r="AP54" s="13">
        <v>1034</v>
      </c>
      <c r="AQ54" s="46">
        <f t="shared" si="13"/>
        <v>5.8160791526748901E-3</v>
      </c>
      <c r="AR54" s="14">
        <v>172986</v>
      </c>
      <c r="AS54" s="13">
        <v>1306</v>
      </c>
      <c r="AT54" s="46">
        <f t="shared" si="14"/>
        <v>7.5497439099117851E-3</v>
      </c>
      <c r="AU54" s="14">
        <v>183808</v>
      </c>
      <c r="AV54" s="13">
        <v>2128</v>
      </c>
      <c r="AW54" s="16">
        <f t="shared" si="15"/>
        <v>1.1577298050139276E-2</v>
      </c>
      <c r="AX54" s="18">
        <v>191430</v>
      </c>
      <c r="AY54" s="13">
        <v>1967</v>
      </c>
      <c r="AZ54" s="16">
        <f t="shared" si="16"/>
        <v>1.0275296453011545E-2</v>
      </c>
      <c r="BA54" s="14">
        <v>179419</v>
      </c>
      <c r="BB54" s="13">
        <v>2141</v>
      </c>
      <c r="BC54" s="16">
        <f t="shared" si="17"/>
        <v>1.1932961392048779E-2</v>
      </c>
      <c r="BD54" s="14">
        <v>197119</v>
      </c>
      <c r="BE54" s="13">
        <v>2456</v>
      </c>
      <c r="BF54" s="16">
        <f t="shared" si="18"/>
        <v>1.2459478791998742E-2</v>
      </c>
      <c r="BG54" s="12">
        <v>207721</v>
      </c>
      <c r="BH54" s="13">
        <v>4362</v>
      </c>
      <c r="BI54" s="46">
        <v>2.0999321204885398E-2</v>
      </c>
    </row>
    <row r="55" spans="1:61" x14ac:dyDescent="0.4">
      <c r="A55" s="60" t="s">
        <v>347</v>
      </c>
      <c r="B55" s="30">
        <v>2914993</v>
      </c>
      <c r="C55" s="31">
        <v>102198</v>
      </c>
      <c r="D55" s="32">
        <f>C55/B55</f>
        <v>3.5059432389717572E-2</v>
      </c>
      <c r="E55" s="30">
        <v>3155604</v>
      </c>
      <c r="F55" s="31">
        <v>95093</v>
      </c>
      <c r="G55" s="32">
        <f>F55/E55</f>
        <v>3.0134643003367975E-2</v>
      </c>
      <c r="H55" s="30">
        <v>3232112</v>
      </c>
      <c r="I55" s="31">
        <v>93747</v>
      </c>
      <c r="J55" s="32">
        <f>I55/H55</f>
        <v>2.9004873593489335E-2</v>
      </c>
      <c r="K55" s="30">
        <v>3811537</v>
      </c>
      <c r="L55" s="31">
        <v>86627</v>
      </c>
      <c r="M55" s="32">
        <f>L55/K55</f>
        <v>2.2727576827930571E-2</v>
      </c>
      <c r="N55" s="30">
        <v>3957786</v>
      </c>
      <c r="O55" s="31">
        <v>76792</v>
      </c>
      <c r="P55" s="32">
        <f>O55/N55</f>
        <v>1.9402767102617475E-2</v>
      </c>
      <c r="Q55" s="30">
        <v>4384464</v>
      </c>
      <c r="R55" s="31">
        <v>67988</v>
      </c>
      <c r="S55" s="32">
        <f>R55/Q55</f>
        <v>1.5506570472468242E-2</v>
      </c>
      <c r="T55" s="30">
        <v>4700343</v>
      </c>
      <c r="U55" s="31">
        <v>61610</v>
      </c>
      <c r="V55" s="32">
        <f>U55/T55</f>
        <v>1.3107554065735202E-2</v>
      </c>
      <c r="W55" s="30">
        <v>4963135</v>
      </c>
      <c r="X55" s="31">
        <v>57367</v>
      </c>
      <c r="Y55" s="32">
        <f>X55/W55</f>
        <v>1.155862171792627E-2</v>
      </c>
      <c r="Z55" s="30">
        <v>5215605</v>
      </c>
      <c r="AA55" s="31">
        <v>59816</v>
      </c>
      <c r="AB55" s="32">
        <f>AA55/Z55</f>
        <v>1.1468659915771996E-2</v>
      </c>
      <c r="AC55" s="30">
        <v>5545509</v>
      </c>
      <c r="AD55" s="31">
        <v>59325</v>
      </c>
      <c r="AE55" s="32">
        <v>1.7009533638114516E-2</v>
      </c>
      <c r="AF55" s="30">
        <v>5844835</v>
      </c>
      <c r="AG55" s="31">
        <v>58252</v>
      </c>
      <c r="AH55" s="32">
        <f>AG55/AF55</f>
        <v>9.9664062373018229E-3</v>
      </c>
      <c r="AI55" s="30">
        <v>6092407</v>
      </c>
      <c r="AJ55" s="31">
        <v>61750</v>
      </c>
      <c r="AK55" s="32">
        <v>1.7009533638114516E-2</v>
      </c>
      <c r="AL55" s="30">
        <v>6338720</v>
      </c>
      <c r="AM55" s="31">
        <v>69842</v>
      </c>
      <c r="AN55" s="32">
        <f>AM55/AL55</f>
        <v>1.101831284549562E-2</v>
      </c>
      <c r="AO55" s="30">
        <v>6734541</v>
      </c>
      <c r="AP55" s="31">
        <v>75522</v>
      </c>
      <c r="AQ55" s="32">
        <f>AP55/AO55</f>
        <v>1.1214127287962164E-2</v>
      </c>
      <c r="AR55" s="30">
        <v>6743899</v>
      </c>
      <c r="AS55" s="31">
        <v>88670</v>
      </c>
      <c r="AT55" s="32">
        <f>AS55/AR55</f>
        <v>1.3148180303412017E-2</v>
      </c>
      <c r="AU55" s="30">
        <v>7027118</v>
      </c>
      <c r="AV55" s="31">
        <v>119528</v>
      </c>
      <c r="AW55" s="32">
        <v>1.7009533638114516E-2</v>
      </c>
      <c r="AX55" s="33">
        <v>6901088</v>
      </c>
      <c r="AY55" s="31">
        <v>129595</v>
      </c>
      <c r="AZ55" s="34">
        <v>1.8778922975623554E-2</v>
      </c>
      <c r="BA55" s="30">
        <v>7004626</v>
      </c>
      <c r="BB55" s="31">
        <v>136273</v>
      </c>
      <c r="BC55" s="32">
        <v>1.9454714641438386E-2</v>
      </c>
      <c r="BD55" s="30">
        <v>6912537</v>
      </c>
      <c r="BE55" s="31">
        <v>152318</v>
      </c>
      <c r="BF55" s="32">
        <v>2.2035035761833899E-2</v>
      </c>
      <c r="BG55" s="35">
        <v>7514047</v>
      </c>
      <c r="BH55" s="31">
        <v>161501</v>
      </c>
      <c r="BI55" s="32">
        <v>2.1493211314754884E-2</v>
      </c>
    </row>
    <row r="56" spans="1:61" x14ac:dyDescent="0.4">
      <c r="A56" s="2" t="s">
        <v>315</v>
      </c>
      <c r="B56" s="6">
        <f>SUM(B33:B34,B45:B54)-B55</f>
        <v>0</v>
      </c>
      <c r="C56" s="6">
        <f>SUM(C33:C34,C45:C54)-C55</f>
        <v>0</v>
      </c>
      <c r="D56" s="6">
        <f>C55/B55-D55</f>
        <v>0</v>
      </c>
      <c r="E56" s="6">
        <f>SUM(E33:E34,E45:E54)-E55</f>
        <v>0</v>
      </c>
      <c r="F56" s="6">
        <f>SUM(F33:F34,F45:F54)-F55</f>
        <v>0</v>
      </c>
      <c r="G56" s="6">
        <f>F55/E55-G55</f>
        <v>0</v>
      </c>
      <c r="H56" s="6">
        <f>SUM(H33:H34,H45:H54)-H55</f>
        <v>0</v>
      </c>
      <c r="I56" s="6">
        <f>SUM(I33:I34,I45:I54)-I55</f>
        <v>0</v>
      </c>
      <c r="J56" s="6">
        <f>I55/H55-J55</f>
        <v>0</v>
      </c>
      <c r="K56" s="6">
        <f>SUM(K33:K34,K45:K54)-K55</f>
        <v>0</v>
      </c>
      <c r="L56" s="6">
        <f>SUM(L33:L34,L45:L54)-L55</f>
        <v>0</v>
      </c>
      <c r="M56" s="6">
        <f>L55/K55-M55</f>
        <v>0</v>
      </c>
      <c r="N56" s="6">
        <f>SUM(N33:N34,N45:N54)-N55</f>
        <v>0</v>
      </c>
      <c r="O56" s="6">
        <f>SUM(O33:O34,O45:O54)-O55</f>
        <v>0</v>
      </c>
      <c r="P56" s="6">
        <f>O55/N55-P55</f>
        <v>0</v>
      </c>
      <c r="Q56" s="6">
        <f>SUM(Q33:Q34,Q45:Q54)-Q55</f>
        <v>0</v>
      </c>
      <c r="R56" s="6">
        <f>SUM(R33:R34,R45:R54)-R55</f>
        <v>0</v>
      </c>
      <c r="S56" s="6">
        <f>R55/Q55-S55</f>
        <v>0</v>
      </c>
      <c r="T56" s="6">
        <f>SUM(T33:T34,T45:T54)-T55</f>
        <v>0</v>
      </c>
      <c r="U56" s="6">
        <f>SUM(U33:U34,U45:U54)-U55</f>
        <v>0</v>
      </c>
      <c r="V56" s="6">
        <f>U55/T55-V55</f>
        <v>0</v>
      </c>
      <c r="W56" s="6">
        <f>SUM(W33:W34,W45:W54)-W55</f>
        <v>0</v>
      </c>
      <c r="X56" s="6">
        <f>SUM(X33:X34,X45:X54)-X55</f>
        <v>0</v>
      </c>
      <c r="Y56" s="6">
        <f>X55/W55-Y55</f>
        <v>0</v>
      </c>
      <c r="Z56" s="6">
        <f>SUM(Z33:Z34,Z45:Z54)-Z55</f>
        <v>0</v>
      </c>
      <c r="AA56" s="6">
        <f>SUM(AA33:AA34,AA45:AA54)-AA55</f>
        <v>0</v>
      </c>
      <c r="AB56" s="6">
        <f>AA55/Z55-AB55</f>
        <v>0</v>
      </c>
      <c r="AC56" s="6">
        <f>SUM(AC33:AC34,AC45:AC54)-AC55</f>
        <v>0</v>
      </c>
      <c r="AD56" s="6">
        <f>SUM(AD33:AD34,AD45:AD54)-AD55</f>
        <v>0</v>
      </c>
      <c r="AE56" s="6">
        <f>AD55/AC55-AE55</f>
        <v>-6.3116878677803596E-3</v>
      </c>
      <c r="AF56" s="6">
        <f>SUM(AF33:AF34,AF45:AF54)-AF55</f>
        <v>0</v>
      </c>
      <c r="AG56" s="6">
        <f>SUM(AG33:AG34,AG45:AG54)-AG55</f>
        <v>0</v>
      </c>
      <c r="AH56" s="6">
        <f>AG55/AF55-AH55</f>
        <v>0</v>
      </c>
      <c r="AI56" s="6">
        <f>SUM(AI33:AI34,AI45:AI54)-AI55</f>
        <v>0</v>
      </c>
      <c r="AJ56" s="6">
        <f>SUM(AJ33:AJ34,AJ45:AJ54)-AJ55</f>
        <v>0</v>
      </c>
      <c r="AK56" s="6">
        <f>AJ55/AI55-AK55</f>
        <v>-6.873966529745033E-3</v>
      </c>
      <c r="AL56" s="6">
        <f>SUM(AL33:AL34,AL45:AL54)-AL55</f>
        <v>0</v>
      </c>
      <c r="AM56" s="6">
        <f>SUM(AM33:AM34,AM45:AM54)-AM55</f>
        <v>0</v>
      </c>
      <c r="AN56" s="6">
        <f>AM55/AL55-AN55</f>
        <v>0</v>
      </c>
      <c r="AO56" s="6">
        <f>SUM(AO33:AO34,AO45:AO54)-AO55</f>
        <v>0</v>
      </c>
      <c r="AP56" s="6">
        <f>SUM(AP33:AP34,AP45:AP54)-AP55</f>
        <v>0</v>
      </c>
      <c r="AQ56" s="6">
        <f>AP55/AO55-AQ55</f>
        <v>0</v>
      </c>
      <c r="AR56" s="6">
        <f>SUM(AR33:AR34,AR45:AR54)-AR55</f>
        <v>0</v>
      </c>
      <c r="AS56" s="6">
        <f>SUM(AS33:AS34,AS45:AS54)-AS55</f>
        <v>0</v>
      </c>
      <c r="AT56" s="6">
        <f>AS55/AR55-AT55</f>
        <v>0</v>
      </c>
      <c r="AU56" s="6">
        <f>SUM(AU33:AU34,AU45:AU54)-AU55</f>
        <v>0</v>
      </c>
      <c r="AV56" s="6">
        <f>SUM(AV33:AV34,AV45:AV54)-AV55</f>
        <v>0</v>
      </c>
      <c r="AW56" s="6">
        <f>AV55/AU55-AW55</f>
        <v>0</v>
      </c>
      <c r="AX56" s="6">
        <f>SUM(AX33:AX34,AX45:AX54)-AX55</f>
        <v>0</v>
      </c>
      <c r="AY56" s="6">
        <f>SUM(AY33:AY34,AY45:AY54)-AY55</f>
        <v>0</v>
      </c>
      <c r="AZ56" s="6">
        <f>AY55/AX55-AZ55</f>
        <v>0</v>
      </c>
      <c r="BA56" s="6">
        <f>SUM(BA33:BA34,BA45:BA54)-BA55</f>
        <v>0</v>
      </c>
      <c r="BB56" s="6">
        <f>SUM(BB33:BB34,BB45:BB54)-BB55</f>
        <v>0</v>
      </c>
      <c r="BC56" s="6">
        <f>BB55/BA55-BC55</f>
        <v>0</v>
      </c>
      <c r="BD56" s="6">
        <f>SUM(BD33:BD34,BD45:BD54)-BD55</f>
        <v>0</v>
      </c>
      <c r="BE56" s="6">
        <f>SUM(BE33:BE34,BE45:BE54)-BE55</f>
        <v>0</v>
      </c>
      <c r="BF56" s="6">
        <f>BE55/BD55-BF55</f>
        <v>0</v>
      </c>
      <c r="BG56" s="6">
        <f>SUM(BG33:BG34,BG45:BG54)-BG55</f>
        <v>0</v>
      </c>
      <c r="BH56" s="6">
        <f>SUM(BH33:BH34,BH45:BH54)-BH55</f>
        <v>0</v>
      </c>
      <c r="BI56" s="6">
        <f>BH55/BG55-BI55</f>
        <v>0</v>
      </c>
    </row>
    <row r="57" spans="1:61" x14ac:dyDescent="0.4">
      <c r="B57" s="6">
        <f>SUM(B35:B44)-B34</f>
        <v>0</v>
      </c>
      <c r="C57" s="6">
        <f>SUM(C35:C44)-C34</f>
        <v>0</v>
      </c>
      <c r="E57" s="6">
        <f>SUM(E35:E44)-E34</f>
        <v>0</v>
      </c>
      <c r="F57" s="6">
        <f>SUM(F35:F44)-F34</f>
        <v>0</v>
      </c>
      <c r="H57" s="6">
        <f>SUM(H35:H44)-H34</f>
        <v>0</v>
      </c>
      <c r="I57" s="6">
        <f>SUM(I35:I44)-I34</f>
        <v>0</v>
      </c>
      <c r="K57" s="6">
        <f>SUM(K35:K44)-K34</f>
        <v>0</v>
      </c>
      <c r="L57" s="6">
        <f>SUM(L35:L44)-L34</f>
        <v>0</v>
      </c>
      <c r="N57" s="6">
        <f>SUM(N35:N44)-N34</f>
        <v>0</v>
      </c>
      <c r="O57" s="6">
        <f>SUM(O35:O44)-O34</f>
        <v>0</v>
      </c>
      <c r="Q57" s="6">
        <f>SUM(Q35:Q44)-Q34</f>
        <v>0</v>
      </c>
      <c r="R57" s="6">
        <f>SUM(R35:R44)-R34</f>
        <v>0</v>
      </c>
      <c r="T57" s="6">
        <f>SUM(T35:T44)-T34</f>
        <v>0</v>
      </c>
      <c r="U57" s="6">
        <f>SUM(U35:U44)-U34</f>
        <v>0</v>
      </c>
      <c r="W57" s="6">
        <f>SUM(W35:W44)-W34</f>
        <v>0</v>
      </c>
      <c r="X57" s="6">
        <f>SUM(X35:X44)-X34</f>
        <v>0</v>
      </c>
      <c r="Z57" s="6">
        <f>SUM(Z35:Z44)-Z34</f>
        <v>0</v>
      </c>
      <c r="AA57" s="6">
        <f>SUM(AA35:AA44)-AA34</f>
        <v>0</v>
      </c>
      <c r="AC57" s="6">
        <f>SUM(AC35:AC44)-AC34</f>
        <v>0</v>
      </c>
      <c r="AD57" s="6">
        <f>SUM(AD35:AD44)-AD34</f>
        <v>0</v>
      </c>
      <c r="AF57" s="6">
        <f>SUM(AF35:AF44)-AF34</f>
        <v>0</v>
      </c>
      <c r="AG57" s="6">
        <f>SUM(AG35:AG44)-AG34</f>
        <v>0</v>
      </c>
      <c r="AI57" s="6">
        <f>SUM(AI35:AI44)-AI34</f>
        <v>0</v>
      </c>
      <c r="AJ57" s="6">
        <f>SUM(AJ35:AJ44)-AJ34</f>
        <v>0</v>
      </c>
      <c r="AL57" s="6">
        <f>SUM(AL35:AL44)-AL34</f>
        <v>0</v>
      </c>
      <c r="AM57" s="6">
        <f>SUM(AM35:AM44)-AM34</f>
        <v>0</v>
      </c>
      <c r="AO57" s="6">
        <f>SUM(AO35:AO44)-AO34</f>
        <v>0</v>
      </c>
      <c r="AP57" s="6">
        <f>SUM(AP35:AP44)-AP34</f>
        <v>0</v>
      </c>
      <c r="AR57" s="6">
        <f>SUM(AR35:AR44)-AR34</f>
        <v>0</v>
      </c>
      <c r="AS57" s="6">
        <f>SUM(AS35:AS44)-AS34</f>
        <v>0</v>
      </c>
      <c r="AU57" s="6">
        <f>SUM(AU35:AU44)-AU34</f>
        <v>0</v>
      </c>
      <c r="AV57" s="6">
        <f>SUM(AV35:AV44)-AV34</f>
        <v>0</v>
      </c>
      <c r="AX57" s="6">
        <f>SUM(AX35:AX44)-AX34</f>
        <v>0</v>
      </c>
      <c r="AY57" s="6">
        <f>SUM(AY35:AY44)-AY34</f>
        <v>0</v>
      </c>
      <c r="BA57" s="6">
        <f>SUM(BA35:BA44)-BA34</f>
        <v>0</v>
      </c>
      <c r="BB57" s="6">
        <f>SUM(BB35:BB44)-BB34</f>
        <v>0</v>
      </c>
      <c r="BD57" s="6">
        <f>SUM(BD35:BD44)-BD34</f>
        <v>0</v>
      </c>
      <c r="BE57" s="6">
        <f>SUM(BE35:BE44)-BE34</f>
        <v>0</v>
      </c>
      <c r="BG57" s="6"/>
      <c r="BH57" s="6"/>
    </row>
    <row r="58" spans="1:61" x14ac:dyDescent="0.4">
      <c r="B58" s="6"/>
      <c r="C58" s="6"/>
      <c r="E58" s="6"/>
      <c r="F58" s="6"/>
      <c r="H58" s="6"/>
      <c r="I58" s="6"/>
      <c r="K58" s="6"/>
      <c r="L58" s="6"/>
      <c r="N58" s="6"/>
      <c r="O58" s="6"/>
      <c r="Q58" s="6"/>
      <c r="R58" s="6"/>
      <c r="T58" s="6"/>
      <c r="U58" s="6"/>
    </row>
    <row r="59" spans="1:61" x14ac:dyDescent="0.4">
      <c r="B59" s="6"/>
      <c r="C59" s="6"/>
      <c r="E59" s="6"/>
      <c r="F59" s="6"/>
      <c r="H59" s="6"/>
      <c r="I59" s="6"/>
      <c r="K59" s="6"/>
      <c r="L59" s="6"/>
      <c r="N59" s="6"/>
      <c r="O59" s="6"/>
      <c r="Q59" s="6"/>
      <c r="R59" s="6"/>
      <c r="T59" s="6"/>
      <c r="U59" s="6"/>
      <c r="W59" s="6"/>
      <c r="X59" s="6"/>
      <c r="Z59" s="6"/>
      <c r="AA59" s="6"/>
    </row>
    <row r="60" spans="1:61" hidden="1" x14ac:dyDescent="0.4">
      <c r="A60" s="9"/>
      <c r="B60" s="6">
        <v>4</v>
      </c>
      <c r="C60" s="6">
        <v>7</v>
      </c>
      <c r="D60" s="131">
        <v>10</v>
      </c>
      <c r="E60" s="6">
        <v>13</v>
      </c>
      <c r="F60" s="6">
        <v>16</v>
      </c>
      <c r="G60" s="131">
        <v>19</v>
      </c>
      <c r="H60" s="6">
        <v>22</v>
      </c>
      <c r="I60" s="6">
        <v>25</v>
      </c>
      <c r="J60" s="131">
        <v>28</v>
      </c>
      <c r="K60" s="6">
        <v>31</v>
      </c>
      <c r="L60" s="6">
        <v>34</v>
      </c>
      <c r="M60" s="131">
        <v>37</v>
      </c>
      <c r="N60" s="6">
        <v>40</v>
      </c>
      <c r="O60" s="6">
        <v>43</v>
      </c>
      <c r="P60" s="131">
        <v>46</v>
      </c>
      <c r="Q60" s="6">
        <v>49</v>
      </c>
      <c r="R60" s="6">
        <v>52</v>
      </c>
      <c r="S60" s="131">
        <v>55</v>
      </c>
      <c r="T60" s="6">
        <v>58</v>
      </c>
      <c r="U60" s="6">
        <v>61</v>
      </c>
      <c r="V60" s="5"/>
      <c r="W60" s="64"/>
      <c r="X60" s="6"/>
      <c r="Y60" s="5"/>
      <c r="Z60" s="64"/>
      <c r="AA60" s="6"/>
      <c r="AB60" s="5"/>
      <c r="AC60" s="6"/>
      <c r="AD60" s="6"/>
      <c r="AE60" s="5"/>
    </row>
    <row r="62" spans="1:61" ht="13.5" x14ac:dyDescent="0.4">
      <c r="A62" s="3" t="s">
        <v>354</v>
      </c>
      <c r="B62" s="41">
        <v>2007</v>
      </c>
      <c r="C62" s="41">
        <v>2008</v>
      </c>
      <c r="D62" s="41" t="s">
        <v>317</v>
      </c>
      <c r="E62" s="41">
        <v>2009</v>
      </c>
      <c r="F62" s="41" t="s">
        <v>318</v>
      </c>
      <c r="G62" s="41">
        <v>2010</v>
      </c>
      <c r="H62" s="41" t="s">
        <v>319</v>
      </c>
      <c r="I62" s="41">
        <v>2011</v>
      </c>
      <c r="J62" s="41" t="s">
        <v>320</v>
      </c>
      <c r="K62" s="41">
        <v>2012</v>
      </c>
      <c r="L62" s="41" t="s">
        <v>298</v>
      </c>
      <c r="M62" s="41">
        <v>2013</v>
      </c>
      <c r="N62" s="41" t="s">
        <v>299</v>
      </c>
      <c r="O62" s="41">
        <v>2014</v>
      </c>
      <c r="P62" s="41" t="s">
        <v>321</v>
      </c>
      <c r="Q62" s="41">
        <v>2015</v>
      </c>
      <c r="R62" s="41" t="s">
        <v>322</v>
      </c>
      <c r="S62" s="41">
        <v>2016</v>
      </c>
      <c r="T62" s="42" t="s">
        <v>300</v>
      </c>
    </row>
    <row r="63" spans="1:61" hidden="1" x14ac:dyDescent="0.4">
      <c r="A63" s="20"/>
      <c r="B63" s="11">
        <v>43100</v>
      </c>
      <c r="C63" s="11">
        <v>39813</v>
      </c>
      <c r="D63" s="11">
        <v>39994</v>
      </c>
      <c r="E63" s="11">
        <v>40178</v>
      </c>
      <c r="F63" s="11">
        <v>40359</v>
      </c>
      <c r="G63" s="11">
        <v>40543</v>
      </c>
      <c r="H63" s="11">
        <v>40724</v>
      </c>
      <c r="I63" s="11">
        <v>40908</v>
      </c>
      <c r="J63" s="11">
        <v>41090</v>
      </c>
      <c r="K63" s="11">
        <v>41274</v>
      </c>
      <c r="L63" s="11">
        <v>41455</v>
      </c>
      <c r="M63" s="11">
        <v>41639</v>
      </c>
      <c r="N63" s="11">
        <v>41820</v>
      </c>
      <c r="O63" s="11">
        <v>42004</v>
      </c>
      <c r="P63" s="11">
        <v>42185</v>
      </c>
      <c r="Q63" s="11">
        <v>42369</v>
      </c>
      <c r="R63" s="11">
        <v>42551</v>
      </c>
      <c r="S63" s="11">
        <v>42735</v>
      </c>
      <c r="T63" s="11">
        <v>42916</v>
      </c>
    </row>
    <row r="64" spans="1:61" ht="13.5" x14ac:dyDescent="0.4">
      <c r="A64" s="20" t="s">
        <v>355</v>
      </c>
      <c r="B64" s="19">
        <v>3.5000000000000003E-2</v>
      </c>
      <c r="C64" s="19">
        <f>[1]!s_stmnote_bank_9501($B$1,C63)/100</f>
        <v>4.5999999999999999E-2</v>
      </c>
      <c r="D64" s="19">
        <f>[1]!s_stmnote_bank_9501($B$1,D63)/100</f>
        <v>1.3000000000000001E-2</v>
      </c>
      <c r="E64" s="19">
        <f>[1]!s_stmnote_bank_9501($B$1,E63)/100</f>
        <v>3.5000000000000003E-2</v>
      </c>
      <c r="F64" s="19">
        <f>[1]!s_stmnote_bank_9501($B$1,F63)/100</f>
        <v>0.02</v>
      </c>
      <c r="G64" s="19">
        <f>[1]!s_stmnote_bank_9501($B$1,G63)/100</f>
        <v>2.6000000000000002E-2</v>
      </c>
      <c r="H64" s="19">
        <f>[1]!s_stmnote_bank_9501($B$1,H63)/100</f>
        <v>0.01</v>
      </c>
      <c r="I64" s="19">
        <f>[1]!s_stmnote_bank_9501($B$1,I63)/100</f>
        <v>0.02</v>
      </c>
      <c r="J64" s="19">
        <f>[1]!s_stmnote_bank_9501($B$1,J63)/100</f>
        <v>1.3999999999999999E-2</v>
      </c>
      <c r="K64" s="19">
        <f>[1]!s_stmnote_bank_9501($B$1,K63)/100</f>
        <v>1.9E-2</v>
      </c>
      <c r="L64" s="19">
        <f>[1]!s_stmnote_bank_9501($B$1,L63)/100</f>
        <v>1.1000000000000001E-2</v>
      </c>
      <c r="M64" s="19">
        <f>[1]!s_stmnote_bank_9501($B$1,M63)/100</f>
        <v>1.7000000000000001E-2</v>
      </c>
      <c r="N64" s="19">
        <f>[1]!s_stmnote_bank_9501($B$1,N63)/100</f>
        <v>1.3999999999999999E-2</v>
      </c>
      <c r="O64" s="19">
        <f>[1]!s_stmnote_bank_9501($B$1,O63)/100</f>
        <v>2.7000000000000003E-2</v>
      </c>
      <c r="P64" s="19">
        <f>[1]!s_stmnote_bank_9501($B$1,P63)/100</f>
        <v>2.4E-2</v>
      </c>
      <c r="Q64" s="19">
        <f>[1]!s_stmnote_bank_9501($B$1,Q63)/100</f>
        <v>4.4000000000000004E-2</v>
      </c>
      <c r="R64" s="19">
        <f>[1]!s_stmnote_bank_9501($B$1,R63)/100</f>
        <v>2.4E-2</v>
      </c>
      <c r="S64" s="19">
        <f>[1]!s_stmnote_bank_9501($B$1,S63)/100</f>
        <v>3.4000000000000002E-2</v>
      </c>
      <c r="T64" s="46">
        <v>1.2E-2</v>
      </c>
    </row>
    <row r="65" spans="1:20" ht="13.5" x14ac:dyDescent="0.4">
      <c r="A65" s="20" t="s">
        <v>356</v>
      </c>
      <c r="B65" s="19">
        <v>0.104</v>
      </c>
      <c r="C65" s="19">
        <f>[1]!s_stmnote_bank_9502($B$1,C63)/100</f>
        <v>9.3000000000000013E-2</v>
      </c>
      <c r="D65" s="19">
        <f>[1]!s_stmnote_bank_9502($B$1,D63)/100</f>
        <v>6.7000000000000004E-2</v>
      </c>
      <c r="E65" s="19">
        <f>[1]!s_stmnote_bank_9502($B$1,E63)/100</f>
        <v>9.9000000000000005E-2</v>
      </c>
      <c r="F65" s="19">
        <f>[1]!s_stmnote_bank_9502($B$1,F63)/100</f>
        <v>2.6000000000000002E-2</v>
      </c>
      <c r="G65" s="19">
        <f>[1]!s_stmnote_bank_9502($B$1,G63)/100</f>
        <v>4.8000000000000001E-2</v>
      </c>
      <c r="H65" s="19">
        <f>[1]!s_stmnote_bank_9502($B$1,H63)/100</f>
        <v>3.7999999999999999E-2</v>
      </c>
      <c r="I65" s="19">
        <f>[1]!s_stmnote_bank_9502($B$1,I63)/100</f>
        <v>7.2999999999999995E-2</v>
      </c>
      <c r="J65" s="19">
        <f>[1]!s_stmnote_bank_9502($B$1,J63)/100</f>
        <v>3.9E-2</v>
      </c>
      <c r="K65" s="19">
        <f>[1]!s_stmnote_bank_9502($B$1,K63)/100</f>
        <v>4.0999999999999995E-2</v>
      </c>
      <c r="L65" s="19">
        <f>[1]!s_stmnote_bank_9502($B$1,L63)/100</f>
        <v>7.5999999999999998E-2</v>
      </c>
      <c r="M65" s="19">
        <f>[1]!s_stmnote_bank_9502($B$1,M63)/100</f>
        <v>9.6999999999999989E-2</v>
      </c>
      <c r="N65" s="19">
        <f>[1]!s_stmnote_bank_9502($B$1,N63)/100</f>
        <v>0.125</v>
      </c>
      <c r="O65" s="19">
        <f>[1]!s_stmnote_bank_9502($B$1,O63)/100</f>
        <v>0.17199999999999999</v>
      </c>
      <c r="P65" s="19">
        <f>[1]!s_stmnote_bank_9502($B$1,P63)/100</f>
        <v>0.21299999999999999</v>
      </c>
      <c r="Q65" s="19">
        <f>[1]!s_stmnote_bank_9502($B$1,Q63)/100</f>
        <v>0.29600000000000004</v>
      </c>
      <c r="R65" s="19">
        <f>[1]!s_stmnote_bank_9502($B$1,R63)/100</f>
        <v>0.14499999999999999</v>
      </c>
      <c r="S65" s="19">
        <f>[1]!s_stmnote_bank_9502($B$1,S63)/100</f>
        <v>0.23499999999999999</v>
      </c>
      <c r="T65" s="46">
        <v>0.123</v>
      </c>
    </row>
    <row r="66" spans="1:20" ht="13.5" x14ac:dyDescent="0.4">
      <c r="A66" s="20" t="s">
        <v>357</v>
      </c>
      <c r="B66" s="19">
        <v>0.41299999999999998</v>
      </c>
      <c r="C66" s="19">
        <f>[1]!s_stmnote_bank_9503($B$1,C63)/100</f>
        <v>0.39399999999999996</v>
      </c>
      <c r="D66" s="19">
        <f>[1]!s_stmnote_bank_9503($B$1,D63)/100</f>
        <v>8.8000000000000009E-2</v>
      </c>
      <c r="E66" s="19">
        <f>[1]!s_stmnote_bank_9503($B$1,E63)/100</f>
        <v>0.313</v>
      </c>
      <c r="F66" s="19">
        <f>[1]!s_stmnote_bank_9503($B$1,F63)/100</f>
        <v>0.14199999999999999</v>
      </c>
      <c r="G66" s="19">
        <f>[1]!s_stmnote_bank_9503($B$1,G63)/100</f>
        <v>0.434</v>
      </c>
      <c r="H66" s="19">
        <f>[1]!s_stmnote_bank_9503($B$1,H63)/100</f>
        <v>0.23300000000000001</v>
      </c>
      <c r="I66" s="19">
        <f>[1]!s_stmnote_bank_9503($B$1,I63)/100</f>
        <v>0.32799999999999996</v>
      </c>
      <c r="J66" s="19">
        <f>[1]!s_stmnote_bank_9503($B$1,J63)/100</f>
        <v>0.16300000000000001</v>
      </c>
      <c r="K66" s="19">
        <f>[1]!s_stmnote_bank_9503($B$1,K63)/100</f>
        <v>0.28100000000000003</v>
      </c>
      <c r="L66" s="19">
        <f>[1]!s_stmnote_bank_9503($B$1,L63)/100</f>
        <v>0.23600000000000002</v>
      </c>
      <c r="M66" s="19">
        <f>[1]!s_stmnote_bank_9503($B$1,M63)/100</f>
        <v>0.439</v>
      </c>
      <c r="N66" s="19">
        <f>[1]!s_stmnote_bank_9503($B$1,N63)/100</f>
        <v>0.26100000000000001</v>
      </c>
      <c r="O66" s="19">
        <f>[1]!s_stmnote_bank_9503($B$1,O63)/100</f>
        <v>0.374</v>
      </c>
      <c r="P66" s="19">
        <f>[1]!s_stmnote_bank_9503($B$1,P63)/100</f>
        <v>0.245</v>
      </c>
      <c r="Q66" s="19">
        <f>[1]!s_stmnote_bank_9503($B$1,Q63)/100</f>
        <v>0.38900000000000001</v>
      </c>
      <c r="R66" s="19">
        <f>[1]!s_stmnote_bank_9503($B$1,R63)/100</f>
        <v>0.34200000000000003</v>
      </c>
      <c r="S66" s="19">
        <f>[1]!s_stmnote_bank_9503($B$1,S63)/100</f>
        <v>0.36799999999999999</v>
      </c>
      <c r="T66" s="46">
        <v>0.29599999999999999</v>
      </c>
    </row>
    <row r="67" spans="1:20" ht="13.5" x14ac:dyDescent="0.4">
      <c r="A67" s="21" t="s">
        <v>358</v>
      </c>
      <c r="B67" s="52">
        <v>0.10199999999999999</v>
      </c>
      <c r="C67" s="52">
        <f>[1]!s_stmnote_bank_9504($B$1,C63)/100</f>
        <v>0.10199999999999999</v>
      </c>
      <c r="D67" s="52">
        <f>[1]!s_stmnote_bank_9504($B$1,D63)/100</f>
        <v>5.5999999999999994E-2</v>
      </c>
      <c r="E67" s="52">
        <f>[1]!s_stmnote_bank_9504($B$1,E63)/100</f>
        <v>0.18100000000000002</v>
      </c>
      <c r="F67" s="52">
        <f>[1]!s_stmnote_bank_9504($B$1,F63)/100</f>
        <v>4.4999999999999998E-2</v>
      </c>
      <c r="G67" s="52">
        <f>[1]!s_stmnote_bank_9504($B$1,G63)/100</f>
        <v>0.109</v>
      </c>
      <c r="H67" s="52">
        <f>[1]!s_stmnote_bank_9504($B$1,H63)/100</f>
        <v>2.4E-2</v>
      </c>
      <c r="I67" s="52">
        <f>[1]!s_stmnote_bank_9504($B$1,I63)/100</f>
        <v>4.9000000000000002E-2</v>
      </c>
      <c r="J67" s="52">
        <f>[1]!s_stmnote_bank_9504($B$1,J63)/100</f>
        <v>2.7999999999999997E-2</v>
      </c>
      <c r="K67" s="52">
        <f>[1]!s_stmnote_bank_9504($B$1,K63)/100</f>
        <v>4.4000000000000004E-2</v>
      </c>
      <c r="L67" s="52">
        <f>[1]!s_stmnote_bank_9504($B$1,L63)/100</f>
        <v>1.6E-2</v>
      </c>
      <c r="M67" s="52">
        <f>[1]!s_stmnote_bank_9504($B$1,M63)/100</f>
        <v>9.5000000000000001E-2</v>
      </c>
      <c r="N67" s="52">
        <f>[1]!s_stmnote_bank_9504($B$1,N63)/100</f>
        <v>2.7999999999999997E-2</v>
      </c>
      <c r="O67" s="52">
        <f>[1]!s_stmnote_bank_9504($B$1,O63)/100</f>
        <v>5.2000000000000005E-2</v>
      </c>
      <c r="P67" s="52">
        <f>[1]!s_stmnote_bank_9504($B$1,P63)/100</f>
        <v>7.2000000000000008E-2</v>
      </c>
      <c r="Q67" s="52">
        <f>[1]!s_stmnote_bank_9504($B$1,Q63)/100</f>
        <v>0.105</v>
      </c>
      <c r="R67" s="52">
        <f>[1]!s_stmnote_bank_9504($B$1,R63)/100</f>
        <v>0.1</v>
      </c>
      <c r="S67" s="52">
        <f>[1]!s_stmnote_bank_9504($B$1,S63)/100</f>
        <v>7.400000000000001E-2</v>
      </c>
      <c r="T67" s="53">
        <v>2.1000000000000001E-2</v>
      </c>
    </row>
    <row r="68" spans="1:20" x14ac:dyDescent="0.4">
      <c r="C68" s="4"/>
      <c r="E68" s="2"/>
    </row>
    <row r="69" spans="1:20" x14ac:dyDescent="0.4">
      <c r="A69" s="2" t="s">
        <v>359</v>
      </c>
    </row>
    <row r="71" spans="1:20" ht="13.5" x14ac:dyDescent="0.4">
      <c r="A71" s="2" t="s">
        <v>360</v>
      </c>
    </row>
    <row r="72" spans="1:20" x14ac:dyDescent="0.4">
      <c r="A72" s="88" t="s">
        <v>361</v>
      </c>
    </row>
    <row r="73" spans="1:20" x14ac:dyDescent="0.4">
      <c r="A73" s="43" t="s">
        <v>2</v>
      </c>
    </row>
    <row r="74" spans="1:20" ht="13.5" x14ac:dyDescent="0.4">
      <c r="B74" s="9" t="str">
        <f>A73&amp;N32&amp;"（百万元）"</f>
        <v>批发和零售业贷款余额（百万元）</v>
      </c>
      <c r="C74" s="2" t="s">
        <v>352</v>
      </c>
      <c r="D74" s="2" t="s">
        <v>274</v>
      </c>
    </row>
    <row r="75" spans="1:20" x14ac:dyDescent="0.4">
      <c r="A75" s="36">
        <v>2007</v>
      </c>
      <c r="B75" s="2">
        <f>VLOOKUP($A$73,$A$33:$BI$55,B95,FALSE)</f>
        <v>186988</v>
      </c>
      <c r="C75" s="2">
        <f t="shared" ref="C75:D75" si="22">VLOOKUP($A$73,$A$33:$BI$55,C95,FALSE)</f>
        <v>15949</v>
      </c>
      <c r="D75" s="5">
        <f t="shared" si="22"/>
        <v>8.5294243480865076E-2</v>
      </c>
    </row>
    <row r="76" spans="1:20" x14ac:dyDescent="0.4">
      <c r="A76" s="36" t="s">
        <v>329</v>
      </c>
      <c r="B76" s="2">
        <f t="shared" ref="B76:D91" si="23">VLOOKUP($A$73,$A$33:$BI$55,B96,FALSE)</f>
        <v>207465</v>
      </c>
      <c r="C76" s="2">
        <f t="shared" si="23"/>
        <v>14531</v>
      </c>
      <c r="D76" s="5">
        <f t="shared" si="23"/>
        <v>7.0040729761646547E-2</v>
      </c>
    </row>
    <row r="77" spans="1:20" x14ac:dyDescent="0.4">
      <c r="A77" s="36">
        <v>2008</v>
      </c>
      <c r="B77" s="2">
        <f t="shared" si="23"/>
        <v>188831</v>
      </c>
      <c r="C77" s="2">
        <f t="shared" si="23"/>
        <v>13720</v>
      </c>
      <c r="D77" s="5">
        <f t="shared" si="23"/>
        <v>7.2657561523266842E-2</v>
      </c>
    </row>
    <row r="78" spans="1:20" x14ac:dyDescent="0.4">
      <c r="A78" s="36" t="s">
        <v>362</v>
      </c>
      <c r="B78" s="2">
        <f t="shared" si="23"/>
        <v>219670</v>
      </c>
      <c r="C78" s="2">
        <f t="shared" si="23"/>
        <v>13578</v>
      </c>
      <c r="D78" s="5">
        <f t="shared" si="23"/>
        <v>6.1810898165429964E-2</v>
      </c>
    </row>
    <row r="79" spans="1:20" x14ac:dyDescent="0.4">
      <c r="A79" s="36">
        <v>2009</v>
      </c>
      <c r="B79" s="2">
        <f t="shared" si="23"/>
        <v>261261</v>
      </c>
      <c r="C79" s="2">
        <f t="shared" si="23"/>
        <v>12135</v>
      </c>
      <c r="D79" s="5">
        <f t="shared" si="23"/>
        <v>4.6447805068494726E-2</v>
      </c>
    </row>
    <row r="80" spans="1:20" x14ac:dyDescent="0.4">
      <c r="A80" s="36" t="s">
        <v>330</v>
      </c>
      <c r="B80" s="2">
        <f t="shared" si="23"/>
        <v>323511</v>
      </c>
      <c r="C80" s="2">
        <f t="shared" si="23"/>
        <v>11265</v>
      </c>
      <c r="D80" s="5">
        <f t="shared" si="23"/>
        <v>3.4821072544673905E-2</v>
      </c>
    </row>
    <row r="81" spans="1:55" x14ac:dyDescent="0.4">
      <c r="A81" s="36">
        <v>2010</v>
      </c>
      <c r="B81" s="2">
        <f t="shared" si="23"/>
        <v>388023</v>
      </c>
      <c r="C81" s="2">
        <f t="shared" si="23"/>
        <v>10117</v>
      </c>
      <c r="D81" s="5">
        <f t="shared" si="23"/>
        <v>2.6073196691948672E-2</v>
      </c>
    </row>
    <row r="82" spans="1:55" x14ac:dyDescent="0.4">
      <c r="A82" s="36" t="s">
        <v>331</v>
      </c>
      <c r="B82" s="2">
        <f t="shared" si="23"/>
        <v>478076</v>
      </c>
      <c r="C82" s="2">
        <f t="shared" si="23"/>
        <v>9011</v>
      </c>
      <c r="D82" s="5">
        <f t="shared" si="23"/>
        <v>1.8848467607660707E-2</v>
      </c>
    </row>
    <row r="83" spans="1:55" x14ac:dyDescent="0.4">
      <c r="A83" s="36">
        <v>2011</v>
      </c>
      <c r="B83" s="2">
        <f t="shared" si="23"/>
        <v>535270</v>
      </c>
      <c r="C83" s="2">
        <f t="shared" si="23"/>
        <v>8212</v>
      </c>
      <c r="D83" s="5">
        <f t="shared" si="23"/>
        <v>1.5341790124610009E-2</v>
      </c>
    </row>
    <row r="84" spans="1:55" x14ac:dyDescent="0.4">
      <c r="A84" s="36" t="s">
        <v>332</v>
      </c>
      <c r="B84" s="2">
        <f t="shared" si="23"/>
        <v>629555</v>
      </c>
      <c r="C84" s="2">
        <f t="shared" si="23"/>
        <v>11067</v>
      </c>
      <c r="D84" s="5">
        <f t="shared" si="23"/>
        <v>1.7579083638443026E-2</v>
      </c>
    </row>
    <row r="85" spans="1:55" x14ac:dyDescent="0.4">
      <c r="A85" s="36">
        <v>2012</v>
      </c>
      <c r="B85" s="2">
        <f t="shared" si="23"/>
        <v>705800</v>
      </c>
      <c r="C85" s="2">
        <f t="shared" si="23"/>
        <v>14186</v>
      </c>
      <c r="D85" s="5">
        <f t="shared" si="23"/>
        <v>2.0099178237461036E-2</v>
      </c>
    </row>
    <row r="86" spans="1:55" x14ac:dyDescent="0.4">
      <c r="A86" s="36" t="s">
        <v>298</v>
      </c>
      <c r="B86" s="2">
        <f t="shared" si="23"/>
        <v>764019</v>
      </c>
      <c r="C86" s="2">
        <f t="shared" si="23"/>
        <v>19345</v>
      </c>
      <c r="D86" s="5">
        <f t="shared" si="23"/>
        <v>2.5320050941141516E-2</v>
      </c>
    </row>
    <row r="87" spans="1:55" x14ac:dyDescent="0.4">
      <c r="A87" s="36">
        <v>2013</v>
      </c>
      <c r="B87" s="2">
        <f t="shared" si="23"/>
        <v>786202</v>
      </c>
      <c r="C87" s="2">
        <f t="shared" si="23"/>
        <v>26739</v>
      </c>
      <c r="D87" s="5">
        <f t="shared" si="23"/>
        <v>3.4010343397752739E-2</v>
      </c>
    </row>
    <row r="88" spans="1:55" x14ac:dyDescent="0.4">
      <c r="A88" s="36" t="s">
        <v>299</v>
      </c>
      <c r="B88" s="2">
        <f t="shared" si="23"/>
        <v>853862</v>
      </c>
      <c r="C88" s="2">
        <f t="shared" si="23"/>
        <v>30924</v>
      </c>
      <c r="D88" s="5">
        <f t="shared" si="23"/>
        <v>3.6216625168938303E-2</v>
      </c>
    </row>
    <row r="89" spans="1:55" x14ac:dyDescent="0.4">
      <c r="A89" s="36">
        <v>2014</v>
      </c>
      <c r="B89" s="2">
        <f t="shared" si="23"/>
        <v>772536</v>
      </c>
      <c r="C89" s="2">
        <f t="shared" si="23"/>
        <v>35612</v>
      </c>
      <c r="D89" s="5">
        <f t="shared" si="23"/>
        <v>4.6097528141083394E-2</v>
      </c>
    </row>
    <row r="90" spans="1:55" x14ac:dyDescent="0.4">
      <c r="A90" s="36" t="s">
        <v>321</v>
      </c>
      <c r="B90" s="2">
        <f t="shared" si="23"/>
        <v>776986</v>
      </c>
      <c r="C90" s="2">
        <f t="shared" si="23"/>
        <v>47357</v>
      </c>
      <c r="D90" s="5">
        <f t="shared" si="23"/>
        <v>6.0949618139837784E-2</v>
      </c>
    </row>
    <row r="91" spans="1:55" x14ac:dyDescent="0.4">
      <c r="A91" s="36">
        <v>2015</v>
      </c>
      <c r="B91" s="2">
        <f t="shared" si="23"/>
        <v>734994</v>
      </c>
      <c r="C91" s="2">
        <f t="shared" si="23"/>
        <v>48522</v>
      </c>
      <c r="D91" s="5">
        <f t="shared" si="23"/>
        <v>6.6016865443799547E-2</v>
      </c>
    </row>
    <row r="92" spans="1:55" x14ac:dyDescent="0.4">
      <c r="A92" s="36" t="s">
        <v>322</v>
      </c>
      <c r="B92" s="2">
        <f t="shared" ref="B92:D94" si="24">VLOOKUP($A$73,$A$33:$BI$55,B112,FALSE)</f>
        <v>680219</v>
      </c>
      <c r="C92" s="2">
        <f t="shared" si="24"/>
        <v>54531</v>
      </c>
      <c r="D92" s="5">
        <f t="shared" si="24"/>
        <v>8.0166828624310696E-2</v>
      </c>
    </row>
    <row r="93" spans="1:55" s="4" customFormat="1" x14ac:dyDescent="0.4">
      <c r="A93" s="36">
        <v>2016</v>
      </c>
      <c r="B93" s="2">
        <f t="shared" si="24"/>
        <v>625488</v>
      </c>
      <c r="C93" s="2">
        <f t="shared" si="24"/>
        <v>58029</v>
      </c>
      <c r="D93" s="5">
        <f t="shared" si="24"/>
        <v>9.2773962090399814E-2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4" customFormat="1" x14ac:dyDescent="0.4">
      <c r="A94" s="36" t="s">
        <v>300</v>
      </c>
      <c r="B94" s="2">
        <f t="shared" si="24"/>
        <v>629756</v>
      </c>
      <c r="C94" s="2">
        <f t="shared" si="24"/>
        <v>56958</v>
      </c>
      <c r="D94" s="5">
        <f t="shared" si="24"/>
        <v>9.0444553128513266E-2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4" customFormat="1" hidden="1" x14ac:dyDescent="0.4">
      <c r="A95" s="2"/>
      <c r="B95" s="146">
        <v>2</v>
      </c>
      <c r="C95" s="147">
        <v>3</v>
      </c>
      <c r="D95" s="147">
        <v>4</v>
      </c>
      <c r="E95" s="15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4" customFormat="1" hidden="1" x14ac:dyDescent="0.4">
      <c r="A96" s="2"/>
      <c r="B96" s="146">
        <v>5</v>
      </c>
      <c r="C96" s="147">
        <v>6</v>
      </c>
      <c r="D96" s="147">
        <v>7</v>
      </c>
      <c r="E96" s="15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4" customFormat="1" hidden="1" x14ac:dyDescent="0.4">
      <c r="A97" s="2"/>
      <c r="B97" s="146">
        <v>8</v>
      </c>
      <c r="C97" s="147">
        <v>9</v>
      </c>
      <c r="D97" s="147">
        <v>10</v>
      </c>
      <c r="E97" s="15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4" customFormat="1" hidden="1" x14ac:dyDescent="0.4">
      <c r="A98" s="2"/>
      <c r="B98" s="146">
        <v>11</v>
      </c>
      <c r="C98" s="147">
        <v>12</v>
      </c>
      <c r="D98" s="147">
        <v>13</v>
      </c>
      <c r="E98" s="15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" customFormat="1" hidden="1" x14ac:dyDescent="0.4">
      <c r="A99" s="2"/>
      <c r="B99" s="146">
        <v>14</v>
      </c>
      <c r="C99" s="147">
        <v>15</v>
      </c>
      <c r="D99" s="147">
        <v>16</v>
      </c>
      <c r="E99" s="15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4" customFormat="1" hidden="1" x14ac:dyDescent="0.4">
      <c r="A100" s="2"/>
      <c r="B100" s="146">
        <v>17</v>
      </c>
      <c r="C100" s="147">
        <v>18</v>
      </c>
      <c r="D100" s="147">
        <v>19</v>
      </c>
      <c r="E100" s="15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4" customFormat="1" hidden="1" x14ac:dyDescent="0.4">
      <c r="A101" s="2"/>
      <c r="B101" s="146">
        <v>20</v>
      </c>
      <c r="C101" s="147">
        <v>21</v>
      </c>
      <c r="D101" s="147">
        <v>22</v>
      </c>
      <c r="E101" s="15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4" customFormat="1" hidden="1" x14ac:dyDescent="0.4">
      <c r="A102" s="2"/>
      <c r="B102" s="146">
        <v>23</v>
      </c>
      <c r="C102" s="147">
        <v>24</v>
      </c>
      <c r="D102" s="147">
        <v>25</v>
      </c>
      <c r="E102" s="15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" customFormat="1" hidden="1" x14ac:dyDescent="0.4">
      <c r="A103" s="2"/>
      <c r="B103" s="146">
        <v>26</v>
      </c>
      <c r="C103" s="147">
        <v>27</v>
      </c>
      <c r="D103" s="147">
        <v>28</v>
      </c>
      <c r="E103" s="15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4" customFormat="1" hidden="1" x14ac:dyDescent="0.4">
      <c r="A104" s="2"/>
      <c r="B104" s="146">
        <v>29</v>
      </c>
      <c r="C104" s="147">
        <v>30</v>
      </c>
      <c r="D104" s="147">
        <v>31</v>
      </c>
      <c r="E104" s="15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4" customFormat="1" hidden="1" x14ac:dyDescent="0.4">
      <c r="A105" s="2"/>
      <c r="B105" s="146">
        <v>32</v>
      </c>
      <c r="C105" s="147">
        <v>33</v>
      </c>
      <c r="D105" s="147">
        <v>34</v>
      </c>
      <c r="E105" s="15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4" customFormat="1" hidden="1" x14ac:dyDescent="0.4">
      <c r="A106" s="2"/>
      <c r="B106" s="146">
        <v>35</v>
      </c>
      <c r="C106" s="147">
        <v>36</v>
      </c>
      <c r="D106" s="147">
        <v>37</v>
      </c>
      <c r="E106" s="15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 x14ac:dyDescent="0.4">
      <c r="B107" s="146">
        <v>38</v>
      </c>
      <c r="C107" s="147">
        <v>39</v>
      </c>
      <c r="D107" s="147">
        <v>40</v>
      </c>
      <c r="E107" s="152"/>
    </row>
    <row r="108" spans="1:55" s="4" customFormat="1" hidden="1" x14ac:dyDescent="0.4">
      <c r="A108" s="2"/>
      <c r="B108" s="146">
        <v>41</v>
      </c>
      <c r="C108" s="147">
        <v>42</v>
      </c>
      <c r="D108" s="147">
        <v>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idden="1" x14ac:dyDescent="0.4">
      <c r="B109" s="146">
        <v>44</v>
      </c>
      <c r="C109" s="147">
        <v>45</v>
      </c>
      <c r="D109" s="147">
        <v>46</v>
      </c>
    </row>
    <row r="110" spans="1:55" hidden="1" x14ac:dyDescent="0.4">
      <c r="B110" s="146">
        <v>47</v>
      </c>
      <c r="C110" s="147">
        <v>48</v>
      </c>
      <c r="D110" s="147">
        <v>49</v>
      </c>
    </row>
    <row r="111" spans="1:55" hidden="1" x14ac:dyDescent="0.4">
      <c r="B111" s="146">
        <v>50</v>
      </c>
      <c r="C111" s="147">
        <v>51</v>
      </c>
      <c r="D111" s="147">
        <v>52</v>
      </c>
    </row>
    <row r="112" spans="1:55" hidden="1" x14ac:dyDescent="0.4">
      <c r="B112" s="146">
        <v>53</v>
      </c>
      <c r="C112" s="147">
        <v>54</v>
      </c>
      <c r="D112" s="147">
        <v>55</v>
      </c>
    </row>
    <row r="113" spans="2:4" hidden="1" x14ac:dyDescent="0.4">
      <c r="B113" s="146">
        <v>56</v>
      </c>
      <c r="C113" s="147">
        <v>57</v>
      </c>
      <c r="D113" s="147">
        <v>58</v>
      </c>
    </row>
    <row r="114" spans="2:4" hidden="1" x14ac:dyDescent="0.4">
      <c r="B114" s="146">
        <v>59</v>
      </c>
      <c r="C114" s="147">
        <v>60</v>
      </c>
      <c r="D114" s="147">
        <v>61</v>
      </c>
    </row>
    <row r="115" spans="2:4" x14ac:dyDescent="0.4">
      <c r="B115" s="147"/>
      <c r="C115" s="147"/>
      <c r="D115" s="147"/>
    </row>
  </sheetData>
  <phoneticPr fontId="2" type="noConversion"/>
  <dataValidations count="1">
    <dataValidation type="list" allowBlank="1" showInputMessage="1" showErrorMessage="1" sqref="A73">
      <formula1>$A$33:$A$55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8" zoomScale="82" zoomScaleNormal="82" workbookViewId="0">
      <pane xSplit="1" topLeftCell="B1" activePane="topRight" state="frozen"/>
      <selection pane="topRight" activeCell="T32" sqref="T32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 x14ac:dyDescent="0.4">
      <c r="A1" s="9" t="s">
        <v>216</v>
      </c>
      <c r="B1" s="2" t="str">
        <f>[1]!to_tradecode(A1)</f>
        <v>000001</v>
      </c>
    </row>
    <row r="4" spans="1:21" x14ac:dyDescent="0.4">
      <c r="A4" s="132" t="s">
        <v>378</v>
      </c>
      <c r="B4" s="142">
        <v>2007</v>
      </c>
      <c r="C4" s="28" t="s">
        <v>384</v>
      </c>
      <c r="D4" s="170">
        <v>2008</v>
      </c>
      <c r="E4" s="28" t="s">
        <v>369</v>
      </c>
      <c r="F4" s="170">
        <v>2009</v>
      </c>
      <c r="G4" s="28" t="s">
        <v>368</v>
      </c>
      <c r="H4" s="170">
        <v>2010</v>
      </c>
      <c r="I4" s="28" t="s">
        <v>383</v>
      </c>
      <c r="J4" s="170">
        <v>2011</v>
      </c>
      <c r="K4" s="28" t="s">
        <v>377</v>
      </c>
      <c r="L4" s="163">
        <v>2012</v>
      </c>
      <c r="M4" s="163" t="s">
        <v>29</v>
      </c>
      <c r="N4" s="163">
        <v>2013</v>
      </c>
      <c r="O4" s="164" t="s">
        <v>379</v>
      </c>
      <c r="P4" s="164">
        <v>2014</v>
      </c>
      <c r="Q4" s="163" t="s">
        <v>380</v>
      </c>
      <c r="R4" s="163">
        <v>2015</v>
      </c>
      <c r="S4" s="163" t="s">
        <v>381</v>
      </c>
      <c r="T4" s="163">
        <v>2016</v>
      </c>
      <c r="U4" s="165" t="s">
        <v>33</v>
      </c>
    </row>
    <row r="5" spans="1:21" x14ac:dyDescent="0.4">
      <c r="A5" s="17" t="s">
        <v>14</v>
      </c>
      <c r="B5" s="136">
        <f>VLOOKUP($A5,$A$24:$BI$37,B$18,FALSE)</f>
        <v>8.8999999999999996E-2</v>
      </c>
      <c r="C5" s="136">
        <f t="shared" ref="C5:U17" si="0">VLOOKUP($A5,$A$24:$BI$37,C$18,FALSE)</f>
        <v>6.3200000000000006E-2</v>
      </c>
      <c r="D5" s="136">
        <f t="shared" si="0"/>
        <v>0</v>
      </c>
      <c r="E5" s="136">
        <f t="shared" si="0"/>
        <v>0</v>
      </c>
      <c r="F5" s="136">
        <f t="shared" si="0"/>
        <v>0</v>
      </c>
      <c r="G5" s="136">
        <f t="shared" si="0"/>
        <v>0</v>
      </c>
      <c r="H5" s="136">
        <f t="shared" si="0"/>
        <v>0</v>
      </c>
      <c r="I5" s="136">
        <f t="shared" si="0"/>
        <v>0</v>
      </c>
      <c r="J5" s="136">
        <f t="shared" si="0"/>
        <v>0</v>
      </c>
      <c r="K5" s="136">
        <f t="shared" si="0"/>
        <v>4.8999999999999998E-3</v>
      </c>
      <c r="L5" s="136">
        <f>VLOOKUP($A5,$A$24:$BI$37,L$18,FALSE)</f>
        <v>0</v>
      </c>
      <c r="M5" s="136">
        <f t="shared" si="0"/>
        <v>1.29E-2</v>
      </c>
      <c r="N5" s="136">
        <f t="shared" si="0"/>
        <v>5.4999999999999997E-3</v>
      </c>
      <c r="O5" s="136">
        <f t="shared" si="0"/>
        <v>0</v>
      </c>
      <c r="P5" s="136">
        <f t="shared" si="0"/>
        <v>7.6E-3</v>
      </c>
      <c r="Q5" s="136">
        <f t="shared" si="0"/>
        <v>7.7000000000000002E-3</v>
      </c>
      <c r="R5" s="136">
        <f t="shared" si="0"/>
        <v>3.7000000000000002E-3</v>
      </c>
      <c r="S5" s="136">
        <f t="shared" si="0"/>
        <v>6.7000000000000002E-3</v>
      </c>
      <c r="T5" s="136">
        <f t="shared" si="0"/>
        <v>8.2000000000000007E-3</v>
      </c>
      <c r="U5" s="100">
        <f t="shared" si="0"/>
        <v>2.76E-2</v>
      </c>
    </row>
    <row r="6" spans="1:21" x14ac:dyDescent="0.4">
      <c r="A6" s="17" t="s">
        <v>15</v>
      </c>
      <c r="B6" s="172">
        <f t="shared" ref="B6:B17" si="1">VLOOKUP($A6,A25:BI38,B$18,FALSE)</f>
        <v>1.0500000000000001E-2</v>
      </c>
      <c r="C6" s="174">
        <f t="shared" si="0"/>
        <v>1.1399999999999999E-2</v>
      </c>
      <c r="D6" s="174">
        <f t="shared" si="0"/>
        <v>0</v>
      </c>
      <c r="E6" s="174">
        <f t="shared" si="0"/>
        <v>0</v>
      </c>
      <c r="F6" s="174">
        <f t="shared" si="0"/>
        <v>0</v>
      </c>
      <c r="G6" s="174">
        <f t="shared" si="0"/>
        <v>0</v>
      </c>
      <c r="H6" s="174">
        <f t="shared" si="0"/>
        <v>3.3000000000000004E-3</v>
      </c>
      <c r="I6" s="174">
        <f t="shared" si="0"/>
        <v>4.0000000000000002E-4</v>
      </c>
      <c r="J6" s="174">
        <f t="shared" si="0"/>
        <v>0</v>
      </c>
      <c r="K6" s="174">
        <f t="shared" si="0"/>
        <v>0</v>
      </c>
      <c r="L6" s="19">
        <f t="shared" si="0"/>
        <v>0</v>
      </c>
      <c r="M6" s="19">
        <f t="shared" si="0"/>
        <v>2.0000000000000001E-4</v>
      </c>
      <c r="N6" s="19">
        <f t="shared" si="0"/>
        <v>0</v>
      </c>
      <c r="O6" s="19">
        <f t="shared" si="0"/>
        <v>0</v>
      </c>
      <c r="P6" s="19">
        <f t="shared" si="0"/>
        <v>1.1000000000000001E-3</v>
      </c>
      <c r="Q6" s="19">
        <f t="shared" si="0"/>
        <v>1.1999999999999999E-3</v>
      </c>
      <c r="R6" s="19">
        <f t="shared" si="0"/>
        <v>3.0999999999999999E-3</v>
      </c>
      <c r="S6" s="19">
        <f t="shared" si="0"/>
        <v>3.5999999999999999E-3</v>
      </c>
      <c r="T6" s="19">
        <f t="shared" si="0"/>
        <v>1.04E-2</v>
      </c>
      <c r="U6" s="46">
        <f t="shared" si="0"/>
        <v>1.47E-2</v>
      </c>
    </row>
    <row r="7" spans="1:21" x14ac:dyDescent="0.4">
      <c r="A7" s="17" t="s">
        <v>16</v>
      </c>
      <c r="B7" s="172">
        <f t="shared" si="1"/>
        <v>5.5599999999999997E-2</v>
      </c>
      <c r="C7" s="174">
        <f t="shared" si="0"/>
        <v>4.5899999999999996E-2</v>
      </c>
      <c r="D7" s="174">
        <f t="shared" si="0"/>
        <v>1.44E-2</v>
      </c>
      <c r="E7" s="174">
        <f t="shared" si="0"/>
        <v>1.5800000000000002E-2</v>
      </c>
      <c r="F7" s="174">
        <f t="shared" si="0"/>
        <v>1.3500000000000002E-2</v>
      </c>
      <c r="G7" s="174">
        <f t="shared" si="0"/>
        <v>0.01</v>
      </c>
      <c r="H7" s="174">
        <f t="shared" si="0"/>
        <v>8.0000000000000002E-3</v>
      </c>
      <c r="I7" s="174">
        <f t="shared" si="0"/>
        <v>5.8999999999999999E-3</v>
      </c>
      <c r="J7" s="174">
        <f t="shared" si="0"/>
        <v>7.8000000000000005E-3</v>
      </c>
      <c r="K7" s="174">
        <f t="shared" si="0"/>
        <v>1.4999999999999999E-2</v>
      </c>
      <c r="L7" s="19">
        <f t="shared" si="0"/>
        <v>1.83E-2</v>
      </c>
      <c r="M7" s="19">
        <f t="shared" si="0"/>
        <v>2.1499999999999998E-2</v>
      </c>
      <c r="N7" s="19">
        <f t="shared" si="0"/>
        <v>2.0799999999999999E-2</v>
      </c>
      <c r="O7" s="19">
        <f t="shared" si="0"/>
        <v>1.7999999999999999E-2</v>
      </c>
      <c r="P7" s="19">
        <f t="shared" si="0"/>
        <v>1.5900000000000001E-2</v>
      </c>
      <c r="Q7" s="19">
        <f t="shared" si="0"/>
        <v>1.2500000000000001E-2</v>
      </c>
      <c r="R7" s="19">
        <f t="shared" si="0"/>
        <v>2.1299999999999999E-2</v>
      </c>
      <c r="S7" s="19">
        <f t="shared" si="0"/>
        <v>2.7699999999999999E-2</v>
      </c>
      <c r="T7" s="19">
        <f t="shared" si="0"/>
        <v>3.1E-2</v>
      </c>
      <c r="U7" s="46">
        <f t="shared" si="0"/>
        <v>3.7999999999999999E-2</v>
      </c>
    </row>
    <row r="8" spans="1:21" x14ac:dyDescent="0.4">
      <c r="A8" s="17" t="s">
        <v>17</v>
      </c>
      <c r="B8" s="172">
        <f t="shared" si="1"/>
        <v>5.0000000000000001E-3</v>
      </c>
      <c r="C8" s="174">
        <f t="shared" si="0"/>
        <v>4.1999999999999997E-3</v>
      </c>
      <c r="D8" s="174">
        <f t="shared" si="0"/>
        <v>0</v>
      </c>
      <c r="E8" s="174">
        <f t="shared" si="0"/>
        <v>0</v>
      </c>
      <c r="F8" s="174">
        <f t="shared" si="0"/>
        <v>1E-4</v>
      </c>
      <c r="G8" s="174">
        <f t="shared" si="0"/>
        <v>1E-4</v>
      </c>
      <c r="H8" s="174">
        <f t="shared" si="0"/>
        <v>0</v>
      </c>
      <c r="I8" s="174">
        <f t="shared" si="0"/>
        <v>0</v>
      </c>
      <c r="J8" s="174">
        <f t="shared" si="0"/>
        <v>0</v>
      </c>
      <c r="K8" s="174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46">
        <f t="shared" si="0"/>
        <v>0</v>
      </c>
    </row>
    <row r="9" spans="1:21" x14ac:dyDescent="0.4">
      <c r="A9" s="17" t="s">
        <v>18</v>
      </c>
      <c r="B9" s="172">
        <f t="shared" si="1"/>
        <v>7.8100000000000003E-2</v>
      </c>
      <c r="C9" s="174">
        <f t="shared" si="0"/>
        <v>5.0300000000000004E-2</v>
      </c>
      <c r="D9" s="174">
        <f t="shared" si="0"/>
        <v>5.0000000000000001E-3</v>
      </c>
      <c r="E9" s="174">
        <f t="shared" si="0"/>
        <v>3.9000000000000003E-3</v>
      </c>
      <c r="F9" s="174">
        <f t="shared" si="0"/>
        <v>3.4000000000000002E-3</v>
      </c>
      <c r="G9" s="174">
        <f t="shared" si="0"/>
        <v>0</v>
      </c>
      <c r="H9" s="174">
        <f t="shared" si="0"/>
        <v>0</v>
      </c>
      <c r="I9" s="174">
        <f t="shared" si="0"/>
        <v>4.0000000000000002E-4</v>
      </c>
      <c r="J9" s="174">
        <f t="shared" si="0"/>
        <v>4.0000000000000001E-3</v>
      </c>
      <c r="K9" s="174">
        <f t="shared" si="0"/>
        <v>5.0000000000000001E-3</v>
      </c>
      <c r="L9" s="19">
        <f t="shared" si="0"/>
        <v>2.8E-3</v>
      </c>
      <c r="M9" s="19">
        <f t="shared" si="0"/>
        <v>2.3E-3</v>
      </c>
      <c r="N9" s="19">
        <f t="shared" si="0"/>
        <v>2E-3</v>
      </c>
      <c r="O9" s="19">
        <f t="shared" si="0"/>
        <v>4.0000000000000002E-4</v>
      </c>
      <c r="P9" s="19">
        <f t="shared" si="0"/>
        <v>3.0000000000000001E-3</v>
      </c>
      <c r="Q9" s="19">
        <f t="shared" si="0"/>
        <v>4.7999999999999996E-3</v>
      </c>
      <c r="R9" s="19">
        <f t="shared" si="0"/>
        <v>2.5999999999999999E-3</v>
      </c>
      <c r="S9" s="19">
        <f t="shared" si="0"/>
        <v>1.6000000000000001E-3</v>
      </c>
      <c r="T9" s="19">
        <f t="shared" si="0"/>
        <v>8.0000000000000004E-4</v>
      </c>
      <c r="U9" s="46">
        <f t="shared" si="0"/>
        <v>1.1999999999999999E-3</v>
      </c>
    </row>
    <row r="10" spans="1:21" x14ac:dyDescent="0.4">
      <c r="A10" s="17" t="s">
        <v>382</v>
      </c>
      <c r="B10" s="172">
        <f t="shared" si="1"/>
        <v>0.13450000000000001</v>
      </c>
      <c r="C10" s="174">
        <f t="shared" si="0"/>
        <v>0.1069</v>
      </c>
      <c r="D10" s="174">
        <f t="shared" si="0"/>
        <v>5.5000000000000005E-3</v>
      </c>
      <c r="E10" s="174">
        <f t="shared" si="0"/>
        <v>2.3599999999999999E-2</v>
      </c>
      <c r="F10" s="174">
        <f t="shared" si="0"/>
        <v>2.1299999999999999E-2</v>
      </c>
      <c r="G10" s="174">
        <f t="shared" si="0"/>
        <v>1.7600000000000001E-2</v>
      </c>
      <c r="H10" s="174">
        <f t="shared" si="0"/>
        <v>1.5700000000000002E-2</v>
      </c>
      <c r="I10" s="174">
        <f t="shared" si="0"/>
        <v>1.03E-2</v>
      </c>
      <c r="J10" s="174">
        <f t="shared" si="0"/>
        <v>9.9000000000000008E-3</v>
      </c>
      <c r="K10" s="174">
        <f t="shared" si="0"/>
        <v>1.15E-2</v>
      </c>
      <c r="L10" s="19">
        <f t="shared" si="0"/>
        <v>1.6299999999999999E-2</v>
      </c>
      <c r="M10" s="19">
        <f t="shared" si="0"/>
        <v>1.7899999999999999E-2</v>
      </c>
      <c r="N10" s="19">
        <f t="shared" si="0"/>
        <v>1.5800000000000002E-2</v>
      </c>
      <c r="O10" s="19">
        <f t="shared" si="0"/>
        <v>1.4200000000000001E-2</v>
      </c>
      <c r="P10" s="19">
        <f t="shared" si="0"/>
        <v>1.6299999999999999E-2</v>
      </c>
      <c r="Q10" s="19">
        <f t="shared" si="0"/>
        <v>2.2200000000000001E-2</v>
      </c>
      <c r="R10" s="19">
        <f t="shared" si="0"/>
        <v>2.7300000000000001E-2</v>
      </c>
      <c r="S10" s="19">
        <f t="shared" si="0"/>
        <v>3.6700000000000003E-2</v>
      </c>
      <c r="T10" s="19">
        <f t="shared" si="0"/>
        <v>6.6699999999999995E-2</v>
      </c>
      <c r="U10" s="46">
        <f t="shared" si="0"/>
        <v>6.6600000000000006E-2</v>
      </c>
    </row>
    <row r="11" spans="1:21" x14ac:dyDescent="0.4">
      <c r="A11" s="17" t="s">
        <v>19</v>
      </c>
      <c r="B11" s="172">
        <f t="shared" si="1"/>
        <v>0.12230000000000001</v>
      </c>
      <c r="C11" s="174">
        <f t="shared" si="0"/>
        <v>0.1027</v>
      </c>
      <c r="D11" s="174">
        <f t="shared" si="0"/>
        <v>5.4100000000000002E-2</v>
      </c>
      <c r="E11" s="174">
        <f t="shared" si="0"/>
        <v>3.3700000000000001E-2</v>
      </c>
      <c r="F11" s="174">
        <f t="shared" si="0"/>
        <v>1.4800000000000001E-2</v>
      </c>
      <c r="G11" s="174">
        <f t="shared" si="0"/>
        <v>1.8200000000000001E-2</v>
      </c>
      <c r="H11" s="174">
        <f t="shared" si="0"/>
        <v>1.83E-2</v>
      </c>
      <c r="I11" s="174">
        <f t="shared" si="0"/>
        <v>1.06E-2</v>
      </c>
      <c r="J11" s="174">
        <f t="shared" si="0"/>
        <v>5.4000000000000003E-3</v>
      </c>
      <c r="K11" s="174">
        <f t="shared" si="0"/>
        <v>5.9999999999999995E-4</v>
      </c>
      <c r="L11" s="19">
        <f t="shared" si="0"/>
        <v>2.0000000000000001E-4</v>
      </c>
      <c r="M11" s="19">
        <f t="shared" si="0"/>
        <v>1E-4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5.9999999999999995E-4</v>
      </c>
      <c r="U11" s="46">
        <f t="shared" si="0"/>
        <v>6.3E-3</v>
      </c>
    </row>
    <row r="12" spans="1:21" x14ac:dyDescent="0.4">
      <c r="A12" s="17" t="s">
        <v>20</v>
      </c>
      <c r="B12" s="172">
        <f t="shared" si="1"/>
        <v>7.6100000000000001E-2</v>
      </c>
      <c r="C12" s="174">
        <f t="shared" si="0"/>
        <v>6.8000000000000005E-2</v>
      </c>
      <c r="D12" s="174">
        <f t="shared" si="0"/>
        <v>8.0000000000000004E-4</v>
      </c>
      <c r="E12" s="174">
        <f t="shared" si="0"/>
        <v>4.0000000000000002E-4</v>
      </c>
      <c r="F12" s="174">
        <f t="shared" si="0"/>
        <v>4.0000000000000002E-4</v>
      </c>
      <c r="G12" s="174">
        <f t="shared" si="0"/>
        <v>5.9999999999999995E-4</v>
      </c>
      <c r="H12" s="174">
        <f t="shared" si="0"/>
        <v>1.9E-3</v>
      </c>
      <c r="I12" s="174">
        <f t="shared" si="0"/>
        <v>1.3000000000000002E-3</v>
      </c>
      <c r="J12" s="174">
        <f t="shared" si="0"/>
        <v>2.7000000000000001E-3</v>
      </c>
      <c r="K12" s="174">
        <f t="shared" si="0"/>
        <v>3.0999999999999999E-3</v>
      </c>
      <c r="L12" s="19">
        <f t="shared" si="0"/>
        <v>2.8E-3</v>
      </c>
      <c r="M12" s="19">
        <f t="shared" si="0"/>
        <v>8.9999999999999998E-4</v>
      </c>
      <c r="N12" s="19">
        <f t="shared" si="0"/>
        <v>1.1999999999999999E-3</v>
      </c>
      <c r="O12" s="19">
        <f t="shared" si="0"/>
        <v>1.1000000000000001E-3</v>
      </c>
      <c r="P12" s="19">
        <f t="shared" si="0"/>
        <v>6.9999999999999999E-4</v>
      </c>
      <c r="Q12" s="19">
        <f t="shared" si="0"/>
        <v>2.2000000000000001E-3</v>
      </c>
      <c r="R12" s="19">
        <f t="shared" si="0"/>
        <v>5.9999999999999995E-4</v>
      </c>
      <c r="S12" s="19">
        <f t="shared" si="0"/>
        <v>5.9999999999999995E-4</v>
      </c>
      <c r="T12" s="19">
        <f t="shared" si="0"/>
        <v>2.7000000000000001E-3</v>
      </c>
      <c r="U12" s="46">
        <f t="shared" si="0"/>
        <v>8.9999999999999998E-4</v>
      </c>
    </row>
    <row r="13" spans="1:21" x14ac:dyDescent="0.4">
      <c r="A13" s="17" t="s">
        <v>21</v>
      </c>
      <c r="B13" s="172">
        <f t="shared" si="1"/>
        <v>1.04E-2</v>
      </c>
      <c r="C13" s="174">
        <f t="shared" si="0"/>
        <v>7.8000000000000005E-3</v>
      </c>
      <c r="D13" s="174">
        <f t="shared" si="0"/>
        <v>0</v>
      </c>
      <c r="E13" s="174">
        <f t="shared" si="0"/>
        <v>7.000000000000001E-4</v>
      </c>
      <c r="F13" s="174">
        <f t="shared" si="0"/>
        <v>4.1999999999999997E-3</v>
      </c>
      <c r="G13" s="174">
        <f t="shared" si="0"/>
        <v>1.6000000000000001E-3</v>
      </c>
      <c r="H13" s="174">
        <f t="shared" si="0"/>
        <v>8.0000000000000004E-4</v>
      </c>
      <c r="I13" s="174">
        <f t="shared" si="0"/>
        <v>0</v>
      </c>
      <c r="J13" s="174">
        <f t="shared" si="0"/>
        <v>8.9999999999999998E-4</v>
      </c>
      <c r="K13" s="174">
        <f t="shared" si="0"/>
        <v>2.2000000000000001E-3</v>
      </c>
      <c r="L13" s="19">
        <f t="shared" si="0"/>
        <v>3.7000000000000002E-3</v>
      </c>
      <c r="M13" s="19">
        <f t="shared" si="0"/>
        <v>5.1999999999999998E-3</v>
      </c>
      <c r="N13" s="19">
        <f t="shared" si="0"/>
        <v>3.5999999999999999E-3</v>
      </c>
      <c r="O13" s="19">
        <f t="shared" si="0"/>
        <v>2E-3</v>
      </c>
      <c r="P13" s="19">
        <f t="shared" si="0"/>
        <v>8.0000000000000004E-4</v>
      </c>
      <c r="Q13" s="19">
        <f t="shared" si="0"/>
        <v>1.2999999999999999E-3</v>
      </c>
      <c r="R13" s="19">
        <f t="shared" si="0"/>
        <v>8.0000000000000002E-3</v>
      </c>
      <c r="S13" s="19">
        <f t="shared" si="0"/>
        <v>8.3999999999999995E-3</v>
      </c>
      <c r="T13" s="19">
        <f t="shared" si="0"/>
        <v>1.4200000000000001E-2</v>
      </c>
      <c r="U13" s="46">
        <f t="shared" si="0"/>
        <v>2.1999999999999999E-2</v>
      </c>
    </row>
    <row r="14" spans="1:21" x14ac:dyDescent="0.4">
      <c r="A14" s="17" t="s">
        <v>22</v>
      </c>
      <c r="B14" s="172">
        <f t="shared" si="1"/>
        <v>0</v>
      </c>
      <c r="C14" s="174">
        <f t="shared" si="0"/>
        <v>0</v>
      </c>
      <c r="D14" s="174">
        <f t="shared" si="0"/>
        <v>0</v>
      </c>
      <c r="E14" s="174">
        <f t="shared" si="0"/>
        <v>0</v>
      </c>
      <c r="F14" s="174">
        <f t="shared" si="0"/>
        <v>0</v>
      </c>
      <c r="G14" s="174">
        <f t="shared" si="0"/>
        <v>0</v>
      </c>
      <c r="H14" s="174">
        <f t="shared" si="0"/>
        <v>0</v>
      </c>
      <c r="I14" s="174">
        <f t="shared" si="0"/>
        <v>0</v>
      </c>
      <c r="J14" s="174">
        <f t="shared" si="0"/>
        <v>0</v>
      </c>
      <c r="K14" s="174"/>
      <c r="L14" s="19">
        <f t="shared" si="0"/>
        <v>5.7999999999999996E-3</v>
      </c>
      <c r="M14" s="19">
        <f t="shared" si="0"/>
        <v>6.3E-3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19">
        <f t="shared" si="0"/>
        <v>0</v>
      </c>
      <c r="T14" s="19">
        <f t="shared" si="0"/>
        <v>0</v>
      </c>
      <c r="U14" s="46">
        <f t="shared" si="0"/>
        <v>0</v>
      </c>
    </row>
    <row r="15" spans="1:21" x14ac:dyDescent="0.4">
      <c r="A15" s="17" t="s">
        <v>23</v>
      </c>
      <c r="B15" s="172">
        <f t="shared" si="1"/>
        <v>0</v>
      </c>
      <c r="C15" s="174">
        <f t="shared" si="0"/>
        <v>0</v>
      </c>
      <c r="D15" s="174">
        <f t="shared" si="0"/>
        <v>0</v>
      </c>
      <c r="E15" s="174">
        <f t="shared" si="0"/>
        <v>0</v>
      </c>
      <c r="F15" s="174">
        <f t="shared" si="0"/>
        <v>0</v>
      </c>
      <c r="G15" s="174">
        <f t="shared" si="0"/>
        <v>0</v>
      </c>
      <c r="H15" s="174">
        <f t="shared" si="0"/>
        <v>0</v>
      </c>
      <c r="I15" s="174">
        <f t="shared" si="0"/>
        <v>0</v>
      </c>
      <c r="J15" s="174">
        <f t="shared" si="0"/>
        <v>0</v>
      </c>
      <c r="K15" s="174">
        <f t="shared" si="0"/>
        <v>0</v>
      </c>
      <c r="L15" s="19">
        <f t="shared" si="0"/>
        <v>0</v>
      </c>
      <c r="M15" s="19">
        <f t="shared" si="0"/>
        <v>0</v>
      </c>
      <c r="N15" s="19">
        <f t="shared" si="0"/>
        <v>7.9000000000000008E-3</v>
      </c>
      <c r="O15" s="19">
        <f t="shared" si="0"/>
        <v>1.1599999999999999E-2</v>
      </c>
      <c r="P15" s="19">
        <f t="shared" si="0"/>
        <v>1.43E-2</v>
      </c>
      <c r="Q15" s="19">
        <f t="shared" si="0"/>
        <v>2.2100000000000002E-2</v>
      </c>
      <c r="R15" s="19">
        <f t="shared" si="0"/>
        <v>2.1100000000000001E-2</v>
      </c>
      <c r="S15" s="19">
        <f t="shared" si="0"/>
        <v>2.1999999999999999E-2</v>
      </c>
      <c r="T15" s="19">
        <f t="shared" si="0"/>
        <v>1.52E-2</v>
      </c>
      <c r="U15" s="46">
        <f t="shared" ref="U15:U17" si="2">VLOOKUP($A15,$A$24:$BI$37,U$18,FALSE)</f>
        <v>1.2800000000000001E-2</v>
      </c>
    </row>
    <row r="16" spans="1:21" x14ac:dyDescent="0.4">
      <c r="A16" s="17" t="s">
        <v>24</v>
      </c>
      <c r="B16" s="178">
        <f t="shared" si="1"/>
        <v>1.04E-2</v>
      </c>
      <c r="C16" s="175">
        <f t="shared" si="0"/>
        <v>8.3999999999999995E-3</v>
      </c>
      <c r="D16" s="175">
        <f t="shared" si="0"/>
        <v>1.1000000000000001E-3</v>
      </c>
      <c r="E16" s="175">
        <f t="shared" si="0"/>
        <v>3.4000000000000002E-3</v>
      </c>
      <c r="F16" s="175">
        <f t="shared" si="0"/>
        <v>3.9000000000000003E-3</v>
      </c>
      <c r="G16" s="175">
        <f t="shared" si="0"/>
        <v>2.6000000000000003E-3</v>
      </c>
      <c r="H16" s="175">
        <f t="shared" si="0"/>
        <v>2.3E-3</v>
      </c>
      <c r="I16" s="175">
        <f t="shared" si="0"/>
        <v>2.0999999999999999E-3</v>
      </c>
      <c r="J16" s="175">
        <f t="shared" si="0"/>
        <v>3.5999999999999999E-3</v>
      </c>
      <c r="K16" s="175">
        <f t="shared" si="0"/>
        <v>4.7000000000000002E-3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19">
        <f t="shared" si="0"/>
        <v>0</v>
      </c>
      <c r="U16" s="46">
        <f t="shared" si="2"/>
        <v>0</v>
      </c>
    </row>
    <row r="17" spans="1:61" x14ac:dyDescent="0.4">
      <c r="A17" s="142" t="s">
        <v>25</v>
      </c>
      <c r="B17" s="173">
        <f t="shared" si="1"/>
        <v>5.6399999999999999E-2</v>
      </c>
      <c r="C17" s="176">
        <f t="shared" si="0"/>
        <v>4.6399999999999997E-2</v>
      </c>
      <c r="D17" s="176">
        <f t="shared" si="0"/>
        <v>6.8000000000000005E-3</v>
      </c>
      <c r="E17" s="176">
        <f t="shared" si="0"/>
        <v>7.1999999999999998E-3</v>
      </c>
      <c r="F17" s="176">
        <f t="shared" si="0"/>
        <v>6.8000000000000005E-3</v>
      </c>
      <c r="G17" s="176">
        <f t="shared" si="0"/>
        <v>6.1000000000000004E-3</v>
      </c>
      <c r="H17" s="176">
        <f t="shared" si="0"/>
        <v>5.7999999999999996E-3</v>
      </c>
      <c r="I17" s="176">
        <f t="shared" si="0"/>
        <v>4.4000000000000003E-3</v>
      </c>
      <c r="J17" s="176">
        <f t="shared" si="0"/>
        <v>5.3E-3</v>
      </c>
      <c r="K17" s="176">
        <f t="shared" si="0"/>
        <v>7.3000000000000001E-3</v>
      </c>
      <c r="L17" s="34">
        <f t="shared" si="0"/>
        <v>9.4999999999999998E-3</v>
      </c>
      <c r="M17" s="34">
        <f t="shared" si="0"/>
        <v>9.7000000000000003E-3</v>
      </c>
      <c r="N17" s="34">
        <f t="shared" si="0"/>
        <v>8.8999999999999999E-3</v>
      </c>
      <c r="O17" s="34">
        <f t="shared" si="0"/>
        <v>9.1999999999999998E-3</v>
      </c>
      <c r="P17" s="34">
        <f t="shared" si="0"/>
        <v>1.0200000000000001E-2</v>
      </c>
      <c r="Q17" s="34">
        <f t="shared" si="0"/>
        <v>1.32E-2</v>
      </c>
      <c r="R17" s="34">
        <f t="shared" si="0"/>
        <v>1.4500000000000001E-2</v>
      </c>
      <c r="S17" s="34">
        <f t="shared" si="0"/>
        <v>1.5599999999999999E-2</v>
      </c>
      <c r="T17" s="34">
        <f t="shared" si="0"/>
        <v>1.7399999999999999E-2</v>
      </c>
      <c r="U17" s="80">
        <f t="shared" si="2"/>
        <v>1.7600000000000001E-2</v>
      </c>
    </row>
    <row r="18" spans="1:61" s="38" customFormat="1" x14ac:dyDescent="0.4">
      <c r="B18" s="38">
        <v>4</v>
      </c>
      <c r="C18" s="38">
        <v>7</v>
      </c>
      <c r="D18" s="38">
        <v>10</v>
      </c>
      <c r="E18" s="38">
        <v>13</v>
      </c>
      <c r="F18" s="38">
        <v>16</v>
      </c>
      <c r="G18" s="38">
        <v>19</v>
      </c>
      <c r="H18" s="38">
        <v>22</v>
      </c>
      <c r="I18" s="38">
        <v>25</v>
      </c>
      <c r="J18" s="38">
        <v>28</v>
      </c>
      <c r="K18" s="38">
        <v>31</v>
      </c>
      <c r="L18" s="38">
        <v>34</v>
      </c>
      <c r="M18" s="38">
        <v>37</v>
      </c>
      <c r="N18" s="38">
        <v>40</v>
      </c>
      <c r="O18" s="38">
        <v>43</v>
      </c>
      <c r="P18" s="38">
        <v>46</v>
      </c>
      <c r="Q18" s="38">
        <v>49</v>
      </c>
      <c r="R18" s="38">
        <v>52</v>
      </c>
      <c r="S18" s="38">
        <v>55</v>
      </c>
      <c r="T18" s="38">
        <v>58</v>
      </c>
      <c r="U18" s="38">
        <v>61</v>
      </c>
    </row>
    <row r="21" spans="1:61" x14ac:dyDescent="0.4">
      <c r="A21" s="39" t="s">
        <v>108</v>
      </c>
    </row>
    <row r="22" spans="1:61" x14ac:dyDescent="0.4">
      <c r="A22" s="2" t="s">
        <v>109</v>
      </c>
      <c r="E22" s="2"/>
    </row>
    <row r="23" spans="1:61" s="10" customFormat="1" x14ac:dyDescent="0.4">
      <c r="A23" s="22" t="s">
        <v>10</v>
      </c>
      <c r="B23" s="23">
        <v>39447</v>
      </c>
      <c r="C23" s="24"/>
      <c r="D23" s="25"/>
      <c r="E23" s="23">
        <v>39629</v>
      </c>
      <c r="F23" s="24"/>
      <c r="G23" s="25"/>
      <c r="H23" s="23">
        <v>39813</v>
      </c>
      <c r="I23" s="24"/>
      <c r="J23" s="25"/>
      <c r="K23" s="23">
        <v>39994</v>
      </c>
      <c r="L23" s="24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23">
        <v>40724</v>
      </c>
      <c r="X23" s="24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23">
        <v>41455</v>
      </c>
      <c r="AJ23" s="24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5"/>
      <c r="BA23" s="23">
        <v>42551</v>
      </c>
      <c r="BB23" s="24"/>
      <c r="BC23" s="25"/>
      <c r="BD23" s="23">
        <v>42735</v>
      </c>
      <c r="BE23" s="24"/>
      <c r="BF23" s="25"/>
      <c r="BG23" s="24">
        <v>42916</v>
      </c>
      <c r="BH23" s="24"/>
      <c r="BI23" s="25"/>
    </row>
    <row r="24" spans="1:61" x14ac:dyDescent="0.4">
      <c r="A24" s="26"/>
      <c r="B24" s="27" t="s">
        <v>110</v>
      </c>
      <c r="C24" s="28" t="s">
        <v>111</v>
      </c>
      <c r="D24" s="29" t="s">
        <v>12</v>
      </c>
      <c r="E24" s="27" t="s">
        <v>110</v>
      </c>
      <c r="F24" s="28" t="s">
        <v>111</v>
      </c>
      <c r="G24" s="29" t="s">
        <v>12</v>
      </c>
      <c r="H24" s="27" t="s">
        <v>112</v>
      </c>
      <c r="I24" s="28" t="s">
        <v>111</v>
      </c>
      <c r="J24" s="29" t="s">
        <v>12</v>
      </c>
      <c r="K24" s="27" t="s">
        <v>112</v>
      </c>
      <c r="L24" s="28" t="s">
        <v>113</v>
      </c>
      <c r="M24" s="29" t="s">
        <v>12</v>
      </c>
      <c r="N24" s="27" t="s">
        <v>110</v>
      </c>
      <c r="O24" s="28" t="s">
        <v>111</v>
      </c>
      <c r="P24" s="29" t="s">
        <v>12</v>
      </c>
      <c r="Q24" s="27" t="s">
        <v>112</v>
      </c>
      <c r="R24" s="28" t="s">
        <v>111</v>
      </c>
      <c r="S24" s="29" t="s">
        <v>12</v>
      </c>
      <c r="T24" s="27" t="s">
        <v>112</v>
      </c>
      <c r="U24" s="28" t="s">
        <v>113</v>
      </c>
      <c r="V24" s="29" t="s">
        <v>12</v>
      </c>
      <c r="W24" s="27" t="s">
        <v>112</v>
      </c>
      <c r="X24" s="28" t="s">
        <v>113</v>
      </c>
      <c r="Y24" s="29" t="s">
        <v>12</v>
      </c>
      <c r="Z24" s="27" t="s">
        <v>112</v>
      </c>
      <c r="AA24" s="28" t="s">
        <v>113</v>
      </c>
      <c r="AB24" s="29" t="s">
        <v>12</v>
      </c>
      <c r="AC24" s="27" t="s">
        <v>110</v>
      </c>
      <c r="AD24" s="28" t="s">
        <v>111</v>
      </c>
      <c r="AE24" s="29" t="s">
        <v>12</v>
      </c>
      <c r="AF24" s="27" t="s">
        <v>112</v>
      </c>
      <c r="AG24" s="28" t="s">
        <v>113</v>
      </c>
      <c r="AH24" s="29" t="s">
        <v>12</v>
      </c>
      <c r="AI24" s="27" t="s">
        <v>110</v>
      </c>
      <c r="AJ24" s="28" t="s">
        <v>113</v>
      </c>
      <c r="AK24" s="29" t="s">
        <v>12</v>
      </c>
      <c r="AL24" s="27" t="s">
        <v>110</v>
      </c>
      <c r="AM24" s="28" t="s">
        <v>113</v>
      </c>
      <c r="AN24" s="29" t="s">
        <v>12</v>
      </c>
      <c r="AO24" s="27" t="s">
        <v>112</v>
      </c>
      <c r="AP24" s="28" t="s">
        <v>113</v>
      </c>
      <c r="AQ24" s="29" t="s">
        <v>12</v>
      </c>
      <c r="AR24" s="27" t="s">
        <v>112</v>
      </c>
      <c r="AS24" s="28" t="s">
        <v>111</v>
      </c>
      <c r="AT24" s="29" t="s">
        <v>12</v>
      </c>
      <c r="AU24" s="27" t="s">
        <v>112</v>
      </c>
      <c r="AV24" s="28" t="s">
        <v>113</v>
      </c>
      <c r="AW24" s="29" t="s">
        <v>12</v>
      </c>
      <c r="AX24" s="27" t="s">
        <v>112</v>
      </c>
      <c r="AY24" s="28" t="s">
        <v>113</v>
      </c>
      <c r="AZ24" s="29" t="s">
        <v>12</v>
      </c>
      <c r="BA24" s="27" t="s">
        <v>112</v>
      </c>
      <c r="BB24" s="28" t="s">
        <v>113</v>
      </c>
      <c r="BC24" s="29" t="s">
        <v>12</v>
      </c>
      <c r="BD24" s="27" t="s">
        <v>112</v>
      </c>
      <c r="BE24" s="28" t="s">
        <v>113</v>
      </c>
      <c r="BF24" s="29" t="s">
        <v>12</v>
      </c>
      <c r="BG24" s="28" t="s">
        <v>112</v>
      </c>
      <c r="BH24" s="28" t="s">
        <v>113</v>
      </c>
      <c r="BI24" s="29" t="s">
        <v>12</v>
      </c>
    </row>
    <row r="25" spans="1:61" x14ac:dyDescent="0.4">
      <c r="A25" s="20" t="s">
        <v>14</v>
      </c>
      <c r="B25" s="14">
        <v>507</v>
      </c>
      <c r="C25" s="13">
        <f>B25*D25</f>
        <v>45.122999999999998</v>
      </c>
      <c r="D25" s="16">
        <v>8.8999999999999996E-2</v>
      </c>
      <c r="E25" s="14">
        <v>637.29300000000001</v>
      </c>
      <c r="F25" s="13">
        <f>E25*G25</f>
        <v>40.276917600000004</v>
      </c>
      <c r="G25" s="16">
        <v>6.3200000000000006E-2</v>
      </c>
      <c r="H25" s="14">
        <v>598.70000000000005</v>
      </c>
      <c r="I25" s="13">
        <f>H25*J25</f>
        <v>0</v>
      </c>
      <c r="J25" s="16">
        <v>0</v>
      </c>
      <c r="K25" s="14">
        <v>951.7</v>
      </c>
      <c r="L25" s="13">
        <f>K25*M25</f>
        <v>0</v>
      </c>
      <c r="M25" s="16">
        <v>0</v>
      </c>
      <c r="N25" s="14">
        <v>590</v>
      </c>
      <c r="O25" s="13">
        <f>N25*P25</f>
        <v>0</v>
      </c>
      <c r="P25" s="16">
        <v>0</v>
      </c>
      <c r="Q25" s="14">
        <v>872.98500000000001</v>
      </c>
      <c r="R25" s="13">
        <f>Q25*S25</f>
        <v>0</v>
      </c>
      <c r="S25" s="16">
        <v>0</v>
      </c>
      <c r="T25" s="14">
        <v>829.00199999999995</v>
      </c>
      <c r="U25" s="13">
        <f>T25*V25</f>
        <v>0</v>
      </c>
      <c r="V25" s="16">
        <v>0</v>
      </c>
      <c r="W25" s="14">
        <v>820.79300000000001</v>
      </c>
      <c r="X25" s="13">
        <f>W25*Y25</f>
        <v>0</v>
      </c>
      <c r="Y25" s="16">
        <v>0</v>
      </c>
      <c r="Z25" s="14">
        <v>1695.473</v>
      </c>
      <c r="AA25" s="13">
        <f>Z25*AB25</f>
        <v>0</v>
      </c>
      <c r="AB25" s="16">
        <v>0</v>
      </c>
      <c r="AC25" s="14">
        <v>2035.4480000000001</v>
      </c>
      <c r="AD25" s="13">
        <f>AC25*AE25</f>
        <v>9.9736951999999999</v>
      </c>
      <c r="AE25" s="16">
        <v>4.8999999999999998E-3</v>
      </c>
      <c r="AF25" s="14">
        <v>1792</v>
      </c>
      <c r="AG25" s="13"/>
      <c r="AH25" s="15"/>
      <c r="AI25" s="14">
        <v>2561</v>
      </c>
      <c r="AJ25" s="13">
        <f>AI25*AK25</f>
        <v>33.036900000000003</v>
      </c>
      <c r="AK25" s="16">
        <v>1.29E-2</v>
      </c>
      <c r="AL25" s="14">
        <v>2563</v>
      </c>
      <c r="AM25" s="13">
        <f>AL25*AN25</f>
        <v>14.096499999999999</v>
      </c>
      <c r="AN25" s="16">
        <v>5.4999999999999997E-3</v>
      </c>
      <c r="AO25" s="14">
        <v>3732</v>
      </c>
      <c r="AP25" s="13">
        <f>AO25*AQ25</f>
        <v>0</v>
      </c>
      <c r="AQ25" s="15"/>
      <c r="AR25" s="14">
        <v>5260</v>
      </c>
      <c r="AS25" s="13">
        <f>AR25*AT25</f>
        <v>39.975999999999999</v>
      </c>
      <c r="AT25" s="16">
        <v>7.6E-3</v>
      </c>
      <c r="AU25" s="14">
        <v>10289</v>
      </c>
      <c r="AV25" s="13">
        <f>AU25*AW25</f>
        <v>79.225300000000004</v>
      </c>
      <c r="AW25" s="16">
        <v>7.7000000000000002E-3</v>
      </c>
      <c r="AX25" s="18">
        <v>14197</v>
      </c>
      <c r="AY25" s="13">
        <f>AX25*AZ25</f>
        <v>52.5289</v>
      </c>
      <c r="AZ25" s="19">
        <v>3.7000000000000002E-3</v>
      </c>
      <c r="BA25" s="14">
        <v>16991</v>
      </c>
      <c r="BB25" s="13">
        <f>BA25*BC25</f>
        <v>113.83970000000001</v>
      </c>
      <c r="BC25" s="16">
        <v>6.7000000000000002E-3</v>
      </c>
      <c r="BD25" s="14">
        <v>16116</v>
      </c>
      <c r="BE25" s="13">
        <f>BD25*BF25</f>
        <v>132.15120000000002</v>
      </c>
      <c r="BF25" s="16">
        <v>8.2000000000000007E-3</v>
      </c>
      <c r="BG25" s="12">
        <v>13212</v>
      </c>
      <c r="BH25" s="13">
        <f>BG25*BI25</f>
        <v>364.65120000000002</v>
      </c>
      <c r="BI25" s="16">
        <v>2.76E-2</v>
      </c>
    </row>
    <row r="26" spans="1:61" x14ac:dyDescent="0.4">
      <c r="A26" s="20" t="s">
        <v>15</v>
      </c>
      <c r="B26" s="14">
        <v>2813</v>
      </c>
      <c r="C26" s="13">
        <f t="shared" ref="C26:C37" si="3">B26*D26</f>
        <v>29.5365</v>
      </c>
      <c r="D26" s="16">
        <v>1.0500000000000001E-2</v>
      </c>
      <c r="E26" s="14">
        <v>2594.0700000000002</v>
      </c>
      <c r="F26" s="13">
        <f t="shared" ref="F26:F37" si="4">E26*G26</f>
        <v>29.572398</v>
      </c>
      <c r="G26" s="16">
        <v>1.1399999999999999E-2</v>
      </c>
      <c r="H26" s="14">
        <v>2872.44</v>
      </c>
      <c r="I26" s="13">
        <f t="shared" ref="I26:I37" si="5">H26*J26</f>
        <v>0</v>
      </c>
      <c r="J26" s="16">
        <v>0</v>
      </c>
      <c r="K26" s="14">
        <v>3328.05</v>
      </c>
      <c r="L26" s="13">
        <f t="shared" ref="L26:L37" si="6">K26*M26</f>
        <v>0</v>
      </c>
      <c r="M26" s="16">
        <v>0</v>
      </c>
      <c r="N26" s="14">
        <v>3523.49</v>
      </c>
      <c r="O26" s="13">
        <f t="shared" ref="O26:O37" si="7">N26*P26</f>
        <v>0</v>
      </c>
      <c r="P26" s="16">
        <v>0</v>
      </c>
      <c r="Q26" s="14">
        <v>4461.3500000000004</v>
      </c>
      <c r="R26" s="13">
        <f t="shared" ref="R26:R37" si="8">Q26*S26</f>
        <v>0</v>
      </c>
      <c r="S26" s="16">
        <v>0</v>
      </c>
      <c r="T26" s="14">
        <v>4206.0749999999998</v>
      </c>
      <c r="U26" s="13">
        <f t="shared" ref="U26:U37" si="9">T26*V26</f>
        <v>13.880047500000002</v>
      </c>
      <c r="V26" s="16">
        <v>3.3000000000000004E-3</v>
      </c>
      <c r="W26" s="14">
        <v>3506.9549999999999</v>
      </c>
      <c r="X26" s="13">
        <f t="shared" ref="X26:X37" si="10">W26*Y26</f>
        <v>1.402782</v>
      </c>
      <c r="Y26" s="16">
        <v>4.0000000000000002E-4</v>
      </c>
      <c r="Z26" s="14">
        <v>6619.201</v>
      </c>
      <c r="AA26" s="13">
        <f t="shared" ref="AA26:AA37" si="11">Z26*AB26</f>
        <v>0</v>
      </c>
      <c r="AB26" s="16">
        <v>0</v>
      </c>
      <c r="AC26" s="14">
        <v>11009.291999999999</v>
      </c>
      <c r="AD26" s="13">
        <f t="shared" ref="AD26:AD37" si="12">AC26*AE26</f>
        <v>0</v>
      </c>
      <c r="AE26" s="16">
        <v>0</v>
      </c>
      <c r="AF26" s="14">
        <v>11620</v>
      </c>
      <c r="AG26" s="13"/>
      <c r="AH26" s="15"/>
      <c r="AI26" s="14">
        <v>14944</v>
      </c>
      <c r="AJ26" s="13">
        <f t="shared" ref="AJ26:AJ37" si="13">AI26*AK26</f>
        <v>2.9888000000000003</v>
      </c>
      <c r="AK26" s="16">
        <v>2.0000000000000001E-4</v>
      </c>
      <c r="AL26" s="14">
        <v>29808</v>
      </c>
      <c r="AM26" s="13">
        <f t="shared" ref="AM26:AM37" si="14">AL26*AN26</f>
        <v>0</v>
      </c>
      <c r="AN26" s="15"/>
      <c r="AO26" s="14">
        <v>32320</v>
      </c>
      <c r="AP26" s="13">
        <f t="shared" ref="AP26:AP37" si="15">AO26*AQ26</f>
        <v>0</v>
      </c>
      <c r="AQ26" s="15"/>
      <c r="AR26" s="14">
        <v>41340</v>
      </c>
      <c r="AS26" s="13">
        <f t="shared" ref="AS26:AS37" si="16">AR26*AT26</f>
        <v>45.474000000000004</v>
      </c>
      <c r="AT26" s="16">
        <v>1.1000000000000001E-3</v>
      </c>
      <c r="AU26" s="14">
        <v>56999</v>
      </c>
      <c r="AV26" s="13">
        <f t="shared" ref="AV26:AV37" si="17">AU26*AW26</f>
        <v>68.398799999999994</v>
      </c>
      <c r="AW26" s="16">
        <v>1.1999999999999999E-3</v>
      </c>
      <c r="AX26" s="18">
        <v>65599</v>
      </c>
      <c r="AY26" s="13">
        <f t="shared" ref="AY26:AY37" si="18">AX26*AZ26</f>
        <v>203.3569</v>
      </c>
      <c r="AZ26" s="19">
        <v>3.0999999999999999E-3</v>
      </c>
      <c r="BA26" s="14">
        <v>65644</v>
      </c>
      <c r="BB26" s="13">
        <f t="shared" ref="BB26:BB37" si="19">BA26*BC26</f>
        <v>236.3184</v>
      </c>
      <c r="BC26" s="16">
        <v>3.5999999999999999E-3</v>
      </c>
      <c r="BD26" s="14">
        <v>70216</v>
      </c>
      <c r="BE26" s="13">
        <f t="shared" ref="BE26:BE37" si="20">BD26*BF26</f>
        <v>730.24639999999999</v>
      </c>
      <c r="BF26" s="16">
        <v>1.04E-2</v>
      </c>
      <c r="BG26" s="12">
        <v>73954</v>
      </c>
      <c r="BH26" s="13">
        <f t="shared" ref="BH26:BH37" si="21">BG26*BI26</f>
        <v>1087.1238000000001</v>
      </c>
      <c r="BI26" s="16">
        <v>1.47E-2</v>
      </c>
    </row>
    <row r="27" spans="1:61" x14ac:dyDescent="0.4">
      <c r="A27" s="20" t="s">
        <v>16</v>
      </c>
      <c r="B27" s="14">
        <v>55249</v>
      </c>
      <c r="C27" s="13">
        <f t="shared" si="3"/>
        <v>3071.8444</v>
      </c>
      <c r="D27" s="16">
        <v>5.5599999999999997E-2</v>
      </c>
      <c r="E27" s="14">
        <v>62280.315000000002</v>
      </c>
      <c r="F27" s="13">
        <f t="shared" si="4"/>
        <v>2858.6664584999999</v>
      </c>
      <c r="G27" s="16">
        <v>4.5899999999999996E-2</v>
      </c>
      <c r="H27" s="14">
        <v>53372.139000000003</v>
      </c>
      <c r="I27" s="13">
        <f t="shared" si="5"/>
        <v>768.55880160000004</v>
      </c>
      <c r="J27" s="16">
        <v>1.44E-2</v>
      </c>
      <c r="K27" s="14">
        <v>56490.98</v>
      </c>
      <c r="L27" s="13">
        <f t="shared" si="6"/>
        <v>892.55748400000016</v>
      </c>
      <c r="M27" s="16">
        <v>1.5800000000000002E-2</v>
      </c>
      <c r="N27" s="14">
        <v>59974.269</v>
      </c>
      <c r="O27" s="13">
        <f t="shared" si="7"/>
        <v>809.6526315000001</v>
      </c>
      <c r="P27" s="16">
        <v>1.3500000000000002E-2</v>
      </c>
      <c r="Q27" s="14">
        <v>71769.464999999997</v>
      </c>
      <c r="R27" s="13">
        <f t="shared" si="8"/>
        <v>717.69465000000002</v>
      </c>
      <c r="S27" s="16">
        <v>0.01</v>
      </c>
      <c r="T27" s="14">
        <v>83680.778000000006</v>
      </c>
      <c r="U27" s="13">
        <f t="shared" si="9"/>
        <v>669.44622400000003</v>
      </c>
      <c r="V27" s="16">
        <v>8.0000000000000002E-3</v>
      </c>
      <c r="W27" s="14">
        <v>99409.808999999994</v>
      </c>
      <c r="X27" s="13">
        <f t="shared" si="10"/>
        <v>586.51787309999997</v>
      </c>
      <c r="Y27" s="16">
        <v>5.8999999999999999E-3</v>
      </c>
      <c r="Z27" s="14">
        <v>134197.288</v>
      </c>
      <c r="AA27" s="13">
        <f t="shared" si="11"/>
        <v>1046.7388464000001</v>
      </c>
      <c r="AB27" s="16">
        <v>7.8000000000000005E-3</v>
      </c>
      <c r="AC27" s="14">
        <v>148652.22899999999</v>
      </c>
      <c r="AD27" s="13">
        <f t="shared" si="12"/>
        <v>2229.7834349999998</v>
      </c>
      <c r="AE27" s="16">
        <v>1.4999999999999999E-2</v>
      </c>
      <c r="AF27" s="14">
        <v>159620</v>
      </c>
      <c r="AG27" s="13">
        <f t="shared" ref="AG27:AG36" si="22">AF27*AH27</f>
        <v>2921.0459999999998</v>
      </c>
      <c r="AH27" s="16">
        <v>1.83E-2</v>
      </c>
      <c r="AI27" s="14">
        <v>143536</v>
      </c>
      <c r="AJ27" s="13">
        <f t="shared" si="13"/>
        <v>3086.0239999999999</v>
      </c>
      <c r="AK27" s="16">
        <v>2.1499999999999998E-2</v>
      </c>
      <c r="AL27" s="14">
        <v>131696</v>
      </c>
      <c r="AM27" s="13">
        <f t="shared" si="14"/>
        <v>2739.2768000000001</v>
      </c>
      <c r="AN27" s="16">
        <v>2.0799999999999999E-2</v>
      </c>
      <c r="AO27" s="14">
        <v>132839</v>
      </c>
      <c r="AP27" s="13">
        <f t="shared" si="15"/>
        <v>2391.1019999999999</v>
      </c>
      <c r="AQ27" s="16">
        <v>1.7999999999999999E-2</v>
      </c>
      <c r="AR27" s="14">
        <v>142876</v>
      </c>
      <c r="AS27" s="13">
        <f t="shared" si="16"/>
        <v>2271.7284</v>
      </c>
      <c r="AT27" s="16">
        <v>1.5900000000000001E-2</v>
      </c>
      <c r="AU27" s="14">
        <v>176592</v>
      </c>
      <c r="AV27" s="13">
        <f t="shared" si="17"/>
        <v>2207.4</v>
      </c>
      <c r="AW27" s="16">
        <v>1.2500000000000001E-2</v>
      </c>
      <c r="AX27" s="18">
        <v>161075</v>
      </c>
      <c r="AY27" s="13">
        <f t="shared" si="18"/>
        <v>3430.8975</v>
      </c>
      <c r="AZ27" s="19">
        <v>2.1299999999999999E-2</v>
      </c>
      <c r="BA27" s="14">
        <v>167376</v>
      </c>
      <c r="BB27" s="13">
        <f t="shared" si="19"/>
        <v>4636.3152</v>
      </c>
      <c r="BC27" s="16">
        <v>2.7699999999999999E-2</v>
      </c>
      <c r="BD27" s="14">
        <v>172255</v>
      </c>
      <c r="BE27" s="13">
        <f t="shared" si="20"/>
        <v>5339.9049999999997</v>
      </c>
      <c r="BF27" s="16">
        <v>3.1E-2</v>
      </c>
      <c r="BG27" s="12">
        <v>170267</v>
      </c>
      <c r="BH27" s="13">
        <f t="shared" si="21"/>
        <v>6470.1459999999997</v>
      </c>
      <c r="BI27" s="16">
        <v>3.7999999999999999E-2</v>
      </c>
    </row>
    <row r="28" spans="1:61" x14ac:dyDescent="0.4">
      <c r="A28" s="20" t="s">
        <v>17</v>
      </c>
      <c r="B28" s="14">
        <v>7833</v>
      </c>
      <c r="C28" s="13">
        <f t="shared" si="3"/>
        <v>39.164999999999999</v>
      </c>
      <c r="D28" s="16">
        <v>5.0000000000000001E-3</v>
      </c>
      <c r="E28" s="14">
        <v>9127.5969999999998</v>
      </c>
      <c r="F28" s="13">
        <f t="shared" si="4"/>
        <v>38.335907399999996</v>
      </c>
      <c r="G28" s="16">
        <v>4.1999999999999997E-3</v>
      </c>
      <c r="H28" s="14">
        <v>11786.383</v>
      </c>
      <c r="I28" s="13">
        <f t="shared" si="5"/>
        <v>0</v>
      </c>
      <c r="J28" s="16">
        <v>0</v>
      </c>
      <c r="K28" s="14">
        <v>11094.888000000001</v>
      </c>
      <c r="L28" s="13">
        <f t="shared" si="6"/>
        <v>0</v>
      </c>
      <c r="M28" s="16">
        <v>0</v>
      </c>
      <c r="N28" s="14">
        <v>8000.99</v>
      </c>
      <c r="O28" s="13">
        <f t="shared" si="7"/>
        <v>0.800099</v>
      </c>
      <c r="P28" s="16">
        <v>1E-4</v>
      </c>
      <c r="Q28" s="14">
        <v>9236.4689999999991</v>
      </c>
      <c r="R28" s="13">
        <f t="shared" si="8"/>
        <v>0.92364689999999994</v>
      </c>
      <c r="S28" s="16">
        <v>1E-4</v>
      </c>
      <c r="T28" s="14">
        <v>12574.11</v>
      </c>
      <c r="U28" s="13">
        <f t="shared" si="9"/>
        <v>0</v>
      </c>
      <c r="V28" s="16">
        <v>0</v>
      </c>
      <c r="W28" s="14">
        <v>11987.457</v>
      </c>
      <c r="X28" s="13">
        <f t="shared" si="10"/>
        <v>0</v>
      </c>
      <c r="Y28" s="16">
        <v>0</v>
      </c>
      <c r="Z28" s="14">
        <v>14643.938</v>
      </c>
      <c r="AA28" s="13">
        <f t="shared" si="11"/>
        <v>0</v>
      </c>
      <c r="AB28" s="16">
        <v>0</v>
      </c>
      <c r="AC28" s="14">
        <v>15489.687</v>
      </c>
      <c r="AD28" s="13">
        <f t="shared" si="12"/>
        <v>0</v>
      </c>
      <c r="AE28" s="16">
        <v>0</v>
      </c>
      <c r="AF28" s="14">
        <v>13472</v>
      </c>
      <c r="AG28" s="13">
        <f t="shared" si="22"/>
        <v>0</v>
      </c>
      <c r="AH28" s="15"/>
      <c r="AI28" s="14">
        <v>9686</v>
      </c>
      <c r="AJ28" s="13">
        <f t="shared" si="13"/>
        <v>0</v>
      </c>
      <c r="AK28" s="15"/>
      <c r="AL28" s="14">
        <v>9371</v>
      </c>
      <c r="AM28" s="13">
        <f t="shared" si="14"/>
        <v>0</v>
      </c>
      <c r="AN28" s="15"/>
      <c r="AO28" s="14">
        <v>8186</v>
      </c>
      <c r="AP28" s="13">
        <f t="shared" si="15"/>
        <v>0</v>
      </c>
      <c r="AQ28" s="15"/>
      <c r="AR28" s="14">
        <v>8874</v>
      </c>
      <c r="AS28" s="13">
        <f t="shared" si="16"/>
        <v>0</v>
      </c>
      <c r="AT28" s="15"/>
      <c r="AU28" s="14">
        <v>13895</v>
      </c>
      <c r="AV28" s="13">
        <f t="shared" si="17"/>
        <v>0</v>
      </c>
      <c r="AW28" s="15"/>
      <c r="AX28" s="18">
        <v>16472</v>
      </c>
      <c r="AY28" s="13">
        <f t="shared" si="18"/>
        <v>0</v>
      </c>
      <c r="AZ28" s="19"/>
      <c r="BA28" s="14">
        <v>25440</v>
      </c>
      <c r="BB28" s="13">
        <f t="shared" si="19"/>
        <v>0</v>
      </c>
      <c r="BC28" s="16"/>
      <c r="BD28" s="14">
        <v>36671</v>
      </c>
      <c r="BE28" s="13">
        <f t="shared" si="20"/>
        <v>0</v>
      </c>
      <c r="BF28" s="15"/>
      <c r="BG28" s="12">
        <v>34732</v>
      </c>
      <c r="BH28" s="13">
        <f t="shared" si="21"/>
        <v>0</v>
      </c>
      <c r="BI28" s="15"/>
    </row>
    <row r="29" spans="1:61" x14ac:dyDescent="0.4">
      <c r="A29" s="20" t="s">
        <v>18</v>
      </c>
      <c r="B29" s="14">
        <v>12497</v>
      </c>
      <c r="C29" s="13">
        <f t="shared" si="3"/>
        <v>976.01570000000004</v>
      </c>
      <c r="D29" s="16">
        <v>7.8100000000000003E-2</v>
      </c>
      <c r="E29" s="14">
        <v>12670.67</v>
      </c>
      <c r="F29" s="13">
        <f t="shared" si="4"/>
        <v>637.33470100000011</v>
      </c>
      <c r="G29" s="16">
        <v>5.0300000000000004E-2</v>
      </c>
      <c r="H29" s="14">
        <v>12516.879000000001</v>
      </c>
      <c r="I29" s="13">
        <f t="shared" si="5"/>
        <v>62.584395000000008</v>
      </c>
      <c r="J29" s="16">
        <v>5.0000000000000001E-3</v>
      </c>
      <c r="K29" s="14">
        <v>15479.214</v>
      </c>
      <c r="L29" s="13">
        <f t="shared" si="6"/>
        <v>60.368934600000003</v>
      </c>
      <c r="M29" s="16">
        <v>3.9000000000000003E-3</v>
      </c>
      <c r="N29" s="14">
        <v>17405.39</v>
      </c>
      <c r="O29" s="13">
        <f t="shared" si="7"/>
        <v>59.178326000000006</v>
      </c>
      <c r="P29" s="16">
        <v>3.4000000000000002E-3</v>
      </c>
      <c r="Q29" s="14">
        <v>20108.522000000001</v>
      </c>
      <c r="R29" s="13">
        <f t="shared" si="8"/>
        <v>0</v>
      </c>
      <c r="S29" s="16">
        <v>0</v>
      </c>
      <c r="T29" s="14">
        <v>20287.842000000001</v>
      </c>
      <c r="U29" s="13">
        <f t="shared" si="9"/>
        <v>0</v>
      </c>
      <c r="V29" s="16">
        <v>0</v>
      </c>
      <c r="W29" s="14">
        <v>19635.187999999998</v>
      </c>
      <c r="X29" s="13">
        <f t="shared" si="10"/>
        <v>7.8540751999999996</v>
      </c>
      <c r="Y29" s="16">
        <v>4.0000000000000002E-4</v>
      </c>
      <c r="Z29" s="14">
        <v>29259.437999999998</v>
      </c>
      <c r="AA29" s="13">
        <f t="shared" si="11"/>
        <v>117.037752</v>
      </c>
      <c r="AB29" s="16">
        <v>4.0000000000000001E-3</v>
      </c>
      <c r="AC29" s="14">
        <v>29879.169000000002</v>
      </c>
      <c r="AD29" s="13">
        <f t="shared" si="12"/>
        <v>149.39584500000001</v>
      </c>
      <c r="AE29" s="16">
        <v>5.0000000000000001E-3</v>
      </c>
      <c r="AF29" s="14">
        <v>30308</v>
      </c>
      <c r="AG29" s="13">
        <f t="shared" si="22"/>
        <v>84.862399999999994</v>
      </c>
      <c r="AH29" s="16">
        <v>2.8E-3</v>
      </c>
      <c r="AI29" s="14">
        <v>28634</v>
      </c>
      <c r="AJ29" s="13">
        <f t="shared" si="13"/>
        <v>65.858199999999997</v>
      </c>
      <c r="AK29" s="16">
        <v>2.3E-3</v>
      </c>
      <c r="AL29" s="14">
        <v>25292</v>
      </c>
      <c r="AM29" s="13">
        <f t="shared" si="14"/>
        <v>50.584000000000003</v>
      </c>
      <c r="AN29" s="16">
        <v>2E-3</v>
      </c>
      <c r="AO29" s="14">
        <v>25926</v>
      </c>
      <c r="AP29" s="13">
        <f t="shared" si="15"/>
        <v>10.3704</v>
      </c>
      <c r="AQ29" s="16">
        <v>4.0000000000000002E-4</v>
      </c>
      <c r="AR29" s="14">
        <v>25491</v>
      </c>
      <c r="AS29" s="13">
        <f t="shared" si="16"/>
        <v>76.472999999999999</v>
      </c>
      <c r="AT29" s="16">
        <v>3.0000000000000001E-3</v>
      </c>
      <c r="AU29" s="14">
        <v>27275</v>
      </c>
      <c r="AV29" s="13">
        <f t="shared" si="17"/>
        <v>130.91999999999999</v>
      </c>
      <c r="AW29" s="16">
        <v>4.7999999999999996E-3</v>
      </c>
      <c r="AX29" s="18">
        <v>29037</v>
      </c>
      <c r="AY29" s="13">
        <f t="shared" si="18"/>
        <v>75.496200000000002</v>
      </c>
      <c r="AZ29" s="19">
        <v>2.5999999999999999E-3</v>
      </c>
      <c r="BA29" s="14">
        <v>40042</v>
      </c>
      <c r="BB29" s="13">
        <f t="shared" si="19"/>
        <v>64.0672</v>
      </c>
      <c r="BC29" s="16">
        <v>1.6000000000000001E-3</v>
      </c>
      <c r="BD29" s="14">
        <v>51947</v>
      </c>
      <c r="BE29" s="13">
        <f t="shared" si="20"/>
        <v>41.557600000000001</v>
      </c>
      <c r="BF29" s="16">
        <v>8.0000000000000004E-4</v>
      </c>
      <c r="BG29" s="12">
        <v>56309</v>
      </c>
      <c r="BH29" s="13">
        <f t="shared" si="21"/>
        <v>67.570799999999991</v>
      </c>
      <c r="BI29" s="16">
        <v>1.1999999999999999E-3</v>
      </c>
    </row>
    <row r="30" spans="1:61" x14ac:dyDescent="0.4">
      <c r="A30" s="127" t="s">
        <v>215</v>
      </c>
      <c r="B30" s="14">
        <v>26282</v>
      </c>
      <c r="C30" s="13">
        <f t="shared" si="3"/>
        <v>3534.9290000000001</v>
      </c>
      <c r="D30" s="16">
        <v>0.13450000000000001</v>
      </c>
      <c r="E30" s="14">
        <v>31936</v>
      </c>
      <c r="F30" s="13">
        <f t="shared" si="4"/>
        <v>3413.9584</v>
      </c>
      <c r="G30" s="16">
        <v>0.1069</v>
      </c>
      <c r="H30" s="14">
        <v>23618.771000000001</v>
      </c>
      <c r="I30" s="13">
        <f t="shared" si="5"/>
        <v>129.90324050000001</v>
      </c>
      <c r="J30" s="16">
        <v>5.5000000000000005E-3</v>
      </c>
      <c r="K30" s="14">
        <v>26260.552</v>
      </c>
      <c r="L30" s="13">
        <f t="shared" si="6"/>
        <v>619.7490272</v>
      </c>
      <c r="M30" s="16">
        <v>2.3599999999999999E-2</v>
      </c>
      <c r="N30" s="14">
        <v>36069.930999999997</v>
      </c>
      <c r="O30" s="13">
        <f t="shared" si="7"/>
        <v>768.28953029999991</v>
      </c>
      <c r="P30" s="16">
        <v>2.1299999999999999E-2</v>
      </c>
      <c r="Q30" s="14">
        <v>44630.021000000001</v>
      </c>
      <c r="R30" s="13">
        <f t="shared" si="8"/>
        <v>785.48836960000006</v>
      </c>
      <c r="S30" s="16">
        <v>1.7600000000000001E-2</v>
      </c>
      <c r="T30" s="14">
        <v>55196</v>
      </c>
      <c r="U30" s="13">
        <f t="shared" si="9"/>
        <v>866.57720000000018</v>
      </c>
      <c r="V30" s="16">
        <v>1.5700000000000002E-2</v>
      </c>
      <c r="W30" s="14">
        <v>72670</v>
      </c>
      <c r="X30" s="13">
        <f t="shared" si="10"/>
        <v>748.50099999999998</v>
      </c>
      <c r="Y30" s="16">
        <v>1.03E-2</v>
      </c>
      <c r="Z30" s="14">
        <v>106970</v>
      </c>
      <c r="AA30" s="13">
        <f t="shared" si="11"/>
        <v>1059.0030000000002</v>
      </c>
      <c r="AB30" s="16">
        <v>9.9000000000000008E-3</v>
      </c>
      <c r="AC30" s="14">
        <v>122815</v>
      </c>
      <c r="AD30" s="13">
        <f t="shared" si="12"/>
        <v>1412.3724999999999</v>
      </c>
      <c r="AE30" s="16">
        <v>1.15E-2</v>
      </c>
      <c r="AF30" s="14">
        <v>138810</v>
      </c>
      <c r="AG30" s="13">
        <f t="shared" si="22"/>
        <v>2262.6029999999996</v>
      </c>
      <c r="AH30" s="16">
        <v>1.6299999999999999E-2</v>
      </c>
      <c r="AI30" s="14">
        <v>127596</v>
      </c>
      <c r="AJ30" s="13">
        <f t="shared" si="13"/>
        <v>2283.9683999999997</v>
      </c>
      <c r="AK30" s="16">
        <v>1.7899999999999999E-2</v>
      </c>
      <c r="AL30" s="14">
        <v>125549</v>
      </c>
      <c r="AM30" s="13">
        <f t="shared" si="14"/>
        <v>1983.6742000000002</v>
      </c>
      <c r="AN30" s="16">
        <v>1.5800000000000002E-2</v>
      </c>
      <c r="AO30" s="14">
        <v>142317</v>
      </c>
      <c r="AP30" s="13">
        <f t="shared" si="15"/>
        <v>2020.9014000000002</v>
      </c>
      <c r="AQ30" s="16">
        <v>1.4200000000000001E-2</v>
      </c>
      <c r="AR30" s="14">
        <v>151532</v>
      </c>
      <c r="AS30" s="13">
        <f t="shared" si="16"/>
        <v>2469.9715999999999</v>
      </c>
      <c r="AT30" s="16">
        <v>1.6299999999999999E-2</v>
      </c>
      <c r="AU30" s="14">
        <v>167599</v>
      </c>
      <c r="AV30" s="13">
        <f t="shared" si="17"/>
        <v>3720.6978000000004</v>
      </c>
      <c r="AW30" s="16">
        <v>2.2200000000000001E-2</v>
      </c>
      <c r="AX30" s="18">
        <v>150909</v>
      </c>
      <c r="AY30" s="13">
        <f t="shared" si="18"/>
        <v>4119.8157000000001</v>
      </c>
      <c r="AZ30" s="19">
        <v>2.7300000000000001E-2</v>
      </c>
      <c r="BA30" s="14">
        <v>151120</v>
      </c>
      <c r="BB30" s="13">
        <f t="shared" si="19"/>
        <v>5546.1040000000003</v>
      </c>
      <c r="BC30" s="16">
        <v>3.6700000000000003E-2</v>
      </c>
      <c r="BD30" s="14">
        <v>148598</v>
      </c>
      <c r="BE30" s="13">
        <f t="shared" si="20"/>
        <v>9911.4866000000002</v>
      </c>
      <c r="BF30" s="16">
        <v>6.6699999999999995E-2</v>
      </c>
      <c r="BG30" s="12">
        <v>138592</v>
      </c>
      <c r="BH30" s="13">
        <f t="shared" si="21"/>
        <v>9230.2272000000012</v>
      </c>
      <c r="BI30" s="16">
        <v>6.6600000000000006E-2</v>
      </c>
    </row>
    <row r="31" spans="1:61" x14ac:dyDescent="0.4">
      <c r="A31" s="128" t="s">
        <v>19</v>
      </c>
      <c r="B31" s="14">
        <v>14411</v>
      </c>
      <c r="C31" s="13">
        <f t="shared" si="3"/>
        <v>1762.4653000000001</v>
      </c>
      <c r="D31" s="16">
        <v>0.12230000000000001</v>
      </c>
      <c r="E31" s="14">
        <v>16700.837</v>
      </c>
      <c r="F31" s="13">
        <f t="shared" si="4"/>
        <v>1715.1759599</v>
      </c>
      <c r="G31" s="16">
        <v>0.1027</v>
      </c>
      <c r="H31" s="14">
        <v>15877.985000000001</v>
      </c>
      <c r="I31" s="13">
        <f t="shared" si="5"/>
        <v>858.99898850000011</v>
      </c>
      <c r="J31" s="16">
        <v>5.4100000000000002E-2</v>
      </c>
      <c r="K31" s="14">
        <v>17160.741000000002</v>
      </c>
      <c r="L31" s="13">
        <f t="shared" si="6"/>
        <v>578.31697170000007</v>
      </c>
      <c r="M31" s="16">
        <v>3.3700000000000001E-2</v>
      </c>
      <c r="N31" s="14">
        <v>23254.620999999999</v>
      </c>
      <c r="O31" s="13">
        <f t="shared" si="7"/>
        <v>344.1683908</v>
      </c>
      <c r="P31" s="16">
        <v>1.4800000000000001E-2</v>
      </c>
      <c r="Q31" s="14">
        <v>24274.011999999999</v>
      </c>
      <c r="R31" s="13">
        <f t="shared" si="8"/>
        <v>441.78701840000002</v>
      </c>
      <c r="S31" s="16">
        <v>1.8200000000000001E-2</v>
      </c>
      <c r="T31" s="14">
        <v>22527.322</v>
      </c>
      <c r="U31" s="13">
        <f t="shared" si="9"/>
        <v>412.24999259999998</v>
      </c>
      <c r="V31" s="16">
        <v>1.83E-2</v>
      </c>
      <c r="W31" s="14">
        <v>25027.905999999999</v>
      </c>
      <c r="X31" s="13">
        <f t="shared" si="10"/>
        <v>265.2958036</v>
      </c>
      <c r="Y31" s="16">
        <v>1.06E-2</v>
      </c>
      <c r="Z31" s="14">
        <v>36632.582000000002</v>
      </c>
      <c r="AA31" s="13">
        <f t="shared" si="11"/>
        <v>197.81594280000002</v>
      </c>
      <c r="AB31" s="16">
        <v>5.4000000000000003E-3</v>
      </c>
      <c r="AC31" s="14">
        <v>39486.512000000002</v>
      </c>
      <c r="AD31" s="13">
        <f t="shared" si="12"/>
        <v>23.691907199999999</v>
      </c>
      <c r="AE31" s="16">
        <v>5.9999999999999995E-4</v>
      </c>
      <c r="AF31" s="14">
        <v>42273</v>
      </c>
      <c r="AG31" s="13">
        <f t="shared" si="22"/>
        <v>8.454600000000001</v>
      </c>
      <c r="AH31" s="16">
        <v>2.0000000000000001E-4</v>
      </c>
      <c r="AI31" s="14">
        <v>63152</v>
      </c>
      <c r="AJ31" s="13">
        <f t="shared" si="13"/>
        <v>6.3151999999999999</v>
      </c>
      <c r="AK31" s="16">
        <v>1E-4</v>
      </c>
      <c r="AL31" s="14">
        <v>80894</v>
      </c>
      <c r="AM31" s="13">
        <f t="shared" si="14"/>
        <v>0</v>
      </c>
      <c r="AN31" s="15"/>
      <c r="AO31" s="14">
        <v>95995</v>
      </c>
      <c r="AP31" s="13">
        <f t="shared" si="15"/>
        <v>0</v>
      </c>
      <c r="AQ31" s="15"/>
      <c r="AR31" s="14">
        <v>98855</v>
      </c>
      <c r="AS31" s="13">
        <f t="shared" si="16"/>
        <v>0</v>
      </c>
      <c r="AT31" s="15"/>
      <c r="AU31" s="14">
        <v>119748</v>
      </c>
      <c r="AV31" s="13">
        <f t="shared" si="17"/>
        <v>0</v>
      </c>
      <c r="AW31" s="15"/>
      <c r="AX31" s="18">
        <v>132735</v>
      </c>
      <c r="AY31" s="13">
        <f t="shared" si="18"/>
        <v>0</v>
      </c>
      <c r="AZ31" s="19"/>
      <c r="BA31" s="14">
        <v>146306</v>
      </c>
      <c r="BB31" s="13">
        <f t="shared" si="19"/>
        <v>0</v>
      </c>
      <c r="BC31" s="16"/>
      <c r="BD31" s="14">
        <v>146734</v>
      </c>
      <c r="BE31" s="13">
        <f t="shared" si="20"/>
        <v>88.040399999999991</v>
      </c>
      <c r="BF31" s="16">
        <v>5.9999999999999995E-4</v>
      </c>
      <c r="BG31" s="12">
        <v>158815</v>
      </c>
      <c r="BH31" s="13">
        <f t="shared" si="21"/>
        <v>1000.5345</v>
      </c>
      <c r="BI31" s="16">
        <v>6.3E-3</v>
      </c>
    </row>
    <row r="32" spans="1:61" x14ac:dyDescent="0.4">
      <c r="A32" s="128" t="s">
        <v>20</v>
      </c>
      <c r="B32" s="14">
        <v>29969</v>
      </c>
      <c r="C32" s="13">
        <f t="shared" si="3"/>
        <v>2280.6408999999999</v>
      </c>
      <c r="D32" s="16">
        <v>7.6100000000000001E-2</v>
      </c>
      <c r="E32" s="14">
        <v>29667</v>
      </c>
      <c r="F32" s="13">
        <f t="shared" si="4"/>
        <v>2017.3560000000002</v>
      </c>
      <c r="G32" s="16">
        <v>6.8000000000000005E-2</v>
      </c>
      <c r="H32" s="14">
        <v>35628.222000000002</v>
      </c>
      <c r="I32" s="13">
        <f t="shared" si="5"/>
        <v>28.502577600000002</v>
      </c>
      <c r="J32" s="16">
        <v>8.0000000000000004E-4</v>
      </c>
      <c r="K32" s="14">
        <v>45833.383000000002</v>
      </c>
      <c r="L32" s="13">
        <f t="shared" si="6"/>
        <v>18.333353200000001</v>
      </c>
      <c r="M32" s="16">
        <v>4.0000000000000002E-4</v>
      </c>
      <c r="N32" s="14">
        <v>52516.680999999997</v>
      </c>
      <c r="O32" s="13">
        <f t="shared" si="7"/>
        <v>21.006672399999999</v>
      </c>
      <c r="P32" s="16">
        <v>4.0000000000000002E-4</v>
      </c>
      <c r="Q32" s="14">
        <v>51556.569000000003</v>
      </c>
      <c r="R32" s="13">
        <f t="shared" si="8"/>
        <v>30.933941399999998</v>
      </c>
      <c r="S32" s="16">
        <v>5.9999999999999995E-4</v>
      </c>
      <c r="T32" s="14">
        <v>48328</v>
      </c>
      <c r="U32" s="13">
        <f t="shared" si="9"/>
        <v>91.8232</v>
      </c>
      <c r="V32" s="16">
        <v>1.9E-3</v>
      </c>
      <c r="W32" s="14">
        <v>43486</v>
      </c>
      <c r="X32" s="13">
        <f t="shared" si="10"/>
        <v>56.531800000000004</v>
      </c>
      <c r="Y32" s="16">
        <v>1.3000000000000002E-3</v>
      </c>
      <c r="Z32" s="14">
        <v>51689</v>
      </c>
      <c r="AA32" s="13">
        <f t="shared" si="11"/>
        <v>139.56030000000001</v>
      </c>
      <c r="AB32" s="16">
        <v>2.7000000000000001E-3</v>
      </c>
      <c r="AC32" s="14">
        <v>47802</v>
      </c>
      <c r="AD32" s="13">
        <f t="shared" si="12"/>
        <v>148.18619999999999</v>
      </c>
      <c r="AE32" s="16">
        <v>3.0999999999999999E-3</v>
      </c>
      <c r="AF32" s="14">
        <v>46247</v>
      </c>
      <c r="AG32" s="13">
        <f t="shared" si="22"/>
        <v>129.49160000000001</v>
      </c>
      <c r="AH32" s="16">
        <v>2.8E-3</v>
      </c>
      <c r="AI32" s="14">
        <v>46274</v>
      </c>
      <c r="AJ32" s="13">
        <f t="shared" si="13"/>
        <v>41.646599999999999</v>
      </c>
      <c r="AK32" s="16">
        <v>8.9999999999999998E-4</v>
      </c>
      <c r="AL32" s="14">
        <v>47007</v>
      </c>
      <c r="AM32" s="13">
        <f t="shared" si="14"/>
        <v>56.408399999999993</v>
      </c>
      <c r="AN32" s="16">
        <v>1.1999999999999999E-3</v>
      </c>
      <c r="AO32" s="14">
        <v>54427</v>
      </c>
      <c r="AP32" s="13">
        <f t="shared" si="15"/>
        <v>59.869700000000002</v>
      </c>
      <c r="AQ32" s="16">
        <v>1.1000000000000001E-3</v>
      </c>
      <c r="AR32" s="14">
        <v>64894</v>
      </c>
      <c r="AS32" s="13">
        <f t="shared" si="16"/>
        <v>45.425800000000002</v>
      </c>
      <c r="AT32" s="16">
        <v>6.9999999999999999E-4</v>
      </c>
      <c r="AU32" s="14">
        <v>79210</v>
      </c>
      <c r="AV32" s="13">
        <f t="shared" si="17"/>
        <v>174.262</v>
      </c>
      <c r="AW32" s="16">
        <v>2.2000000000000001E-3</v>
      </c>
      <c r="AX32" s="18">
        <v>86415</v>
      </c>
      <c r="AY32" s="13">
        <f t="shared" si="18"/>
        <v>51.848999999999997</v>
      </c>
      <c r="AZ32" s="19">
        <v>5.9999999999999995E-4</v>
      </c>
      <c r="BA32" s="14">
        <v>125192</v>
      </c>
      <c r="BB32" s="13">
        <f t="shared" si="19"/>
        <v>75.115199999999987</v>
      </c>
      <c r="BC32" s="16">
        <v>5.9999999999999995E-4</v>
      </c>
      <c r="BD32" s="14">
        <v>153018</v>
      </c>
      <c r="BE32" s="13">
        <f t="shared" si="20"/>
        <v>413.14860000000004</v>
      </c>
      <c r="BF32" s="16">
        <v>2.7000000000000001E-3</v>
      </c>
      <c r="BG32" s="12">
        <v>164249</v>
      </c>
      <c r="BH32" s="13">
        <f t="shared" si="21"/>
        <v>147.82409999999999</v>
      </c>
      <c r="BI32" s="16">
        <v>8.9999999999999998E-4</v>
      </c>
    </row>
    <row r="33" spans="1:61" x14ac:dyDescent="0.4">
      <c r="A33" s="128" t="s">
        <v>21</v>
      </c>
      <c r="B33" s="14">
        <v>7340</v>
      </c>
      <c r="C33" s="13">
        <f t="shared" si="3"/>
        <v>76.335999999999999</v>
      </c>
      <c r="D33" s="16">
        <v>1.04E-2</v>
      </c>
      <c r="E33" s="14">
        <v>10250.204</v>
      </c>
      <c r="F33" s="13">
        <f t="shared" si="4"/>
        <v>79.95159120000001</v>
      </c>
      <c r="G33" s="16">
        <v>7.8000000000000005E-3</v>
      </c>
      <c r="H33" s="14">
        <v>10176.996999999999</v>
      </c>
      <c r="I33" s="13">
        <f t="shared" si="5"/>
        <v>0</v>
      </c>
      <c r="J33" s="16">
        <v>0</v>
      </c>
      <c r="K33" s="14">
        <v>11902.895</v>
      </c>
      <c r="L33" s="13">
        <f t="shared" si="6"/>
        <v>8.3320265000000013</v>
      </c>
      <c r="M33" s="16">
        <v>7.000000000000001E-4</v>
      </c>
      <c r="N33" s="14">
        <v>13405.329</v>
      </c>
      <c r="O33" s="13">
        <f t="shared" si="7"/>
        <v>56.302381799999992</v>
      </c>
      <c r="P33" s="16">
        <v>4.1999999999999997E-3</v>
      </c>
      <c r="Q33" s="14">
        <v>15374.938</v>
      </c>
      <c r="R33" s="13">
        <f t="shared" si="8"/>
        <v>24.5999008</v>
      </c>
      <c r="S33" s="16">
        <v>1.6000000000000001E-3</v>
      </c>
      <c r="T33" s="14">
        <v>18277.063999999998</v>
      </c>
      <c r="U33" s="13">
        <f t="shared" si="9"/>
        <v>14.621651199999999</v>
      </c>
      <c r="V33" s="16">
        <v>8.0000000000000004E-4</v>
      </c>
      <c r="W33" s="14">
        <v>20161.053</v>
      </c>
      <c r="X33" s="13">
        <f t="shared" si="10"/>
        <v>0</v>
      </c>
      <c r="Y33" s="16">
        <v>0</v>
      </c>
      <c r="Z33" s="14">
        <v>27569.898000000001</v>
      </c>
      <c r="AA33" s="13">
        <f t="shared" si="11"/>
        <v>24.812908199999999</v>
      </c>
      <c r="AB33" s="16">
        <v>8.9999999999999998E-4</v>
      </c>
      <c r="AC33" s="14">
        <v>28017.056</v>
      </c>
      <c r="AD33" s="13">
        <f t="shared" si="12"/>
        <v>61.637523200000004</v>
      </c>
      <c r="AE33" s="16">
        <v>2.2000000000000001E-3</v>
      </c>
      <c r="AF33" s="14">
        <v>34452</v>
      </c>
      <c r="AG33" s="13">
        <f t="shared" si="22"/>
        <v>127.47240000000001</v>
      </c>
      <c r="AH33" s="16">
        <v>3.7000000000000002E-3</v>
      </c>
      <c r="AI33" s="14">
        <v>37636</v>
      </c>
      <c r="AJ33" s="13">
        <f t="shared" si="13"/>
        <v>195.7072</v>
      </c>
      <c r="AK33" s="16">
        <v>5.1999999999999998E-3</v>
      </c>
      <c r="AL33" s="14">
        <v>33432</v>
      </c>
      <c r="AM33" s="13">
        <f t="shared" si="14"/>
        <v>120.3552</v>
      </c>
      <c r="AN33" s="16">
        <v>3.5999999999999999E-3</v>
      </c>
      <c r="AO33" s="14">
        <v>39015</v>
      </c>
      <c r="AP33" s="13">
        <f t="shared" si="15"/>
        <v>78.03</v>
      </c>
      <c r="AQ33" s="16">
        <v>2E-3</v>
      </c>
      <c r="AR33" s="14">
        <v>43576</v>
      </c>
      <c r="AS33" s="13">
        <f t="shared" si="16"/>
        <v>34.860800000000005</v>
      </c>
      <c r="AT33" s="16">
        <v>8.0000000000000004E-4</v>
      </c>
      <c r="AU33" s="14">
        <v>51431</v>
      </c>
      <c r="AV33" s="13">
        <f t="shared" si="17"/>
        <v>66.860299999999995</v>
      </c>
      <c r="AW33" s="16">
        <v>1.2999999999999999E-3</v>
      </c>
      <c r="AX33" s="18">
        <v>50420</v>
      </c>
      <c r="AY33" s="13">
        <f t="shared" si="18"/>
        <v>403.36</v>
      </c>
      <c r="AZ33" s="19">
        <v>8.0000000000000002E-3</v>
      </c>
      <c r="BA33" s="14">
        <v>56404</v>
      </c>
      <c r="BB33" s="13">
        <f t="shared" si="19"/>
        <v>473.79359999999997</v>
      </c>
      <c r="BC33" s="16">
        <v>8.3999999999999995E-3</v>
      </c>
      <c r="BD33" s="14">
        <v>59299</v>
      </c>
      <c r="BE33" s="13">
        <f t="shared" si="20"/>
        <v>842.0458000000001</v>
      </c>
      <c r="BF33" s="16">
        <v>1.4200000000000001E-2</v>
      </c>
      <c r="BG33" s="12">
        <v>56428</v>
      </c>
      <c r="BH33" s="13">
        <f t="shared" si="21"/>
        <v>1241.4159999999999</v>
      </c>
      <c r="BI33" s="16">
        <v>2.1999999999999999E-2</v>
      </c>
    </row>
    <row r="34" spans="1:61" x14ac:dyDescent="0.4">
      <c r="A34" s="20" t="s">
        <v>22</v>
      </c>
      <c r="B34" s="14">
        <v>0</v>
      </c>
      <c r="C34" s="13">
        <f t="shared" si="3"/>
        <v>0</v>
      </c>
      <c r="D34" s="16"/>
      <c r="E34" s="14">
        <v>0</v>
      </c>
      <c r="F34" s="13">
        <f t="shared" si="4"/>
        <v>0</v>
      </c>
      <c r="G34" s="16">
        <v>0</v>
      </c>
      <c r="H34" s="14">
        <v>42217.821000000004</v>
      </c>
      <c r="I34" s="13">
        <f t="shared" si="5"/>
        <v>0</v>
      </c>
      <c r="J34" s="16">
        <v>0</v>
      </c>
      <c r="K34" s="14">
        <v>68491.282999999996</v>
      </c>
      <c r="L34" s="13">
        <f t="shared" si="6"/>
        <v>0</v>
      </c>
      <c r="M34" s="16">
        <v>0</v>
      </c>
      <c r="N34" s="14">
        <v>45285.527999999998</v>
      </c>
      <c r="O34" s="13">
        <f t="shared" si="7"/>
        <v>0</v>
      </c>
      <c r="P34" s="16">
        <v>0</v>
      </c>
      <c r="Q34" s="14">
        <v>20347.519</v>
      </c>
      <c r="R34" s="13">
        <f t="shared" si="8"/>
        <v>0</v>
      </c>
      <c r="S34" s="16">
        <v>0</v>
      </c>
      <c r="T34" s="14">
        <v>18646.560000000001</v>
      </c>
      <c r="U34" s="13">
        <f t="shared" si="9"/>
        <v>0</v>
      </c>
      <c r="V34" s="16">
        <v>0</v>
      </c>
      <c r="W34" s="14">
        <v>16517.577000000001</v>
      </c>
      <c r="X34" s="13">
        <f t="shared" si="10"/>
        <v>0</v>
      </c>
      <c r="Y34" s="16">
        <v>0</v>
      </c>
      <c r="Z34" s="14">
        <v>17682.901999999998</v>
      </c>
      <c r="AA34" s="13">
        <f t="shared" si="11"/>
        <v>0</v>
      </c>
      <c r="AB34" s="16">
        <v>0</v>
      </c>
      <c r="AC34" s="14">
        <v>35663.834999999999</v>
      </c>
      <c r="AD34" s="13">
        <f t="shared" si="12"/>
        <v>0</v>
      </c>
      <c r="AE34" s="16">
        <v>0</v>
      </c>
      <c r="AF34" s="14">
        <v>231776</v>
      </c>
      <c r="AG34" s="13">
        <f t="shared" si="22"/>
        <v>1344.3008</v>
      </c>
      <c r="AH34" s="16">
        <v>5.7999999999999996E-3</v>
      </c>
      <c r="AI34" s="14">
        <v>303572</v>
      </c>
      <c r="AJ34" s="13">
        <f t="shared" si="13"/>
        <v>1912.5036</v>
      </c>
      <c r="AK34" s="16">
        <v>6.3E-3</v>
      </c>
      <c r="AL34" s="14">
        <v>12338</v>
      </c>
      <c r="AM34" s="13">
        <f t="shared" si="14"/>
        <v>0</v>
      </c>
      <c r="AN34" s="15"/>
      <c r="AO34" s="14">
        <v>16529</v>
      </c>
      <c r="AP34" s="13">
        <f t="shared" si="15"/>
        <v>0</v>
      </c>
      <c r="AQ34" s="15"/>
      <c r="AR34" s="14">
        <v>12413</v>
      </c>
      <c r="AS34" s="13">
        <f t="shared" si="16"/>
        <v>0</v>
      </c>
      <c r="AT34" s="15"/>
      <c r="AU34" s="14">
        <v>14232</v>
      </c>
      <c r="AV34" s="13">
        <f t="shared" si="17"/>
        <v>0</v>
      </c>
      <c r="AW34" s="15"/>
      <c r="AX34" s="18">
        <v>13665</v>
      </c>
      <c r="AY34" s="13">
        <f t="shared" si="18"/>
        <v>0</v>
      </c>
      <c r="AZ34" s="19"/>
      <c r="BA34" s="14">
        <v>39906</v>
      </c>
      <c r="BB34" s="13">
        <f t="shared" si="19"/>
        <v>0</v>
      </c>
      <c r="BC34" s="16"/>
      <c r="BD34" s="14">
        <v>14846</v>
      </c>
      <c r="BE34" s="13">
        <f t="shared" si="20"/>
        <v>0</v>
      </c>
      <c r="BF34" s="15"/>
      <c r="BG34" s="12">
        <v>4596</v>
      </c>
      <c r="BH34" s="13">
        <f t="shared" si="21"/>
        <v>0</v>
      </c>
      <c r="BI34" s="15"/>
    </row>
    <row r="35" spans="1:61" x14ac:dyDescent="0.4">
      <c r="A35" s="20" t="s">
        <v>23</v>
      </c>
      <c r="B35" s="14">
        <v>0</v>
      </c>
      <c r="C35" s="13">
        <f t="shared" si="3"/>
        <v>0</v>
      </c>
      <c r="D35" s="16"/>
      <c r="E35" s="14">
        <v>0</v>
      </c>
      <c r="F35" s="13">
        <f t="shared" si="4"/>
        <v>0</v>
      </c>
      <c r="G35" s="16">
        <v>0</v>
      </c>
      <c r="H35" s="14">
        <v>0</v>
      </c>
      <c r="I35" s="13">
        <f t="shared" si="5"/>
        <v>0</v>
      </c>
      <c r="J35" s="16">
        <v>0</v>
      </c>
      <c r="K35" s="14">
        <v>0</v>
      </c>
      <c r="L35" s="13">
        <f t="shared" si="6"/>
        <v>0</v>
      </c>
      <c r="M35" s="16">
        <v>0</v>
      </c>
      <c r="N35" s="14">
        <v>0</v>
      </c>
      <c r="O35" s="13">
        <f t="shared" si="7"/>
        <v>0</v>
      </c>
      <c r="P35" s="16">
        <v>0</v>
      </c>
      <c r="Q35" s="14">
        <v>0</v>
      </c>
      <c r="R35" s="13">
        <f t="shared" si="8"/>
        <v>0</v>
      </c>
      <c r="S35" s="16">
        <v>0</v>
      </c>
      <c r="T35" s="14">
        <v>0</v>
      </c>
      <c r="U35" s="13">
        <f t="shared" si="9"/>
        <v>0</v>
      </c>
      <c r="V35" s="16">
        <v>0</v>
      </c>
      <c r="W35" s="14">
        <v>0</v>
      </c>
      <c r="X35" s="13">
        <f t="shared" si="10"/>
        <v>0</v>
      </c>
      <c r="Y35" s="16">
        <v>0</v>
      </c>
      <c r="Z35" s="14">
        <v>0</v>
      </c>
      <c r="AA35" s="13">
        <f t="shared" si="11"/>
        <v>0</v>
      </c>
      <c r="AB35" s="16">
        <v>0</v>
      </c>
      <c r="AC35" s="14">
        <v>0</v>
      </c>
      <c r="AD35" s="13">
        <f t="shared" si="12"/>
        <v>0</v>
      </c>
      <c r="AE35" s="16">
        <v>0</v>
      </c>
      <c r="AF35" s="17"/>
      <c r="AG35" s="13">
        <f t="shared" si="22"/>
        <v>0</v>
      </c>
      <c r="AH35" s="15"/>
      <c r="AI35" s="17"/>
      <c r="AJ35" s="13">
        <f t="shared" si="13"/>
        <v>0</v>
      </c>
      <c r="AK35" s="15"/>
      <c r="AL35" s="14">
        <v>325650</v>
      </c>
      <c r="AM35" s="13">
        <f t="shared" si="14"/>
        <v>2572.6350000000002</v>
      </c>
      <c r="AN35" s="16">
        <v>7.9000000000000008E-3</v>
      </c>
      <c r="AO35" s="14">
        <v>353899</v>
      </c>
      <c r="AP35" s="13">
        <f t="shared" si="15"/>
        <v>4105.2284</v>
      </c>
      <c r="AQ35" s="16">
        <v>1.1599999999999999E-2</v>
      </c>
      <c r="AR35" s="14">
        <v>384995</v>
      </c>
      <c r="AS35" s="13">
        <f t="shared" si="16"/>
        <v>5505.4285</v>
      </c>
      <c r="AT35" s="16">
        <v>1.43E-2</v>
      </c>
      <c r="AU35" s="14">
        <v>419264</v>
      </c>
      <c r="AV35" s="13">
        <f t="shared" si="17"/>
        <v>9265.7344000000012</v>
      </c>
      <c r="AW35" s="16">
        <v>2.2100000000000002E-2</v>
      </c>
      <c r="AX35" s="18">
        <v>441142</v>
      </c>
      <c r="AY35" s="13">
        <f t="shared" si="18"/>
        <v>9308.0962</v>
      </c>
      <c r="AZ35" s="19">
        <v>2.1100000000000001E-2</v>
      </c>
      <c r="BA35" s="14">
        <v>456733</v>
      </c>
      <c r="BB35" s="13">
        <f t="shared" si="19"/>
        <v>10048.126</v>
      </c>
      <c r="BC35" s="16">
        <v>2.1999999999999999E-2</v>
      </c>
      <c r="BD35" s="14">
        <v>540944</v>
      </c>
      <c r="BE35" s="13">
        <f t="shared" si="20"/>
        <v>8222.3487999999998</v>
      </c>
      <c r="BF35" s="16">
        <v>1.52E-2</v>
      </c>
      <c r="BG35" s="12">
        <v>657035</v>
      </c>
      <c r="BH35" s="13">
        <f t="shared" si="21"/>
        <v>8410.0480000000007</v>
      </c>
      <c r="BI35" s="16">
        <v>1.2800000000000001E-2</v>
      </c>
    </row>
    <row r="36" spans="1:61" x14ac:dyDescent="0.4">
      <c r="A36" s="20" t="s">
        <v>24</v>
      </c>
      <c r="B36" s="14">
        <v>64135</v>
      </c>
      <c r="C36" s="13">
        <f t="shared" si="3"/>
        <v>667.00400000000002</v>
      </c>
      <c r="D36" s="16">
        <v>1.04E-2</v>
      </c>
      <c r="E36" s="14">
        <v>70509</v>
      </c>
      <c r="F36" s="13">
        <f t="shared" si="4"/>
        <v>592.27559999999994</v>
      </c>
      <c r="G36" s="16">
        <v>8.3999999999999995E-3</v>
      </c>
      <c r="H36" s="14">
        <v>75075.028999999995</v>
      </c>
      <c r="I36" s="13">
        <f t="shared" si="5"/>
        <v>82.582531900000006</v>
      </c>
      <c r="J36" s="16">
        <v>1.1000000000000001E-3</v>
      </c>
      <c r="K36" s="14">
        <v>85352.198999999993</v>
      </c>
      <c r="L36" s="13">
        <f t="shared" si="6"/>
        <v>290.19747660000002</v>
      </c>
      <c r="M36" s="16">
        <v>3.4000000000000002E-3</v>
      </c>
      <c r="N36" s="14">
        <v>99491.183999999994</v>
      </c>
      <c r="O36" s="13">
        <f t="shared" si="7"/>
        <v>388.01561759999998</v>
      </c>
      <c r="P36" s="16">
        <v>3.9000000000000003E-3</v>
      </c>
      <c r="Q36" s="14">
        <v>110992.886</v>
      </c>
      <c r="R36" s="13">
        <f t="shared" si="8"/>
        <v>288.58150360000002</v>
      </c>
      <c r="S36" s="16">
        <v>2.6000000000000003E-3</v>
      </c>
      <c r="T36" s="14">
        <v>122838</v>
      </c>
      <c r="U36" s="13">
        <f t="shared" si="9"/>
        <v>282.5274</v>
      </c>
      <c r="V36" s="16">
        <v>2.3E-3</v>
      </c>
      <c r="W36" s="14">
        <v>135261</v>
      </c>
      <c r="X36" s="13">
        <f t="shared" si="10"/>
        <v>284.04809999999998</v>
      </c>
      <c r="Y36" s="16">
        <v>2.0999999999999999E-3</v>
      </c>
      <c r="Z36" s="14">
        <v>193683</v>
      </c>
      <c r="AA36" s="13">
        <f t="shared" si="11"/>
        <v>697.25879999999995</v>
      </c>
      <c r="AB36" s="16">
        <v>3.5999999999999999E-3</v>
      </c>
      <c r="AC36" s="14">
        <v>202056</v>
      </c>
      <c r="AD36" s="13">
        <f t="shared" si="12"/>
        <v>949.66320000000007</v>
      </c>
      <c r="AE36" s="16">
        <v>4.7000000000000002E-3</v>
      </c>
      <c r="AF36" s="14">
        <v>10410</v>
      </c>
      <c r="AG36" s="13">
        <f t="shared" si="22"/>
        <v>0</v>
      </c>
      <c r="AH36" s="15"/>
      <c r="AI36" s="14">
        <v>8893</v>
      </c>
      <c r="AJ36" s="13">
        <f t="shared" si="13"/>
        <v>0</v>
      </c>
      <c r="AK36" s="15"/>
      <c r="AL36" s="14">
        <v>23689</v>
      </c>
      <c r="AM36" s="13">
        <f t="shared" si="14"/>
        <v>0</v>
      </c>
      <c r="AN36" s="15"/>
      <c r="AO36" s="14">
        <v>33042</v>
      </c>
      <c r="AP36" s="13">
        <f t="shared" si="15"/>
        <v>0</v>
      </c>
      <c r="AQ36" s="15"/>
      <c r="AR36" s="14">
        <v>44628</v>
      </c>
      <c r="AS36" s="13">
        <f t="shared" si="16"/>
        <v>0</v>
      </c>
      <c r="AT36" s="15"/>
      <c r="AU36" s="14">
        <v>51300</v>
      </c>
      <c r="AV36" s="13">
        <f t="shared" si="17"/>
        <v>0</v>
      </c>
      <c r="AW36" s="15"/>
      <c r="AX36" s="18">
        <v>54472</v>
      </c>
      <c r="AY36" s="13">
        <f t="shared" si="18"/>
        <v>0</v>
      </c>
      <c r="AZ36" s="19"/>
      <c r="BA36" s="14">
        <v>66867</v>
      </c>
      <c r="BB36" s="13">
        <f t="shared" si="19"/>
        <v>0</v>
      </c>
      <c r="BC36" s="16"/>
      <c r="BD36" s="14">
        <v>65157</v>
      </c>
      <c r="BE36" s="13">
        <f t="shared" si="20"/>
        <v>0</v>
      </c>
      <c r="BF36" s="15"/>
      <c r="BG36" s="12">
        <v>66092</v>
      </c>
      <c r="BH36" s="13">
        <f t="shared" si="21"/>
        <v>0</v>
      </c>
      <c r="BI36" s="15"/>
    </row>
    <row r="37" spans="1:61" x14ac:dyDescent="0.4">
      <c r="A37" s="3" t="s">
        <v>25</v>
      </c>
      <c r="B37" s="30">
        <v>221036</v>
      </c>
      <c r="C37" s="31">
        <f t="shared" si="3"/>
        <v>12466.430399999999</v>
      </c>
      <c r="D37" s="32">
        <v>5.6399999999999999E-2</v>
      </c>
      <c r="E37" s="30">
        <v>246372.53599999999</v>
      </c>
      <c r="F37" s="31">
        <f t="shared" si="4"/>
        <v>11431.685670399998</v>
      </c>
      <c r="G37" s="32">
        <v>4.6399999999999997E-2</v>
      </c>
      <c r="H37" s="30">
        <v>283741.36599999998</v>
      </c>
      <c r="I37" s="31">
        <f t="shared" si="5"/>
        <v>1929.4412887999999</v>
      </c>
      <c r="J37" s="32">
        <v>6.8000000000000005E-3</v>
      </c>
      <c r="K37" s="30">
        <v>342345.88500000001</v>
      </c>
      <c r="L37" s="31">
        <f t="shared" si="6"/>
        <v>2464.8903719999998</v>
      </c>
      <c r="M37" s="32">
        <v>7.1999999999999998E-3</v>
      </c>
      <c r="N37" s="30">
        <v>359517.413</v>
      </c>
      <c r="O37" s="31">
        <f t="shared" si="7"/>
        <v>2444.7184084</v>
      </c>
      <c r="P37" s="32">
        <v>6.8000000000000005E-3</v>
      </c>
      <c r="Q37" s="30">
        <v>373624.73599999998</v>
      </c>
      <c r="R37" s="31">
        <f t="shared" si="8"/>
        <v>2279.1108896000001</v>
      </c>
      <c r="S37" s="32">
        <v>6.1000000000000004E-3</v>
      </c>
      <c r="T37" s="30">
        <v>407391.13500000001</v>
      </c>
      <c r="U37" s="31">
        <f t="shared" si="9"/>
        <v>2362.8685829999999</v>
      </c>
      <c r="V37" s="32">
        <v>5.7999999999999996E-3</v>
      </c>
      <c r="W37" s="30">
        <v>448483.826</v>
      </c>
      <c r="X37" s="31">
        <f t="shared" si="10"/>
        <v>1973.3288344000002</v>
      </c>
      <c r="Y37" s="32">
        <v>4.4000000000000003E-3</v>
      </c>
      <c r="Z37" s="30">
        <v>620641.81700000004</v>
      </c>
      <c r="AA37" s="31">
        <f t="shared" si="11"/>
        <v>3289.4016301000001</v>
      </c>
      <c r="AB37" s="32">
        <v>5.3E-3</v>
      </c>
      <c r="AC37" s="30">
        <v>682905.53</v>
      </c>
      <c r="AD37" s="31">
        <f t="shared" si="12"/>
        <v>4985.2103690000004</v>
      </c>
      <c r="AE37" s="32">
        <v>7.3000000000000001E-3</v>
      </c>
      <c r="AF37" s="30">
        <v>720780</v>
      </c>
      <c r="AG37" s="31">
        <f>AF37*AH37</f>
        <v>6847.41</v>
      </c>
      <c r="AH37" s="32">
        <v>9.4999999999999998E-3</v>
      </c>
      <c r="AI37" s="30">
        <v>786484</v>
      </c>
      <c r="AJ37" s="31">
        <f t="shared" si="13"/>
        <v>7628.8948</v>
      </c>
      <c r="AK37" s="32">
        <v>9.7000000000000003E-3</v>
      </c>
      <c r="AL37" s="30">
        <v>847289</v>
      </c>
      <c r="AM37" s="31">
        <f t="shared" si="14"/>
        <v>7540.8720999999996</v>
      </c>
      <c r="AN37" s="32">
        <v>8.8999999999999999E-3</v>
      </c>
      <c r="AO37" s="30">
        <v>938227</v>
      </c>
      <c r="AP37" s="31">
        <f t="shared" si="15"/>
        <v>8631.6883999999991</v>
      </c>
      <c r="AQ37" s="32">
        <v>9.1999999999999998E-3</v>
      </c>
      <c r="AR37" s="30">
        <v>1024734</v>
      </c>
      <c r="AS37" s="31">
        <f t="shared" si="16"/>
        <v>10452.2868</v>
      </c>
      <c r="AT37" s="32">
        <v>1.0200000000000001E-2</v>
      </c>
      <c r="AU37" s="30">
        <v>1187834</v>
      </c>
      <c r="AV37" s="31">
        <f t="shared" si="17"/>
        <v>15679.408799999999</v>
      </c>
      <c r="AW37" s="32">
        <v>1.32E-2</v>
      </c>
      <c r="AX37" s="33">
        <v>1216138</v>
      </c>
      <c r="AY37" s="31">
        <f t="shared" si="18"/>
        <v>17634.001</v>
      </c>
      <c r="AZ37" s="34">
        <v>1.4500000000000001E-2</v>
      </c>
      <c r="BA37" s="30">
        <v>1358021</v>
      </c>
      <c r="BB37" s="31">
        <f t="shared" si="19"/>
        <v>21185.1276</v>
      </c>
      <c r="BC37" s="32">
        <v>1.5599999999999999E-2</v>
      </c>
      <c r="BD37" s="30">
        <v>1475801</v>
      </c>
      <c r="BE37" s="31">
        <f t="shared" si="20"/>
        <v>25678.937399999999</v>
      </c>
      <c r="BF37" s="32">
        <v>1.7399999999999999E-2</v>
      </c>
      <c r="BG37" s="35">
        <v>1594281</v>
      </c>
      <c r="BH37" s="31">
        <f t="shared" si="21"/>
        <v>28059.345600000001</v>
      </c>
      <c r="BI37" s="32">
        <v>1.7600000000000001E-2</v>
      </c>
    </row>
    <row r="38" spans="1:61" x14ac:dyDescent="0.4">
      <c r="A38" s="2" t="s">
        <v>116</v>
      </c>
      <c r="B38" s="6">
        <f>SUM(B25:B36)-B37</f>
        <v>0</v>
      </c>
      <c r="C38" s="6">
        <f>SUM(C25:C36)-C37</f>
        <v>16.629400000001624</v>
      </c>
      <c r="D38" s="8">
        <f>C37/B37-D37</f>
        <v>0</v>
      </c>
      <c r="E38" s="6">
        <f>SUM(E25:E36)-E37</f>
        <v>0.45000000001164153</v>
      </c>
      <c r="F38" s="6">
        <f>SUM(F25:F36)-F37</f>
        <v>-8.781736799999635</v>
      </c>
      <c r="G38" s="8">
        <f>F37/E37-G37</f>
        <v>0</v>
      </c>
      <c r="H38" s="6">
        <f>SUM(H25:H36)-H37</f>
        <v>0</v>
      </c>
      <c r="I38" s="6">
        <f>SUM(I25:I36)-I37</f>
        <v>1.6892463000003772</v>
      </c>
      <c r="J38" s="8">
        <f>I37/H37-J37</f>
        <v>0</v>
      </c>
      <c r="K38" s="6">
        <f>SUM(K25:K36)-K37</f>
        <v>0</v>
      </c>
      <c r="L38" s="6">
        <f>SUM(L25:L36)-L37</f>
        <v>2.9649018000004617</v>
      </c>
      <c r="M38" s="8">
        <f>L37/K37-M37</f>
        <v>0</v>
      </c>
      <c r="N38" s="6">
        <f>SUM(N25:N36)-N37</f>
        <v>0</v>
      </c>
      <c r="O38" s="6">
        <f>SUM(O25:O36)-O37</f>
        <v>2.6952409999998963</v>
      </c>
      <c r="P38" s="8">
        <f>O37/N37-P37</f>
        <v>0</v>
      </c>
      <c r="Q38" s="6">
        <f>SUM(Q25:Q36)-Q37</f>
        <v>0</v>
      </c>
      <c r="R38" s="6">
        <f>SUM(R25:R36)-R37</f>
        <v>10.898141099999975</v>
      </c>
      <c r="S38" s="8">
        <f>R37/Q37-S37</f>
        <v>0</v>
      </c>
      <c r="T38" s="6">
        <f>SUM(T25:T36)-T37</f>
        <v>-0.38199999998323619</v>
      </c>
      <c r="U38" s="6">
        <f>SUM(U25:U36)-U37</f>
        <v>-11.742867699999806</v>
      </c>
      <c r="V38" s="8">
        <f>U37/T37-V37</f>
        <v>0</v>
      </c>
      <c r="W38" s="6">
        <f>SUM(W25:W36)-W37</f>
        <v>-8.7999999988824129E-2</v>
      </c>
      <c r="X38" s="6">
        <f>SUM(X25:X36)-X37</f>
        <v>-23.177400500000431</v>
      </c>
      <c r="Y38" s="8">
        <f>X37/W37-Y37</f>
        <v>0</v>
      </c>
      <c r="Z38" s="6">
        <v>0</v>
      </c>
      <c r="AA38" s="6">
        <f>SUM(AA25:AA36)-AA37</f>
        <v>-7.1740806999996494</v>
      </c>
      <c r="AB38" s="8">
        <f>AA37/Z37-AB37</f>
        <v>0</v>
      </c>
      <c r="AC38" s="6">
        <f>SUM(AC25:AC36)-AC37</f>
        <v>0.69799999985843897</v>
      </c>
      <c r="AD38" s="6">
        <f>SUM(AD25:AD36)-AD37</f>
        <v>-0.50606340000013006</v>
      </c>
      <c r="AE38" s="8">
        <f>AD37/AC37-AE37</f>
        <v>0</v>
      </c>
      <c r="AF38" s="6">
        <f>SUM(AF25:AF36)-AF37</f>
        <v>0</v>
      </c>
      <c r="AG38" s="6">
        <f>SUM(AG25:AG36)-AG37</f>
        <v>30.820799999999508</v>
      </c>
      <c r="AH38" s="8">
        <f>AG37/AF37-AH37</f>
        <v>0</v>
      </c>
      <c r="AI38" s="6">
        <f>SUM(AI25:AI36)-AI37</f>
        <v>0</v>
      </c>
      <c r="AJ38" s="6">
        <f>SUM(AJ25:AJ36)-AJ37</f>
        <v>-0.84590000000025611</v>
      </c>
      <c r="AK38" s="8">
        <f>AJ37/AI37-AK37</f>
        <v>0</v>
      </c>
      <c r="AM38" s="6">
        <f>SUM(AM25:AM36)-AM37</f>
        <v>-3.841999999998734</v>
      </c>
      <c r="AN38" s="8">
        <f>AM37/AL37-AN37</f>
        <v>0</v>
      </c>
      <c r="AO38" s="6">
        <f>SUM(AO25:AO36)-AO37</f>
        <v>0</v>
      </c>
      <c r="AP38" s="6">
        <f>SUM(AP25:AP36)-AP37</f>
        <v>33.813500000000204</v>
      </c>
      <c r="AQ38" s="8">
        <f>AP37/AO37-AQ37</f>
        <v>0</v>
      </c>
      <c r="AR38" s="6">
        <f>SUM(AR25:AR36)-AR37</f>
        <v>0</v>
      </c>
      <c r="AS38" s="6">
        <f>SUM(AS25:AS36)-AS37</f>
        <v>37.051300000000992</v>
      </c>
      <c r="AT38" s="8">
        <f>AS37/AR37-AT37</f>
        <v>0</v>
      </c>
      <c r="AU38" s="6">
        <f>SUM(AU25:AU36)-AU37</f>
        <v>0</v>
      </c>
      <c r="AV38" s="6">
        <f>SUM(AV25:AV36)-AV37</f>
        <v>34.089800000003379</v>
      </c>
      <c r="AW38" s="8">
        <f>AV37/AU37-AW37</f>
        <v>0</v>
      </c>
      <c r="AX38" s="6">
        <f>SUM(AX25:AX36)-AX37</f>
        <v>0</v>
      </c>
      <c r="AY38" s="6">
        <f>SUM(AY25:AY36)-AY37</f>
        <v>11.399399999998423</v>
      </c>
      <c r="AZ38" s="8">
        <f>AY37/AX37-AZ37</f>
        <v>0</v>
      </c>
      <c r="BA38" s="6">
        <f>SUM(BA25:BA36)-BA37</f>
        <v>0</v>
      </c>
      <c r="BB38" s="6">
        <f>SUM(BB25:BB36)-BB37</f>
        <v>8.5516999999999825</v>
      </c>
      <c r="BC38" s="8">
        <f>BB37/BA37-BC37</f>
        <v>0</v>
      </c>
      <c r="BD38" s="6">
        <f>SUM(BD25:BD36)-BD37</f>
        <v>0</v>
      </c>
      <c r="BE38" s="6">
        <f>SUM(BE25:BE36)-BE37</f>
        <v>41.992999999998574</v>
      </c>
      <c r="BF38" s="8">
        <f>BE37/BD37-BF37</f>
        <v>0</v>
      </c>
      <c r="BG38" s="6">
        <f>SUM(BG25:BG36)-BG37</f>
        <v>0</v>
      </c>
      <c r="BH38" s="6">
        <f>SUM(BH25:BH36)-BH37</f>
        <v>-39.803999999996449</v>
      </c>
      <c r="BI38" s="8">
        <f>BH37/BG37-BI37</f>
        <v>0</v>
      </c>
    </row>
    <row r="39" spans="1:61" x14ac:dyDescent="0.4">
      <c r="A39" s="2" t="s">
        <v>34</v>
      </c>
    </row>
    <row r="40" spans="1:61" x14ac:dyDescent="0.4">
      <c r="A40" s="2" t="s">
        <v>27</v>
      </c>
    </row>
    <row r="42" spans="1:61" x14ac:dyDescent="0.4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 x14ac:dyDescent="0.4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 x14ac:dyDescent="0.4">
      <c r="A44" s="20" t="s">
        <v>127</v>
      </c>
      <c r="B44" s="19">
        <f>[1]!s_stmnote_bank_9501($B$1,B43)/100</f>
        <v>1.46E-2</v>
      </c>
      <c r="C44" s="19" t="s">
        <v>218</v>
      </c>
      <c r="D44" s="19">
        <f>[1]!s_stmnote_bank_9501($B$1,D43)/100</f>
        <v>2.7799999999999998E-2</v>
      </c>
      <c r="E44" s="19">
        <f>[1]!s_stmnote_bank_9501($B$1,E43)/100</f>
        <v>6.0999999999999995E-3</v>
      </c>
      <c r="F44" s="19">
        <f>[1]!s_stmnote_bank_9501($B$1,F43)/100</f>
        <v>1.3100000000000001E-2</v>
      </c>
      <c r="G44" s="19">
        <f>[1]!s_stmnote_bank_9501($B$1,G43)/100</f>
        <v>2.5000000000000001E-3</v>
      </c>
      <c r="H44" s="19">
        <f>[1]!s_stmnote_bank_9501($B$1,H43)/100</f>
        <v>7.3000000000000001E-3</v>
      </c>
      <c r="I44" s="19">
        <f>[1]!s_stmnote_bank_9501($B$1,I43)/100</f>
        <v>1.8E-3</v>
      </c>
      <c r="J44" s="19">
        <f>[1]!s_stmnote_bank_9501($B$1,J43)/100</f>
        <v>6.7000000000000002E-3</v>
      </c>
      <c r="K44" s="19">
        <f>[1]!s_stmnote_bank_9501($B$1,K43)/100</f>
        <v>7.3000000000000001E-3</v>
      </c>
      <c r="L44" s="19">
        <f>[1]!s_stmnote_bank_9501($B$1,L43)/100</f>
        <v>2.0299999999999999E-2</v>
      </c>
      <c r="M44" s="19">
        <f>[1]!s_stmnote_bank_9501($B$1,M43)/100</f>
        <v>2.2499999999999999E-2</v>
      </c>
      <c r="N44" s="19">
        <f>[1]!s_stmnote_bank_9501($B$1,N43)/100</f>
        <v>4.7800000000000002E-2</v>
      </c>
      <c r="O44" s="19">
        <f>[1]!s_stmnote_bank_9501($B$1,O43)/100</f>
        <v>2.23E-2</v>
      </c>
      <c r="P44" s="19">
        <f>[1]!s_stmnote_bank_9501($B$1,P43)/100</f>
        <v>4.7400000000000005E-2</v>
      </c>
      <c r="Q44" s="19">
        <f>[1]!s_stmnote_bank_9501($B$1,Q43)/100</f>
        <v>3.5400000000000001E-2</v>
      </c>
      <c r="R44" s="19">
        <f>[1]!s_stmnote_bank_9501($B$1,R43)/100</f>
        <v>6.9199999999999998E-2</v>
      </c>
      <c r="S44" s="19">
        <f>[1]!s_stmnote_bank_9501($B$1,S43)/100</f>
        <v>3.4799999999999998E-2</v>
      </c>
      <c r="T44" s="19">
        <f>[1]!s_stmnote_bank_9501($B$1,T43)/100</f>
        <v>7.1399999999999991E-2</v>
      </c>
      <c r="U44" s="46">
        <f>[1]!s_stmnote_bank_9501($B$1,U43)/100</f>
        <v>2.8900000000000002E-2</v>
      </c>
    </row>
    <row r="45" spans="1:61" x14ac:dyDescent="0.4">
      <c r="A45" s="20" t="s">
        <v>128</v>
      </c>
      <c r="B45" s="19">
        <f>[1]!s_stmnote_bank_9502($B$1,B43)/100</f>
        <v>0.62219999999999998</v>
      </c>
      <c r="C45" s="19" t="s">
        <v>219</v>
      </c>
      <c r="D45" s="19">
        <f>[1]!s_stmnote_bank_9502($B$1,D43)/100</f>
        <v>1.9E-2</v>
      </c>
      <c r="E45" s="19">
        <f>[1]!s_stmnote_bank_9502($B$1,E43)/100</f>
        <v>0.28100000000000003</v>
      </c>
      <c r="F45" s="19">
        <f>[1]!s_stmnote_bank_9502($B$1,F43)/100</f>
        <v>0.4899</v>
      </c>
      <c r="G45" s="19">
        <f>[1]!s_stmnote_bank_9502($B$1,G43)/100</f>
        <v>0.27699999999999997</v>
      </c>
      <c r="H45" s="19">
        <f>[1]!s_stmnote_bank_9502($B$1,H43)/100</f>
        <v>0.39169999999999999</v>
      </c>
      <c r="I45" s="19">
        <f>[1]!s_stmnote_bank_9502($B$1,I43)/100</f>
        <v>0.1099</v>
      </c>
      <c r="J45" s="19">
        <f>[1]!s_stmnote_bank_9502($B$1,J43)/100</f>
        <v>0.15710000000000002</v>
      </c>
      <c r="K45" s="19">
        <f>[1]!s_stmnote_bank_9502($B$1,K43)/100</f>
        <v>0.3962</v>
      </c>
      <c r="L45" s="19">
        <f>[1]!s_stmnote_bank_9502($B$1,L43)/100</f>
        <v>0.53380000000000005</v>
      </c>
      <c r="M45" s="19">
        <f>[1]!s_stmnote_bank_9502($B$1,M43)/100</f>
        <v>0.2162</v>
      </c>
      <c r="N45" s="19">
        <f>[1]!s_stmnote_bank_9502($B$1,N43)/100</f>
        <v>0.37770000000000004</v>
      </c>
      <c r="O45" s="19">
        <f>[1]!s_stmnote_bank_9502($B$1,O43)/100</f>
        <v>0.1593</v>
      </c>
      <c r="P45" s="19">
        <f>[1]!s_stmnote_bank_9502($B$1,P43)/100</f>
        <v>0.2016</v>
      </c>
      <c r="Q45" s="19">
        <f>[1]!s_stmnote_bank_9502($B$1,Q43)/100</f>
        <v>0.1646</v>
      </c>
      <c r="R45" s="19">
        <v>0.31769999999999998</v>
      </c>
      <c r="S45" s="19">
        <f>[1]!s_stmnote_bank_9502($B$1,S43)/100</f>
        <v>0.17699999999999999</v>
      </c>
      <c r="T45" s="19">
        <f>[1]!s_stmnote_bank_9502($B$1,T43)/100</f>
        <v>0.37560000000000004</v>
      </c>
      <c r="U45" s="46">
        <f>[1]!s_stmnote_bank_9502($B$1,U43)/100</f>
        <v>0.26819999999999999</v>
      </c>
    </row>
    <row r="46" spans="1:61" x14ac:dyDescent="0.4">
      <c r="A46" s="20" t="s">
        <v>129</v>
      </c>
      <c r="B46" s="19">
        <f>[1]!s_stmnote_bank_9503($B$1,B43)/100</f>
        <v>0.1328</v>
      </c>
      <c r="C46" s="19" t="s">
        <v>219</v>
      </c>
      <c r="D46" s="19">
        <f>[1]!s_stmnote_bank_9503($B$1,D43)/100</f>
        <v>0</v>
      </c>
      <c r="E46" s="19">
        <f>[1]!s_stmnote_bank_9503($B$1,E43)/100</f>
        <v>0.12710000000000002</v>
      </c>
      <c r="F46" s="19">
        <f>[1]!s_stmnote_bank_9503($B$1,F43)/100</f>
        <v>0.2339</v>
      </c>
      <c r="G46" s="19">
        <f>[1]!s_stmnote_bank_9503($B$1,G43)/100</f>
        <v>0.12609999999999999</v>
      </c>
      <c r="H46" s="19">
        <f>[1]!s_stmnote_bank_9503($B$1,H43)/100</f>
        <v>0.23149999999999998</v>
      </c>
      <c r="I46" s="19">
        <f>[1]!s_stmnote_bank_9503($B$1,I43)/100</f>
        <v>6.7000000000000004E-2</v>
      </c>
      <c r="J46" s="19">
        <f>[1]!s_stmnote_bank_9503($B$1,J43)/100</f>
        <v>0.41499999999999998</v>
      </c>
      <c r="K46" s="19">
        <f>[1]!s_stmnote_bank_9503($B$1,K43)/100</f>
        <v>0.245</v>
      </c>
      <c r="L46" s="19">
        <f>[1]!s_stmnote_bank_9503($B$1,L43)/100</f>
        <v>0.43280000000000002</v>
      </c>
      <c r="M46" s="19">
        <f>[1]!s_stmnote_bank_9503($B$1,M43)/100</f>
        <v>0.2278</v>
      </c>
      <c r="N46" s="19">
        <f>[1]!s_stmnote_bank_9503($B$1,N43)/100</f>
        <v>0.43609999999999999</v>
      </c>
      <c r="O46" s="19">
        <f>[1]!s_stmnote_bank_9503($B$1,O43)/100</f>
        <v>0.36560000000000004</v>
      </c>
      <c r="P46" s="19">
        <f>[1]!s_stmnote_bank_9503($B$1,P43)/100</f>
        <v>0.55679999999999996</v>
      </c>
      <c r="Q46" s="19">
        <f>[1]!s_stmnote_bank_9503($B$1,Q43)/100</f>
        <v>0.37810000000000005</v>
      </c>
      <c r="R46" s="19">
        <v>0.59660000000000002</v>
      </c>
      <c r="S46" s="19">
        <f>[1]!s_stmnote_bank_9503($B$1,S43)/100</f>
        <v>0.29659999999999997</v>
      </c>
      <c r="T46" s="19">
        <f>[1]!s_stmnote_bank_9503($B$1,T43)/100</f>
        <v>0.43829999999999997</v>
      </c>
      <c r="U46" s="46">
        <f>[1]!s_stmnote_bank_9503($B$1,U43)/100</f>
        <v>0.65010000000000001</v>
      </c>
    </row>
    <row r="47" spans="1:61" x14ac:dyDescent="0.4">
      <c r="A47" s="21" t="s">
        <v>130</v>
      </c>
      <c r="B47" s="52">
        <f>[1]!s_stmnote_bank_9504($B$1,B43)/100</f>
        <v>0.10589999999999999</v>
      </c>
      <c r="C47" s="52" t="s">
        <v>218</v>
      </c>
      <c r="D47" s="52">
        <f>[1]!s_stmnote_bank_9504($B$1,D43)/100</f>
        <v>0</v>
      </c>
      <c r="E47" s="52">
        <f>[1]!s_stmnote_bank_9504($B$1,E43)/100</f>
        <v>0</v>
      </c>
      <c r="F47" s="52">
        <f>[1]!s_stmnote_bank_9504($B$1,F43)/100</f>
        <v>0</v>
      </c>
      <c r="G47" s="52">
        <f>[1]!s_stmnote_bank_9504($B$1,G43)/100</f>
        <v>3.2000000000000001E-2</v>
      </c>
      <c r="H47" s="52">
        <f>[1]!s_stmnote_bank_9504($B$1,H43)/100</f>
        <v>9.2300000000000007E-2</v>
      </c>
      <c r="I47" s="52">
        <f>[1]!s_stmnote_bank_9504($B$1,I43)/100</f>
        <v>0.1042</v>
      </c>
      <c r="J47" s="52">
        <f>[1]!s_stmnote_bank_9504($B$1,J43)/100</f>
        <v>0.1338</v>
      </c>
      <c r="K47" s="52">
        <f>[1]!s_stmnote_bank_9504($B$1,K43)/100</f>
        <v>0.50460000000000005</v>
      </c>
      <c r="L47" s="52">
        <f>[1]!s_stmnote_bank_9504($B$1,L43)/100</f>
        <v>0.78220000000000001</v>
      </c>
      <c r="M47" s="52">
        <f>[1]!s_stmnote_bank_9504($B$1,M43)/100</f>
        <v>0.62709999999999999</v>
      </c>
      <c r="N47" s="52">
        <f>[1]!s_stmnote_bank_9504($B$1,N43)/100</f>
        <v>0.88700000000000001</v>
      </c>
      <c r="O47" s="52">
        <f>[1]!s_stmnote_bank_9504($B$1,O43)/100</f>
        <v>0.49349999999999999</v>
      </c>
      <c r="P47" s="52">
        <f>[1]!s_stmnote_bank_9504($B$1,P43)/100</f>
        <v>0.98290000000000011</v>
      </c>
      <c r="Q47" s="52">
        <f>[1]!s_stmnote_bank_9504($B$1,Q43)/100</f>
        <v>0.71329999999999993</v>
      </c>
      <c r="R47" s="52">
        <f>[1]!s_stmnote_bank_9504($B$1,R43)/100</f>
        <v>0.85270000000000001</v>
      </c>
      <c r="S47" s="52">
        <f>[1]!s_stmnote_bank_9504($B$1,S43)/100</f>
        <v>0.70930000000000004</v>
      </c>
      <c r="T47" s="52">
        <f>[1]!s_stmnote_bank_9504($B$1,T43)/100</f>
        <v>0.71140000000000003</v>
      </c>
      <c r="U47" s="53">
        <f>[1]!s_stmnote_bank_9504($B$1,U43)/100</f>
        <v>0.82099999999999995</v>
      </c>
    </row>
    <row r="48" spans="1:61" x14ac:dyDescent="0.4">
      <c r="A48" s="9" t="s">
        <v>220</v>
      </c>
    </row>
    <row r="51" spans="1:64" x14ac:dyDescent="0.4">
      <c r="A51" s="2" t="s">
        <v>40</v>
      </c>
    </row>
    <row r="52" spans="1:64" x14ac:dyDescent="0.4">
      <c r="A52" s="44" t="s">
        <v>131</v>
      </c>
    </row>
    <row r="53" spans="1:64" s="4" customFormat="1" x14ac:dyDescent="0.4">
      <c r="A53" s="43" t="s">
        <v>217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 x14ac:dyDescent="0.4">
      <c r="A54" s="2"/>
      <c r="B54" s="9" t="str">
        <f>A53&amp;AF24&amp;"（百万元）"</f>
        <v>商业贷款余额（百万元）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 x14ac:dyDescent="0.4">
      <c r="A55" s="2">
        <v>2007</v>
      </c>
      <c r="B55" s="2">
        <f>VLOOKUP($A$53,$A$25:$BI$37,B75,FALSE)</f>
        <v>26282</v>
      </c>
      <c r="C55" s="7">
        <f>VLOOKUP($A$53,$A$25:$BI$37,C75,FALSE)</f>
        <v>3534.9290000000001</v>
      </c>
      <c r="D55" s="5">
        <f>VLOOKUP($A$53,$A$25:$BI$37,D75,FALSE)</f>
        <v>0.13450000000000001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 x14ac:dyDescent="0.4">
      <c r="A56" s="105" t="s">
        <v>118</v>
      </c>
      <c r="B56" s="2">
        <f t="shared" ref="B56:B74" si="23">VLOOKUP($A$53,$A$25:$BI$37,B76,FALSE)</f>
        <v>31936</v>
      </c>
      <c r="C56" s="7">
        <f t="shared" ref="C56:D74" si="24">VLOOKUP($A$53,$A$25:$BI$37,C76,FALSE)</f>
        <v>3413.9584</v>
      </c>
      <c r="D56" s="5">
        <f t="shared" si="24"/>
        <v>0.1069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 x14ac:dyDescent="0.4">
      <c r="A57" s="105">
        <v>2008</v>
      </c>
      <c r="B57" s="129">
        <f t="shared" si="23"/>
        <v>23618.771000000001</v>
      </c>
      <c r="C57" s="7">
        <f t="shared" si="24"/>
        <v>129.90324050000001</v>
      </c>
      <c r="D57" s="5">
        <f t="shared" si="24"/>
        <v>5.5000000000000005E-3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 x14ac:dyDescent="0.4">
      <c r="A58" s="105" t="s">
        <v>133</v>
      </c>
      <c r="B58" s="129">
        <f t="shared" si="23"/>
        <v>26260.552</v>
      </c>
      <c r="C58" s="7">
        <f t="shared" si="24"/>
        <v>619.7490272</v>
      </c>
      <c r="D58" s="5">
        <f t="shared" si="24"/>
        <v>2.3599999999999999E-2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 x14ac:dyDescent="0.4">
      <c r="A59" s="105">
        <v>2009</v>
      </c>
      <c r="B59" s="129">
        <f t="shared" si="23"/>
        <v>36069.930999999997</v>
      </c>
      <c r="C59" s="7">
        <f t="shared" si="24"/>
        <v>768.28953029999991</v>
      </c>
      <c r="D59" s="5">
        <f t="shared" si="24"/>
        <v>2.1299999999999999E-2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 x14ac:dyDescent="0.4">
      <c r="A60" s="105" t="s">
        <v>120</v>
      </c>
      <c r="B60" s="129">
        <f t="shared" si="23"/>
        <v>44630.021000000001</v>
      </c>
      <c r="C60" s="7">
        <f t="shared" si="24"/>
        <v>785.48836960000006</v>
      </c>
      <c r="D60" s="5">
        <f t="shared" si="24"/>
        <v>1.7600000000000001E-2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 x14ac:dyDescent="0.4">
      <c r="A61" s="105">
        <v>2010</v>
      </c>
      <c r="B61" s="2">
        <f t="shared" si="23"/>
        <v>55196</v>
      </c>
      <c r="C61" s="7">
        <f t="shared" si="24"/>
        <v>866.57720000000018</v>
      </c>
      <c r="D61" s="5">
        <f t="shared" si="24"/>
        <v>1.5700000000000002E-2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 x14ac:dyDescent="0.4">
      <c r="A62" s="105" t="s">
        <v>121</v>
      </c>
      <c r="B62" s="2">
        <f t="shared" si="23"/>
        <v>72670</v>
      </c>
      <c r="C62" s="7">
        <f t="shared" si="24"/>
        <v>748.50099999999998</v>
      </c>
      <c r="D62" s="5">
        <f t="shared" si="24"/>
        <v>1.03E-2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 x14ac:dyDescent="0.4">
      <c r="A63" s="105">
        <v>2011</v>
      </c>
      <c r="B63" s="2">
        <f t="shared" si="23"/>
        <v>106970</v>
      </c>
      <c r="C63" s="7">
        <f t="shared" si="24"/>
        <v>1059.0030000000002</v>
      </c>
      <c r="D63" s="5">
        <f t="shared" si="24"/>
        <v>9.9000000000000008E-3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 x14ac:dyDescent="0.4">
      <c r="A64" s="105" t="s">
        <v>134</v>
      </c>
      <c r="B64" s="2">
        <f t="shared" si="23"/>
        <v>122815</v>
      </c>
      <c r="C64" s="7">
        <f t="shared" si="24"/>
        <v>1412.3724999999999</v>
      </c>
      <c r="D64" s="5">
        <f t="shared" si="24"/>
        <v>1.15E-2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4">
      <c r="A65" s="36">
        <v>2012</v>
      </c>
      <c r="B65" s="2">
        <f t="shared" si="23"/>
        <v>138810</v>
      </c>
      <c r="C65" s="7">
        <f t="shared" si="24"/>
        <v>2262.6029999999996</v>
      </c>
      <c r="D65" s="5">
        <f t="shared" si="24"/>
        <v>1.6299999999999999E-2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4">
      <c r="A66" s="36" t="s">
        <v>29</v>
      </c>
      <c r="B66" s="2">
        <f t="shared" si="23"/>
        <v>127596</v>
      </c>
      <c r="C66" s="7">
        <f t="shared" si="24"/>
        <v>2283.9683999999997</v>
      </c>
      <c r="D66" s="5">
        <f t="shared" si="24"/>
        <v>1.7899999999999999E-2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4">
      <c r="A67" s="36">
        <v>2013</v>
      </c>
      <c r="B67" s="2">
        <f t="shared" si="23"/>
        <v>125549</v>
      </c>
      <c r="C67" s="7">
        <f t="shared" si="24"/>
        <v>1983.6742000000002</v>
      </c>
      <c r="D67" s="5">
        <f t="shared" si="24"/>
        <v>1.5800000000000002E-2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4">
      <c r="A68" s="36" t="s">
        <v>32</v>
      </c>
      <c r="B68" s="2">
        <f t="shared" si="23"/>
        <v>142317</v>
      </c>
      <c r="C68" s="7">
        <f t="shared" si="24"/>
        <v>2020.9014000000002</v>
      </c>
      <c r="D68" s="5">
        <f t="shared" si="24"/>
        <v>1.4200000000000001E-2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4">
      <c r="A69" s="36">
        <v>2014</v>
      </c>
      <c r="B69" s="2">
        <f t="shared" si="23"/>
        <v>151532</v>
      </c>
      <c r="C69" s="7">
        <f t="shared" si="24"/>
        <v>2469.9715999999999</v>
      </c>
      <c r="D69" s="5">
        <f t="shared" si="24"/>
        <v>1.6299999999999999E-2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4">
      <c r="A70" s="36" t="s">
        <v>30</v>
      </c>
      <c r="B70" s="2">
        <f t="shared" si="23"/>
        <v>167599</v>
      </c>
      <c r="C70" s="7">
        <f t="shared" si="24"/>
        <v>3720.6978000000004</v>
      </c>
      <c r="D70" s="5">
        <f t="shared" si="24"/>
        <v>2.2200000000000001E-2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4">
      <c r="A71" s="36">
        <v>2015</v>
      </c>
      <c r="B71" s="2">
        <f t="shared" si="23"/>
        <v>150909</v>
      </c>
      <c r="C71" s="7">
        <f t="shared" si="24"/>
        <v>4119.8157000000001</v>
      </c>
      <c r="D71" s="5">
        <f t="shared" si="24"/>
        <v>2.7300000000000001E-2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4">
      <c r="A72" s="36" t="s">
        <v>31</v>
      </c>
      <c r="B72" s="2">
        <f t="shared" si="23"/>
        <v>151120</v>
      </c>
      <c r="C72" s="7">
        <f t="shared" si="24"/>
        <v>5546.1040000000003</v>
      </c>
      <c r="D72" s="5">
        <f t="shared" si="24"/>
        <v>3.6700000000000003E-2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4">
      <c r="A73" s="36">
        <v>2016</v>
      </c>
      <c r="B73" s="2">
        <f t="shared" si="23"/>
        <v>148598</v>
      </c>
      <c r="C73" s="7">
        <f t="shared" si="24"/>
        <v>9911.4866000000002</v>
      </c>
      <c r="D73" s="5">
        <f t="shared" si="24"/>
        <v>6.6699999999999995E-2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4">
      <c r="A74" s="36" t="s">
        <v>33</v>
      </c>
      <c r="B74" s="2">
        <f t="shared" si="23"/>
        <v>138592</v>
      </c>
      <c r="C74" s="7">
        <f t="shared" si="24"/>
        <v>9230.2272000000012</v>
      </c>
      <c r="D74" s="5">
        <f t="shared" si="24"/>
        <v>6.6600000000000006E-2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4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4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4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4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4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4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4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4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4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4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4">
      <c r="B85" s="37">
        <v>32</v>
      </c>
      <c r="C85" s="37">
        <v>33</v>
      </c>
      <c r="D85" s="37">
        <v>34</v>
      </c>
    </row>
    <row r="86" spans="1:64" x14ac:dyDescent="0.4">
      <c r="B86" s="37">
        <v>35</v>
      </c>
      <c r="C86" s="37">
        <v>36</v>
      </c>
      <c r="D86" s="37">
        <v>37</v>
      </c>
    </row>
    <row r="87" spans="1:64" x14ac:dyDescent="0.4">
      <c r="B87" s="37">
        <v>38</v>
      </c>
      <c r="C87" s="37">
        <v>39</v>
      </c>
      <c r="D87" s="37">
        <v>40</v>
      </c>
    </row>
    <row r="88" spans="1:64" x14ac:dyDescent="0.4">
      <c r="B88" s="37">
        <v>41</v>
      </c>
      <c r="C88" s="37">
        <v>42</v>
      </c>
      <c r="D88" s="37">
        <v>43</v>
      </c>
    </row>
    <row r="89" spans="1:64" x14ac:dyDescent="0.4">
      <c r="B89" s="37">
        <v>44</v>
      </c>
      <c r="C89" s="37">
        <v>45</v>
      </c>
      <c r="D89" s="37">
        <v>46</v>
      </c>
    </row>
    <row r="90" spans="1:64" x14ac:dyDescent="0.4">
      <c r="B90" s="37">
        <v>47</v>
      </c>
      <c r="C90" s="37">
        <v>48</v>
      </c>
      <c r="D90" s="37">
        <v>49</v>
      </c>
    </row>
    <row r="91" spans="1:64" x14ac:dyDescent="0.4">
      <c r="B91" s="37">
        <v>50</v>
      </c>
      <c r="C91" s="37">
        <v>51</v>
      </c>
      <c r="D91" s="37">
        <v>52</v>
      </c>
    </row>
    <row r="92" spans="1:64" x14ac:dyDescent="0.4">
      <c r="B92" s="37">
        <v>53</v>
      </c>
      <c r="C92" s="37">
        <v>54</v>
      </c>
      <c r="D92" s="37">
        <v>55</v>
      </c>
    </row>
    <row r="93" spans="1:64" x14ac:dyDescent="0.4">
      <c r="B93" s="37">
        <v>56</v>
      </c>
      <c r="C93" s="37">
        <v>57</v>
      </c>
      <c r="D93" s="37">
        <v>58</v>
      </c>
    </row>
    <row r="94" spans="1:64" x14ac:dyDescent="0.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showGridLines="0" topLeftCell="A69" zoomScale="80" zoomScaleNormal="80" workbookViewId="0">
      <selection activeCell="Z114" sqref="Z114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0.59765625" style="2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7.73046875" style="2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1" x14ac:dyDescent="0.4">
      <c r="A1" s="9" t="s">
        <v>385</v>
      </c>
      <c r="B1" s="2" t="str">
        <f>[1]!to_tradecode(A1)</f>
        <v>601009</v>
      </c>
    </row>
    <row r="2" spans="1:11" x14ac:dyDescent="0.4">
      <c r="A2" s="9"/>
    </row>
    <row r="3" spans="1:11" x14ac:dyDescent="0.4">
      <c r="A3" s="9"/>
    </row>
    <row r="4" spans="1:11" x14ac:dyDescent="0.4">
      <c r="A4" s="167" t="s">
        <v>386</v>
      </c>
      <c r="B4" s="169">
        <v>2013</v>
      </c>
      <c r="C4" s="164" t="s">
        <v>32</v>
      </c>
      <c r="D4" s="164">
        <v>2014</v>
      </c>
      <c r="E4" s="163" t="s">
        <v>30</v>
      </c>
      <c r="F4" s="163">
        <v>2015</v>
      </c>
      <c r="G4" s="163" t="s">
        <v>31</v>
      </c>
      <c r="H4" s="163">
        <v>2016</v>
      </c>
      <c r="I4" s="165" t="s">
        <v>33</v>
      </c>
      <c r="J4" s="166"/>
      <c r="K4" s="166"/>
    </row>
    <row r="5" spans="1:11" x14ac:dyDescent="0.4">
      <c r="A5" s="171" t="s">
        <v>44</v>
      </c>
      <c r="B5" s="179" t="str">
        <f>VLOOKUP($A5,$A$30:$AE$47,B$24,FALSE)</f>
        <v>-</v>
      </c>
      <c r="C5" s="154" t="str">
        <f t="shared" ref="C5:I5" si="0">VLOOKUP($A5,$A$30:$AE$47,C$24,FALSE)</f>
        <v>-</v>
      </c>
      <c r="D5" s="154" t="str">
        <f t="shared" si="0"/>
        <v>-</v>
      </c>
      <c r="E5" s="154">
        <f t="shared" si="0"/>
        <v>0</v>
      </c>
      <c r="F5" s="154">
        <f t="shared" si="0"/>
        <v>0.3654</v>
      </c>
      <c r="G5" s="154">
        <f t="shared" si="0"/>
        <v>0.18770000000000001</v>
      </c>
      <c r="H5" s="154" t="str">
        <f t="shared" si="0"/>
        <v>-</v>
      </c>
      <c r="I5" s="155" t="str">
        <f t="shared" si="0"/>
        <v>-</v>
      </c>
      <c r="J5" s="19"/>
      <c r="K5" s="19"/>
    </row>
    <row r="6" spans="1:11" x14ac:dyDescent="0.4">
      <c r="A6" s="180" t="s">
        <v>4</v>
      </c>
      <c r="B6" s="181" t="str">
        <f t="shared" ref="B6:I21" si="1">VLOOKUP($A6,$A$30:$AE$47,B$24,FALSE)</f>
        <v>-</v>
      </c>
      <c r="C6" s="156" t="str">
        <f t="shared" si="1"/>
        <v>-</v>
      </c>
      <c r="D6" s="156" t="str">
        <f t="shared" si="1"/>
        <v>-</v>
      </c>
      <c r="E6" s="156">
        <f t="shared" si="1"/>
        <v>0</v>
      </c>
      <c r="F6" s="156">
        <f t="shared" si="1"/>
        <v>0</v>
      </c>
      <c r="G6" s="156">
        <f t="shared" si="1"/>
        <v>0</v>
      </c>
      <c r="H6" s="156" t="str">
        <f t="shared" si="1"/>
        <v>-</v>
      </c>
      <c r="I6" s="157">
        <f t="shared" si="1"/>
        <v>5.7999999999999996E-3</v>
      </c>
      <c r="J6" s="19"/>
      <c r="K6" s="19"/>
    </row>
    <row r="7" spans="1:11" x14ac:dyDescent="0.4">
      <c r="A7" s="180" t="s">
        <v>9</v>
      </c>
      <c r="B7" s="181">
        <f t="shared" si="1"/>
        <v>5.7999999999999996E-3</v>
      </c>
      <c r="C7" s="156" t="str">
        <f t="shared" si="1"/>
        <v>-</v>
      </c>
      <c r="D7" s="156" t="str">
        <f t="shared" si="1"/>
        <v>-</v>
      </c>
      <c r="E7" s="156">
        <f t="shared" si="1"/>
        <v>4.6999999999999993E-3</v>
      </c>
      <c r="F7" s="156">
        <f t="shared" si="1"/>
        <v>8.9999999999999998E-4</v>
      </c>
      <c r="G7" s="156">
        <f t="shared" si="1"/>
        <v>8.0000000000000004E-4</v>
      </c>
      <c r="H7" s="156">
        <f t="shared" si="1"/>
        <v>8.9999999999999998E-4</v>
      </c>
      <c r="I7" s="157">
        <f t="shared" si="1"/>
        <v>8.0000000000000004E-4</v>
      </c>
      <c r="J7" s="19"/>
      <c r="K7" s="19"/>
    </row>
    <row r="8" spans="1:11" x14ac:dyDescent="0.4">
      <c r="A8" s="180" t="s">
        <v>1</v>
      </c>
      <c r="B8" s="181">
        <f t="shared" si="1"/>
        <v>3.8E-3</v>
      </c>
      <c r="C8" s="156">
        <f t="shared" si="1"/>
        <v>4.1999999999999997E-3</v>
      </c>
      <c r="D8" s="156">
        <f t="shared" si="1"/>
        <v>5.8999999999999999E-3</v>
      </c>
      <c r="E8" s="156">
        <f t="shared" si="1"/>
        <v>2.2599999999999999E-2</v>
      </c>
      <c r="F8" s="156">
        <f t="shared" si="1"/>
        <v>9.5999999999999992E-3</v>
      </c>
      <c r="G8" s="156">
        <f t="shared" si="1"/>
        <v>2.0299999999999999E-2</v>
      </c>
      <c r="H8" s="156">
        <f t="shared" si="1"/>
        <v>4.2000000000000003E-2</v>
      </c>
      <c r="I8" s="157">
        <f t="shared" si="1"/>
        <v>3.8900000000000004E-2</v>
      </c>
      <c r="J8" s="19"/>
      <c r="K8" s="19"/>
    </row>
    <row r="9" spans="1:11" x14ac:dyDescent="0.4">
      <c r="A9" s="180" t="s">
        <v>0</v>
      </c>
      <c r="B9" s="181" t="str">
        <f t="shared" si="1"/>
        <v>-</v>
      </c>
      <c r="C9" s="156">
        <f t="shared" si="1"/>
        <v>2.81E-2</v>
      </c>
      <c r="D9" s="156">
        <f t="shared" si="1"/>
        <v>2.6699999999999998E-2</v>
      </c>
      <c r="E9" s="156">
        <f t="shared" si="1"/>
        <v>1.9E-3</v>
      </c>
      <c r="F9" s="156">
        <f t="shared" si="1"/>
        <v>0</v>
      </c>
      <c r="G9" s="156">
        <f t="shared" si="1"/>
        <v>3.6000000000000004E-2</v>
      </c>
      <c r="H9" s="156">
        <f t="shared" si="1"/>
        <v>2.7300000000000001E-2</v>
      </c>
      <c r="I9" s="157">
        <f t="shared" si="1"/>
        <v>3.9900000000000005E-2</v>
      </c>
      <c r="J9" s="19"/>
      <c r="K9" s="19"/>
    </row>
    <row r="10" spans="1:11" x14ac:dyDescent="0.4">
      <c r="A10" s="180" t="s">
        <v>77</v>
      </c>
      <c r="B10" s="181" t="str">
        <f t="shared" si="1"/>
        <v>-</v>
      </c>
      <c r="C10" s="156" t="str">
        <f t="shared" si="1"/>
        <v>-</v>
      </c>
      <c r="D10" s="156" t="str">
        <f t="shared" si="1"/>
        <v>-</v>
      </c>
      <c r="E10" s="201">
        <f t="shared" si="1"/>
        <v>0</v>
      </c>
      <c r="F10" s="201">
        <f t="shared" si="1"/>
        <v>0</v>
      </c>
      <c r="G10" s="201">
        <f t="shared" si="1"/>
        <v>0</v>
      </c>
      <c r="H10" s="156" t="str">
        <f t="shared" si="1"/>
        <v>-</v>
      </c>
      <c r="I10" s="157" t="str">
        <f t="shared" si="1"/>
        <v>-</v>
      </c>
      <c r="J10" s="19"/>
      <c r="K10" s="19"/>
    </row>
    <row r="11" spans="1:11" x14ac:dyDescent="0.4">
      <c r="A11" s="180" t="s">
        <v>78</v>
      </c>
      <c r="B11" s="181" t="str">
        <f t="shared" si="1"/>
        <v>-</v>
      </c>
      <c r="C11" s="156" t="str">
        <f t="shared" si="1"/>
        <v>-</v>
      </c>
      <c r="D11" s="156" t="str">
        <f t="shared" si="1"/>
        <v>-</v>
      </c>
      <c r="E11" s="156">
        <f t="shared" si="1"/>
        <v>2.0000000000000001E-4</v>
      </c>
      <c r="F11" s="156">
        <f t="shared" si="1"/>
        <v>0.13</v>
      </c>
      <c r="G11" s="156">
        <f t="shared" si="1"/>
        <v>6.2300000000000001E-2</v>
      </c>
      <c r="H11" s="156">
        <f t="shared" si="1"/>
        <v>6.5199999999999994E-2</v>
      </c>
      <c r="I11" s="157" t="str">
        <f t="shared" si="1"/>
        <v>-</v>
      </c>
      <c r="J11" s="19"/>
      <c r="K11" s="19"/>
    </row>
    <row r="12" spans="1:11" x14ac:dyDescent="0.4">
      <c r="A12" s="180" t="s">
        <v>7</v>
      </c>
      <c r="B12" s="181" t="str">
        <f t="shared" si="1"/>
        <v>-</v>
      </c>
      <c r="C12" s="156">
        <f t="shared" si="1"/>
        <v>1.8E-3</v>
      </c>
      <c r="D12" s="156">
        <f t="shared" si="1"/>
        <v>2.8000000000000004E-3</v>
      </c>
      <c r="E12" s="156">
        <f t="shared" si="1"/>
        <v>1.1000000000000001E-3</v>
      </c>
      <c r="F12" s="156">
        <f t="shared" si="1"/>
        <v>4.0000000000000002E-4</v>
      </c>
      <c r="G12" s="156">
        <f t="shared" si="1"/>
        <v>3.0000000000000001E-5</v>
      </c>
      <c r="H12" s="156">
        <f t="shared" si="1"/>
        <v>5.9999999999999995E-4</v>
      </c>
      <c r="I12" s="157">
        <f t="shared" si="1"/>
        <v>1.1999999999999999E-3</v>
      </c>
      <c r="J12" s="19"/>
      <c r="K12" s="19"/>
    </row>
    <row r="13" spans="1:11" x14ac:dyDescent="0.4">
      <c r="A13" s="180" t="s">
        <v>2</v>
      </c>
      <c r="B13" s="181">
        <f t="shared" si="1"/>
        <v>1.89E-2</v>
      </c>
      <c r="C13" s="156">
        <f t="shared" si="1"/>
        <v>1.6899999999999998E-2</v>
      </c>
      <c r="D13" s="156">
        <f t="shared" si="1"/>
        <v>2.2200000000000001E-2</v>
      </c>
      <c r="E13" s="156">
        <f t="shared" si="1"/>
        <v>1.4999999999999999E-2</v>
      </c>
      <c r="F13" s="156">
        <f t="shared" si="1"/>
        <v>1.18E-2</v>
      </c>
      <c r="G13" s="156">
        <f t="shared" si="1"/>
        <v>1.3500000000000002E-2</v>
      </c>
      <c r="H13" s="156">
        <f t="shared" si="1"/>
        <v>1.8799999999999997E-2</v>
      </c>
      <c r="I13" s="157">
        <f t="shared" si="1"/>
        <v>2.1899999999999999E-2</v>
      </c>
      <c r="J13" s="19"/>
      <c r="K13" s="19"/>
    </row>
    <row r="14" spans="1:11" x14ac:dyDescent="0.4">
      <c r="A14" s="180" t="s">
        <v>8</v>
      </c>
      <c r="B14" s="181" t="str">
        <f t="shared" si="1"/>
        <v>-</v>
      </c>
      <c r="C14" s="156" t="str">
        <f t="shared" si="1"/>
        <v>-</v>
      </c>
      <c r="D14" s="156">
        <f t="shared" si="1"/>
        <v>5.0000000000000001E-4</v>
      </c>
      <c r="E14" s="156">
        <f t="shared" si="1"/>
        <v>7.000000000000001E-4</v>
      </c>
      <c r="F14" s="156">
        <f t="shared" si="1"/>
        <v>3.0000000000000001E-3</v>
      </c>
      <c r="G14" s="156">
        <f t="shared" si="1"/>
        <v>1.1999999999999999E-3</v>
      </c>
      <c r="H14" s="156">
        <f t="shared" si="1"/>
        <v>1.6000000000000001E-3</v>
      </c>
      <c r="I14" s="157">
        <f t="shared" si="1"/>
        <v>1.1000000000000001E-3</v>
      </c>
      <c r="J14" s="19"/>
      <c r="K14" s="19"/>
    </row>
    <row r="15" spans="1:11" x14ac:dyDescent="0.4">
      <c r="A15" s="180" t="s">
        <v>79</v>
      </c>
      <c r="B15" s="181" t="str">
        <f t="shared" si="1"/>
        <v>-</v>
      </c>
      <c r="C15" s="156" t="str">
        <f t="shared" si="1"/>
        <v>-</v>
      </c>
      <c r="D15" s="156" t="str">
        <f t="shared" si="1"/>
        <v>-</v>
      </c>
      <c r="E15" s="156">
        <f t="shared" si="1"/>
        <v>1.1999999999999999E-3</v>
      </c>
      <c r="F15" s="156">
        <f t="shared" si="1"/>
        <v>0</v>
      </c>
      <c r="G15" s="156">
        <f t="shared" si="1"/>
        <v>0</v>
      </c>
      <c r="H15" s="156">
        <f t="shared" si="1"/>
        <v>1E-4</v>
      </c>
      <c r="I15" s="157">
        <f t="shared" si="1"/>
        <v>1.5E-3</v>
      </c>
      <c r="J15" s="19"/>
      <c r="K15" s="19"/>
    </row>
    <row r="16" spans="1:11" x14ac:dyDescent="0.4">
      <c r="A16" s="180" t="s">
        <v>75</v>
      </c>
      <c r="B16" s="181" t="str">
        <f t="shared" si="1"/>
        <v>-</v>
      </c>
      <c r="C16" s="156">
        <f t="shared" si="1"/>
        <v>1.7000000000000001E-3</v>
      </c>
      <c r="D16" s="156">
        <f t="shared" si="1"/>
        <v>7.000000000000001E-4</v>
      </c>
      <c r="E16" s="156">
        <f t="shared" si="1"/>
        <v>5.9999999999999995E-4</v>
      </c>
      <c r="F16" s="156">
        <f t="shared" si="1"/>
        <v>4.0000000000000002E-4</v>
      </c>
      <c r="G16" s="156">
        <f t="shared" si="1"/>
        <v>1E-4</v>
      </c>
      <c r="H16" s="156">
        <f t="shared" si="1"/>
        <v>1.5E-3</v>
      </c>
      <c r="I16" s="157">
        <f t="shared" si="1"/>
        <v>1.2999999999999999E-3</v>
      </c>
      <c r="J16" s="19"/>
      <c r="K16" s="19"/>
    </row>
    <row r="17" spans="1:31" x14ac:dyDescent="0.4">
      <c r="A17" s="180" t="s">
        <v>3</v>
      </c>
      <c r="B17" s="181">
        <f t="shared" si="1"/>
        <v>1.17E-2</v>
      </c>
      <c r="C17" s="156">
        <f t="shared" si="1"/>
        <v>1.8500000000000003E-2</v>
      </c>
      <c r="D17" s="156">
        <f t="shared" si="1"/>
        <v>1.6899999999999998E-2</v>
      </c>
      <c r="E17" s="156">
        <f t="shared" si="1"/>
        <v>1.78E-2</v>
      </c>
      <c r="F17" s="156">
        <f t="shared" si="1"/>
        <v>1.8200000000000001E-2</v>
      </c>
      <c r="G17" s="156">
        <f t="shared" si="1"/>
        <v>2.4900000000000002E-2</v>
      </c>
      <c r="H17" s="156">
        <f t="shared" si="1"/>
        <v>1.83E-2</v>
      </c>
      <c r="I17" s="157">
        <f t="shared" si="1"/>
        <v>1.9699999999999999E-2</v>
      </c>
      <c r="J17" s="19"/>
      <c r="K17" s="19"/>
    </row>
    <row r="18" spans="1:31" x14ac:dyDescent="0.4">
      <c r="A18" s="180" t="s">
        <v>5</v>
      </c>
      <c r="B18" s="181" t="str">
        <f t="shared" si="1"/>
        <v>-</v>
      </c>
      <c r="C18" s="156">
        <f t="shared" si="1"/>
        <v>1.2999999999999999E-3</v>
      </c>
      <c r="D18" s="156">
        <f t="shared" si="1"/>
        <v>4.0000000000000001E-3</v>
      </c>
      <c r="E18" s="156">
        <f t="shared" si="1"/>
        <v>3.9000000000000003E-3</v>
      </c>
      <c r="F18" s="156">
        <f t="shared" si="1"/>
        <v>9.7000000000000003E-3</v>
      </c>
      <c r="G18" s="156">
        <f t="shared" si="1"/>
        <v>5.9999999999999995E-4</v>
      </c>
      <c r="H18" s="156">
        <f t="shared" si="1"/>
        <v>2.3999999999999998E-3</v>
      </c>
      <c r="I18" s="157">
        <f t="shared" si="1"/>
        <v>3.4000000000000002E-3</v>
      </c>
      <c r="J18" s="19"/>
      <c r="K18" s="19"/>
    </row>
    <row r="19" spans="1:31" x14ac:dyDescent="0.4">
      <c r="A19" s="180" t="s">
        <v>6</v>
      </c>
      <c r="B19" s="181">
        <f t="shared" si="1"/>
        <v>1.6999999999999999E-3</v>
      </c>
      <c r="C19" s="156">
        <f t="shared" si="1"/>
        <v>8.9999999999999998E-4</v>
      </c>
      <c r="D19" s="156">
        <f t="shared" si="1"/>
        <v>1.7000000000000001E-3</v>
      </c>
      <c r="E19" s="156">
        <f t="shared" si="1"/>
        <v>3.3E-3</v>
      </c>
      <c r="F19" s="156">
        <f t="shared" si="1"/>
        <v>1.1999999999999999E-3</v>
      </c>
      <c r="G19" s="156">
        <f t="shared" si="1"/>
        <v>1.1000000000000001E-3</v>
      </c>
      <c r="H19" s="156">
        <f t="shared" si="1"/>
        <v>2.0999999999999999E-3</v>
      </c>
      <c r="I19" s="157">
        <f t="shared" si="1"/>
        <v>1.7000000000000001E-3</v>
      </c>
      <c r="J19" s="19"/>
      <c r="K19" s="19"/>
    </row>
    <row r="20" spans="1:31" x14ac:dyDescent="0.4">
      <c r="A20" s="180" t="s">
        <v>80</v>
      </c>
      <c r="B20" s="181" t="str">
        <f t="shared" si="1"/>
        <v>-</v>
      </c>
      <c r="C20" s="156">
        <f t="shared" si="1"/>
        <v>9.3999999999999986E-3</v>
      </c>
      <c r="D20" s="156">
        <f t="shared" si="1"/>
        <v>1.04E-2</v>
      </c>
      <c r="E20" s="156">
        <f t="shared" si="1"/>
        <v>9.7999999999999997E-3</v>
      </c>
      <c r="F20" s="156">
        <f t="shared" si="1"/>
        <v>1.1399999999999999E-2</v>
      </c>
      <c r="G20" s="156">
        <f t="shared" si="1"/>
        <v>8.3999999999999995E-3</v>
      </c>
      <c r="H20" s="156">
        <f t="shared" si="1"/>
        <v>8.5000000000000006E-3</v>
      </c>
      <c r="I20" s="157">
        <f t="shared" si="1"/>
        <v>8.3999999999999995E-3</v>
      </c>
      <c r="J20" s="19"/>
      <c r="K20" s="19"/>
    </row>
    <row r="21" spans="1:31" x14ac:dyDescent="0.4">
      <c r="A21" s="142" t="s">
        <v>25</v>
      </c>
      <c r="B21" s="182">
        <f t="shared" si="1"/>
        <v>8.8999999999999999E-3</v>
      </c>
      <c r="C21" s="183">
        <f t="shared" si="1"/>
        <v>9.2999999999999992E-3</v>
      </c>
      <c r="D21" s="183">
        <f t="shared" si="1"/>
        <v>9.4000000000000004E-3</v>
      </c>
      <c r="E21" s="183">
        <f t="shared" si="1"/>
        <v>9.4999999999999998E-3</v>
      </c>
      <c r="F21" s="183">
        <f t="shared" si="1"/>
        <v>8.3000000000000001E-3</v>
      </c>
      <c r="G21" s="183">
        <f t="shared" si="1"/>
        <v>8.6999999999999994E-3</v>
      </c>
      <c r="H21" s="183">
        <f t="shared" si="1"/>
        <v>8.6999999999999994E-3</v>
      </c>
      <c r="I21" s="184">
        <f t="shared" si="1"/>
        <v>8.6E-3</v>
      </c>
      <c r="J21" s="19"/>
      <c r="K21" s="19"/>
    </row>
    <row r="22" spans="1:31" x14ac:dyDescent="0.4">
      <c r="A22" s="9"/>
    </row>
    <row r="23" spans="1:31" x14ac:dyDescent="0.4">
      <c r="A23" s="9"/>
    </row>
    <row r="24" spans="1:31" hidden="1" x14ac:dyDescent="0.4">
      <c r="A24" s="9"/>
      <c r="B24" s="6">
        <v>4</v>
      </c>
      <c r="C24" s="6">
        <v>7</v>
      </c>
      <c r="D24" s="131">
        <v>10</v>
      </c>
      <c r="E24" s="6">
        <v>13</v>
      </c>
      <c r="F24" s="6">
        <v>16</v>
      </c>
      <c r="G24" s="131">
        <v>19</v>
      </c>
      <c r="H24" s="6">
        <v>22</v>
      </c>
      <c r="I24" s="6">
        <v>25</v>
      </c>
      <c r="J24" s="131"/>
      <c r="K24" s="6"/>
      <c r="L24" s="6"/>
      <c r="M24" s="5"/>
      <c r="N24" s="6"/>
      <c r="O24" s="6"/>
      <c r="P24" s="5"/>
      <c r="Q24" s="6"/>
      <c r="R24" s="6"/>
      <c r="S24" s="5"/>
      <c r="T24" s="6"/>
      <c r="U24" s="6"/>
      <c r="V24" s="5"/>
      <c r="W24" s="64"/>
      <c r="X24" s="6"/>
      <c r="Y24" s="5"/>
      <c r="Z24" s="64"/>
      <c r="AA24" s="6"/>
      <c r="AB24" s="5"/>
      <c r="AC24" s="6"/>
      <c r="AD24" s="6"/>
      <c r="AE24" s="5"/>
    </row>
    <row r="26" spans="1:31" x14ac:dyDescent="0.4">
      <c r="A26" s="39" t="s">
        <v>42</v>
      </c>
    </row>
    <row r="27" spans="1:31" x14ac:dyDescent="0.4">
      <c r="A27" s="2" t="s">
        <v>26</v>
      </c>
      <c r="E27" s="2"/>
    </row>
    <row r="28" spans="1:31" s="10" customFormat="1" x14ac:dyDescent="0.4">
      <c r="A28" s="22" t="s">
        <v>10</v>
      </c>
      <c r="B28" s="23">
        <v>41639</v>
      </c>
      <c r="C28" s="24"/>
      <c r="D28" s="25"/>
      <c r="E28" s="23">
        <v>41820</v>
      </c>
      <c r="F28" s="24"/>
      <c r="G28" s="25"/>
      <c r="H28" s="23">
        <v>42004</v>
      </c>
      <c r="I28" s="24"/>
      <c r="J28" s="25"/>
      <c r="K28" s="23">
        <v>42185</v>
      </c>
      <c r="L28" s="24"/>
      <c r="M28" s="25"/>
      <c r="N28" s="23">
        <v>42369</v>
      </c>
      <c r="O28" s="24"/>
      <c r="P28" s="24"/>
      <c r="Q28" s="23">
        <v>42551</v>
      </c>
      <c r="R28" s="24"/>
      <c r="S28" s="25"/>
      <c r="T28" s="23">
        <v>42735</v>
      </c>
      <c r="U28" s="24"/>
      <c r="V28" s="25"/>
      <c r="W28" s="24">
        <v>42916</v>
      </c>
      <c r="X28" s="24"/>
      <c r="Y28" s="25"/>
    </row>
    <row r="29" spans="1:31" x14ac:dyDescent="0.4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8" t="s">
        <v>12</v>
      </c>
      <c r="Q29" s="27" t="s">
        <v>387</v>
      </c>
      <c r="R29" s="28" t="s">
        <v>388</v>
      </c>
      <c r="S29" s="29" t="s">
        <v>12</v>
      </c>
      <c r="T29" s="27" t="s">
        <v>389</v>
      </c>
      <c r="U29" s="28" t="s">
        <v>13</v>
      </c>
      <c r="V29" s="29" t="s">
        <v>12</v>
      </c>
      <c r="W29" s="28" t="s">
        <v>11</v>
      </c>
      <c r="X29" s="28" t="s">
        <v>13</v>
      </c>
      <c r="Y29" s="29" t="s">
        <v>12</v>
      </c>
    </row>
    <row r="30" spans="1:31" x14ac:dyDescent="0.4">
      <c r="A30" s="54" t="s">
        <v>44</v>
      </c>
      <c r="B30" s="14"/>
      <c r="C30" s="13"/>
      <c r="D30" s="16" t="s">
        <v>54</v>
      </c>
      <c r="E30" s="14"/>
      <c r="F30" s="13"/>
      <c r="G30" s="16" t="s">
        <v>54</v>
      </c>
      <c r="H30" s="14"/>
      <c r="I30" s="13"/>
      <c r="J30" s="16" t="s">
        <v>54</v>
      </c>
      <c r="K30" s="14"/>
      <c r="L30" s="13"/>
      <c r="M30" s="16">
        <v>0</v>
      </c>
      <c r="N30" s="18"/>
      <c r="O30" s="13"/>
      <c r="P30" s="19">
        <v>0.3654</v>
      </c>
      <c r="Q30" s="14"/>
      <c r="R30" s="13"/>
      <c r="S30" s="16">
        <v>0.18770000000000001</v>
      </c>
      <c r="T30" s="14"/>
      <c r="U30" s="13"/>
      <c r="V30" s="16" t="s">
        <v>54</v>
      </c>
      <c r="W30" s="12"/>
      <c r="X30" s="13"/>
      <c r="Y30" s="16" t="s">
        <v>54</v>
      </c>
    </row>
    <row r="31" spans="1:31" x14ac:dyDescent="0.4">
      <c r="A31" s="55" t="s">
        <v>4</v>
      </c>
      <c r="B31" s="14"/>
      <c r="C31" s="13"/>
      <c r="D31" s="16" t="s">
        <v>54</v>
      </c>
      <c r="E31" s="14"/>
      <c r="F31" s="13"/>
      <c r="G31" s="16" t="s">
        <v>54</v>
      </c>
      <c r="H31" s="14"/>
      <c r="I31" s="13"/>
      <c r="J31" s="16" t="s">
        <v>54</v>
      </c>
      <c r="K31" s="14"/>
      <c r="L31" s="13"/>
      <c r="M31" s="16">
        <v>0</v>
      </c>
      <c r="N31" s="18">
        <v>32664.62</v>
      </c>
      <c r="O31" s="89">
        <f t="shared" ref="O31:O34" si="2">N31*P31</f>
        <v>0</v>
      </c>
      <c r="P31" s="19">
        <v>0</v>
      </c>
      <c r="Q31" s="14">
        <v>31928.28</v>
      </c>
      <c r="R31" s="89">
        <f t="shared" ref="R31:R34" si="3">Q31*S31</f>
        <v>0</v>
      </c>
      <c r="S31" s="16">
        <v>0</v>
      </c>
      <c r="T31" s="14">
        <v>35635.129999999997</v>
      </c>
      <c r="U31" s="13"/>
      <c r="V31" s="16" t="s">
        <v>54</v>
      </c>
      <c r="W31" s="12">
        <v>36773.29</v>
      </c>
      <c r="X31" s="89">
        <f t="shared" ref="X31:X34" si="4">W31*Y31</f>
        <v>213.28508199999999</v>
      </c>
      <c r="Y31" s="16">
        <v>5.7999999999999996E-3</v>
      </c>
    </row>
    <row r="32" spans="1:31" x14ac:dyDescent="0.4">
      <c r="A32" s="55" t="s">
        <v>9</v>
      </c>
      <c r="B32" s="14">
        <v>90284.12</v>
      </c>
      <c r="C32" s="89">
        <f>B32*D32</f>
        <v>523.64789599999995</v>
      </c>
      <c r="D32" s="16">
        <v>5.7999999999999996E-3</v>
      </c>
      <c r="E32" s="14">
        <v>104991.49</v>
      </c>
      <c r="F32" s="13"/>
      <c r="G32" s="16" t="s">
        <v>54</v>
      </c>
      <c r="H32" s="14">
        <v>113910.87</v>
      </c>
      <c r="I32" s="13"/>
      <c r="J32" s="16" t="s">
        <v>54</v>
      </c>
      <c r="K32" s="14">
        <v>156635.5</v>
      </c>
      <c r="L32" s="89">
        <f t="shared" ref="L32:L35" si="5">K32*M32</f>
        <v>736.18684999999994</v>
      </c>
      <c r="M32" s="16">
        <v>4.6999999999999993E-3</v>
      </c>
      <c r="N32" s="18">
        <v>172084.81</v>
      </c>
      <c r="O32" s="89">
        <f t="shared" si="2"/>
        <v>154.876329</v>
      </c>
      <c r="P32" s="19">
        <v>8.9999999999999998E-4</v>
      </c>
      <c r="Q32" s="14">
        <v>165018.89000000001</v>
      </c>
      <c r="R32" s="89">
        <f t="shared" si="3"/>
        <v>132.01511200000002</v>
      </c>
      <c r="S32" s="16">
        <v>8.0000000000000004E-4</v>
      </c>
      <c r="T32" s="14">
        <v>165131.47</v>
      </c>
      <c r="U32" s="89">
        <f t="shared" ref="U32:U34" si="6">T32*V32</f>
        <v>148.618323</v>
      </c>
      <c r="V32" s="16">
        <v>8.9999999999999998E-4</v>
      </c>
      <c r="W32" s="12">
        <v>184340.21</v>
      </c>
      <c r="X32" s="89">
        <f t="shared" si="4"/>
        <v>147.47216800000001</v>
      </c>
      <c r="Y32" s="16">
        <v>8.0000000000000004E-4</v>
      </c>
    </row>
    <row r="33" spans="1:25" x14ac:dyDescent="0.4">
      <c r="A33" s="55" t="s">
        <v>1</v>
      </c>
      <c r="B33" s="14">
        <v>92722.15</v>
      </c>
      <c r="C33" s="89">
        <f>B33*D33</f>
        <v>352.34416999999996</v>
      </c>
      <c r="D33" s="16">
        <v>3.8E-3</v>
      </c>
      <c r="E33" s="14">
        <v>84849.86</v>
      </c>
      <c r="F33" s="89">
        <f t="shared" ref="F33:F34" si="7">E33*G33</f>
        <v>356.36941199999995</v>
      </c>
      <c r="G33" s="16">
        <v>4.1999999999999997E-3</v>
      </c>
      <c r="H33" s="14">
        <v>80282.81</v>
      </c>
      <c r="I33" s="89">
        <f t="shared" ref="I33:I34" si="8">H33*J33</f>
        <v>473.66857899999997</v>
      </c>
      <c r="J33" s="16">
        <v>5.8999999999999999E-3</v>
      </c>
      <c r="K33" s="14">
        <v>99793.56</v>
      </c>
      <c r="L33" s="89">
        <f t="shared" si="5"/>
        <v>2255.3344559999996</v>
      </c>
      <c r="M33" s="16">
        <v>2.2599999999999999E-2</v>
      </c>
      <c r="N33" s="18">
        <v>110970.75</v>
      </c>
      <c r="O33" s="89">
        <f t="shared" si="2"/>
        <v>1065.3191999999999</v>
      </c>
      <c r="P33" s="19">
        <v>9.5999999999999992E-3</v>
      </c>
      <c r="Q33" s="14">
        <v>137225.74</v>
      </c>
      <c r="R33" s="89">
        <f t="shared" si="3"/>
        <v>2785.6825219999996</v>
      </c>
      <c r="S33" s="16">
        <v>2.0299999999999999E-2</v>
      </c>
      <c r="T33" s="14">
        <v>153376.03</v>
      </c>
      <c r="U33" s="89">
        <f t="shared" si="6"/>
        <v>6441.7932600000004</v>
      </c>
      <c r="V33" s="16">
        <v>4.2000000000000003E-2</v>
      </c>
      <c r="W33" s="12">
        <v>155448.26</v>
      </c>
      <c r="X33" s="89">
        <f t="shared" si="4"/>
        <v>6046.9373140000007</v>
      </c>
      <c r="Y33" s="16">
        <v>3.8900000000000004E-2</v>
      </c>
    </row>
    <row r="34" spans="1:25" x14ac:dyDescent="0.4">
      <c r="A34" s="55" t="s">
        <v>0</v>
      </c>
      <c r="B34" s="14">
        <v>28768.880000000001</v>
      </c>
      <c r="C34" s="13"/>
      <c r="D34" s="16" t="s">
        <v>54</v>
      </c>
      <c r="E34" s="14">
        <v>34602.28</v>
      </c>
      <c r="F34" s="89">
        <f t="shared" si="7"/>
        <v>972.32406800000001</v>
      </c>
      <c r="G34" s="16">
        <v>2.81E-2</v>
      </c>
      <c r="H34" s="14">
        <v>39497.4</v>
      </c>
      <c r="I34" s="89">
        <f t="shared" si="8"/>
        <v>1054.5805800000001</v>
      </c>
      <c r="J34" s="16">
        <v>2.6699999999999998E-2</v>
      </c>
      <c r="K34" s="14">
        <v>47979.73</v>
      </c>
      <c r="L34" s="89">
        <f t="shared" si="5"/>
        <v>91.161487000000008</v>
      </c>
      <c r="M34" s="16">
        <v>1.9E-3</v>
      </c>
      <c r="N34" s="18">
        <v>40742.39</v>
      </c>
      <c r="O34" s="89">
        <f t="shared" si="2"/>
        <v>0</v>
      </c>
      <c r="P34" s="19">
        <v>0</v>
      </c>
      <c r="Q34" s="14">
        <v>48167.33</v>
      </c>
      <c r="R34" s="89">
        <f t="shared" si="3"/>
        <v>1734.0238800000002</v>
      </c>
      <c r="S34" s="16">
        <v>3.6000000000000004E-2</v>
      </c>
      <c r="T34" s="14">
        <v>43200.04</v>
      </c>
      <c r="U34" s="89">
        <f t="shared" si="6"/>
        <v>1179.3610920000001</v>
      </c>
      <c r="V34" s="16">
        <v>2.7300000000000001E-2</v>
      </c>
      <c r="W34" s="12">
        <v>39934.980000000003</v>
      </c>
      <c r="X34" s="89">
        <f t="shared" si="4"/>
        <v>1593.4057020000002</v>
      </c>
      <c r="Y34" s="16">
        <v>3.9900000000000005E-2</v>
      </c>
    </row>
    <row r="35" spans="1:25" x14ac:dyDescent="0.4">
      <c r="A35" s="55" t="s">
        <v>77</v>
      </c>
      <c r="B35" s="14">
        <v>29295.95</v>
      </c>
      <c r="C35" s="13"/>
      <c r="D35" s="16" t="s">
        <v>54</v>
      </c>
      <c r="E35" s="14">
        <v>27635.95</v>
      </c>
      <c r="F35" s="13"/>
      <c r="G35" s="16" t="s">
        <v>54</v>
      </c>
      <c r="H35" s="14">
        <v>25658.79</v>
      </c>
      <c r="I35" s="13"/>
      <c r="J35" s="16" t="s">
        <v>54</v>
      </c>
      <c r="K35" s="14">
        <v>29310.59</v>
      </c>
      <c r="L35" s="89">
        <f t="shared" si="5"/>
        <v>0</v>
      </c>
      <c r="M35" s="16">
        <v>0</v>
      </c>
      <c r="N35" s="18"/>
      <c r="O35" s="13"/>
      <c r="P35" s="19">
        <v>0</v>
      </c>
      <c r="Q35" s="14"/>
      <c r="R35" s="13"/>
      <c r="S35" s="16">
        <v>0</v>
      </c>
      <c r="T35" s="14"/>
      <c r="U35" s="13"/>
      <c r="V35" s="16" t="s">
        <v>54</v>
      </c>
      <c r="W35" s="12"/>
      <c r="X35" s="13"/>
      <c r="Y35" s="16" t="s">
        <v>54</v>
      </c>
    </row>
    <row r="36" spans="1:25" x14ac:dyDescent="0.4">
      <c r="A36" s="55" t="s">
        <v>78</v>
      </c>
      <c r="B36" s="14"/>
      <c r="C36" s="13"/>
      <c r="D36" s="16" t="s">
        <v>54</v>
      </c>
      <c r="E36" s="14"/>
      <c r="F36" s="13"/>
      <c r="G36" s="16" t="s">
        <v>54</v>
      </c>
      <c r="H36" s="14"/>
      <c r="I36" s="13"/>
      <c r="J36" s="16" t="s">
        <v>54</v>
      </c>
      <c r="K36" s="14"/>
      <c r="L36" s="13"/>
      <c r="M36" s="16">
        <v>2.0000000000000001E-4</v>
      </c>
      <c r="N36" s="18"/>
      <c r="O36" s="13"/>
      <c r="P36" s="19">
        <v>0.13</v>
      </c>
      <c r="Q36" s="14"/>
      <c r="R36" s="13"/>
      <c r="S36" s="16">
        <v>6.2300000000000001E-2</v>
      </c>
      <c r="T36" s="14"/>
      <c r="U36" s="13"/>
      <c r="V36" s="16">
        <v>6.5199999999999994E-2</v>
      </c>
      <c r="W36" s="12"/>
      <c r="X36" s="13"/>
      <c r="Y36" s="16" t="s">
        <v>54</v>
      </c>
    </row>
    <row r="37" spans="1:25" x14ac:dyDescent="0.4">
      <c r="A37" s="55" t="s">
        <v>7</v>
      </c>
      <c r="B37" s="14">
        <v>29664.44</v>
      </c>
      <c r="C37" s="13"/>
      <c r="D37" s="16" t="s">
        <v>54</v>
      </c>
      <c r="E37" s="14">
        <v>38520.04</v>
      </c>
      <c r="F37" s="89">
        <f t="shared" ref="F37:F38" si="9">E37*G37</f>
        <v>69.336072000000001</v>
      </c>
      <c r="G37" s="16">
        <v>1.8E-3</v>
      </c>
      <c r="H37" s="14">
        <v>47852.76</v>
      </c>
      <c r="I37" s="89">
        <f t="shared" ref="I37:I39" si="10">H37*J37</f>
        <v>133.98772800000003</v>
      </c>
      <c r="J37" s="16">
        <v>2.8000000000000004E-3</v>
      </c>
      <c r="K37" s="14">
        <v>62599.09</v>
      </c>
      <c r="L37" s="89">
        <f t="shared" ref="L37:L39" si="11">K37*M37</f>
        <v>68.858998999999997</v>
      </c>
      <c r="M37" s="16">
        <v>1.1000000000000001E-3</v>
      </c>
      <c r="N37" s="18">
        <v>71824.039999999994</v>
      </c>
      <c r="O37" s="89">
        <f t="shared" ref="O37:O39" si="12">N37*P37</f>
        <v>28.729616</v>
      </c>
      <c r="P37" s="19">
        <v>4.0000000000000002E-4</v>
      </c>
      <c r="Q37" s="14">
        <v>92961.81</v>
      </c>
      <c r="R37" s="89">
        <f t="shared" ref="R37:R39" si="13">Q37*S37</f>
        <v>2.7888543000000001</v>
      </c>
      <c r="S37" s="16">
        <v>3.0000000000000001E-5</v>
      </c>
      <c r="T37" s="14">
        <v>107108.75</v>
      </c>
      <c r="U37" s="89">
        <f t="shared" ref="U37:U39" si="14">T37*V37</f>
        <v>64.265249999999995</v>
      </c>
      <c r="V37" s="16">
        <v>5.9999999999999995E-4</v>
      </c>
      <c r="W37" s="12">
        <v>97153.47</v>
      </c>
      <c r="X37" s="89">
        <f t="shared" ref="X37:X39" si="15">W37*Y37</f>
        <v>116.58416399999999</v>
      </c>
      <c r="Y37" s="16">
        <v>1.1999999999999999E-3</v>
      </c>
    </row>
    <row r="38" spans="1:25" x14ac:dyDescent="0.4">
      <c r="A38" s="55" t="s">
        <v>2</v>
      </c>
      <c r="B38" s="14">
        <v>200397.37</v>
      </c>
      <c r="C38" s="89">
        <f>B38*D38</f>
        <v>3787.5102929999998</v>
      </c>
      <c r="D38" s="16">
        <v>1.89E-2</v>
      </c>
      <c r="E38" s="14">
        <v>218524.71</v>
      </c>
      <c r="F38" s="89">
        <f t="shared" si="9"/>
        <v>3693.0675989999995</v>
      </c>
      <c r="G38" s="16">
        <v>1.6899999999999998E-2</v>
      </c>
      <c r="H38" s="14">
        <v>274473.25</v>
      </c>
      <c r="I38" s="89">
        <f t="shared" si="10"/>
        <v>6093.3061500000003</v>
      </c>
      <c r="J38" s="16">
        <v>2.2200000000000001E-2</v>
      </c>
      <c r="K38" s="14">
        <v>354107.97</v>
      </c>
      <c r="L38" s="89">
        <f t="shared" si="11"/>
        <v>5311.6195499999994</v>
      </c>
      <c r="M38" s="16">
        <v>1.4999999999999999E-2</v>
      </c>
      <c r="N38" s="18">
        <v>408324.62</v>
      </c>
      <c r="O38" s="89">
        <f t="shared" si="12"/>
        <v>4818.2305159999996</v>
      </c>
      <c r="P38" s="19">
        <v>1.18E-2</v>
      </c>
      <c r="Q38" s="14">
        <v>498126.61</v>
      </c>
      <c r="R38" s="89">
        <f t="shared" si="13"/>
        <v>6724.7092350000003</v>
      </c>
      <c r="S38" s="16">
        <v>1.3500000000000002E-2</v>
      </c>
      <c r="T38" s="14">
        <v>499923.11</v>
      </c>
      <c r="U38" s="89">
        <f t="shared" si="14"/>
        <v>9398.5544679999985</v>
      </c>
      <c r="V38" s="16">
        <v>1.8799999999999997E-2</v>
      </c>
      <c r="W38" s="12">
        <v>478937.66</v>
      </c>
      <c r="X38" s="89">
        <f t="shared" si="15"/>
        <v>10488.734753999999</v>
      </c>
      <c r="Y38" s="16">
        <v>2.1899999999999999E-2</v>
      </c>
    </row>
    <row r="39" spans="1:25" x14ac:dyDescent="0.4">
      <c r="A39" s="55" t="s">
        <v>8</v>
      </c>
      <c r="B39" s="14">
        <v>36593.67</v>
      </c>
      <c r="C39" s="13"/>
      <c r="D39" s="16" t="s">
        <v>54</v>
      </c>
      <c r="E39" s="14">
        <v>42062.5</v>
      </c>
      <c r="F39" s="13"/>
      <c r="G39" s="16" t="s">
        <v>54</v>
      </c>
      <c r="H39" s="14">
        <v>48739.88</v>
      </c>
      <c r="I39" s="89">
        <f t="shared" si="10"/>
        <v>24.36994</v>
      </c>
      <c r="J39" s="16">
        <v>5.0000000000000001E-4</v>
      </c>
      <c r="K39" s="14">
        <v>107746.04</v>
      </c>
      <c r="L39" s="89">
        <f t="shared" si="11"/>
        <v>75.422228000000004</v>
      </c>
      <c r="M39" s="16">
        <v>7.000000000000001E-4</v>
      </c>
      <c r="N39" s="18">
        <v>119883.39</v>
      </c>
      <c r="O39" s="89">
        <f t="shared" si="12"/>
        <v>359.65017</v>
      </c>
      <c r="P39" s="19">
        <v>3.0000000000000001E-3</v>
      </c>
      <c r="Q39" s="14">
        <v>165674.1</v>
      </c>
      <c r="R39" s="89">
        <f t="shared" si="13"/>
        <v>198.80892</v>
      </c>
      <c r="S39" s="16">
        <v>1.1999999999999999E-3</v>
      </c>
      <c r="T39" s="14">
        <v>184632.55</v>
      </c>
      <c r="U39" s="89">
        <f t="shared" si="14"/>
        <v>295.41208</v>
      </c>
      <c r="V39" s="16">
        <v>1.6000000000000001E-3</v>
      </c>
      <c r="W39" s="12">
        <v>208584.89</v>
      </c>
      <c r="X39" s="89">
        <f t="shared" si="15"/>
        <v>229.44337900000002</v>
      </c>
      <c r="Y39" s="16">
        <v>1.1000000000000001E-3</v>
      </c>
    </row>
    <row r="40" spans="1:25" x14ac:dyDescent="0.4">
      <c r="A40" s="55" t="s">
        <v>79</v>
      </c>
      <c r="B40" s="14"/>
      <c r="C40" s="13"/>
      <c r="D40" s="16" t="s">
        <v>54</v>
      </c>
      <c r="E40" s="14"/>
      <c r="F40" s="13"/>
      <c r="G40" s="16" t="s">
        <v>54</v>
      </c>
      <c r="H40" s="14"/>
      <c r="I40" s="13"/>
      <c r="J40" s="16" t="s">
        <v>54</v>
      </c>
      <c r="K40" s="14"/>
      <c r="L40" s="13"/>
      <c r="M40" s="16">
        <v>1.1999999999999999E-3</v>
      </c>
      <c r="N40" s="18"/>
      <c r="O40" s="13"/>
      <c r="P40" s="19">
        <v>0</v>
      </c>
      <c r="Q40" s="14"/>
      <c r="R40" s="13"/>
      <c r="S40" s="16">
        <v>0</v>
      </c>
      <c r="T40" s="14"/>
      <c r="U40" s="13"/>
      <c r="V40" s="16">
        <v>1E-4</v>
      </c>
      <c r="W40" s="12"/>
      <c r="X40" s="13"/>
      <c r="Y40" s="16">
        <v>1.5E-3</v>
      </c>
    </row>
    <row r="41" spans="1:25" x14ac:dyDescent="0.4">
      <c r="A41" s="55" t="s">
        <v>75</v>
      </c>
      <c r="B41" s="14">
        <v>22379.21</v>
      </c>
      <c r="C41" s="13"/>
      <c r="D41" s="16" t="s">
        <v>54</v>
      </c>
      <c r="E41" s="14">
        <v>30137.45</v>
      </c>
      <c r="F41" s="89">
        <f t="shared" ref="F41:F42" si="16">E41*G41</f>
        <v>51.233665000000002</v>
      </c>
      <c r="G41" s="16">
        <v>1.7000000000000001E-3</v>
      </c>
      <c r="H41" s="14">
        <v>33762.65</v>
      </c>
      <c r="I41" s="89">
        <f t="shared" ref="I41:I42" si="17">H41*J41</f>
        <v>23.633855000000004</v>
      </c>
      <c r="J41" s="16">
        <v>7.000000000000001E-4</v>
      </c>
      <c r="K41" s="14">
        <v>33058.93</v>
      </c>
      <c r="L41" s="89">
        <f t="shared" ref="L41:L42" si="18">K41*M41</f>
        <v>19.835357999999999</v>
      </c>
      <c r="M41" s="16">
        <v>5.9999999999999995E-4</v>
      </c>
      <c r="N41" s="18">
        <v>36769.17</v>
      </c>
      <c r="O41" s="89">
        <f t="shared" ref="O41:O42" si="19">N41*P41</f>
        <v>14.707668</v>
      </c>
      <c r="P41" s="19">
        <v>4.0000000000000002E-4</v>
      </c>
      <c r="Q41" s="14">
        <v>44382.99</v>
      </c>
      <c r="R41" s="89">
        <f t="shared" ref="R41:R42" si="20">Q41*S41</f>
        <v>4.4382989999999998</v>
      </c>
      <c r="S41" s="16">
        <v>1E-4</v>
      </c>
      <c r="T41" s="14">
        <v>50325.19</v>
      </c>
      <c r="U41" s="89">
        <f t="shared" ref="U41:U42" si="21">T41*V41</f>
        <v>75.487785000000002</v>
      </c>
      <c r="V41" s="16">
        <v>1.5E-3</v>
      </c>
      <c r="W41" s="12">
        <v>59268.42</v>
      </c>
      <c r="X41" s="89">
        <f t="shared" ref="X41:X42" si="22">W41*Y41</f>
        <v>77.048946000000001</v>
      </c>
      <c r="Y41" s="16">
        <v>1.2999999999999999E-3</v>
      </c>
    </row>
    <row r="42" spans="1:25" x14ac:dyDescent="0.4">
      <c r="A42" s="55" t="s">
        <v>3</v>
      </c>
      <c r="B42" s="14">
        <v>297765.83</v>
      </c>
      <c r="C42" s="89">
        <f>B42*D42</f>
        <v>3483.8602110000002</v>
      </c>
      <c r="D42" s="16">
        <v>1.17E-2</v>
      </c>
      <c r="E42" s="14">
        <v>308919.57</v>
      </c>
      <c r="F42" s="89">
        <f t="shared" si="16"/>
        <v>5715.0120450000013</v>
      </c>
      <c r="G42" s="16">
        <v>1.8500000000000003E-2</v>
      </c>
      <c r="H42" s="14">
        <v>339357.11</v>
      </c>
      <c r="I42" s="89">
        <f t="shared" si="17"/>
        <v>5735.1351589999995</v>
      </c>
      <c r="J42" s="16">
        <v>1.6899999999999998E-2</v>
      </c>
      <c r="K42" s="14">
        <v>355885</v>
      </c>
      <c r="L42" s="89">
        <f t="shared" si="18"/>
        <v>6334.7529999999997</v>
      </c>
      <c r="M42" s="16">
        <v>1.78E-2</v>
      </c>
      <c r="N42" s="18">
        <v>326607.46999999997</v>
      </c>
      <c r="O42" s="89">
        <f t="shared" si="19"/>
        <v>5944.2559540000002</v>
      </c>
      <c r="P42" s="19">
        <v>1.8200000000000001E-2</v>
      </c>
      <c r="Q42" s="14">
        <v>333531.02</v>
      </c>
      <c r="R42" s="89">
        <f t="shared" si="20"/>
        <v>8304.9223980000006</v>
      </c>
      <c r="S42" s="16">
        <v>2.4900000000000002E-2</v>
      </c>
      <c r="T42" s="14">
        <v>346454.4</v>
      </c>
      <c r="U42" s="89">
        <f t="shared" si="21"/>
        <v>6340.1155200000003</v>
      </c>
      <c r="V42" s="16">
        <v>1.83E-2</v>
      </c>
      <c r="W42" s="12">
        <v>377767.78</v>
      </c>
      <c r="X42" s="89">
        <f t="shared" si="22"/>
        <v>7442.0252659999996</v>
      </c>
      <c r="Y42" s="16">
        <v>1.9699999999999999E-2</v>
      </c>
    </row>
    <row r="43" spans="1:25" x14ac:dyDescent="0.4">
      <c r="A43" s="55" t="s">
        <v>5</v>
      </c>
      <c r="B43" s="14"/>
      <c r="C43" s="13"/>
      <c r="D43" s="16" t="s">
        <v>54</v>
      </c>
      <c r="E43" s="14"/>
      <c r="F43" s="13"/>
      <c r="G43" s="16">
        <v>1.2999999999999999E-3</v>
      </c>
      <c r="H43" s="14"/>
      <c r="I43" s="13"/>
      <c r="J43" s="16">
        <v>4.0000000000000001E-3</v>
      </c>
      <c r="K43" s="14"/>
      <c r="L43" s="13"/>
      <c r="M43" s="16">
        <v>3.9000000000000003E-3</v>
      </c>
      <c r="N43" s="18"/>
      <c r="O43" s="13"/>
      <c r="P43" s="19">
        <v>9.7000000000000003E-3</v>
      </c>
      <c r="Q43" s="14"/>
      <c r="R43" s="13"/>
      <c r="S43" s="16">
        <v>5.9999999999999995E-4</v>
      </c>
      <c r="T43" s="14"/>
      <c r="U43" s="13"/>
      <c r="V43" s="16">
        <v>2.3999999999999998E-3</v>
      </c>
      <c r="W43" s="12"/>
      <c r="X43" s="13"/>
      <c r="Y43" s="16">
        <v>3.4000000000000002E-3</v>
      </c>
    </row>
    <row r="44" spans="1:25" x14ac:dyDescent="0.4">
      <c r="A44" s="55" t="s">
        <v>6</v>
      </c>
      <c r="B44" s="14">
        <v>224644.25</v>
      </c>
      <c r="C44" s="89">
        <f>B44*D44</f>
        <v>381.89522499999998</v>
      </c>
      <c r="D44" s="16">
        <v>1.6999999999999999E-3</v>
      </c>
      <c r="E44" s="14">
        <v>260503.63</v>
      </c>
      <c r="F44" s="89">
        <f>E44*G44</f>
        <v>234.45326700000001</v>
      </c>
      <c r="G44" s="16">
        <v>8.9999999999999998E-4</v>
      </c>
      <c r="H44" s="14">
        <v>323018.44</v>
      </c>
      <c r="I44" s="89">
        <f>H44*J44</f>
        <v>549.131348</v>
      </c>
      <c r="J44" s="16">
        <v>1.7000000000000001E-3</v>
      </c>
      <c r="K44" s="14">
        <v>300094.96999999997</v>
      </c>
      <c r="L44" s="89">
        <f>K44*M44</f>
        <v>990.31340099999989</v>
      </c>
      <c r="M44" s="16">
        <v>3.3E-3</v>
      </c>
      <c r="N44" s="18">
        <v>341492.44</v>
      </c>
      <c r="O44" s="89">
        <f>N44*P44</f>
        <v>409.79092799999995</v>
      </c>
      <c r="P44" s="19">
        <v>1.1999999999999999E-3</v>
      </c>
      <c r="Q44" s="14">
        <v>479868.15</v>
      </c>
      <c r="R44" s="89">
        <f>Q44*S44</f>
        <v>527.85496500000011</v>
      </c>
      <c r="S44" s="16">
        <v>1.1000000000000001E-3</v>
      </c>
      <c r="T44" s="14">
        <v>622200.16</v>
      </c>
      <c r="U44" s="89">
        <f>T44*V44</f>
        <v>1306.620336</v>
      </c>
      <c r="V44" s="16">
        <v>2.0999999999999999E-3</v>
      </c>
      <c r="W44" s="12">
        <v>738026.2</v>
      </c>
      <c r="X44" s="89">
        <f>W44*Y44</f>
        <v>1254.64454</v>
      </c>
      <c r="Y44" s="16">
        <v>1.7000000000000001E-3</v>
      </c>
    </row>
    <row r="45" spans="1:25" x14ac:dyDescent="0.4">
      <c r="A45" s="55" t="s">
        <v>80</v>
      </c>
      <c r="B45" s="14"/>
      <c r="C45" s="13"/>
      <c r="D45" s="16" t="s">
        <v>54</v>
      </c>
      <c r="E45" s="14"/>
      <c r="F45" s="13"/>
      <c r="G45" s="16">
        <v>9.3999999999999986E-3</v>
      </c>
      <c r="H45" s="14"/>
      <c r="I45" s="13"/>
      <c r="J45" s="16">
        <v>1.04E-2</v>
      </c>
      <c r="K45" s="14"/>
      <c r="L45" s="13"/>
      <c r="M45" s="16">
        <v>9.7999999999999997E-3</v>
      </c>
      <c r="N45" s="18"/>
      <c r="O45" s="13"/>
      <c r="P45" s="19">
        <v>1.1399999999999999E-2</v>
      </c>
      <c r="Q45" s="14"/>
      <c r="R45" s="13"/>
      <c r="S45" s="16">
        <v>8.3999999999999995E-3</v>
      </c>
      <c r="T45" s="14"/>
      <c r="U45" s="13"/>
      <c r="V45" s="16">
        <v>8.5000000000000006E-3</v>
      </c>
      <c r="W45" s="12"/>
      <c r="X45" s="13"/>
      <c r="Y45" s="16">
        <v>8.3999999999999995E-3</v>
      </c>
    </row>
    <row r="46" spans="1:25" x14ac:dyDescent="0.4">
      <c r="A46" s="90" t="s">
        <v>390</v>
      </c>
      <c r="B46" s="30">
        <f>SUM(B30:B45)</f>
        <v>1052515.8699999999</v>
      </c>
      <c r="C46" s="35"/>
      <c r="D46" s="32"/>
      <c r="E46" s="30">
        <f>SUM(E30:E45)</f>
        <v>1150747.48</v>
      </c>
      <c r="F46" s="35"/>
      <c r="G46" s="32"/>
      <c r="H46" s="30">
        <f>SUM(H30:H45)</f>
        <v>1326553.96</v>
      </c>
      <c r="I46" s="35"/>
      <c r="J46" s="32"/>
      <c r="K46" s="30">
        <f>SUM(K30:K45)</f>
        <v>1547211.3800000001</v>
      </c>
      <c r="L46" s="35"/>
      <c r="M46" s="32"/>
      <c r="N46" s="30">
        <f>SUM(N30:N45)</f>
        <v>1661363.7</v>
      </c>
      <c r="O46" s="35"/>
      <c r="P46" s="32"/>
      <c r="Q46" s="30">
        <f>SUM(Q30:Q45)</f>
        <v>1996884.92</v>
      </c>
      <c r="R46" s="35"/>
      <c r="S46" s="32"/>
      <c r="T46" s="30">
        <f>SUM(T30:T45)</f>
        <v>2207986.83</v>
      </c>
      <c r="U46" s="35"/>
      <c r="V46" s="32"/>
      <c r="W46" s="30">
        <f>SUM(W30:W45)</f>
        <v>2376235.1599999997</v>
      </c>
      <c r="X46" s="35"/>
      <c r="Y46" s="32"/>
    </row>
    <row r="47" spans="1:25" x14ac:dyDescent="0.4">
      <c r="A47" s="3" t="s">
        <v>25</v>
      </c>
      <c r="B47" s="30">
        <v>1469614</v>
      </c>
      <c r="C47" s="91">
        <f>B47*D47</f>
        <v>13079.5646</v>
      </c>
      <c r="D47" s="32">
        <v>8.8999999999999999E-3</v>
      </c>
      <c r="E47" s="30">
        <v>1613016.55</v>
      </c>
      <c r="F47" s="91">
        <f>E47*G47</f>
        <v>15001.053914999999</v>
      </c>
      <c r="G47" s="32">
        <v>9.2999999999999992E-3</v>
      </c>
      <c r="H47" s="30">
        <v>1746852.06</v>
      </c>
      <c r="I47" s="91">
        <f>H47*J47</f>
        <v>16420.409364000003</v>
      </c>
      <c r="J47" s="32">
        <v>9.4000000000000004E-3</v>
      </c>
      <c r="K47" s="30">
        <v>2040494.19</v>
      </c>
      <c r="L47" s="91">
        <f>K47*M47</f>
        <v>19384.694804999999</v>
      </c>
      <c r="M47" s="32">
        <v>9.4999999999999998E-3</v>
      </c>
      <c r="N47" s="30">
        <v>2511975.4900000002</v>
      </c>
      <c r="O47" s="91">
        <f>N47*P47</f>
        <v>20849.396567000003</v>
      </c>
      <c r="P47" s="32">
        <v>8.3000000000000001E-3</v>
      </c>
      <c r="Q47" s="30">
        <v>3010660.27</v>
      </c>
      <c r="R47" s="91">
        <f>Q47*S47</f>
        <v>26192.744348999997</v>
      </c>
      <c r="S47" s="32">
        <v>8.6999999999999994E-3</v>
      </c>
      <c r="T47" s="30">
        <v>3317848.15</v>
      </c>
      <c r="U47" s="91">
        <f>T47*V47</f>
        <v>28865.278904999996</v>
      </c>
      <c r="V47" s="32">
        <v>8.6999999999999994E-3</v>
      </c>
      <c r="W47" s="30">
        <v>3685217.29</v>
      </c>
      <c r="X47" s="91">
        <f>W47*Y47</f>
        <v>31692.868694000001</v>
      </c>
      <c r="Y47" s="32">
        <v>8.6E-3</v>
      </c>
    </row>
    <row r="48" spans="1:25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11" x14ac:dyDescent="0.4">
      <c r="A49" s="92" t="s">
        <v>391</v>
      </c>
    </row>
    <row r="50" spans="1:11" x14ac:dyDescent="0.4">
      <c r="A50" s="9" t="s">
        <v>392</v>
      </c>
    </row>
    <row r="52" spans="1:11" x14ac:dyDescent="0.4">
      <c r="A52" s="3" t="s">
        <v>393</v>
      </c>
      <c r="B52" s="41">
        <v>2012</v>
      </c>
      <c r="C52" s="41" t="s">
        <v>29</v>
      </c>
      <c r="D52" s="41">
        <v>2013</v>
      </c>
      <c r="E52" s="41" t="s">
        <v>32</v>
      </c>
      <c r="F52" s="41">
        <v>2014</v>
      </c>
      <c r="G52" s="41" t="s">
        <v>30</v>
      </c>
      <c r="H52" s="41">
        <v>2015</v>
      </c>
      <c r="I52" s="41" t="s">
        <v>31</v>
      </c>
      <c r="J52" s="41">
        <v>2016</v>
      </c>
      <c r="K52" s="42" t="s">
        <v>394</v>
      </c>
    </row>
    <row r="53" spans="1:11" hidden="1" x14ac:dyDescent="0.4">
      <c r="A53" s="20"/>
      <c r="B53" s="11">
        <v>41274</v>
      </c>
      <c r="C53" s="11">
        <v>41455</v>
      </c>
      <c r="D53" s="11">
        <v>41639</v>
      </c>
      <c r="E53" s="11">
        <v>41820</v>
      </c>
      <c r="F53" s="11">
        <v>42004</v>
      </c>
      <c r="G53" s="11">
        <v>42185</v>
      </c>
      <c r="H53" s="11">
        <v>42369</v>
      </c>
      <c r="I53" s="11">
        <v>42551</v>
      </c>
      <c r="J53" s="11">
        <v>42735</v>
      </c>
      <c r="K53" s="40">
        <v>42916</v>
      </c>
    </row>
    <row r="54" spans="1:11" x14ac:dyDescent="0.4">
      <c r="A54" s="20" t="s">
        <v>36</v>
      </c>
      <c r="B54" s="19">
        <f>[1]!s_stmnote_bank_9501($B$1,B53)/100</f>
        <v>1.0500000000000001E-2</v>
      </c>
      <c r="C54" s="19">
        <f>[1]!s_stmnote_bank_9501($B$1,C53)/100</f>
        <v>8.0000000000000002E-3</v>
      </c>
      <c r="D54" s="19">
        <f>[1]!s_stmnote_bank_9501($B$1,D53)/100</f>
        <v>9.4999999999999998E-3</v>
      </c>
      <c r="E54" s="19">
        <f>[1]!s_stmnote_bank_9501($B$1,E53)/100</f>
        <v>7.3000000000000001E-3</v>
      </c>
      <c r="F54" s="19">
        <f>[1]!s_stmnote_bank_9501($B$1,F53)/100</f>
        <v>1.2E-2</v>
      </c>
      <c r="G54" s="19">
        <f>[1]!s_stmnote_bank_9501($B$1,G53)/100</f>
        <v>1.2199999999999999E-2</v>
      </c>
      <c r="H54" s="19">
        <f>[1]!s_stmnote_bank_9501($B$1,H53)/100</f>
        <v>1.3000000000000001E-2</v>
      </c>
      <c r="I54" s="19">
        <f>[1]!s_stmnote_bank_9501($B$1,I53)/100</f>
        <v>1.1299999999999999E-2</v>
      </c>
      <c r="J54" s="19">
        <f>[1]!s_stmnote_bank_9501($B$1,J53)/100</f>
        <v>1.2800000000000001E-2</v>
      </c>
      <c r="K54" s="46">
        <f>[1]!s_stmnote_bank_9501($B$1,K53)/100</f>
        <v>4.6999999999999993E-3</v>
      </c>
    </row>
    <row r="55" spans="1:11" x14ac:dyDescent="0.4">
      <c r="A55" s="20" t="s">
        <v>37</v>
      </c>
      <c r="B55" s="19">
        <f>[1]!s_stmnote_bank_9502($B$1,B53)/100</f>
        <v>1.9400000000000001E-2</v>
      </c>
      <c r="C55" s="19">
        <f>[1]!s_stmnote_bank_9502($B$1,C53)/100</f>
        <v>9.5500000000000002E-2</v>
      </c>
      <c r="D55" s="19">
        <f>[1]!s_stmnote_bank_9502($B$1,D53)/100</f>
        <v>0.10300000000000001</v>
      </c>
      <c r="E55" s="19">
        <f>[1]!s_stmnote_bank_9502($B$1,E53)/100</f>
        <v>0.1482</v>
      </c>
      <c r="F55" s="19">
        <f>[1]!s_stmnote_bank_9502($B$1,F53)/100</f>
        <v>0.17859999999999998</v>
      </c>
      <c r="G55" s="19">
        <f>[1]!s_stmnote_bank_9502($B$1,G53)/100</f>
        <v>0.3392</v>
      </c>
      <c r="H55" s="19">
        <f>[1]!s_stmnote_bank_9502($B$1,H53)/100</f>
        <v>0.46189999999999998</v>
      </c>
      <c r="I55" s="19">
        <f>[1]!s_stmnote_bank_9502($B$1,I53)/100</f>
        <v>0.41149999999999998</v>
      </c>
      <c r="J55" s="19">
        <f>[1]!s_stmnote_bank_9502($B$1,J53)/100</f>
        <v>0.48869999999999997</v>
      </c>
      <c r="K55" s="46">
        <f>[1]!s_stmnote_bank_9502($B$1,K53)/100</f>
        <v>0.19640000000000002</v>
      </c>
    </row>
    <row r="56" spans="1:11" x14ac:dyDescent="0.4">
      <c r="A56" s="20" t="s">
        <v>395</v>
      </c>
      <c r="B56" s="19">
        <f>[1]!s_stmnote_bank_9503($B$1,B53)/100</f>
        <v>5.6100000000000004E-2</v>
      </c>
      <c r="C56" s="19">
        <f>[1]!s_stmnote_bank_9503($B$1,C53)/100</f>
        <v>9.849999999999999E-2</v>
      </c>
      <c r="D56" s="19">
        <f>[1]!s_stmnote_bank_9503($B$1,D53)/100</f>
        <v>0.34470000000000001</v>
      </c>
      <c r="E56" s="19">
        <f>[1]!s_stmnote_bank_9503($B$1,E53)/100</f>
        <v>0.34820000000000001</v>
      </c>
      <c r="F56" s="19">
        <f>[1]!s_stmnote_bank_9503($B$1,F53)/100</f>
        <v>0.51270000000000004</v>
      </c>
      <c r="G56" s="19">
        <f>[1]!s_stmnote_bank_9503($B$1,G53)/100</f>
        <v>0.28649999999999998</v>
      </c>
      <c r="H56" s="19">
        <f>[1]!s_stmnote_bank_9503($B$1,H53)/100</f>
        <v>0.42030000000000001</v>
      </c>
      <c r="I56" s="19">
        <f>[1]!s_stmnote_bank_9503($B$1,I53)/100</f>
        <v>0.38689999999999997</v>
      </c>
      <c r="J56" s="19">
        <f>[1]!s_stmnote_bank_9503($B$1,J53)/100</f>
        <v>0.64749999999999996</v>
      </c>
      <c r="K56" s="46">
        <f>[1]!s_stmnote_bank_9503($B$1,K53)/100</f>
        <v>0.34279999999999999</v>
      </c>
    </row>
    <row r="57" spans="1:11" x14ac:dyDescent="0.4">
      <c r="A57" s="21" t="s">
        <v>39</v>
      </c>
      <c r="B57" s="52">
        <f>[1]!s_stmnote_bank_9504($B$1,B53)/100</f>
        <v>0.20929999999999999</v>
      </c>
      <c r="C57" s="52">
        <f>[1]!s_stmnote_bank_9504($B$1,C53)/100</f>
        <v>9.1799999999999993E-2</v>
      </c>
      <c r="D57" s="52">
        <f>[1]!s_stmnote_bank_9504($B$1,D53)/100</f>
        <v>0.10779999999999999</v>
      </c>
      <c r="E57" s="52">
        <f>[1]!s_stmnote_bank_9504($B$1,E53)/100</f>
        <v>0.38569999999999999</v>
      </c>
      <c r="F57" s="52">
        <f>[1]!s_stmnote_bank_9504($B$1,F53)/100</f>
        <v>0.43209999999999998</v>
      </c>
      <c r="G57" s="52">
        <f>[1]!s_stmnote_bank_9504($B$1,G53)/100</f>
        <v>0.3921</v>
      </c>
      <c r="H57" s="52">
        <f>[1]!s_stmnote_bank_9504($B$1,H53)/100</f>
        <v>0.44679999999999997</v>
      </c>
      <c r="I57" s="52">
        <f>[1]!s_stmnote_bank_9504($B$1,I53)/100</f>
        <v>0.52639999999999998</v>
      </c>
      <c r="J57" s="52">
        <f>[1]!s_stmnote_bank_9504($B$1,J53)/100</f>
        <v>0.65040000000000009</v>
      </c>
      <c r="K57" s="53">
        <f>[1]!s_stmnote_bank_9504($B$1,K53)/100</f>
        <v>0.28870000000000001</v>
      </c>
    </row>
    <row r="61" spans="1:11" x14ac:dyDescent="0.4">
      <c r="A61" s="2" t="s">
        <v>396</v>
      </c>
      <c r="E61" s="2"/>
    </row>
    <row r="62" spans="1:11" x14ac:dyDescent="0.4">
      <c r="A62" s="44" t="s">
        <v>41</v>
      </c>
      <c r="E62" s="2"/>
    </row>
    <row r="63" spans="1:11" x14ac:dyDescent="0.4">
      <c r="A63" s="43" t="s">
        <v>3</v>
      </c>
      <c r="E63" s="2"/>
    </row>
    <row r="64" spans="1:11" x14ac:dyDescent="0.4">
      <c r="B64" s="9" t="str">
        <f>A63&amp;B29&amp;"（百万元）"</f>
        <v>制造业贷款余额（百万元）</v>
      </c>
      <c r="C64" s="9" t="s">
        <v>82</v>
      </c>
      <c r="D64" s="2" t="s">
        <v>12</v>
      </c>
      <c r="E64" s="2"/>
    </row>
    <row r="65" spans="1:5" x14ac:dyDescent="0.4">
      <c r="A65" s="36">
        <v>2013</v>
      </c>
      <c r="B65" s="93">
        <f>VLOOKUP($A$63,$A$30:$Y$47,B75,FALSE)</f>
        <v>297765.83</v>
      </c>
      <c r="C65" s="7">
        <f t="shared" ref="B65:D72" si="23">VLOOKUP($A$63,$A$30:$Y$47,C75,FALSE)</f>
        <v>3483.8602110000002</v>
      </c>
      <c r="D65" s="185">
        <f t="shared" si="23"/>
        <v>1.17E-2</v>
      </c>
      <c r="E65" s="2"/>
    </row>
    <row r="66" spans="1:5" x14ac:dyDescent="0.4">
      <c r="A66" s="36" t="s">
        <v>32</v>
      </c>
      <c r="B66" s="2">
        <f t="shared" si="23"/>
        <v>308919.57</v>
      </c>
      <c r="C66" s="7">
        <f t="shared" si="23"/>
        <v>5715.0120450000013</v>
      </c>
      <c r="D66" s="185">
        <f t="shared" si="23"/>
        <v>1.8500000000000003E-2</v>
      </c>
      <c r="E66" s="2"/>
    </row>
    <row r="67" spans="1:5" x14ac:dyDescent="0.4">
      <c r="A67" s="36">
        <v>2014</v>
      </c>
      <c r="B67" s="2">
        <f t="shared" si="23"/>
        <v>339357.11</v>
      </c>
      <c r="C67" s="7">
        <f t="shared" si="23"/>
        <v>5735.1351589999995</v>
      </c>
      <c r="D67" s="185">
        <f t="shared" si="23"/>
        <v>1.6899999999999998E-2</v>
      </c>
      <c r="E67" s="2"/>
    </row>
    <row r="68" spans="1:5" x14ac:dyDescent="0.4">
      <c r="A68" s="36" t="s">
        <v>30</v>
      </c>
      <c r="B68" s="2">
        <f t="shared" si="23"/>
        <v>355885</v>
      </c>
      <c r="C68" s="7">
        <f t="shared" si="23"/>
        <v>6334.7529999999997</v>
      </c>
      <c r="D68" s="185">
        <f t="shared" si="23"/>
        <v>1.78E-2</v>
      </c>
      <c r="E68" s="2"/>
    </row>
    <row r="69" spans="1:5" x14ac:dyDescent="0.4">
      <c r="A69" s="36">
        <v>2015</v>
      </c>
      <c r="B69" s="2">
        <f t="shared" si="23"/>
        <v>326607.46999999997</v>
      </c>
      <c r="C69" s="7">
        <f t="shared" si="23"/>
        <v>5944.2559540000002</v>
      </c>
      <c r="D69" s="185">
        <f t="shared" si="23"/>
        <v>1.8200000000000001E-2</v>
      </c>
      <c r="E69" s="2"/>
    </row>
    <row r="70" spans="1:5" x14ac:dyDescent="0.4">
      <c r="A70" s="36" t="s">
        <v>31</v>
      </c>
      <c r="B70" s="2">
        <f t="shared" si="23"/>
        <v>333531.02</v>
      </c>
      <c r="C70" s="7">
        <f t="shared" si="23"/>
        <v>8304.9223980000006</v>
      </c>
      <c r="D70" s="185">
        <f t="shared" si="23"/>
        <v>2.4900000000000002E-2</v>
      </c>
      <c r="E70" s="2"/>
    </row>
    <row r="71" spans="1:5" x14ac:dyDescent="0.4">
      <c r="A71" s="36">
        <v>2016</v>
      </c>
      <c r="B71" s="2">
        <f t="shared" si="23"/>
        <v>346454.4</v>
      </c>
      <c r="C71" s="7">
        <f t="shared" si="23"/>
        <v>6340.1155200000003</v>
      </c>
      <c r="D71" s="185">
        <f t="shared" si="23"/>
        <v>1.83E-2</v>
      </c>
      <c r="E71" s="2"/>
    </row>
    <row r="72" spans="1:5" x14ac:dyDescent="0.4">
      <c r="A72" s="36" t="s">
        <v>33</v>
      </c>
      <c r="B72" s="2">
        <f t="shared" si="23"/>
        <v>377767.78</v>
      </c>
      <c r="C72" s="7">
        <f t="shared" si="23"/>
        <v>7442.0252659999996</v>
      </c>
      <c r="D72" s="185">
        <f t="shared" si="23"/>
        <v>1.9699999999999999E-2</v>
      </c>
      <c r="E72" s="2"/>
    </row>
    <row r="73" spans="1:5" x14ac:dyDescent="0.4">
      <c r="C73" s="7"/>
      <c r="D73" s="5"/>
      <c r="E73" s="2"/>
    </row>
    <row r="74" spans="1:5" x14ac:dyDescent="0.4">
      <c r="C74" s="7"/>
      <c r="D74" s="5"/>
      <c r="E74" s="2"/>
    </row>
    <row r="75" spans="1:5" x14ac:dyDescent="0.4">
      <c r="B75" s="37">
        <v>2</v>
      </c>
      <c r="C75" s="38">
        <v>3</v>
      </c>
      <c r="D75" s="38">
        <v>4</v>
      </c>
      <c r="E75" s="2"/>
    </row>
    <row r="76" spans="1:5" x14ac:dyDescent="0.4">
      <c r="B76" s="37">
        <v>5</v>
      </c>
      <c r="C76" s="38">
        <v>6</v>
      </c>
      <c r="D76" s="38">
        <v>7</v>
      </c>
      <c r="E76" s="2"/>
    </row>
    <row r="77" spans="1:5" x14ac:dyDescent="0.4">
      <c r="B77" s="37">
        <v>8</v>
      </c>
      <c r="C77" s="38">
        <v>9</v>
      </c>
      <c r="D77" s="38">
        <v>10</v>
      </c>
      <c r="E77" s="2"/>
    </row>
    <row r="78" spans="1:5" x14ac:dyDescent="0.4">
      <c r="B78" s="37">
        <v>11</v>
      </c>
      <c r="C78" s="38">
        <v>12</v>
      </c>
      <c r="D78" s="38">
        <v>13</v>
      </c>
      <c r="E78" s="2"/>
    </row>
    <row r="79" spans="1:5" x14ac:dyDescent="0.4">
      <c r="B79" s="37">
        <v>14</v>
      </c>
      <c r="C79" s="38">
        <v>15</v>
      </c>
      <c r="D79" s="38">
        <v>16</v>
      </c>
      <c r="E79" s="2"/>
    </row>
    <row r="80" spans="1:5" x14ac:dyDescent="0.4">
      <c r="B80" s="37">
        <v>17</v>
      </c>
      <c r="C80" s="38">
        <v>18</v>
      </c>
      <c r="D80" s="38">
        <v>19</v>
      </c>
      <c r="E80" s="2"/>
    </row>
    <row r="81" spans="2:5" x14ac:dyDescent="0.4">
      <c r="B81" s="37">
        <v>20</v>
      </c>
      <c r="C81" s="38">
        <v>21</v>
      </c>
      <c r="D81" s="38">
        <v>22</v>
      </c>
      <c r="E81" s="2"/>
    </row>
    <row r="82" spans="2:5" x14ac:dyDescent="0.4">
      <c r="B82" s="37">
        <v>23</v>
      </c>
      <c r="C82" s="38">
        <v>24</v>
      </c>
      <c r="D82" s="38">
        <v>25</v>
      </c>
      <c r="E82" s="2"/>
    </row>
    <row r="83" spans="2:5" x14ac:dyDescent="0.4">
      <c r="B83" s="37">
        <v>26</v>
      </c>
      <c r="C83" s="38">
        <v>27</v>
      </c>
      <c r="D83" s="38">
        <v>28</v>
      </c>
      <c r="E83" s="2"/>
    </row>
    <row r="84" spans="2:5" x14ac:dyDescent="0.4">
      <c r="B84" s="37">
        <v>29</v>
      </c>
      <c r="C84" s="38">
        <v>30</v>
      </c>
      <c r="D84" s="38">
        <v>31</v>
      </c>
      <c r="E84" s="2"/>
    </row>
    <row r="147" spans="3:5" x14ac:dyDescent="0.4">
      <c r="C147" s="2">
        <v>2013</v>
      </c>
      <c r="E147" s="2"/>
    </row>
  </sheetData>
  <phoneticPr fontId="2" type="noConversion"/>
  <dataValidations disablePrompts="1" count="1">
    <dataValidation type="list" allowBlank="1" showInputMessage="1" showErrorMessage="1" sqref="A63">
      <formula1>$A$30:$A$47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showGridLines="0" zoomScale="85" zoomScaleNormal="85" workbookViewId="0">
      <pane xSplit="1" ySplit="3" topLeftCell="B50" activePane="bottomRight" state="frozenSplit"/>
      <selection pane="topRight" activeCell="B1" sqref="B1"/>
      <selection pane="bottomLeft" activeCell="A4" sqref="A4"/>
      <selection pane="bottomRight" activeCell="J79" sqref="J79"/>
    </sheetView>
  </sheetViews>
  <sheetFormatPr defaultColWidth="24.86328125" defaultRowHeight="11.65" x14ac:dyDescent="0.4"/>
  <cols>
    <col min="1" max="1" width="36.1328125" style="9" customWidth="1"/>
    <col min="2" max="2" width="14.46484375" style="2" customWidth="1"/>
    <col min="3" max="3" width="9.265625" style="2" bestFit="1" customWidth="1"/>
    <col min="4" max="4" width="8.73046875" style="2" customWidth="1"/>
    <col min="5" max="5" width="11.59765625" style="62" bestFit="1" customWidth="1"/>
    <col min="6" max="6" width="8.86328125" style="63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26562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7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5.73046875" style="2" bestFit="1" customWidth="1"/>
    <col min="26" max="26" width="12.3984375" style="64" bestFit="1" customWidth="1"/>
    <col min="27" max="27" width="7.3984375" style="2" bestFit="1" customWidth="1"/>
    <col min="28" max="28" width="14.73046875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1" width="8.265625" style="2" bestFit="1" customWidth="1"/>
    <col min="42" max="42" width="7.46484375" style="2" bestFit="1" customWidth="1"/>
    <col min="43" max="43" width="6" style="2" bestFit="1" customWidth="1"/>
    <col min="44" max="44" width="8.265625" style="2" bestFit="1" customWidth="1"/>
    <col min="45" max="45" width="7.46484375" style="2" bestFit="1" customWidth="1"/>
    <col min="46" max="46" width="6" style="2" bestFit="1" customWidth="1"/>
    <col min="47" max="47" width="8" style="2" bestFit="1" customWidth="1"/>
    <col min="48" max="48" width="7.46484375" style="2" bestFit="1" customWidth="1"/>
    <col min="49" max="49" width="6" style="2" bestFit="1" customWidth="1"/>
    <col min="50" max="50" width="8.265625" style="2" bestFit="1" customWidth="1"/>
    <col min="51" max="51" width="7.46484375" style="2" bestFit="1" customWidth="1"/>
    <col min="52" max="52" width="6" style="2" bestFit="1" customWidth="1"/>
    <col min="53" max="53" width="8.265625" style="2" bestFit="1" customWidth="1"/>
    <col min="54" max="54" width="7.46484375" style="2" bestFit="1" customWidth="1"/>
    <col min="55" max="55" width="6" style="2" bestFit="1" customWidth="1"/>
    <col min="56" max="56" width="11.59765625" style="2" customWidth="1"/>
    <col min="57" max="57" width="8.86328125" style="2" customWidth="1"/>
    <col min="58" max="58" width="9.46484375" style="2" customWidth="1"/>
    <col min="59" max="61" width="8.73046875" style="2" customWidth="1"/>
    <col min="62" max="16384" width="24.86328125" style="2"/>
  </cols>
  <sheetData>
    <row r="1" spans="1:41" x14ac:dyDescent="0.4">
      <c r="A1" s="9" t="s">
        <v>293</v>
      </c>
      <c r="B1" s="2" t="str">
        <f>[1]!to_tradecode(A1)</f>
        <v>601939</v>
      </c>
    </row>
    <row r="3" spans="1:41" x14ac:dyDescent="0.4">
      <c r="A3" s="132" t="s">
        <v>294</v>
      </c>
      <c r="B3" s="41">
        <v>2007</v>
      </c>
      <c r="C3" s="41" t="s">
        <v>295</v>
      </c>
      <c r="D3" s="41">
        <v>2008</v>
      </c>
      <c r="E3" s="41" t="s">
        <v>296</v>
      </c>
      <c r="F3" s="83">
        <v>2009</v>
      </c>
      <c r="G3" s="83" t="s">
        <v>297</v>
      </c>
      <c r="H3" s="41">
        <v>2010</v>
      </c>
      <c r="I3" s="41" t="s">
        <v>289</v>
      </c>
      <c r="J3" s="41">
        <v>2011</v>
      </c>
      <c r="K3" s="41" t="s">
        <v>291</v>
      </c>
      <c r="L3" s="41">
        <v>2012</v>
      </c>
      <c r="M3" s="41" t="s">
        <v>298</v>
      </c>
      <c r="N3" s="41">
        <v>2013</v>
      </c>
      <c r="O3" s="83" t="s">
        <v>299</v>
      </c>
      <c r="P3" s="83">
        <v>2014</v>
      </c>
      <c r="Q3" s="41" t="s">
        <v>30</v>
      </c>
      <c r="R3" s="41">
        <v>2015</v>
      </c>
      <c r="S3" s="41" t="s">
        <v>31</v>
      </c>
      <c r="T3" s="41">
        <v>2016</v>
      </c>
      <c r="U3" s="42" t="s">
        <v>300</v>
      </c>
      <c r="V3" s="6"/>
      <c r="W3" s="5"/>
      <c r="X3" s="6"/>
      <c r="Y3" s="6"/>
      <c r="Z3" s="5"/>
      <c r="AA3" s="6"/>
      <c r="AB3" s="6"/>
      <c r="AC3" s="5"/>
      <c r="AD3" s="6"/>
      <c r="AE3" s="6"/>
      <c r="AF3" s="5"/>
      <c r="AG3" s="64"/>
      <c r="AH3" s="6"/>
      <c r="AI3" s="5"/>
      <c r="AJ3" s="64"/>
      <c r="AK3" s="6"/>
      <c r="AL3" s="5"/>
      <c r="AM3" s="6"/>
      <c r="AN3" s="6"/>
      <c r="AO3" s="5"/>
    </row>
    <row r="4" spans="1:41" x14ac:dyDescent="0.4">
      <c r="A4" s="125" t="s">
        <v>301</v>
      </c>
      <c r="B4" s="135">
        <f>VLOOKUP($A4,$A$24:$BI$40,B$43,FALSE)</f>
        <v>4.1913782569510311E-2</v>
      </c>
      <c r="C4" s="136">
        <f t="shared" ref="C4:U17" si="0">VLOOKUP($A4,$A$24:$BI$40,C$43,FALSE)</f>
        <v>3.1771961468482449E-2</v>
      </c>
      <c r="D4" s="136">
        <f t="shared" si="0"/>
        <v>3.5867943016507121E-2</v>
      </c>
      <c r="E4" s="136">
        <f t="shared" si="0"/>
        <v>3.1536652884379596E-2</v>
      </c>
      <c r="F4" s="136">
        <f t="shared" si="0"/>
        <v>2.6656226425429041E-2</v>
      </c>
      <c r="G4" s="136">
        <f t="shared" si="0"/>
        <v>2.0931673749861719E-2</v>
      </c>
      <c r="H4" s="136">
        <f t="shared" si="0"/>
        <v>2.2673311429318686E-2</v>
      </c>
      <c r="I4" s="136">
        <f t="shared" si="0"/>
        <v>2.11455299955579E-2</v>
      </c>
      <c r="J4" s="136">
        <f t="shared" si="0"/>
        <v>2.3581704793972407E-2</v>
      </c>
      <c r="K4" s="136">
        <f t="shared" si="0"/>
        <v>2.3824285427914347E-2</v>
      </c>
      <c r="L4" s="136">
        <f t="shared" si="0"/>
        <v>2.4066567702807296E-2</v>
      </c>
      <c r="M4" s="136">
        <f t="shared" si="0"/>
        <v>2.6163772320131427E-2</v>
      </c>
      <c r="N4" s="136">
        <f t="shared" si="0"/>
        <v>2.8792735850483118E-2</v>
      </c>
      <c r="O4" s="136">
        <f t="shared" si="0"/>
        <v>3.179380343685425E-2</v>
      </c>
      <c r="P4" s="136">
        <f t="shared" si="0"/>
        <v>3.714015448894948E-2</v>
      </c>
      <c r="Q4" s="136">
        <f t="shared" si="0"/>
        <v>4.6748538445637595E-2</v>
      </c>
      <c r="R4" s="136">
        <f t="shared" si="0"/>
        <v>5.8860985176506543E-2</v>
      </c>
      <c r="S4" s="136">
        <f t="shared" si="0"/>
        <v>6.2201069079612002E-2</v>
      </c>
      <c r="T4" s="136">
        <f t="shared" si="0"/>
        <v>5.9223164980878366E-2</v>
      </c>
      <c r="U4" s="100">
        <f t="shared" si="0"/>
        <v>6.1768132010364289E-2</v>
      </c>
      <c r="V4" s="6"/>
      <c r="W4" s="5"/>
      <c r="X4" s="6"/>
      <c r="Y4" s="6"/>
      <c r="Z4" s="5"/>
      <c r="AA4" s="6"/>
      <c r="AB4" s="6"/>
      <c r="AC4" s="5"/>
      <c r="AD4" s="6"/>
      <c r="AE4" s="6"/>
      <c r="AF4" s="5"/>
      <c r="AG4" s="64"/>
      <c r="AH4" s="6"/>
      <c r="AI4" s="5"/>
      <c r="AJ4" s="64"/>
      <c r="AK4" s="6"/>
      <c r="AL4" s="5"/>
      <c r="AM4" s="6"/>
      <c r="AN4" s="6"/>
      <c r="AO4" s="5"/>
    </row>
    <row r="5" spans="1:41" x14ac:dyDescent="0.4">
      <c r="A5" s="125" t="s">
        <v>0</v>
      </c>
      <c r="B5" s="138">
        <f t="shared" ref="B5:Q19" si="1">VLOOKUP($A5,$A$24:$BI$40,B$43,FALSE)</f>
        <v>1.6124855690903401E-2</v>
      </c>
      <c r="C5" s="19">
        <f t="shared" si="0"/>
        <v>1.5449030462594977E-2</v>
      </c>
      <c r="D5" s="19">
        <f t="shared" si="0"/>
        <v>1.255614416955832E-2</v>
      </c>
      <c r="E5" s="19">
        <f t="shared" si="0"/>
        <v>1.0263947678500314E-2</v>
      </c>
      <c r="F5" s="19">
        <f t="shared" si="0"/>
        <v>6.515398456494014E-3</v>
      </c>
      <c r="G5" s="19">
        <f t="shared" si="0"/>
        <v>4.7429883693090044E-3</v>
      </c>
      <c r="H5" s="19">
        <f t="shared" si="0"/>
        <v>9.6071258643169195E-3</v>
      </c>
      <c r="I5" s="19">
        <f t="shared" si="0"/>
        <v>8.8219986860853025E-3</v>
      </c>
      <c r="J5" s="19">
        <f t="shared" si="0"/>
        <v>9.4804732962627692E-3</v>
      </c>
      <c r="K5" s="19">
        <f t="shared" si="0"/>
        <v>5.6034750232702452E-3</v>
      </c>
      <c r="L5" s="19">
        <f t="shared" si="0"/>
        <v>3.7444789945000048E-3</v>
      </c>
      <c r="M5" s="19">
        <f t="shared" si="0"/>
        <v>4.3401449650245739E-3</v>
      </c>
      <c r="N5" s="19">
        <f t="shared" si="0"/>
        <v>5.5373370395265719E-3</v>
      </c>
      <c r="O5" s="19">
        <f t="shared" si="0"/>
        <v>6.4689898270559728E-3</v>
      </c>
      <c r="P5" s="19">
        <f t="shared" si="0"/>
        <v>4.6249481497340102E-3</v>
      </c>
      <c r="Q5" s="19">
        <f t="shared" si="0"/>
        <v>4.4582070932097668E-3</v>
      </c>
      <c r="R5" s="19">
        <f t="shared" si="0"/>
        <v>2.7957432104625717E-3</v>
      </c>
      <c r="S5" s="19">
        <f t="shared" si="0"/>
        <v>3.616852514006892E-3</v>
      </c>
      <c r="T5" s="19">
        <f t="shared" si="0"/>
        <v>4.9435425906481758E-3</v>
      </c>
      <c r="U5" s="46">
        <f t="shared" si="0"/>
        <v>5.0706390267440853E-3</v>
      </c>
      <c r="V5" s="6"/>
      <c r="W5" s="5"/>
      <c r="X5" s="6"/>
      <c r="Y5" s="6"/>
      <c r="Z5" s="5"/>
      <c r="AA5" s="6"/>
      <c r="AB5" s="6"/>
      <c r="AC5" s="5"/>
      <c r="AD5" s="6"/>
      <c r="AE5" s="6"/>
      <c r="AF5" s="5"/>
      <c r="AG5" s="64"/>
      <c r="AH5" s="6"/>
      <c r="AI5" s="5"/>
      <c r="AJ5" s="64"/>
      <c r="AK5" s="6"/>
      <c r="AL5" s="5"/>
      <c r="AM5" s="6"/>
      <c r="AN5" s="6"/>
      <c r="AO5" s="5"/>
    </row>
    <row r="6" spans="1:41" x14ac:dyDescent="0.4">
      <c r="A6" s="125" t="s">
        <v>4</v>
      </c>
      <c r="B6" s="138">
        <f t="shared" si="1"/>
        <v>1.5789124932080522E-2</v>
      </c>
      <c r="C6" s="19">
        <f t="shared" si="0"/>
        <v>1.6776520211584288E-2</v>
      </c>
      <c r="D6" s="19">
        <f t="shared" si="0"/>
        <v>1.4745663820081684E-2</v>
      </c>
      <c r="E6" s="19">
        <f t="shared" si="0"/>
        <v>1.0230117125966385E-2</v>
      </c>
      <c r="F6" s="19">
        <f t="shared" si="0"/>
        <v>8.2103461470415182E-3</v>
      </c>
      <c r="G6" s="19">
        <f t="shared" si="0"/>
        <v>6.9700065781186579E-3</v>
      </c>
      <c r="H6" s="19">
        <f t="shared" si="0"/>
        <v>8.5351525195484709E-3</v>
      </c>
      <c r="I6" s="19">
        <f t="shared" si="0"/>
        <v>8.5072500209538177E-3</v>
      </c>
      <c r="J6" s="19">
        <f t="shared" si="0"/>
        <v>6.8988283053886016E-3</v>
      </c>
      <c r="K6" s="19">
        <f t="shared" si="0"/>
        <v>6.0969580570177867E-3</v>
      </c>
      <c r="L6" s="19">
        <f t="shared" si="0"/>
        <v>5.3193192214956433E-3</v>
      </c>
      <c r="M6" s="19">
        <f t="shared" si="0"/>
        <v>3.9617476725612027E-3</v>
      </c>
      <c r="N6" s="19">
        <f t="shared" si="0"/>
        <v>3.554992049426648E-3</v>
      </c>
      <c r="O6" s="19">
        <f t="shared" si="0"/>
        <v>4.0286085648762494E-3</v>
      </c>
      <c r="P6" s="19">
        <f t="shared" si="0"/>
        <v>3.0510833819857438E-3</v>
      </c>
      <c r="Q6" s="19">
        <f t="shared" si="0"/>
        <v>4.2626084305980669E-3</v>
      </c>
      <c r="R6" s="19">
        <f t="shared" si="0"/>
        <v>3.2584350166504159E-3</v>
      </c>
      <c r="S6" s="19">
        <f t="shared" si="0"/>
        <v>2.1899071583354871E-3</v>
      </c>
      <c r="T6" s="19">
        <f t="shared" si="0"/>
        <v>1.4290730031425098E-3</v>
      </c>
      <c r="U6" s="46">
        <f t="shared" si="0"/>
        <v>1.8860631695427298E-3</v>
      </c>
      <c r="V6" s="6"/>
      <c r="W6" s="5"/>
      <c r="X6" s="6"/>
      <c r="Y6" s="6"/>
      <c r="Z6" s="5"/>
      <c r="AA6" s="6"/>
      <c r="AB6" s="6"/>
      <c r="AC6" s="5"/>
      <c r="AD6" s="6"/>
      <c r="AE6" s="6"/>
      <c r="AF6" s="5"/>
      <c r="AG6" s="64"/>
      <c r="AH6" s="6"/>
      <c r="AI6" s="5"/>
      <c r="AJ6" s="64"/>
      <c r="AK6" s="6"/>
      <c r="AL6" s="5"/>
      <c r="AM6" s="6"/>
      <c r="AN6" s="6"/>
      <c r="AO6" s="5"/>
    </row>
    <row r="7" spans="1:41" x14ac:dyDescent="0.4">
      <c r="A7" s="125" t="s">
        <v>9</v>
      </c>
      <c r="B7" s="138">
        <f t="shared" si="1"/>
        <v>4.8373088300081815E-2</v>
      </c>
      <c r="C7" s="19">
        <f t="shared" si="0"/>
        <v>4.2028711465677403E-2</v>
      </c>
      <c r="D7" s="19">
        <f t="shared" si="0"/>
        <v>4.6714898552132636E-2</v>
      </c>
      <c r="E7" s="19">
        <f t="shared" si="0"/>
        <v>3.3980063979670433E-2</v>
      </c>
      <c r="F7" s="19">
        <f t="shared" si="0"/>
        <v>2.5991841651075837E-2</v>
      </c>
      <c r="G7" s="19">
        <f t="shared" si="0"/>
        <v>1.9656058593120643E-2</v>
      </c>
      <c r="H7" s="19">
        <f t="shared" si="0"/>
        <v>1.6439906483140657E-2</v>
      </c>
      <c r="I7" s="19">
        <f t="shared" si="0"/>
        <v>1.505292247971444E-2</v>
      </c>
      <c r="J7" s="19">
        <f t="shared" si="0"/>
        <v>1.8795491899506925E-2</v>
      </c>
      <c r="K7" s="19">
        <f t="shared" si="0"/>
        <v>1.2441249026963605E-2</v>
      </c>
      <c r="L7" s="19">
        <f t="shared" si="0"/>
        <v>9.767715751153103E-3</v>
      </c>
      <c r="M7" s="19">
        <f t="shared" si="0"/>
        <v>7.4181871997730763E-3</v>
      </c>
      <c r="N7" s="19">
        <f t="shared" si="0"/>
        <v>7.60748799028032E-3</v>
      </c>
      <c r="O7" s="19">
        <f t="shared" si="0"/>
        <v>6.2765396597172299E-3</v>
      </c>
      <c r="P7" s="19">
        <f t="shared" si="0"/>
        <v>1.1030422586121701E-2</v>
      </c>
      <c r="Q7" s="19">
        <f t="shared" si="0"/>
        <v>1.4027002991349341E-2</v>
      </c>
      <c r="R7" s="19">
        <f t="shared" si="0"/>
        <v>1.2262593082206109E-2</v>
      </c>
      <c r="S7" s="19">
        <f t="shared" si="0"/>
        <v>1.7491641924794556E-2</v>
      </c>
      <c r="T7" s="19">
        <f t="shared" si="0"/>
        <v>2.5259027650052113E-2</v>
      </c>
      <c r="U7" s="46">
        <f t="shared" si="0"/>
        <v>2.2609907088313241E-2</v>
      </c>
      <c r="V7" s="6"/>
      <c r="W7" s="5"/>
      <c r="X7" s="6"/>
      <c r="Y7" s="6"/>
      <c r="Z7" s="5"/>
      <c r="AA7" s="6"/>
      <c r="AB7" s="6"/>
      <c r="AC7" s="5"/>
      <c r="AD7" s="6"/>
      <c r="AE7" s="6"/>
      <c r="AF7" s="5"/>
      <c r="AG7" s="64"/>
      <c r="AH7" s="6"/>
      <c r="AI7" s="5"/>
      <c r="AJ7" s="64"/>
      <c r="AK7" s="6"/>
      <c r="AL7" s="5"/>
      <c r="AM7" s="6"/>
      <c r="AN7" s="6"/>
      <c r="AO7" s="5"/>
    </row>
    <row r="8" spans="1:41" x14ac:dyDescent="0.4">
      <c r="A8" s="125" t="s">
        <v>43</v>
      </c>
      <c r="B8" s="138">
        <f t="shared" si="1"/>
        <v>3.1311849238447639E-2</v>
      </c>
      <c r="C8" s="19">
        <f t="shared" si="0"/>
        <v>2.7916103431735926E-2</v>
      </c>
      <c r="D8" s="19">
        <f t="shared" si="0"/>
        <v>2.5260412829843974E-2</v>
      </c>
      <c r="E8" s="19">
        <f t="shared" si="0"/>
        <v>6.1750156365497242E-3</v>
      </c>
      <c r="F8" s="19">
        <f t="shared" si="0"/>
        <v>6.028742830773288E-3</v>
      </c>
      <c r="G8" s="19">
        <f t="shared" si="0"/>
        <v>4.9245842464870435E-3</v>
      </c>
      <c r="H8" s="19">
        <f t="shared" si="0"/>
        <v>5.5532073456948045E-3</v>
      </c>
      <c r="I8" s="19">
        <f t="shared" si="0"/>
        <v>8.0298701575592171E-3</v>
      </c>
      <c r="J8" s="19">
        <f t="shared" si="0"/>
        <v>8.7879467662755704E-3</v>
      </c>
      <c r="K8" s="19">
        <f t="shared" si="0"/>
        <v>5.3447981293206544E-3</v>
      </c>
      <c r="L8" s="19">
        <f t="shared" si="0"/>
        <v>4.1159857093796288E-3</v>
      </c>
      <c r="M8" s="19">
        <f t="shared" si="0"/>
        <v>3.0822848256026381E-3</v>
      </c>
      <c r="N8" s="19">
        <f t="shared" si="0"/>
        <v>2.0722676981579607E-3</v>
      </c>
      <c r="O8" s="19">
        <f t="shared" si="0"/>
        <v>1.0498960306139294E-3</v>
      </c>
      <c r="P8" s="19">
        <f t="shared" si="0"/>
        <v>1.493289658625038E-3</v>
      </c>
      <c r="Q8" s="19">
        <f t="shared" si="0"/>
        <v>3.6208830702295818E-3</v>
      </c>
      <c r="R8" s="19">
        <f t="shared" si="0"/>
        <v>6.4995534536624747E-3</v>
      </c>
      <c r="S8" s="19">
        <f t="shared" si="0"/>
        <v>8.0300342616748226E-3</v>
      </c>
      <c r="T8" s="19">
        <f t="shared" si="0"/>
        <v>6.0998546065707156E-3</v>
      </c>
      <c r="U8" s="46">
        <f t="shared" si="0"/>
        <v>4.969060144198411E-3</v>
      </c>
      <c r="V8" s="6"/>
      <c r="W8" s="5"/>
      <c r="X8" s="6"/>
      <c r="Y8" s="6"/>
      <c r="Z8" s="5"/>
      <c r="AA8" s="6"/>
      <c r="AB8" s="6"/>
      <c r="AC8" s="5"/>
      <c r="AD8" s="6"/>
      <c r="AE8" s="6"/>
      <c r="AF8" s="5"/>
      <c r="AG8" s="64"/>
      <c r="AH8" s="6"/>
      <c r="AI8" s="5"/>
      <c r="AJ8" s="64"/>
      <c r="AK8" s="6"/>
      <c r="AL8" s="5"/>
      <c r="AM8" s="6"/>
      <c r="AN8" s="6"/>
      <c r="AO8" s="5"/>
    </row>
    <row r="9" spans="1:41" x14ac:dyDescent="0.4">
      <c r="A9" s="125" t="s">
        <v>2</v>
      </c>
      <c r="B9" s="138">
        <f t="shared" si="1"/>
        <v>8.7535978675984727E-2</v>
      </c>
      <c r="C9" s="19">
        <f t="shared" si="0"/>
        <v>6.3702672374381777E-2</v>
      </c>
      <c r="D9" s="19">
        <f t="shared" si="0"/>
        <v>7.5095038502778044E-2</v>
      </c>
      <c r="E9" s="19">
        <f t="shared" si="0"/>
        <v>7.0330167345092717E-2</v>
      </c>
      <c r="F9" s="19">
        <f t="shared" si="0"/>
        <v>5.0384135575658004E-2</v>
      </c>
      <c r="G9" s="19">
        <f t="shared" si="0"/>
        <v>3.5071856351122789E-2</v>
      </c>
      <c r="H9" s="19">
        <f t="shared" si="0"/>
        <v>2.3649906890130353E-2</v>
      </c>
      <c r="I9" s="19">
        <f t="shared" si="0"/>
        <v>1.8892079444843266E-2</v>
      </c>
      <c r="J9" s="19">
        <f t="shared" si="0"/>
        <v>2.5502008783983645E-2</v>
      </c>
      <c r="K9" s="19">
        <f t="shared" si="0"/>
        <v>3.7598638403218317E-2</v>
      </c>
      <c r="L9" s="19">
        <f t="shared" si="0"/>
        <v>4.9535117300818665E-2</v>
      </c>
      <c r="M9" s="19">
        <f t="shared" si="0"/>
        <v>5.8267301314164389E-2</v>
      </c>
      <c r="N9" s="19">
        <f t="shared" si="0"/>
        <v>4.9146517833499687E-2</v>
      </c>
      <c r="O9" s="19">
        <f t="shared" si="0"/>
        <v>5.1456715101320723E-2</v>
      </c>
      <c r="P9" s="19">
        <f t="shared" si="0"/>
        <v>6.1048353040540543E-2</v>
      </c>
      <c r="Q9" s="19">
        <f t="shared" si="0"/>
        <v>7.0921091244201664E-2</v>
      </c>
      <c r="R9" s="19">
        <f t="shared" si="0"/>
        <v>9.6540334336134973E-2</v>
      </c>
      <c r="S9" s="19">
        <f t="shared" si="0"/>
        <v>9.2859763114387511E-2</v>
      </c>
      <c r="T9" s="19">
        <f t="shared" si="0"/>
        <v>9.0080136667940222E-2</v>
      </c>
      <c r="U9" s="46">
        <f t="shared" si="0"/>
        <v>7.5401601055484241E-2</v>
      </c>
      <c r="V9" s="6"/>
      <c r="W9" s="5"/>
      <c r="X9" s="6"/>
      <c r="Y9" s="6"/>
      <c r="Z9" s="5"/>
      <c r="AA9" s="6"/>
      <c r="AB9" s="6"/>
      <c r="AC9" s="5"/>
      <c r="AD9" s="6"/>
      <c r="AE9" s="6"/>
      <c r="AF9" s="5"/>
      <c r="AG9" s="64"/>
      <c r="AH9" s="6"/>
      <c r="AI9" s="5"/>
      <c r="AJ9" s="64"/>
      <c r="AK9" s="6"/>
      <c r="AL9" s="5"/>
      <c r="AM9" s="6"/>
      <c r="AN9" s="6"/>
      <c r="AO9" s="5"/>
    </row>
    <row r="10" spans="1:41" x14ac:dyDescent="0.4">
      <c r="A10" s="125" t="s">
        <v>8</v>
      </c>
      <c r="B10" s="138">
        <f t="shared" si="1"/>
        <v>1.1790839136588155E-2</v>
      </c>
      <c r="C10" s="19">
        <f t="shared" si="0"/>
        <v>1.2857857182541886E-2</v>
      </c>
      <c r="D10" s="19">
        <f t="shared" si="0"/>
        <v>1.6303444942836001E-2</v>
      </c>
      <c r="E10" s="19">
        <f t="shared" si="0"/>
        <v>1.0919978562005278E-2</v>
      </c>
      <c r="F10" s="19">
        <f t="shared" si="0"/>
        <v>7.7361464775069725E-3</v>
      </c>
      <c r="G10" s="19">
        <f t="shared" si="0"/>
        <v>6.8086026153679887E-3</v>
      </c>
      <c r="H10" s="19">
        <f t="shared" si="0"/>
        <v>8.8310943340364906E-3</v>
      </c>
      <c r="I10" s="19">
        <f t="shared" si="0"/>
        <v>8.1279110440177476E-3</v>
      </c>
      <c r="J10" s="19">
        <f t="shared" si="0"/>
        <v>4.7007415254237284E-3</v>
      </c>
      <c r="K10" s="19">
        <f t="shared" si="0"/>
        <v>2.1022393419076841E-3</v>
      </c>
      <c r="L10" s="19">
        <f t="shared" si="0"/>
        <v>9.461420316172665E-4</v>
      </c>
      <c r="M10" s="19">
        <f t="shared" si="0"/>
        <v>7.7773970361186935E-4</v>
      </c>
      <c r="N10" s="19">
        <f t="shared" si="0"/>
        <v>7.2306049116728391E-4</v>
      </c>
      <c r="O10" s="19">
        <f t="shared" si="0"/>
        <v>5.8327624912678125E-4</v>
      </c>
      <c r="P10" s="19">
        <f t="shared" si="0"/>
        <v>6.0212240506638632E-4</v>
      </c>
      <c r="Q10" s="19">
        <f t="shared" si="0"/>
        <v>4.6110876897133219E-3</v>
      </c>
      <c r="R10" s="19">
        <f t="shared" si="0"/>
        <v>3.0326440186683183E-4</v>
      </c>
      <c r="S10" s="19">
        <f t="shared" si="0"/>
        <v>4.9912980658719998E-4</v>
      </c>
      <c r="T10" s="19">
        <f t="shared" si="0"/>
        <v>1.5985632037499363E-3</v>
      </c>
      <c r="U10" s="46">
        <f t="shared" si="0"/>
        <v>1.8079259473531965E-3</v>
      </c>
      <c r="V10" s="6"/>
      <c r="W10" s="5"/>
      <c r="X10" s="6"/>
      <c r="Y10" s="6"/>
      <c r="Z10" s="5"/>
      <c r="AA10" s="6"/>
      <c r="AB10" s="6"/>
      <c r="AC10" s="5"/>
      <c r="AD10" s="6"/>
      <c r="AE10" s="6"/>
      <c r="AF10" s="5"/>
      <c r="AG10" s="64"/>
      <c r="AH10" s="6"/>
      <c r="AI10" s="5"/>
      <c r="AJ10" s="64"/>
      <c r="AK10" s="6"/>
      <c r="AL10" s="5"/>
      <c r="AM10" s="6"/>
      <c r="AN10" s="6"/>
      <c r="AO10" s="5"/>
    </row>
    <row r="11" spans="1:41" x14ac:dyDescent="0.4">
      <c r="A11" s="125" t="s">
        <v>1</v>
      </c>
      <c r="B11" s="138">
        <f t="shared" si="1"/>
        <v>2.5446696955660462E-2</v>
      </c>
      <c r="C11" s="19">
        <f t="shared" si="0"/>
        <v>2.1124454148471614E-2</v>
      </c>
      <c r="D11" s="19">
        <f t="shared" si="0"/>
        <v>2.0377345539720808E-2</v>
      </c>
      <c r="E11" s="19">
        <f t="shared" si="0"/>
        <v>1.9332370813435085E-2</v>
      </c>
      <c r="F11" s="19">
        <f t="shared" si="0"/>
        <v>1.9350570120038837E-2</v>
      </c>
      <c r="G11" s="19">
        <f t="shared" si="0"/>
        <v>1.4955075369421549E-2</v>
      </c>
      <c r="H11" s="19">
        <f t="shared" si="0"/>
        <v>1.2019295010556135E-2</v>
      </c>
      <c r="I11" s="19">
        <f t="shared" si="0"/>
        <v>9.6083677937241554E-3</v>
      </c>
      <c r="J11" s="19">
        <f t="shared" si="0"/>
        <v>1.0194159195580393E-2</v>
      </c>
      <c r="K11" s="19">
        <f t="shared" si="0"/>
        <v>9.7172056160708363E-3</v>
      </c>
      <c r="L11" s="19">
        <f t="shared" si="0"/>
        <v>7.5591386055354464E-3</v>
      </c>
      <c r="M11" s="19">
        <f t="shared" si="0"/>
        <v>9.0725452309854213E-3</v>
      </c>
      <c r="N11" s="19">
        <f t="shared" si="0"/>
        <v>8.5875583086407851E-3</v>
      </c>
      <c r="O11" s="19">
        <f t="shared" si="0"/>
        <v>1.0124545378423541E-2</v>
      </c>
      <c r="P11" s="19">
        <f t="shared" si="0"/>
        <v>1.5580586233295687E-2</v>
      </c>
      <c r="Q11" s="19">
        <f t="shared" si="0"/>
        <v>2.073817418173745E-2</v>
      </c>
      <c r="R11" s="19">
        <f t="shared" si="0"/>
        <v>2.6729906184407362E-2</v>
      </c>
      <c r="S11" s="19">
        <f t="shared" si="0"/>
        <v>2.4832985996143583E-2</v>
      </c>
      <c r="T11" s="19">
        <f t="shared" si="0"/>
        <v>3.1313721010906077E-2</v>
      </c>
      <c r="U11" s="46">
        <f t="shared" si="0"/>
        <v>3.2807409928526279E-2</v>
      </c>
      <c r="V11" s="6"/>
      <c r="W11" s="5"/>
      <c r="X11" s="6"/>
      <c r="Y11" s="6"/>
      <c r="Z11" s="5"/>
      <c r="AA11" s="6"/>
      <c r="AB11" s="6"/>
      <c r="AC11" s="5"/>
      <c r="AD11" s="6"/>
      <c r="AE11" s="6"/>
      <c r="AF11" s="5"/>
      <c r="AG11" s="64"/>
      <c r="AH11" s="6"/>
      <c r="AI11" s="5"/>
      <c r="AJ11" s="64"/>
      <c r="AK11" s="6"/>
      <c r="AL11" s="5"/>
      <c r="AM11" s="6"/>
      <c r="AN11" s="6"/>
      <c r="AO11" s="5"/>
    </row>
    <row r="12" spans="1:41" x14ac:dyDescent="0.4">
      <c r="A12" s="125" t="s">
        <v>44</v>
      </c>
      <c r="B12" s="138">
        <f t="shared" si="1"/>
        <v>9.1292739643441569E-3</v>
      </c>
      <c r="C12" s="19">
        <f t="shared" si="0"/>
        <v>5.7328590074987845E-3</v>
      </c>
      <c r="D12" s="19">
        <f t="shared" si="0"/>
        <v>5.2928761643775066E-3</v>
      </c>
      <c r="E12" s="19">
        <f t="shared" si="0"/>
        <v>4.4657196439857839E-3</v>
      </c>
      <c r="F12" s="19">
        <f t="shared" si="0"/>
        <v>3.787769542102885E-3</v>
      </c>
      <c r="G12" s="19">
        <f t="shared" si="0"/>
        <v>2.382960603355798E-3</v>
      </c>
      <c r="H12" s="19">
        <f t="shared" si="0"/>
        <v>5.3614256232918734E-3</v>
      </c>
      <c r="I12" s="19">
        <f t="shared" si="0"/>
        <v>6.8894992494313379E-3</v>
      </c>
      <c r="J12" s="19">
        <f t="shared" si="0"/>
        <v>3.6126557543152841E-3</v>
      </c>
      <c r="K12" s="19">
        <f t="shared" si="0"/>
        <v>2.098172975532075E-3</v>
      </c>
      <c r="L12" s="19">
        <f t="shared" si="0"/>
        <v>2.328821453632046E-3</v>
      </c>
      <c r="M12" s="19">
        <f t="shared" si="0"/>
        <v>1.8869628930754485E-3</v>
      </c>
      <c r="N12" s="19">
        <f t="shared" si="0"/>
        <v>3.8767889334461571E-3</v>
      </c>
      <c r="O12" s="19">
        <f t="shared" si="0"/>
        <v>6.0602094240837694E-3</v>
      </c>
      <c r="P12" s="19">
        <f t="shared" si="0"/>
        <v>1.6639512364356575E-2</v>
      </c>
      <c r="Q12" s="19">
        <f t="shared" si="0"/>
        <v>2.6927746335541233E-2</v>
      </c>
      <c r="R12" s="19">
        <f t="shared" si="0"/>
        <v>3.9959827808182205E-2</v>
      </c>
      <c r="S12" s="19">
        <f t="shared" si="0"/>
        <v>5.4513795874631663E-2</v>
      </c>
      <c r="T12" s="19">
        <f t="shared" si="0"/>
        <v>5.1011685557316527E-2</v>
      </c>
      <c r="U12" s="46">
        <f t="shared" si="0"/>
        <v>6.0114077435973821E-2</v>
      </c>
      <c r="V12" s="6"/>
      <c r="W12" s="5"/>
      <c r="X12" s="6"/>
      <c r="Y12" s="6"/>
      <c r="Z12" s="5"/>
      <c r="AA12" s="6"/>
      <c r="AB12" s="6"/>
      <c r="AC12" s="5"/>
      <c r="AD12" s="6"/>
      <c r="AE12" s="6"/>
      <c r="AF12" s="5"/>
      <c r="AG12" s="64"/>
      <c r="AH12" s="6"/>
      <c r="AI12" s="5"/>
      <c r="AJ12" s="64"/>
      <c r="AK12" s="6"/>
      <c r="AL12" s="5"/>
      <c r="AM12" s="6"/>
      <c r="AN12" s="6"/>
      <c r="AO12" s="5"/>
    </row>
    <row r="13" spans="1:41" x14ac:dyDescent="0.4">
      <c r="A13" s="9" t="s">
        <v>302</v>
      </c>
      <c r="B13" s="138">
        <f t="shared" si="1"/>
        <v>1.8297442196716696E-2</v>
      </c>
      <c r="C13" s="19">
        <f t="shared" si="0"/>
        <v>1.5996481528022116E-2</v>
      </c>
      <c r="D13" s="19">
        <f t="shared" si="0"/>
        <v>1.494864967668315E-2</v>
      </c>
      <c r="E13" s="19">
        <f t="shared" si="0"/>
        <v>1.2284367240228841E-2</v>
      </c>
      <c r="F13" s="19">
        <f t="shared" si="0"/>
        <v>1.1965592227185568E-2</v>
      </c>
      <c r="G13" s="19">
        <f t="shared" si="0"/>
        <v>8.5737014230576596E-3</v>
      </c>
      <c r="H13" s="19">
        <f t="shared" si="0"/>
        <v>1.2183908045977011E-2</v>
      </c>
      <c r="I13" s="19">
        <f t="shared" si="0"/>
        <v>8.7848163667734788E-3</v>
      </c>
      <c r="J13" s="19">
        <f t="shared" si="0"/>
        <v>8.6369198908029746E-3</v>
      </c>
      <c r="K13" s="19">
        <f t="shared" si="0"/>
        <v>6.0939794419970633E-3</v>
      </c>
      <c r="L13" s="19">
        <f t="shared" si="0"/>
        <v>5.469682546877597E-3</v>
      </c>
      <c r="M13" s="19">
        <f t="shared" si="0"/>
        <v>4.4815242819696158E-3</v>
      </c>
      <c r="N13" s="19">
        <f t="shared" si="0"/>
        <v>3.6433686502784874E-3</v>
      </c>
      <c r="O13" s="19">
        <f t="shared" si="0"/>
        <v>3.4623695103220263E-3</v>
      </c>
      <c r="P13" s="19">
        <f t="shared" si="0"/>
        <v>7.1811023622047243E-4</v>
      </c>
      <c r="Q13" s="19">
        <f t="shared" si="0"/>
        <v>2.3258103418572025E-3</v>
      </c>
      <c r="R13" s="19">
        <f t="shared" si="0"/>
        <v>2.2395401822700913E-3</v>
      </c>
      <c r="S13" s="19">
        <f t="shared" si="0"/>
        <v>2.7189849122994081E-3</v>
      </c>
      <c r="T13" s="19">
        <f t="shared" si="0"/>
        <v>2.7949498148173643E-3</v>
      </c>
      <c r="U13" s="46">
        <f t="shared" si="0"/>
        <v>1.7532294486444029E-3</v>
      </c>
      <c r="V13" s="6"/>
      <c r="W13" s="5"/>
      <c r="X13" s="6"/>
      <c r="Y13" s="6"/>
      <c r="Z13" s="5"/>
      <c r="AA13" s="6"/>
      <c r="AB13" s="6"/>
      <c r="AC13" s="5"/>
      <c r="AD13" s="6"/>
      <c r="AE13" s="6"/>
      <c r="AF13" s="5"/>
      <c r="AG13" s="64"/>
      <c r="AH13" s="6"/>
      <c r="AI13" s="5"/>
      <c r="AJ13" s="64"/>
      <c r="AK13" s="6"/>
      <c r="AL13" s="5"/>
      <c r="AM13" s="6"/>
      <c r="AN13" s="6"/>
      <c r="AO13" s="5"/>
    </row>
    <row r="14" spans="1:41" x14ac:dyDescent="0.4">
      <c r="A14" s="77" t="s">
        <v>303</v>
      </c>
      <c r="B14" s="138">
        <f t="shared" si="1"/>
        <v>3.2332756792947608E-2</v>
      </c>
      <c r="C14" s="19">
        <f t="shared" si="0"/>
        <v>2.6362217547669133E-2</v>
      </c>
      <c r="D14" s="19">
        <f t="shared" si="0"/>
        <v>2.7560420922792275E-2</v>
      </c>
      <c r="E14" s="19">
        <f t="shared" si="0"/>
        <v>3.8250484183344091E-2</v>
      </c>
      <c r="F14" s="19">
        <f t="shared" si="0"/>
        <v>4.4477008990455071E-2</v>
      </c>
      <c r="G14" s="19">
        <f t="shared" si="0"/>
        <v>3.7285544419908272E-2</v>
      </c>
      <c r="H14" s="19">
        <f t="shared" si="0"/>
        <v>3.0950712450362065E-2</v>
      </c>
      <c r="I14" s="19">
        <f t="shared" si="0"/>
        <v>3.8685088137208196E-2</v>
      </c>
      <c r="J14" s="19">
        <f t="shared" si="0"/>
        <v>3.624328827994816E-2</v>
      </c>
      <c r="K14" s="19">
        <f t="shared" si="0"/>
        <v>2.5029274004683841E-2</v>
      </c>
      <c r="L14" s="19">
        <f t="shared" si="0"/>
        <v>3.993668574211616E-2</v>
      </c>
      <c r="M14" s="19">
        <f t="shared" si="0"/>
        <v>4.140300884214055E-2</v>
      </c>
      <c r="N14" s="19">
        <f t="shared" si="0"/>
        <v>3.2128242416043833E-2</v>
      </c>
      <c r="O14" s="19">
        <f t="shared" si="0"/>
        <v>3.8229376257545272E-2</v>
      </c>
      <c r="P14" s="19">
        <f t="shared" si="0"/>
        <v>5.1094554819720382E-2</v>
      </c>
      <c r="Q14" s="19">
        <f t="shared" si="0"/>
        <v>5.2920111410760862E-2</v>
      </c>
      <c r="R14" s="19">
        <f t="shared" si="0"/>
        <v>2.4291765951813607E-2</v>
      </c>
      <c r="S14" s="19">
        <f t="shared" si="0"/>
        <v>1.2951796481963821E-2</v>
      </c>
      <c r="T14" s="19">
        <f t="shared" si="0"/>
        <v>1.4114418270330317E-2</v>
      </c>
      <c r="U14" s="46">
        <f t="shared" si="0"/>
        <v>1.2658921525646646E-2</v>
      </c>
      <c r="V14" s="6"/>
      <c r="W14" s="5"/>
      <c r="X14" s="6"/>
      <c r="Y14" s="6"/>
      <c r="Z14" s="5"/>
      <c r="AA14" s="6"/>
      <c r="AB14" s="6"/>
      <c r="AC14" s="5"/>
      <c r="AD14" s="6"/>
      <c r="AE14" s="6"/>
      <c r="AF14" s="5"/>
      <c r="AG14" s="64"/>
      <c r="AH14" s="6"/>
      <c r="AI14" s="5"/>
      <c r="AJ14" s="64"/>
      <c r="AK14" s="6"/>
      <c r="AL14" s="5"/>
      <c r="AM14" s="6"/>
      <c r="AN14" s="6"/>
      <c r="AO14" s="5"/>
    </row>
    <row r="15" spans="1:41" x14ac:dyDescent="0.4">
      <c r="A15" s="125" t="s">
        <v>46</v>
      </c>
      <c r="B15" s="138">
        <f t="shared" si="1"/>
        <v>6.1792553570157331E-2</v>
      </c>
      <c r="C15" s="19">
        <f t="shared" si="0"/>
        <v>5.0372321023460224E-2</v>
      </c>
      <c r="D15" s="19">
        <f t="shared" si="0"/>
        <v>3.8319534157584365E-2</v>
      </c>
      <c r="E15" s="19">
        <f t="shared" si="0"/>
        <v>2.3124961004634067E-2</v>
      </c>
      <c r="F15" s="19">
        <f t="shared" si="0"/>
        <v>1.7830679989838259E-2</v>
      </c>
      <c r="G15" s="19">
        <f t="shared" si="0"/>
        <v>1.5101425641785881E-2</v>
      </c>
      <c r="H15" s="19">
        <f t="shared" si="0"/>
        <v>1.3915398738434131E-2</v>
      </c>
      <c r="I15" s="19">
        <f t="shared" si="0"/>
        <v>1.3134772128675223E-2</v>
      </c>
      <c r="J15" s="19">
        <f t="shared" si="0"/>
        <v>1.6043998823826622E-2</v>
      </c>
      <c r="K15" s="19">
        <f t="shared" si="0"/>
        <v>1.267163361130449E-2</v>
      </c>
      <c r="L15" s="19">
        <f t="shared" si="0"/>
        <v>1.0660834864865789E-2</v>
      </c>
      <c r="M15" s="19">
        <f t="shared" si="0"/>
        <v>8.3797074193399206E-3</v>
      </c>
      <c r="N15" s="19">
        <f t="shared" si="0"/>
        <v>7.6009177824605985E-3</v>
      </c>
      <c r="O15" s="19">
        <f t="shared" si="0"/>
        <v>6.6668560904481339E-3</v>
      </c>
      <c r="P15" s="19">
        <f t="shared" si="0"/>
        <v>4.2454977081276286E-3</v>
      </c>
      <c r="Q15" s="19">
        <f t="shared" si="0"/>
        <v>6.5572393898680158E-3</v>
      </c>
      <c r="R15" s="19">
        <f t="shared" si="0"/>
        <v>8.3415345134727741E-3</v>
      </c>
      <c r="S15" s="19">
        <f t="shared" si="0"/>
        <v>1.1349588090464269E-2</v>
      </c>
      <c r="T15" s="19">
        <f t="shared" si="0"/>
        <v>1.3877192603629088E-2</v>
      </c>
      <c r="U15" s="46">
        <f t="shared" si="0"/>
        <v>1.707262964297045E-2</v>
      </c>
      <c r="V15" s="6"/>
      <c r="W15" s="5"/>
      <c r="X15" s="6"/>
      <c r="Y15" s="6"/>
      <c r="Z15" s="5"/>
      <c r="AA15" s="6"/>
      <c r="AB15" s="6"/>
      <c r="AC15" s="5"/>
      <c r="AD15" s="6"/>
      <c r="AE15" s="6"/>
      <c r="AF15" s="5"/>
      <c r="AG15" s="64"/>
      <c r="AH15" s="6"/>
      <c r="AI15" s="5"/>
      <c r="AJ15" s="64"/>
      <c r="AK15" s="6"/>
      <c r="AL15" s="5"/>
      <c r="AM15" s="6"/>
      <c r="AN15" s="6"/>
      <c r="AO15" s="5"/>
    </row>
    <row r="16" spans="1:41" x14ac:dyDescent="0.4">
      <c r="A16" s="77" t="s">
        <v>304</v>
      </c>
      <c r="B16" s="138">
        <f t="shared" si="1"/>
        <v>1.0949081589654672E-2</v>
      </c>
      <c r="C16" s="19">
        <f t="shared" si="0"/>
        <v>1.1789861159467936E-2</v>
      </c>
      <c r="D16" s="19">
        <f t="shared" si="0"/>
        <v>1.0760397355668867E-2</v>
      </c>
      <c r="E16" s="19">
        <f t="shared" si="0"/>
        <v>8.7427038699011434E-3</v>
      </c>
      <c r="F16" s="19">
        <f t="shared" si="0"/>
        <v>6.6222062567354396E-3</v>
      </c>
      <c r="G16" s="19">
        <f t="shared" si="0"/>
        <v>5.8234779291308544E-3</v>
      </c>
      <c r="H16" s="19">
        <f t="shared" si="0"/>
        <v>4.3249214098951575E-3</v>
      </c>
      <c r="I16" s="19">
        <f t="shared" si="0"/>
        <v>3.5960175563408479E-3</v>
      </c>
      <c r="J16" s="19">
        <f t="shared" si="0"/>
        <v>3.0859819656596601E-3</v>
      </c>
      <c r="K16" s="19">
        <f t="shared" si="0"/>
        <v>3.153826441108959E-3</v>
      </c>
      <c r="L16" s="19">
        <f t="shared" si="0"/>
        <v>2.9214610179470381E-3</v>
      </c>
      <c r="M16" s="19">
        <f t="shared" si="0"/>
        <v>3.3343446900639122E-3</v>
      </c>
      <c r="N16" s="19">
        <f t="shared" si="0"/>
        <v>3.2467031883582848E-3</v>
      </c>
      <c r="O16" s="19">
        <f t="shared" si="0"/>
        <v>3.5566958258378429E-3</v>
      </c>
      <c r="P16" s="19">
        <f t="shared" si="0"/>
        <v>3.8371843866433948E-3</v>
      </c>
      <c r="Q16" s="19">
        <f t="shared" si="0"/>
        <v>4.8547110372289112E-3</v>
      </c>
      <c r="R16" s="19">
        <f t="shared" si="0"/>
        <v>5.2362258098943987E-3</v>
      </c>
      <c r="S16" s="19">
        <f t="shared" si="0"/>
        <v>5.7020407669534376E-3</v>
      </c>
      <c r="T16" s="19">
        <f t="shared" si="0"/>
        <v>4.966866427758578E-3</v>
      </c>
      <c r="U16" s="46">
        <f t="shared" si="0"/>
        <v>4.9058477963738172E-3</v>
      </c>
      <c r="V16" s="6"/>
      <c r="W16" s="5"/>
      <c r="X16" s="6"/>
      <c r="Y16" s="6"/>
      <c r="Z16" s="5"/>
      <c r="AA16" s="6"/>
      <c r="AB16" s="6"/>
      <c r="AC16" s="5"/>
      <c r="AD16" s="6"/>
      <c r="AE16" s="6"/>
      <c r="AF16" s="5"/>
      <c r="AG16" s="64"/>
      <c r="AH16" s="6"/>
      <c r="AI16" s="5"/>
      <c r="AJ16" s="64"/>
      <c r="AK16" s="6"/>
      <c r="AL16" s="5"/>
      <c r="AM16" s="6"/>
      <c r="AN16" s="6"/>
      <c r="AO16" s="5"/>
    </row>
    <row r="17" spans="1:61" x14ac:dyDescent="0.4">
      <c r="A17" s="77" t="s">
        <v>305</v>
      </c>
      <c r="B17" s="138">
        <f t="shared" si="1"/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ref="K17:U19" si="2">VLOOKUP($A17,$A$24:$BI$40,K$43,FALSE)</f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46">
        <f t="shared" si="2"/>
        <v>0</v>
      </c>
      <c r="V17" s="6"/>
      <c r="W17" s="5"/>
      <c r="X17" s="6"/>
      <c r="Y17" s="6"/>
      <c r="Z17" s="5"/>
      <c r="AA17" s="6"/>
      <c r="AB17" s="6"/>
      <c r="AC17" s="5"/>
      <c r="AD17" s="6"/>
      <c r="AE17" s="6"/>
      <c r="AF17" s="5"/>
      <c r="AG17" s="64"/>
      <c r="AH17" s="6"/>
      <c r="AI17" s="5"/>
      <c r="AJ17" s="64"/>
      <c r="AK17" s="6"/>
      <c r="AL17" s="5"/>
      <c r="AM17" s="6"/>
      <c r="AN17" s="6"/>
      <c r="AO17" s="5"/>
    </row>
    <row r="18" spans="1:61" x14ac:dyDescent="0.4">
      <c r="A18" s="9" t="s">
        <v>306</v>
      </c>
      <c r="B18" s="141">
        <f t="shared" si="1"/>
        <v>3.651916760114718E-3</v>
      </c>
      <c r="C18" s="52">
        <f t="shared" si="1"/>
        <v>2.9441413187833018E-3</v>
      </c>
      <c r="D18" s="52">
        <f t="shared" si="1"/>
        <v>5.1227535637456368E-3</v>
      </c>
      <c r="E18" s="52">
        <f t="shared" si="1"/>
        <v>8.248002049603716E-3</v>
      </c>
      <c r="F18" s="52">
        <f t="shared" si="1"/>
        <v>5.124045423970245E-2</v>
      </c>
      <c r="G18" s="52">
        <f t="shared" si="1"/>
        <v>4.595384579119817E-2</v>
      </c>
      <c r="H18" s="52">
        <f t="shared" si="1"/>
        <v>1.4959832130973275E-2</v>
      </c>
      <c r="I18" s="52">
        <f t="shared" si="1"/>
        <v>5.5803659333821662E-3</v>
      </c>
      <c r="J18" s="52">
        <f t="shared" si="1"/>
        <v>6.6634299883675087E-3</v>
      </c>
      <c r="K18" s="52">
        <f t="shared" si="1"/>
        <v>4.9831907318114779E-3</v>
      </c>
      <c r="L18" s="52">
        <f t="shared" si="1"/>
        <v>2.9146080766125552E-3</v>
      </c>
      <c r="M18" s="52">
        <f t="shared" si="1"/>
        <v>1.3197445946908064E-3</v>
      </c>
      <c r="N18" s="52">
        <f t="shared" si="1"/>
        <v>1.2828304397102545E-3</v>
      </c>
      <c r="O18" s="52">
        <f t="shared" si="1"/>
        <v>1.4137874183132889E-3</v>
      </c>
      <c r="P18" s="52">
        <f t="shared" si="1"/>
        <v>9.4062760949280531E-3</v>
      </c>
      <c r="Q18" s="52">
        <f t="shared" si="1"/>
        <v>6.4700783570939965E-3</v>
      </c>
      <c r="R18" s="52">
        <f t="shared" si="2"/>
        <v>4.5068246201390681E-3</v>
      </c>
      <c r="S18" s="52">
        <f t="shared" si="2"/>
        <v>4.3360821262895099E-3</v>
      </c>
      <c r="T18" s="52">
        <f t="shared" si="2"/>
        <v>4.5520324035940177E-3</v>
      </c>
      <c r="U18" s="53">
        <f t="shared" si="2"/>
        <v>3.6879344022068519E-3</v>
      </c>
      <c r="W18" s="2"/>
      <c r="Z18" s="2"/>
      <c r="AD18" s="64"/>
      <c r="AG18" s="64"/>
      <c r="AJ18" s="64"/>
    </row>
    <row r="19" spans="1:61" x14ac:dyDescent="0.4">
      <c r="A19" s="60" t="s">
        <v>307</v>
      </c>
      <c r="B19" s="143">
        <f t="shared" si="1"/>
        <v>2.6028702168019443E-2</v>
      </c>
      <c r="C19" s="34">
        <f t="shared" si="1"/>
        <v>2.2081182472437743E-2</v>
      </c>
      <c r="D19" s="34">
        <f t="shared" si="1"/>
        <v>2.2109451828875658E-2</v>
      </c>
      <c r="E19" s="34">
        <f t="shared" si="1"/>
        <v>1.7061195392982256E-2</v>
      </c>
      <c r="F19" s="34">
        <f t="shared" si="1"/>
        <v>1.4970829539067504E-2</v>
      </c>
      <c r="G19" s="34">
        <f t="shared" si="1"/>
        <v>1.2182341810698881E-2</v>
      </c>
      <c r="H19" s="34">
        <f t="shared" si="1"/>
        <v>1.1414806651040513E-2</v>
      </c>
      <c r="I19" s="34">
        <f t="shared" si="1"/>
        <v>1.0327850671301337E-2</v>
      </c>
      <c r="J19" s="34">
        <f t="shared" si="1"/>
        <v>1.0916027326473033E-2</v>
      </c>
      <c r="K19" s="34">
        <f t="shared" si="1"/>
        <v>9.9721823454830046E-3</v>
      </c>
      <c r="L19" s="34">
        <f t="shared" si="1"/>
        <v>9.9000000000000008E-3</v>
      </c>
      <c r="M19" s="34">
        <f t="shared" si="1"/>
        <v>9.9000000000000008E-3</v>
      </c>
      <c r="N19" s="34">
        <f t="shared" si="1"/>
        <v>9.9000000000000008E-3</v>
      </c>
      <c r="O19" s="34">
        <f t="shared" si="1"/>
        <v>1.04E-2</v>
      </c>
      <c r="P19" s="34">
        <f t="shared" si="1"/>
        <v>1.1900000000000001E-2</v>
      </c>
      <c r="Q19" s="34">
        <f t="shared" si="1"/>
        <v>1.4200000000000001E-2</v>
      </c>
      <c r="R19" s="34">
        <f t="shared" si="2"/>
        <v>1.5800000000000002E-2</v>
      </c>
      <c r="S19" s="34">
        <f t="shared" si="2"/>
        <v>1.6299999999999999E-2</v>
      </c>
      <c r="T19" s="34">
        <f t="shared" si="2"/>
        <v>1.52E-2</v>
      </c>
      <c r="U19" s="80">
        <f t="shared" si="2"/>
        <v>1.5100000000000001E-2</v>
      </c>
      <c r="W19" s="2"/>
      <c r="Z19" s="2"/>
      <c r="AD19" s="64"/>
      <c r="AG19" s="64"/>
      <c r="AJ19" s="64"/>
    </row>
    <row r="20" spans="1:61" x14ac:dyDescent="0.4">
      <c r="A20" s="151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61" x14ac:dyDescent="0.4">
      <c r="A21" s="65" t="s">
        <v>308</v>
      </c>
    </row>
    <row r="22" spans="1:61" x14ac:dyDescent="0.4">
      <c r="A22" s="9" t="s">
        <v>309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63">
        <v>18</v>
      </c>
      <c r="S22" s="63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63">
        <v>31</v>
      </c>
      <c r="AF22" s="63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63">
        <v>44</v>
      </c>
      <c r="AS22" s="63">
        <v>45</v>
      </c>
      <c r="AT22" s="2">
        <v>46</v>
      </c>
      <c r="AU22" s="2">
        <v>47</v>
      </c>
      <c r="AV22" s="2">
        <v>48</v>
      </c>
      <c r="AW22" s="2">
        <v>49</v>
      </c>
      <c r="AX22" s="2">
        <v>50</v>
      </c>
      <c r="AY22" s="2">
        <v>51</v>
      </c>
      <c r="AZ22" s="2">
        <v>52</v>
      </c>
      <c r="BA22" s="2">
        <v>53</v>
      </c>
      <c r="BB22" s="2">
        <v>54</v>
      </c>
      <c r="BC22" s="2">
        <v>55</v>
      </c>
      <c r="BD22" s="2">
        <v>56</v>
      </c>
      <c r="BE22" s="63">
        <v>57</v>
      </c>
      <c r="BF22" s="63">
        <v>58</v>
      </c>
      <c r="BG22" s="2">
        <v>59</v>
      </c>
      <c r="BH22" s="2">
        <v>60</v>
      </c>
      <c r="BI22" s="2">
        <v>61</v>
      </c>
    </row>
    <row r="23" spans="1:61" s="10" customFormat="1" x14ac:dyDescent="0.4">
      <c r="A23" s="66" t="s">
        <v>72</v>
      </c>
      <c r="B23" s="23">
        <v>39447</v>
      </c>
      <c r="C23" s="24"/>
      <c r="D23" s="25"/>
      <c r="E23" s="67">
        <v>39629</v>
      </c>
      <c r="F23" s="68"/>
      <c r="G23" s="25"/>
      <c r="H23" s="67">
        <v>39813</v>
      </c>
      <c r="I23" s="68"/>
      <c r="J23" s="25"/>
      <c r="K23" s="67">
        <v>39994</v>
      </c>
      <c r="L23" s="68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67">
        <v>40724</v>
      </c>
      <c r="X23" s="68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67">
        <v>41455</v>
      </c>
      <c r="AJ23" s="68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4"/>
      <c r="BA23" s="23">
        <v>42551</v>
      </c>
      <c r="BB23" s="24"/>
      <c r="BC23" s="25"/>
      <c r="BD23" s="23">
        <v>42735</v>
      </c>
      <c r="BE23" s="24"/>
      <c r="BF23" s="24"/>
      <c r="BG23" s="23">
        <v>42916</v>
      </c>
      <c r="BH23" s="24"/>
      <c r="BI23" s="25"/>
    </row>
    <row r="24" spans="1:61" x14ac:dyDescent="0.4">
      <c r="A24" s="69"/>
      <c r="B24" s="27" t="s">
        <v>310</v>
      </c>
      <c r="C24" s="28" t="s">
        <v>311</v>
      </c>
      <c r="D24" s="29" t="s">
        <v>12</v>
      </c>
      <c r="E24" s="70" t="s">
        <v>312</v>
      </c>
      <c r="F24" s="71" t="s">
        <v>73</v>
      </c>
      <c r="G24" s="29" t="s">
        <v>12</v>
      </c>
      <c r="H24" s="70" t="s">
        <v>312</v>
      </c>
      <c r="I24" s="71" t="s">
        <v>313</v>
      </c>
      <c r="J24" s="29" t="s">
        <v>12</v>
      </c>
      <c r="K24" s="70" t="s">
        <v>312</v>
      </c>
      <c r="L24" s="71" t="s">
        <v>313</v>
      </c>
      <c r="M24" s="29" t="s">
        <v>12</v>
      </c>
      <c r="N24" s="27" t="s">
        <v>310</v>
      </c>
      <c r="O24" s="28" t="s">
        <v>311</v>
      </c>
      <c r="P24" s="29" t="s">
        <v>12</v>
      </c>
      <c r="Q24" s="27" t="s">
        <v>310</v>
      </c>
      <c r="R24" s="28" t="s">
        <v>311</v>
      </c>
      <c r="S24" s="29" t="s">
        <v>12</v>
      </c>
      <c r="T24" s="27" t="s">
        <v>230</v>
      </c>
      <c r="U24" s="28" t="s">
        <v>311</v>
      </c>
      <c r="V24" s="29" t="s">
        <v>12</v>
      </c>
      <c r="W24" s="70" t="s">
        <v>312</v>
      </c>
      <c r="X24" s="71" t="s">
        <v>313</v>
      </c>
      <c r="Y24" s="29" t="s">
        <v>12</v>
      </c>
      <c r="Z24" s="27" t="s">
        <v>310</v>
      </c>
      <c r="AA24" s="28" t="s">
        <v>311</v>
      </c>
      <c r="AB24" s="29" t="s">
        <v>12</v>
      </c>
      <c r="AC24" s="27" t="s">
        <v>11</v>
      </c>
      <c r="AD24" s="28" t="s">
        <v>229</v>
      </c>
      <c r="AE24" s="29" t="s">
        <v>12</v>
      </c>
      <c r="AF24" s="27" t="s">
        <v>230</v>
      </c>
      <c r="AG24" s="28" t="s">
        <v>311</v>
      </c>
      <c r="AH24" s="29" t="s">
        <v>12</v>
      </c>
      <c r="AI24" s="70" t="s">
        <v>312</v>
      </c>
      <c r="AJ24" s="71" t="s">
        <v>313</v>
      </c>
      <c r="AK24" s="29" t="s">
        <v>12</v>
      </c>
      <c r="AL24" s="27" t="s">
        <v>230</v>
      </c>
      <c r="AM24" s="28" t="s">
        <v>311</v>
      </c>
      <c r="AN24" s="29" t="s">
        <v>12</v>
      </c>
      <c r="AO24" s="27" t="s">
        <v>230</v>
      </c>
      <c r="AP24" s="28" t="s">
        <v>229</v>
      </c>
      <c r="AQ24" s="29" t="s">
        <v>12</v>
      </c>
      <c r="AR24" s="27" t="s">
        <v>310</v>
      </c>
      <c r="AS24" s="28" t="s">
        <v>229</v>
      </c>
      <c r="AT24" s="29" t="s">
        <v>12</v>
      </c>
      <c r="AU24" s="27" t="s">
        <v>310</v>
      </c>
      <c r="AV24" s="28" t="s">
        <v>311</v>
      </c>
      <c r="AW24" s="29" t="s">
        <v>12</v>
      </c>
      <c r="AX24" s="72" t="s">
        <v>310</v>
      </c>
      <c r="AY24" s="28" t="s">
        <v>229</v>
      </c>
      <c r="AZ24" s="28" t="s">
        <v>12</v>
      </c>
      <c r="BA24" s="72" t="s">
        <v>230</v>
      </c>
      <c r="BB24" s="28" t="s">
        <v>13</v>
      </c>
      <c r="BC24" s="29" t="s">
        <v>12</v>
      </c>
      <c r="BD24" s="72" t="s">
        <v>230</v>
      </c>
      <c r="BE24" s="28" t="s">
        <v>229</v>
      </c>
      <c r="BF24" s="28" t="s">
        <v>12</v>
      </c>
      <c r="BG24" s="27" t="s">
        <v>230</v>
      </c>
      <c r="BH24" s="28" t="s">
        <v>229</v>
      </c>
      <c r="BI24" s="29" t="s">
        <v>12</v>
      </c>
    </row>
    <row r="25" spans="1:61" x14ac:dyDescent="0.4">
      <c r="A25" s="45" t="s">
        <v>301</v>
      </c>
      <c r="B25" s="6">
        <v>592502</v>
      </c>
      <c r="C25" s="6">
        <v>24834</v>
      </c>
      <c r="D25" s="46">
        <f>C25/B25</f>
        <v>4.1913782569510311E-2</v>
      </c>
      <c r="E25" s="6">
        <v>634805</v>
      </c>
      <c r="F25" s="6">
        <v>20169</v>
      </c>
      <c r="G25" s="46">
        <f>F25/E25</f>
        <v>3.1771961468482449E-2</v>
      </c>
      <c r="H25" s="6">
        <v>663350</v>
      </c>
      <c r="I25" s="6">
        <v>23793</v>
      </c>
      <c r="J25" s="46">
        <f>I25/H25</f>
        <v>3.5867943016507121E-2</v>
      </c>
      <c r="K25" s="6">
        <v>762573</v>
      </c>
      <c r="L25" s="6">
        <v>24049</v>
      </c>
      <c r="M25" s="46">
        <f>L25/K25</f>
        <v>3.1536652884379596E-2</v>
      </c>
      <c r="N25" s="6">
        <v>803302</v>
      </c>
      <c r="O25" s="6">
        <v>21413</v>
      </c>
      <c r="P25" s="46">
        <f>O25/N25</f>
        <v>2.6656226425429041E-2</v>
      </c>
      <c r="Q25" s="6">
        <v>931077</v>
      </c>
      <c r="R25" s="6">
        <v>19489</v>
      </c>
      <c r="S25" s="46">
        <f>R25/Q25</f>
        <v>2.0931673749861719E-2</v>
      </c>
      <c r="T25" s="6">
        <v>978816</v>
      </c>
      <c r="U25" s="6">
        <v>22193</v>
      </c>
      <c r="V25" s="46">
        <f>U25/T25</f>
        <v>2.2673311429318686E-2</v>
      </c>
      <c r="W25" s="6">
        <v>1053556</v>
      </c>
      <c r="X25" s="6">
        <v>22278</v>
      </c>
      <c r="Y25" s="46">
        <f>X25/W25</f>
        <v>2.11455299955579E-2</v>
      </c>
      <c r="Z25" s="6">
        <v>1084612</v>
      </c>
      <c r="AA25" s="6">
        <v>25577</v>
      </c>
      <c r="AB25" s="46">
        <f>AA25/Z25</f>
        <v>2.3581704793972407E-2</v>
      </c>
      <c r="AC25" s="6">
        <v>1182281</v>
      </c>
      <c r="AD25" s="6">
        <v>28167</v>
      </c>
      <c r="AE25" s="46">
        <f>AD25/AC25</f>
        <v>2.3824285427914347E-2</v>
      </c>
      <c r="AF25" s="6">
        <v>1275213</v>
      </c>
      <c r="AG25" s="6">
        <v>30690</v>
      </c>
      <c r="AH25" s="46">
        <f>AG25/AF25</f>
        <v>2.4066567702807296E-2</v>
      </c>
      <c r="AI25" s="73">
        <v>1273402</v>
      </c>
      <c r="AJ25" s="74">
        <v>33317</v>
      </c>
      <c r="AK25" s="46">
        <f>AJ25/AI25</f>
        <v>2.6163772320131427E-2</v>
      </c>
      <c r="AL25" s="14">
        <v>1322660</v>
      </c>
      <c r="AM25" s="13">
        <v>38083</v>
      </c>
      <c r="AN25" s="46">
        <f>AM25/AL25</f>
        <v>2.8792735850483118E-2</v>
      </c>
      <c r="AO25" s="14">
        <v>1361303</v>
      </c>
      <c r="AP25" s="13">
        <v>43281</v>
      </c>
      <c r="AQ25" s="46">
        <f>AP25/AO25</f>
        <v>3.179380343685425E-2</v>
      </c>
      <c r="AR25" s="14">
        <v>1305595</v>
      </c>
      <c r="AS25" s="13">
        <v>48490</v>
      </c>
      <c r="AT25" s="46">
        <f>AS25/AR25</f>
        <v>3.714015448894948E-2</v>
      </c>
      <c r="AU25" s="14">
        <v>1320683</v>
      </c>
      <c r="AV25" s="13">
        <v>61740</v>
      </c>
      <c r="AW25" s="46">
        <f>AV25/AU25</f>
        <v>4.6748538445637595E-2</v>
      </c>
      <c r="AX25" s="75">
        <v>1217122</v>
      </c>
      <c r="AY25" s="13">
        <v>71641</v>
      </c>
      <c r="AZ25" s="46">
        <f>AY25/AX25</f>
        <v>5.8860985176506543E-2</v>
      </c>
      <c r="BA25" s="75">
        <v>1237326</v>
      </c>
      <c r="BB25" s="13">
        <v>76963</v>
      </c>
      <c r="BC25" s="46">
        <f>BB25/BA25</f>
        <v>6.2201069079612002E-2</v>
      </c>
      <c r="BD25" s="76">
        <v>1177985</v>
      </c>
      <c r="BE25" s="13">
        <v>69764</v>
      </c>
      <c r="BF25" s="46">
        <f>BE25/BD25</f>
        <v>5.9223164980878366E-2</v>
      </c>
      <c r="BG25" s="14">
        <v>1228449</v>
      </c>
      <c r="BH25" s="13">
        <v>75879</v>
      </c>
      <c r="BI25" s="46">
        <f>BH25/BG25</f>
        <v>6.1768132010364289E-2</v>
      </c>
    </row>
    <row r="26" spans="1:61" x14ac:dyDescent="0.4">
      <c r="A26" s="45" t="s">
        <v>0</v>
      </c>
      <c r="B26" s="6">
        <v>370732</v>
      </c>
      <c r="C26" s="6">
        <v>5978</v>
      </c>
      <c r="D26" s="46">
        <f t="shared" ref="D26:D40" si="3">C26/B26</f>
        <v>1.6124855690903401E-2</v>
      </c>
      <c r="E26" s="6">
        <v>399572</v>
      </c>
      <c r="F26" s="6">
        <v>6173</v>
      </c>
      <c r="G26" s="46">
        <f t="shared" ref="G26:G40" si="4">F26/E26</f>
        <v>1.5449030462594977E-2</v>
      </c>
      <c r="H26" s="6">
        <v>426803</v>
      </c>
      <c r="I26" s="6">
        <v>5359</v>
      </c>
      <c r="J26" s="46">
        <f t="shared" ref="J26:J40" si="5">I26/H26</f>
        <v>1.255614416955832E-2</v>
      </c>
      <c r="K26" s="6">
        <v>487142</v>
      </c>
      <c r="L26" s="6">
        <v>5000</v>
      </c>
      <c r="M26" s="46">
        <f t="shared" ref="M26:M40" si="6">L26/K26</f>
        <v>1.0263947678500314E-2</v>
      </c>
      <c r="N26" s="6">
        <v>519078</v>
      </c>
      <c r="O26" s="6">
        <v>3382</v>
      </c>
      <c r="P26" s="46">
        <f t="shared" ref="P26:P40" si="7">O26/N26</f>
        <v>6.515398456494014E-3</v>
      </c>
      <c r="Q26" s="6">
        <v>593086</v>
      </c>
      <c r="R26" s="6">
        <v>2813</v>
      </c>
      <c r="S26" s="46">
        <f t="shared" ref="S26:S40" si="8">R26/Q26</f>
        <v>4.7429883693090044E-3</v>
      </c>
      <c r="T26" s="6">
        <v>647332</v>
      </c>
      <c r="U26" s="6">
        <v>6219</v>
      </c>
      <c r="V26" s="46">
        <f t="shared" ref="V26:V40" si="9">U26/T26</f>
        <v>9.6071258643169195E-3</v>
      </c>
      <c r="W26" s="6">
        <v>703242</v>
      </c>
      <c r="X26" s="6">
        <v>6204</v>
      </c>
      <c r="Y26" s="46">
        <f t="shared" ref="Y26:Y40" si="10">X26/W26</f>
        <v>8.8219986860853025E-3</v>
      </c>
      <c r="Z26" s="6">
        <v>742368</v>
      </c>
      <c r="AA26" s="6">
        <v>7038</v>
      </c>
      <c r="AB26" s="46">
        <f t="shared" ref="AB26:AB40" si="11">AA26/Z26</f>
        <v>9.4804732962627692E-3</v>
      </c>
      <c r="AC26" s="6">
        <v>805750</v>
      </c>
      <c r="AD26" s="6">
        <v>4515</v>
      </c>
      <c r="AE26" s="46">
        <f t="shared" ref="AE26:AE40" si="12">AD26/AC26</f>
        <v>5.6034750232702452E-3</v>
      </c>
      <c r="AF26" s="6">
        <v>856728</v>
      </c>
      <c r="AG26" s="6">
        <v>3208</v>
      </c>
      <c r="AH26" s="46">
        <f t="shared" ref="AH26:AH35" si="13">AG26/AF26</f>
        <v>3.7444789945000048E-3</v>
      </c>
      <c r="AI26" s="73">
        <v>908495</v>
      </c>
      <c r="AJ26" s="74">
        <v>3943</v>
      </c>
      <c r="AK26" s="46">
        <f t="shared" ref="AK26:AK35" si="14">AJ26/AI26</f>
        <v>4.3401449650245739E-3</v>
      </c>
      <c r="AL26" s="14">
        <v>956597</v>
      </c>
      <c r="AM26" s="13">
        <v>5297</v>
      </c>
      <c r="AN26" s="46">
        <f t="shared" ref="AN26:AN35" si="15">AM26/AL26</f>
        <v>5.5373370395265719E-3</v>
      </c>
      <c r="AO26" s="14">
        <v>1005412</v>
      </c>
      <c r="AP26" s="13">
        <v>6504</v>
      </c>
      <c r="AQ26" s="46">
        <f t="shared" ref="AQ26:AQ35" si="16">AP26/AO26</f>
        <v>6.4689898270559728E-3</v>
      </c>
      <c r="AR26" s="14">
        <v>1046282</v>
      </c>
      <c r="AS26" s="13">
        <v>4839</v>
      </c>
      <c r="AT26" s="46">
        <f t="shared" ref="AT26:AT35" si="17">AS26/AR26</f>
        <v>4.6249481497340102E-3</v>
      </c>
      <c r="AU26" s="14">
        <v>1122200</v>
      </c>
      <c r="AV26" s="13">
        <v>5003</v>
      </c>
      <c r="AW26" s="46">
        <f t="shared" ref="AW26:AW35" si="18">AV26/AU26</f>
        <v>4.4582070932097668E-3</v>
      </c>
      <c r="AX26" s="75">
        <v>1146028</v>
      </c>
      <c r="AY26" s="13">
        <v>3204</v>
      </c>
      <c r="AZ26" s="46">
        <f t="shared" ref="AZ26:AZ35" si="19">AY26/AX26</f>
        <v>2.7957432104625717E-3</v>
      </c>
      <c r="BA26" s="75">
        <v>1188879</v>
      </c>
      <c r="BB26" s="13">
        <v>4300</v>
      </c>
      <c r="BC26" s="46">
        <f t="shared" ref="BC26:BC35" si="20">BB26/BA26</f>
        <v>3.616852514006892E-3</v>
      </c>
      <c r="BD26" s="75">
        <v>1207636</v>
      </c>
      <c r="BE26" s="13">
        <v>5970</v>
      </c>
      <c r="BF26" s="46">
        <f t="shared" ref="BF26:BF39" si="21">BE26/BD26</f>
        <v>4.9435425906481758E-3</v>
      </c>
      <c r="BG26" s="14">
        <v>1251716</v>
      </c>
      <c r="BH26" s="13">
        <v>6347</v>
      </c>
      <c r="BI26" s="46">
        <f t="shared" ref="BI26:BI39" si="22">BH26/BG26</f>
        <v>5.0706390267440853E-3</v>
      </c>
    </row>
    <row r="27" spans="1:61" x14ac:dyDescent="0.4">
      <c r="A27" s="45" t="s">
        <v>4</v>
      </c>
      <c r="B27" s="6">
        <v>377285</v>
      </c>
      <c r="C27" s="6">
        <v>5957</v>
      </c>
      <c r="D27" s="46">
        <f t="shared" si="3"/>
        <v>1.5789124932080522E-2</v>
      </c>
      <c r="E27" s="6">
        <v>408726</v>
      </c>
      <c r="F27" s="6">
        <v>6857</v>
      </c>
      <c r="G27" s="46">
        <f t="shared" si="4"/>
        <v>1.6776520211584288E-2</v>
      </c>
      <c r="H27" s="6">
        <v>452472</v>
      </c>
      <c r="I27" s="6">
        <v>6672</v>
      </c>
      <c r="J27" s="46">
        <f t="shared" si="5"/>
        <v>1.4745663820081684E-2</v>
      </c>
      <c r="K27" s="6">
        <v>495791</v>
      </c>
      <c r="L27" s="6">
        <v>5072</v>
      </c>
      <c r="M27" s="46">
        <f t="shared" si="6"/>
        <v>1.0230117125966385E-2</v>
      </c>
      <c r="N27" s="6">
        <v>486094</v>
      </c>
      <c r="O27" s="6">
        <v>3991</v>
      </c>
      <c r="P27" s="46">
        <f t="shared" si="7"/>
        <v>8.2103461470415182E-3</v>
      </c>
      <c r="Q27" s="6">
        <v>500143</v>
      </c>
      <c r="R27" s="6">
        <v>3486</v>
      </c>
      <c r="S27" s="46">
        <f t="shared" si="8"/>
        <v>6.9700065781186579E-3</v>
      </c>
      <c r="T27" s="6">
        <v>518327</v>
      </c>
      <c r="U27" s="6">
        <v>4424</v>
      </c>
      <c r="V27" s="46">
        <f t="shared" si="9"/>
        <v>8.5351525195484709E-3</v>
      </c>
      <c r="W27" s="6">
        <v>548826</v>
      </c>
      <c r="X27" s="6">
        <v>4669</v>
      </c>
      <c r="Y27" s="46">
        <f t="shared" si="10"/>
        <v>8.5072500209538177E-3</v>
      </c>
      <c r="Z27" s="6">
        <v>569517</v>
      </c>
      <c r="AA27" s="6">
        <v>3929</v>
      </c>
      <c r="AB27" s="46">
        <f t="shared" si="11"/>
        <v>6.8988283053886016E-3</v>
      </c>
      <c r="AC27" s="6">
        <v>596691</v>
      </c>
      <c r="AD27" s="6">
        <v>3638</v>
      </c>
      <c r="AE27" s="46">
        <f t="shared" si="12"/>
        <v>6.0969580570177867E-3</v>
      </c>
      <c r="AF27" s="6">
        <v>593497</v>
      </c>
      <c r="AG27" s="6">
        <v>3157</v>
      </c>
      <c r="AH27" s="46">
        <f t="shared" si="13"/>
        <v>5.3193192214956433E-3</v>
      </c>
      <c r="AI27" s="73">
        <v>568436</v>
      </c>
      <c r="AJ27" s="74">
        <v>2252</v>
      </c>
      <c r="AK27" s="46">
        <f t="shared" si="14"/>
        <v>3.9617476725612027E-3</v>
      </c>
      <c r="AL27" s="14">
        <v>571028</v>
      </c>
      <c r="AM27" s="13">
        <v>2030</v>
      </c>
      <c r="AN27" s="46">
        <f t="shared" si="15"/>
        <v>3.554992049426648E-3</v>
      </c>
      <c r="AO27" s="14">
        <v>587796</v>
      </c>
      <c r="AP27" s="13">
        <v>2368</v>
      </c>
      <c r="AQ27" s="46">
        <f t="shared" si="16"/>
        <v>4.0286085648762494E-3</v>
      </c>
      <c r="AR27" s="14">
        <v>606342</v>
      </c>
      <c r="AS27" s="13">
        <v>1850</v>
      </c>
      <c r="AT27" s="46">
        <f t="shared" si="17"/>
        <v>3.0510833819857438E-3</v>
      </c>
      <c r="AU27" s="14">
        <v>629896</v>
      </c>
      <c r="AV27" s="13">
        <v>2685</v>
      </c>
      <c r="AW27" s="46">
        <f t="shared" si="18"/>
        <v>4.2626084305980669E-3</v>
      </c>
      <c r="AX27" s="75">
        <v>642026</v>
      </c>
      <c r="AY27" s="13">
        <v>2092</v>
      </c>
      <c r="AZ27" s="46">
        <f t="shared" si="19"/>
        <v>3.2584350166504159E-3</v>
      </c>
      <c r="BA27" s="75">
        <v>653909</v>
      </c>
      <c r="BB27" s="13">
        <v>1432</v>
      </c>
      <c r="BC27" s="46">
        <f t="shared" si="20"/>
        <v>2.1899071583354871E-3</v>
      </c>
      <c r="BD27" s="75">
        <v>689258</v>
      </c>
      <c r="BE27" s="13">
        <v>985</v>
      </c>
      <c r="BF27" s="46">
        <f t="shared" si="21"/>
        <v>1.4290730031425098E-3</v>
      </c>
      <c r="BG27" s="14">
        <v>773569</v>
      </c>
      <c r="BH27" s="13">
        <v>1459</v>
      </c>
      <c r="BI27" s="46">
        <f t="shared" si="22"/>
        <v>1.8860631695427298E-3</v>
      </c>
    </row>
    <row r="28" spans="1:61" x14ac:dyDescent="0.4">
      <c r="A28" s="45" t="s">
        <v>9</v>
      </c>
      <c r="B28" s="6">
        <v>317780</v>
      </c>
      <c r="C28" s="6">
        <v>15372</v>
      </c>
      <c r="D28" s="46">
        <f t="shared" si="3"/>
        <v>4.8373088300081815E-2</v>
      </c>
      <c r="E28" s="6">
        <v>333177</v>
      </c>
      <c r="F28" s="6">
        <v>14003</v>
      </c>
      <c r="G28" s="46">
        <f t="shared" si="4"/>
        <v>4.2028711465677403E-2</v>
      </c>
      <c r="H28" s="6">
        <v>329381</v>
      </c>
      <c r="I28" s="6">
        <v>15387</v>
      </c>
      <c r="J28" s="46">
        <f t="shared" si="5"/>
        <v>4.6714898552132636E-2</v>
      </c>
      <c r="K28" s="6">
        <v>355738</v>
      </c>
      <c r="L28" s="6">
        <v>12088</v>
      </c>
      <c r="M28" s="46">
        <f t="shared" si="6"/>
        <v>3.3980063979670433E-2</v>
      </c>
      <c r="N28" s="6">
        <v>358651</v>
      </c>
      <c r="O28" s="6">
        <v>9322</v>
      </c>
      <c r="P28" s="46">
        <f t="shared" si="7"/>
        <v>2.5991841651075837E-2</v>
      </c>
      <c r="Q28" s="6">
        <v>378611</v>
      </c>
      <c r="R28" s="6">
        <v>7442</v>
      </c>
      <c r="S28" s="46">
        <f t="shared" si="8"/>
        <v>1.9656058593120643E-2</v>
      </c>
      <c r="T28" s="6">
        <v>402922</v>
      </c>
      <c r="U28" s="6">
        <v>6624</v>
      </c>
      <c r="V28" s="46">
        <f t="shared" si="9"/>
        <v>1.6439906483140657E-2</v>
      </c>
      <c r="W28" s="6">
        <v>419387</v>
      </c>
      <c r="X28" s="6">
        <v>6313</v>
      </c>
      <c r="Y28" s="46">
        <f t="shared" si="10"/>
        <v>1.505292247971444E-2</v>
      </c>
      <c r="Z28" s="6">
        <v>425900</v>
      </c>
      <c r="AA28" s="6">
        <v>8005</v>
      </c>
      <c r="AB28" s="46">
        <f t="shared" si="11"/>
        <v>1.8795491899506925E-2</v>
      </c>
      <c r="AC28" s="6">
        <v>440631</v>
      </c>
      <c r="AD28" s="6">
        <v>5482</v>
      </c>
      <c r="AE28" s="46">
        <f t="shared" si="12"/>
        <v>1.2441249026963605E-2</v>
      </c>
      <c r="AF28" s="6">
        <v>456811</v>
      </c>
      <c r="AG28" s="6">
        <v>4462</v>
      </c>
      <c r="AH28" s="46">
        <f t="shared" si="13"/>
        <v>9.767715751153103E-3</v>
      </c>
      <c r="AI28" s="73">
        <v>486507</v>
      </c>
      <c r="AJ28" s="74">
        <v>3609</v>
      </c>
      <c r="AK28" s="46">
        <f t="shared" si="14"/>
        <v>7.4181871997730763E-3</v>
      </c>
      <c r="AL28" s="14">
        <v>500428</v>
      </c>
      <c r="AM28" s="13">
        <v>3807</v>
      </c>
      <c r="AN28" s="46">
        <f t="shared" si="15"/>
        <v>7.60748799028032E-3</v>
      </c>
      <c r="AO28" s="14">
        <v>521625</v>
      </c>
      <c r="AP28" s="13">
        <v>3274</v>
      </c>
      <c r="AQ28" s="46">
        <f t="shared" si="16"/>
        <v>6.2765396597172299E-3</v>
      </c>
      <c r="AR28" s="14">
        <v>520107</v>
      </c>
      <c r="AS28" s="13">
        <v>5737</v>
      </c>
      <c r="AT28" s="46">
        <f t="shared" si="17"/>
        <v>1.1030422586121701E-2</v>
      </c>
      <c r="AU28" s="14">
        <v>519498</v>
      </c>
      <c r="AV28" s="13">
        <v>7287</v>
      </c>
      <c r="AW28" s="46">
        <f t="shared" si="18"/>
        <v>1.4027002991349341E-2</v>
      </c>
      <c r="AX28" s="75">
        <v>449334</v>
      </c>
      <c r="AY28" s="13">
        <v>5510</v>
      </c>
      <c r="AZ28" s="46">
        <f t="shared" si="19"/>
        <v>1.2262593082206109E-2</v>
      </c>
      <c r="BA28" s="75">
        <v>406194</v>
      </c>
      <c r="BB28" s="13">
        <v>7105</v>
      </c>
      <c r="BC28" s="46">
        <f t="shared" si="20"/>
        <v>1.7491641924794556E-2</v>
      </c>
      <c r="BD28" s="75">
        <v>342531</v>
      </c>
      <c r="BE28" s="13">
        <v>8652</v>
      </c>
      <c r="BF28" s="46">
        <f t="shared" si="21"/>
        <v>2.5259027650052113E-2</v>
      </c>
      <c r="BG28" s="14">
        <v>381868</v>
      </c>
      <c r="BH28" s="13">
        <v>8634</v>
      </c>
      <c r="BI28" s="46">
        <f t="shared" si="22"/>
        <v>2.2609907088313241E-2</v>
      </c>
    </row>
    <row r="29" spans="1:61" x14ac:dyDescent="0.4">
      <c r="A29" s="45" t="s">
        <v>43</v>
      </c>
      <c r="B29" s="6">
        <v>92968</v>
      </c>
      <c r="C29" s="6">
        <v>2911</v>
      </c>
      <c r="D29" s="46">
        <f t="shared" si="3"/>
        <v>3.1311849238447639E-2</v>
      </c>
      <c r="E29" s="6">
        <v>114665</v>
      </c>
      <c r="F29" s="6">
        <v>3201</v>
      </c>
      <c r="G29" s="46">
        <f t="shared" si="4"/>
        <v>2.7916103431735926E-2</v>
      </c>
      <c r="H29" s="6">
        <v>135746</v>
      </c>
      <c r="I29" s="6">
        <v>3429</v>
      </c>
      <c r="J29" s="46">
        <f t="shared" si="5"/>
        <v>2.5260412829843974E-2</v>
      </c>
      <c r="K29" s="6">
        <v>263805</v>
      </c>
      <c r="L29" s="6">
        <v>1629</v>
      </c>
      <c r="M29" s="46">
        <f t="shared" si="6"/>
        <v>6.1750156365497242E-3</v>
      </c>
      <c r="N29" s="6">
        <v>303380</v>
      </c>
      <c r="O29" s="6">
        <v>1829</v>
      </c>
      <c r="P29" s="46">
        <f t="shared" si="7"/>
        <v>6.028742830773288E-3</v>
      </c>
      <c r="Q29" s="6">
        <v>349065</v>
      </c>
      <c r="R29" s="6">
        <v>1719</v>
      </c>
      <c r="S29" s="46">
        <f t="shared" si="8"/>
        <v>4.9245842464870435E-3</v>
      </c>
      <c r="T29" s="6">
        <v>359612</v>
      </c>
      <c r="U29" s="6">
        <v>1997</v>
      </c>
      <c r="V29" s="46">
        <f t="shared" si="9"/>
        <v>5.5532073456948045E-3</v>
      </c>
      <c r="W29" s="6">
        <v>375224</v>
      </c>
      <c r="X29" s="6">
        <v>3013</v>
      </c>
      <c r="Y29" s="46">
        <f t="shared" si="10"/>
        <v>8.0298701575592171E-3</v>
      </c>
      <c r="Z29" s="6">
        <v>383366</v>
      </c>
      <c r="AA29" s="6">
        <v>3369</v>
      </c>
      <c r="AB29" s="46">
        <f t="shared" si="11"/>
        <v>8.7879467662755704E-3</v>
      </c>
      <c r="AC29" s="6">
        <v>392157</v>
      </c>
      <c r="AD29" s="6">
        <v>2096</v>
      </c>
      <c r="AE29" s="46">
        <f t="shared" si="12"/>
        <v>5.3447981293206544E-3</v>
      </c>
      <c r="AF29" s="6">
        <v>390186</v>
      </c>
      <c r="AG29" s="6">
        <v>1606</v>
      </c>
      <c r="AH29" s="46">
        <f t="shared" si="13"/>
        <v>4.1159857093796288E-3</v>
      </c>
      <c r="AI29" s="73">
        <v>426956</v>
      </c>
      <c r="AJ29" s="74">
        <v>1316</v>
      </c>
      <c r="AK29" s="46">
        <f t="shared" si="14"/>
        <v>3.0822848256026381E-3</v>
      </c>
      <c r="AL29" s="14">
        <v>473877</v>
      </c>
      <c r="AM29" s="13">
        <v>982</v>
      </c>
      <c r="AN29" s="46">
        <f t="shared" si="15"/>
        <v>2.0722676981579607E-3</v>
      </c>
      <c r="AO29" s="14">
        <v>539101</v>
      </c>
      <c r="AP29" s="13">
        <v>566</v>
      </c>
      <c r="AQ29" s="46">
        <f t="shared" si="16"/>
        <v>1.0498960306139294E-3</v>
      </c>
      <c r="AR29" s="14">
        <v>581267</v>
      </c>
      <c r="AS29" s="13">
        <v>868</v>
      </c>
      <c r="AT29" s="46">
        <f t="shared" si="17"/>
        <v>1.493289658625038E-3</v>
      </c>
      <c r="AU29" s="14">
        <v>630233</v>
      </c>
      <c r="AV29" s="13">
        <v>2282</v>
      </c>
      <c r="AW29" s="46">
        <f>AV29/AU29</f>
        <v>3.6208830702295818E-3</v>
      </c>
      <c r="AX29" s="75">
        <v>629274</v>
      </c>
      <c r="AY29" s="13">
        <v>4090</v>
      </c>
      <c r="AZ29" s="46">
        <f t="shared" si="19"/>
        <v>6.4995534536624747E-3</v>
      </c>
      <c r="BA29" s="75">
        <v>682687</v>
      </c>
      <c r="BB29" s="13">
        <v>5482</v>
      </c>
      <c r="BC29" s="46">
        <f t="shared" si="20"/>
        <v>8.0300342616748226E-3</v>
      </c>
      <c r="BD29" s="75">
        <v>749690</v>
      </c>
      <c r="BE29" s="13">
        <v>4573</v>
      </c>
      <c r="BF29" s="46">
        <f t="shared" si="21"/>
        <v>6.0998546065707156E-3</v>
      </c>
      <c r="BG29" s="14">
        <v>888498</v>
      </c>
      <c r="BH29" s="13">
        <v>4415</v>
      </c>
      <c r="BI29" s="46">
        <f t="shared" si="22"/>
        <v>4.969060144198411E-3</v>
      </c>
    </row>
    <row r="30" spans="1:61" x14ac:dyDescent="0.4">
      <c r="A30" s="45" t="s">
        <v>2</v>
      </c>
      <c r="B30" s="6">
        <v>89289</v>
      </c>
      <c r="C30" s="6">
        <v>7816</v>
      </c>
      <c r="D30" s="46">
        <f t="shared" si="3"/>
        <v>8.7535978675984727E-2</v>
      </c>
      <c r="E30" s="6">
        <v>96244</v>
      </c>
      <c r="F30" s="6">
        <v>6131</v>
      </c>
      <c r="G30" s="46">
        <f t="shared" si="4"/>
        <v>6.3702672374381777E-2</v>
      </c>
      <c r="H30" s="6">
        <v>102590</v>
      </c>
      <c r="I30" s="6">
        <v>7704</v>
      </c>
      <c r="J30" s="46">
        <f t="shared" si="5"/>
        <v>7.5095038502778044E-2</v>
      </c>
      <c r="K30" s="6">
        <v>123816</v>
      </c>
      <c r="L30" s="6">
        <v>8708</v>
      </c>
      <c r="M30" s="46">
        <f t="shared" si="6"/>
        <v>7.0330167345092717E-2</v>
      </c>
      <c r="N30" s="6">
        <v>146693</v>
      </c>
      <c r="O30" s="6">
        <v>7391</v>
      </c>
      <c r="P30" s="46">
        <f t="shared" si="7"/>
        <v>5.0384135575658004E-2</v>
      </c>
      <c r="Q30" s="6">
        <v>188014</v>
      </c>
      <c r="R30" s="6">
        <v>6594</v>
      </c>
      <c r="S30" s="46">
        <f t="shared" si="8"/>
        <v>3.5071856351122789E-2</v>
      </c>
      <c r="T30" s="6">
        <v>214800</v>
      </c>
      <c r="U30" s="6">
        <v>5080</v>
      </c>
      <c r="V30" s="46">
        <f t="shared" si="9"/>
        <v>2.3649906890130353E-2</v>
      </c>
      <c r="W30" s="6">
        <v>250740</v>
      </c>
      <c r="X30" s="6">
        <v>4737</v>
      </c>
      <c r="Y30" s="46">
        <f t="shared" si="10"/>
        <v>1.8892079444843266E-2</v>
      </c>
      <c r="Z30" s="6">
        <v>267077</v>
      </c>
      <c r="AA30" s="6">
        <v>6811</v>
      </c>
      <c r="AB30" s="46">
        <f t="shared" si="11"/>
        <v>2.5502008783983645E-2</v>
      </c>
      <c r="AC30" s="6">
        <v>303761</v>
      </c>
      <c r="AD30" s="6">
        <v>11421</v>
      </c>
      <c r="AE30" s="46">
        <f t="shared" si="12"/>
        <v>3.7598638403218317E-2</v>
      </c>
      <c r="AF30" s="6">
        <v>356434</v>
      </c>
      <c r="AG30" s="6">
        <v>17656</v>
      </c>
      <c r="AH30" s="46">
        <f t="shared" si="13"/>
        <v>4.9535117300818665E-2</v>
      </c>
      <c r="AI30" s="73">
        <v>360305</v>
      </c>
      <c r="AJ30" s="74">
        <v>20994</v>
      </c>
      <c r="AK30" s="46">
        <f t="shared" si="14"/>
        <v>5.8267301314164389E-2</v>
      </c>
      <c r="AL30" s="14">
        <v>392744</v>
      </c>
      <c r="AM30" s="13">
        <v>19302</v>
      </c>
      <c r="AN30" s="46">
        <f t="shared" si="15"/>
        <v>4.9146517833499687E-2</v>
      </c>
      <c r="AO30" s="14">
        <v>408110</v>
      </c>
      <c r="AP30" s="13">
        <v>21000</v>
      </c>
      <c r="AQ30" s="46">
        <f t="shared" si="16"/>
        <v>5.1456715101320723E-2</v>
      </c>
      <c r="AR30" s="14">
        <v>378880</v>
      </c>
      <c r="AS30" s="13">
        <v>23130</v>
      </c>
      <c r="AT30" s="46">
        <f t="shared" si="17"/>
        <v>6.1048353040540543E-2</v>
      </c>
      <c r="AU30" s="14">
        <v>388474</v>
      </c>
      <c r="AV30" s="13">
        <v>27551</v>
      </c>
      <c r="AW30" s="46">
        <f t="shared" si="18"/>
        <v>7.0921091244201664E-2</v>
      </c>
      <c r="AX30" s="75">
        <v>386916</v>
      </c>
      <c r="AY30" s="13">
        <v>37353</v>
      </c>
      <c r="AZ30" s="46">
        <f t="shared" si="19"/>
        <v>9.6540334336134973E-2</v>
      </c>
      <c r="BA30" s="75">
        <v>397998</v>
      </c>
      <c r="BB30" s="13">
        <v>36958</v>
      </c>
      <c r="BC30" s="46">
        <f t="shared" si="20"/>
        <v>9.2859763114387511E-2</v>
      </c>
      <c r="BD30" s="75">
        <v>410923</v>
      </c>
      <c r="BE30" s="13">
        <v>37016</v>
      </c>
      <c r="BF30" s="46">
        <f t="shared" si="21"/>
        <v>9.0080136667940222E-2</v>
      </c>
      <c r="BG30" s="14">
        <v>448704</v>
      </c>
      <c r="BH30" s="13">
        <v>33833</v>
      </c>
      <c r="BI30" s="46">
        <f t="shared" si="22"/>
        <v>7.5401601055484241E-2</v>
      </c>
    </row>
    <row r="31" spans="1:61" x14ac:dyDescent="0.4">
      <c r="A31" s="45" t="s">
        <v>8</v>
      </c>
      <c r="B31" s="6">
        <v>106693</v>
      </c>
      <c r="C31" s="2">
        <v>1258</v>
      </c>
      <c r="D31" s="46">
        <f t="shared" si="3"/>
        <v>1.1790839136588155E-2</v>
      </c>
      <c r="E31" s="6">
        <v>125993</v>
      </c>
      <c r="F31" s="2">
        <v>1620</v>
      </c>
      <c r="G31" s="46">
        <f t="shared" si="4"/>
        <v>1.2857857182541886E-2</v>
      </c>
      <c r="H31" s="6">
        <v>132426</v>
      </c>
      <c r="I31" s="2">
        <v>2159</v>
      </c>
      <c r="J31" s="46">
        <f t="shared" si="5"/>
        <v>1.6303444942836001E-2</v>
      </c>
      <c r="K31" s="6">
        <v>194048</v>
      </c>
      <c r="L31" s="2">
        <v>2119</v>
      </c>
      <c r="M31" s="46">
        <f t="shared" si="6"/>
        <v>1.0919978562005278E-2</v>
      </c>
      <c r="N31" s="6">
        <v>206175</v>
      </c>
      <c r="O31" s="2">
        <v>1595</v>
      </c>
      <c r="P31" s="46">
        <f t="shared" si="7"/>
        <v>7.7361464775069725E-3</v>
      </c>
      <c r="Q31" s="6">
        <v>212819</v>
      </c>
      <c r="R31" s="2">
        <v>1449</v>
      </c>
      <c r="S31" s="46">
        <f t="shared" si="8"/>
        <v>6.8086026153679887E-3</v>
      </c>
      <c r="T31" s="6">
        <v>216168</v>
      </c>
      <c r="U31" s="2">
        <v>1909</v>
      </c>
      <c r="V31" s="46">
        <f t="shared" si="9"/>
        <v>8.8310943340364906E-3</v>
      </c>
      <c r="W31" s="6">
        <v>217276</v>
      </c>
      <c r="X31" s="2">
        <v>1766</v>
      </c>
      <c r="Y31" s="46">
        <f t="shared" si="10"/>
        <v>8.1279110440177476E-3</v>
      </c>
      <c r="Z31" s="6">
        <v>226560</v>
      </c>
      <c r="AA31" s="2">
        <v>1065</v>
      </c>
      <c r="AB31" s="46">
        <f t="shared" si="11"/>
        <v>4.7007415254237284E-3</v>
      </c>
      <c r="AC31" s="6">
        <v>229755</v>
      </c>
      <c r="AD31" s="2">
        <v>483</v>
      </c>
      <c r="AE31" s="46">
        <f t="shared" si="12"/>
        <v>2.1022393419076841E-3</v>
      </c>
      <c r="AF31" s="6">
        <v>235694</v>
      </c>
      <c r="AG31" s="2">
        <v>223</v>
      </c>
      <c r="AH31" s="46">
        <f t="shared" si="13"/>
        <v>9.461420316172665E-4</v>
      </c>
      <c r="AI31" s="73">
        <v>259727</v>
      </c>
      <c r="AJ31" s="74">
        <v>202</v>
      </c>
      <c r="AK31" s="46">
        <f t="shared" si="14"/>
        <v>7.7773970361186935E-4</v>
      </c>
      <c r="AL31" s="14">
        <v>272453</v>
      </c>
      <c r="AM31" s="13">
        <v>197</v>
      </c>
      <c r="AN31" s="46">
        <f t="shared" si="15"/>
        <v>7.2306049116728391E-4</v>
      </c>
      <c r="AO31" s="14">
        <v>294886</v>
      </c>
      <c r="AP31" s="13">
        <v>172</v>
      </c>
      <c r="AQ31" s="46">
        <f t="shared" si="16"/>
        <v>5.8327624912678125E-4</v>
      </c>
      <c r="AR31" s="14">
        <v>327176</v>
      </c>
      <c r="AS31" s="13">
        <v>197</v>
      </c>
      <c r="AT31" s="46">
        <f t="shared" si="17"/>
        <v>6.0212240506638632E-4</v>
      </c>
      <c r="AU31" s="14">
        <v>341568</v>
      </c>
      <c r="AV31" s="13">
        <v>1575</v>
      </c>
      <c r="AW31" s="46">
        <f t="shared" si="18"/>
        <v>4.6110876897133219E-3</v>
      </c>
      <c r="AX31" s="75">
        <v>313258</v>
      </c>
      <c r="AY31" s="13">
        <v>95</v>
      </c>
      <c r="AZ31" s="46">
        <f t="shared" si="19"/>
        <v>3.0326440186683183E-4</v>
      </c>
      <c r="BA31" s="75">
        <v>304530</v>
      </c>
      <c r="BB31" s="13">
        <v>152</v>
      </c>
      <c r="BC31" s="46">
        <f t="shared" si="20"/>
        <v>4.9912980658719998E-4</v>
      </c>
      <c r="BD31" s="75">
        <v>314032</v>
      </c>
      <c r="BE31" s="13">
        <v>502</v>
      </c>
      <c r="BF31" s="46">
        <f t="shared" si="21"/>
        <v>1.5985632037499363E-3</v>
      </c>
      <c r="BG31" s="14">
        <v>373356</v>
      </c>
      <c r="BH31" s="13">
        <v>675</v>
      </c>
      <c r="BI31" s="46">
        <f t="shared" si="22"/>
        <v>1.8079259473531965E-3</v>
      </c>
    </row>
    <row r="32" spans="1:61" x14ac:dyDescent="0.4">
      <c r="A32" s="45" t="s">
        <v>1</v>
      </c>
      <c r="B32" s="6">
        <v>101467</v>
      </c>
      <c r="C32" s="6">
        <v>2582</v>
      </c>
      <c r="D32" s="46">
        <f t="shared" si="3"/>
        <v>2.5446696955660462E-2</v>
      </c>
      <c r="E32" s="6">
        <v>109920</v>
      </c>
      <c r="F32" s="6">
        <v>2322</v>
      </c>
      <c r="G32" s="46">
        <f t="shared" si="4"/>
        <v>2.1124454148471614E-2</v>
      </c>
      <c r="H32" s="6">
        <v>116551</v>
      </c>
      <c r="I32" s="6">
        <v>2375</v>
      </c>
      <c r="J32" s="46">
        <f t="shared" si="5"/>
        <v>2.0377345539720808E-2</v>
      </c>
      <c r="K32" s="6">
        <v>126058</v>
      </c>
      <c r="L32" s="6">
        <v>2437</v>
      </c>
      <c r="M32" s="46">
        <f t="shared" si="6"/>
        <v>1.9332370813435085E-2</v>
      </c>
      <c r="N32" s="6">
        <v>116379</v>
      </c>
      <c r="O32" s="6">
        <v>2252</v>
      </c>
      <c r="P32" s="46">
        <f t="shared" si="7"/>
        <v>1.9350570120038837E-2</v>
      </c>
      <c r="Q32" s="6">
        <v>134670</v>
      </c>
      <c r="R32" s="6">
        <v>2014</v>
      </c>
      <c r="S32" s="46">
        <f t="shared" si="8"/>
        <v>1.4955075369421549E-2</v>
      </c>
      <c r="T32" s="6">
        <v>149676</v>
      </c>
      <c r="U32" s="6">
        <v>1799</v>
      </c>
      <c r="V32" s="46">
        <f t="shared" si="9"/>
        <v>1.2019295010556135E-2</v>
      </c>
      <c r="W32" s="6">
        <v>172662</v>
      </c>
      <c r="X32" s="6">
        <v>1659</v>
      </c>
      <c r="Y32" s="46">
        <f t="shared" si="10"/>
        <v>9.6083677937241554E-3</v>
      </c>
      <c r="Z32" s="6">
        <v>187166</v>
      </c>
      <c r="AA32" s="6">
        <v>1908</v>
      </c>
      <c r="AB32" s="46">
        <f t="shared" si="11"/>
        <v>1.0194159195580393E-2</v>
      </c>
      <c r="AC32" s="6">
        <v>210966</v>
      </c>
      <c r="AD32" s="6">
        <v>2050</v>
      </c>
      <c r="AE32" s="46">
        <f t="shared" si="12"/>
        <v>9.7172056160708363E-3</v>
      </c>
      <c r="AF32" s="6">
        <v>218808</v>
      </c>
      <c r="AG32" s="6">
        <v>1654</v>
      </c>
      <c r="AH32" s="46">
        <f t="shared" si="13"/>
        <v>7.5591386055354464E-3</v>
      </c>
      <c r="AI32" s="73">
        <v>227720</v>
      </c>
      <c r="AJ32" s="74">
        <v>2066</v>
      </c>
      <c r="AK32" s="46">
        <f t="shared" si="14"/>
        <v>9.0725452309854213E-3</v>
      </c>
      <c r="AL32" s="14">
        <v>238601</v>
      </c>
      <c r="AM32" s="13">
        <v>2049</v>
      </c>
      <c r="AN32" s="46">
        <f t="shared" si="15"/>
        <v>8.5875583086407851E-3</v>
      </c>
      <c r="AO32" s="14">
        <v>274679</v>
      </c>
      <c r="AP32" s="13">
        <v>2781</v>
      </c>
      <c r="AQ32" s="46">
        <f t="shared" si="16"/>
        <v>1.0124545378423541E-2</v>
      </c>
      <c r="AR32" s="14">
        <v>263854</v>
      </c>
      <c r="AS32" s="13">
        <v>4111</v>
      </c>
      <c r="AT32" s="46">
        <f t="shared" si="17"/>
        <v>1.5580586233295687E-2</v>
      </c>
      <c r="AU32" s="14">
        <v>274759</v>
      </c>
      <c r="AV32" s="13">
        <v>5698</v>
      </c>
      <c r="AW32" s="46">
        <f t="shared" si="18"/>
        <v>2.073817418173745E-2</v>
      </c>
      <c r="AX32" s="75">
        <v>258699</v>
      </c>
      <c r="AY32" s="13">
        <v>6915</v>
      </c>
      <c r="AZ32" s="46">
        <f t="shared" si="19"/>
        <v>2.6729906184407362E-2</v>
      </c>
      <c r="BA32" s="75">
        <v>256715</v>
      </c>
      <c r="BB32" s="13">
        <v>6375</v>
      </c>
      <c r="BC32" s="46">
        <f t="shared" si="20"/>
        <v>2.4832985996143583E-2</v>
      </c>
      <c r="BD32" s="75">
        <v>236382</v>
      </c>
      <c r="BE32" s="13">
        <v>7402</v>
      </c>
      <c r="BF32" s="46">
        <f t="shared" si="21"/>
        <v>3.1313721010906077E-2</v>
      </c>
      <c r="BG32" s="14">
        <v>246804</v>
      </c>
      <c r="BH32" s="13">
        <v>8097</v>
      </c>
      <c r="BI32" s="46">
        <f t="shared" si="22"/>
        <v>3.2807409928526279E-2</v>
      </c>
    </row>
    <row r="33" spans="1:61" x14ac:dyDescent="0.4">
      <c r="A33" s="45" t="s">
        <v>44</v>
      </c>
      <c r="B33" s="6">
        <v>69666</v>
      </c>
      <c r="C33" s="2">
        <v>636</v>
      </c>
      <c r="D33" s="46">
        <f t="shared" si="3"/>
        <v>9.1292739643441569E-3</v>
      </c>
      <c r="E33" s="6">
        <v>78146</v>
      </c>
      <c r="F33" s="2">
        <v>448</v>
      </c>
      <c r="G33" s="46">
        <f t="shared" si="4"/>
        <v>5.7328590074987845E-3</v>
      </c>
      <c r="H33" s="6">
        <v>90499</v>
      </c>
      <c r="I33" s="2">
        <v>479</v>
      </c>
      <c r="J33" s="46">
        <f t="shared" si="5"/>
        <v>5.2928761643775066E-3</v>
      </c>
      <c r="K33" s="6">
        <v>96513</v>
      </c>
      <c r="L33" s="2">
        <v>431</v>
      </c>
      <c r="M33" s="46">
        <f t="shared" si="6"/>
        <v>4.4657196439857839E-3</v>
      </c>
      <c r="N33" s="6">
        <v>104019</v>
      </c>
      <c r="O33" s="2">
        <v>394</v>
      </c>
      <c r="P33" s="46">
        <f t="shared" si="7"/>
        <v>3.787769542102885E-3</v>
      </c>
      <c r="Q33" s="6">
        <v>122117</v>
      </c>
      <c r="R33" s="2">
        <v>291</v>
      </c>
      <c r="S33" s="46">
        <f t="shared" si="8"/>
        <v>2.382960603355798E-3</v>
      </c>
      <c r="T33" s="6">
        <v>143432</v>
      </c>
      <c r="U33" s="2">
        <v>769</v>
      </c>
      <c r="V33" s="46">
        <f t="shared" si="9"/>
        <v>5.3614256232918734E-3</v>
      </c>
      <c r="W33" s="6">
        <v>152551</v>
      </c>
      <c r="X33" s="2">
        <v>1051</v>
      </c>
      <c r="Y33" s="46">
        <f t="shared" si="10"/>
        <v>6.8894992494313379E-3</v>
      </c>
      <c r="Z33" s="6">
        <v>165806</v>
      </c>
      <c r="AA33" s="2">
        <v>599</v>
      </c>
      <c r="AB33" s="46">
        <f t="shared" si="11"/>
        <v>3.6126557543152841E-3</v>
      </c>
      <c r="AC33" s="6">
        <v>185876</v>
      </c>
      <c r="AD33" s="2">
        <v>390</v>
      </c>
      <c r="AE33" s="46">
        <f t="shared" si="12"/>
        <v>2.098172975532075E-3</v>
      </c>
      <c r="AF33" s="6">
        <v>196666</v>
      </c>
      <c r="AG33" s="2">
        <v>458</v>
      </c>
      <c r="AH33" s="46">
        <f t="shared" si="13"/>
        <v>2.328821453632046E-3</v>
      </c>
      <c r="AI33" s="73">
        <v>199262</v>
      </c>
      <c r="AJ33" s="74">
        <v>376</v>
      </c>
      <c r="AK33" s="46">
        <f t="shared" si="14"/>
        <v>1.8869628930754485E-3</v>
      </c>
      <c r="AL33" s="14">
        <v>217448</v>
      </c>
      <c r="AM33" s="13">
        <v>843</v>
      </c>
      <c r="AN33" s="46">
        <f t="shared" si="15"/>
        <v>3.8767889334461571E-3</v>
      </c>
      <c r="AO33" s="14">
        <v>229200</v>
      </c>
      <c r="AP33" s="13">
        <v>1389</v>
      </c>
      <c r="AQ33" s="46">
        <f t="shared" si="16"/>
        <v>6.0602094240837694E-3</v>
      </c>
      <c r="AR33" s="14">
        <v>227711</v>
      </c>
      <c r="AS33" s="13">
        <v>3789</v>
      </c>
      <c r="AT33" s="46">
        <f t="shared" si="17"/>
        <v>1.6639512364356575E-2</v>
      </c>
      <c r="AU33" s="14">
        <v>224044</v>
      </c>
      <c r="AV33" s="13">
        <v>6033</v>
      </c>
      <c r="AW33" s="46">
        <f t="shared" si="18"/>
        <v>2.6927746335541233E-2</v>
      </c>
      <c r="AX33" s="75">
        <v>226027</v>
      </c>
      <c r="AY33" s="13">
        <v>9032</v>
      </c>
      <c r="AZ33" s="46">
        <f t="shared" si="19"/>
        <v>3.9959827808182205E-2</v>
      </c>
      <c r="BA33" s="75">
        <v>223980</v>
      </c>
      <c r="BB33" s="13">
        <v>12210</v>
      </c>
      <c r="BC33" s="46">
        <f t="shared" si="20"/>
        <v>5.4513795874631663E-2</v>
      </c>
      <c r="BD33" s="75">
        <v>216421</v>
      </c>
      <c r="BE33" s="13">
        <v>11040</v>
      </c>
      <c r="BF33" s="46">
        <f t="shared" si="21"/>
        <v>5.1011685557316527E-2</v>
      </c>
      <c r="BG33" s="14">
        <v>228266</v>
      </c>
      <c r="BH33" s="13">
        <v>13722</v>
      </c>
      <c r="BI33" s="46">
        <f t="shared" si="22"/>
        <v>6.0114077435973821E-2</v>
      </c>
    </row>
    <row r="34" spans="1:61" x14ac:dyDescent="0.4">
      <c r="A34" s="9" t="s">
        <v>302</v>
      </c>
      <c r="B34" s="6">
        <v>78153</v>
      </c>
      <c r="C34" s="2">
        <v>1430</v>
      </c>
      <c r="D34" s="46">
        <f t="shared" si="3"/>
        <v>1.8297442196716696E-2</v>
      </c>
      <c r="E34" s="6">
        <v>79580</v>
      </c>
      <c r="F34" s="2">
        <v>1273</v>
      </c>
      <c r="G34" s="46">
        <f t="shared" si="4"/>
        <v>1.5996481528022116E-2</v>
      </c>
      <c r="H34" s="6">
        <v>78870</v>
      </c>
      <c r="I34" s="2">
        <v>1179</v>
      </c>
      <c r="J34" s="46">
        <f t="shared" si="5"/>
        <v>1.494864967668315E-2</v>
      </c>
      <c r="K34" s="6">
        <v>91417</v>
      </c>
      <c r="L34" s="2">
        <v>1123</v>
      </c>
      <c r="M34" s="46">
        <f t="shared" si="6"/>
        <v>1.2284367240228841E-2</v>
      </c>
      <c r="N34" s="6">
        <v>93351</v>
      </c>
      <c r="O34" s="2">
        <v>1117</v>
      </c>
      <c r="P34" s="46">
        <f t="shared" si="7"/>
        <v>1.1965592227185568E-2</v>
      </c>
      <c r="Q34" s="6">
        <v>101823</v>
      </c>
      <c r="R34" s="2">
        <v>873</v>
      </c>
      <c r="S34" s="46">
        <f t="shared" si="8"/>
        <v>8.5737014230576596E-3</v>
      </c>
      <c r="T34" s="6">
        <v>100050</v>
      </c>
      <c r="U34" s="2">
        <v>1219</v>
      </c>
      <c r="V34" s="46">
        <f t="shared" si="9"/>
        <v>1.2183908045977011E-2</v>
      </c>
      <c r="W34" s="6">
        <v>101425</v>
      </c>
      <c r="X34" s="2">
        <v>891</v>
      </c>
      <c r="Y34" s="46">
        <f t="shared" si="10"/>
        <v>8.7848163667734788E-3</v>
      </c>
      <c r="Z34" s="6">
        <v>84984</v>
      </c>
      <c r="AA34" s="2">
        <v>734</v>
      </c>
      <c r="AB34" s="46">
        <f t="shared" si="11"/>
        <v>8.6369198908029746E-3</v>
      </c>
      <c r="AC34" s="6">
        <v>81720</v>
      </c>
      <c r="AD34" s="2">
        <v>498</v>
      </c>
      <c r="AE34" s="46">
        <f t="shared" si="12"/>
        <v>6.0939794419970633E-3</v>
      </c>
      <c r="AF34" s="6">
        <v>66183</v>
      </c>
      <c r="AG34" s="2">
        <v>362</v>
      </c>
      <c r="AH34" s="46">
        <f t="shared" si="13"/>
        <v>5.469682546877597E-3</v>
      </c>
      <c r="AI34" s="73">
        <v>70958</v>
      </c>
      <c r="AJ34" s="74">
        <v>318</v>
      </c>
      <c r="AK34" s="46">
        <f t="shared" si="14"/>
        <v>4.4815242819696158E-3</v>
      </c>
      <c r="AL34" s="14">
        <v>71637</v>
      </c>
      <c r="AM34" s="13">
        <v>261</v>
      </c>
      <c r="AN34" s="46">
        <f t="shared" si="15"/>
        <v>3.6433686502784874E-3</v>
      </c>
      <c r="AO34" s="14">
        <v>76826</v>
      </c>
      <c r="AP34" s="13">
        <v>266</v>
      </c>
      <c r="AQ34" s="46">
        <f t="shared" si="16"/>
        <v>3.4623695103220263E-3</v>
      </c>
      <c r="AR34" s="14">
        <v>79375</v>
      </c>
      <c r="AS34" s="13">
        <v>57</v>
      </c>
      <c r="AT34" s="46">
        <f t="shared" si="17"/>
        <v>7.1811023622047243E-4</v>
      </c>
      <c r="AU34" s="14">
        <v>81262</v>
      </c>
      <c r="AV34" s="13">
        <v>189</v>
      </c>
      <c r="AW34" s="46">
        <f t="shared" si="18"/>
        <v>2.3258103418572025E-3</v>
      </c>
      <c r="AX34" s="75">
        <v>77248</v>
      </c>
      <c r="AY34" s="13">
        <v>173</v>
      </c>
      <c r="AZ34" s="46">
        <f t="shared" si="19"/>
        <v>2.2395401822700913E-3</v>
      </c>
      <c r="BA34" s="75">
        <v>75028</v>
      </c>
      <c r="BB34" s="13">
        <v>204</v>
      </c>
      <c r="BC34" s="46">
        <f t="shared" si="20"/>
        <v>2.7189849122994081E-3</v>
      </c>
      <c r="BD34" s="75">
        <v>72631</v>
      </c>
      <c r="BE34" s="13">
        <v>203</v>
      </c>
      <c r="BF34" s="46">
        <f t="shared" si="21"/>
        <v>2.7949498148173643E-3</v>
      </c>
      <c r="BG34" s="14">
        <v>71297</v>
      </c>
      <c r="BH34" s="13">
        <v>125</v>
      </c>
      <c r="BI34" s="46">
        <f t="shared" si="22"/>
        <v>1.7532294486444029E-3</v>
      </c>
    </row>
    <row r="35" spans="1:61" x14ac:dyDescent="0.4">
      <c r="A35" s="77" t="s">
        <v>303</v>
      </c>
      <c r="B35" s="6">
        <v>35846</v>
      </c>
      <c r="C35" s="2">
        <v>1159</v>
      </c>
      <c r="D35" s="46">
        <f t="shared" si="3"/>
        <v>3.2332756792947608E-2</v>
      </c>
      <c r="E35" s="6">
        <v>29474</v>
      </c>
      <c r="F35" s="2">
        <v>777</v>
      </c>
      <c r="G35" s="46">
        <f t="shared" si="4"/>
        <v>2.6362217547669133E-2</v>
      </c>
      <c r="H35" s="6">
        <v>25943</v>
      </c>
      <c r="I35" s="2">
        <v>715</v>
      </c>
      <c r="J35" s="46">
        <f t="shared" si="5"/>
        <v>2.7560420922792275E-2</v>
      </c>
      <c r="K35" s="6">
        <v>30980</v>
      </c>
      <c r="L35" s="2">
        <v>1185</v>
      </c>
      <c r="M35" s="46">
        <f t="shared" si="6"/>
        <v>3.8250484183344091E-2</v>
      </c>
      <c r="N35" s="6">
        <v>25249</v>
      </c>
      <c r="O35" s="2">
        <v>1123</v>
      </c>
      <c r="P35" s="46">
        <f t="shared" si="7"/>
        <v>4.4477008990455071E-2</v>
      </c>
      <c r="Q35" s="6">
        <v>23548</v>
      </c>
      <c r="R35" s="2">
        <v>878</v>
      </c>
      <c r="S35" s="46">
        <f t="shared" si="8"/>
        <v>3.7285544419908272E-2</v>
      </c>
      <c r="T35" s="6">
        <v>25686</v>
      </c>
      <c r="U35" s="2">
        <v>795</v>
      </c>
      <c r="V35" s="46">
        <f t="shared" si="9"/>
        <v>3.0950712450362065E-2</v>
      </c>
      <c r="W35" s="6">
        <v>20990</v>
      </c>
      <c r="X35" s="2">
        <v>812</v>
      </c>
      <c r="Y35" s="46">
        <f t="shared" si="10"/>
        <v>3.8685088137208196E-2</v>
      </c>
      <c r="Z35" s="6">
        <v>21604</v>
      </c>
      <c r="AA35" s="2">
        <v>783</v>
      </c>
      <c r="AB35" s="46">
        <f t="shared" si="11"/>
        <v>3.624328827994816E-2</v>
      </c>
      <c r="AC35" s="6">
        <v>20496</v>
      </c>
      <c r="AD35" s="2">
        <v>513</v>
      </c>
      <c r="AE35" s="46">
        <f t="shared" si="12"/>
        <v>2.5029274004683841E-2</v>
      </c>
      <c r="AF35" s="6">
        <v>24639</v>
      </c>
      <c r="AG35" s="2">
        <v>984</v>
      </c>
      <c r="AH35" s="46">
        <f t="shared" si="13"/>
        <v>3.993668574211616E-2</v>
      </c>
      <c r="AI35" s="73">
        <v>23863</v>
      </c>
      <c r="AJ35" s="74">
        <v>988</v>
      </c>
      <c r="AK35" s="46">
        <f t="shared" si="14"/>
        <v>4.140300884214055E-2</v>
      </c>
      <c r="AL35" s="14">
        <v>29569</v>
      </c>
      <c r="AM35" s="13">
        <v>950</v>
      </c>
      <c r="AN35" s="46">
        <f t="shared" si="15"/>
        <v>3.2128242416043833E-2</v>
      </c>
      <c r="AO35" s="14">
        <v>26341</v>
      </c>
      <c r="AP35" s="13">
        <v>1007</v>
      </c>
      <c r="AQ35" s="46">
        <f t="shared" si="16"/>
        <v>3.8229376257545272E-2</v>
      </c>
      <c r="AR35" s="14">
        <v>21744</v>
      </c>
      <c r="AS35" s="13">
        <v>1111</v>
      </c>
      <c r="AT35" s="46">
        <f t="shared" si="17"/>
        <v>5.1094554819720382E-2</v>
      </c>
      <c r="AU35" s="14">
        <v>22619</v>
      </c>
      <c r="AV35" s="13">
        <v>1197</v>
      </c>
      <c r="AW35" s="46">
        <f t="shared" si="18"/>
        <v>5.2920111410760862E-2</v>
      </c>
      <c r="AX35" s="75">
        <v>30216</v>
      </c>
      <c r="AY35" s="13">
        <v>734</v>
      </c>
      <c r="AZ35" s="46">
        <f t="shared" si="19"/>
        <v>2.4291765951813607E-2</v>
      </c>
      <c r="BA35" s="75">
        <v>28027</v>
      </c>
      <c r="BB35" s="13">
        <v>363</v>
      </c>
      <c r="BC35" s="46">
        <f t="shared" si="20"/>
        <v>1.2951796481963821E-2</v>
      </c>
      <c r="BD35" s="75">
        <v>30607</v>
      </c>
      <c r="BE35" s="13">
        <v>432</v>
      </c>
      <c r="BF35" s="46">
        <f t="shared" si="21"/>
        <v>1.4114418270330317E-2</v>
      </c>
      <c r="BG35" s="14">
        <v>36496</v>
      </c>
      <c r="BH35" s="13">
        <v>462</v>
      </c>
      <c r="BI35" s="46">
        <f t="shared" si="22"/>
        <v>1.2658921525646646E-2</v>
      </c>
    </row>
    <row r="36" spans="1:61" x14ac:dyDescent="0.4">
      <c r="A36" s="45" t="s">
        <v>46</v>
      </c>
      <c r="B36" s="6">
        <v>112376</v>
      </c>
      <c r="C36" s="6">
        <v>6944</v>
      </c>
      <c r="D36" s="46">
        <f t="shared" si="3"/>
        <v>6.1792553570157331E-2</v>
      </c>
      <c r="E36" s="6">
        <v>112403</v>
      </c>
      <c r="F36" s="6">
        <v>5662</v>
      </c>
      <c r="G36" s="46">
        <f t="shared" si="4"/>
        <v>5.0372321023460224E-2</v>
      </c>
      <c r="H36" s="6">
        <v>135153</v>
      </c>
      <c r="I36" s="6">
        <v>5179</v>
      </c>
      <c r="J36" s="46">
        <f t="shared" si="5"/>
        <v>3.8319534157584365E-2</v>
      </c>
      <c r="K36" s="6">
        <v>176303</v>
      </c>
      <c r="L36" s="6">
        <v>4077</v>
      </c>
      <c r="M36" s="46">
        <f t="shared" si="6"/>
        <v>2.3124961004634067E-2</v>
      </c>
      <c r="N36" s="6">
        <v>188944</v>
      </c>
      <c r="O36" s="6">
        <v>3369</v>
      </c>
      <c r="P36" s="46">
        <f t="shared" si="7"/>
        <v>1.7830679989838259E-2</v>
      </c>
      <c r="Q36" s="6">
        <v>202365</v>
      </c>
      <c r="R36" s="6">
        <v>3056</v>
      </c>
      <c r="S36" s="46">
        <f t="shared" si="8"/>
        <v>1.5101425641785881E-2</v>
      </c>
      <c r="T36" s="6">
        <v>220044</v>
      </c>
      <c r="U36" s="6">
        <v>3062</v>
      </c>
      <c r="V36" s="46">
        <f t="shared" si="9"/>
        <v>1.3915398738434131E-2</v>
      </c>
      <c r="W36" s="6">
        <v>232741</v>
      </c>
      <c r="X36" s="6">
        <v>3057</v>
      </c>
      <c r="Y36" s="46">
        <f t="shared" si="10"/>
        <v>1.3134772128675223E-2</v>
      </c>
      <c r="Z36" s="6">
        <v>241461</v>
      </c>
      <c r="AA36" s="6">
        <v>3874</v>
      </c>
      <c r="AB36" s="46">
        <f t="shared" si="11"/>
        <v>1.6043998823826622E-2</v>
      </c>
      <c r="AC36" s="6">
        <v>270052</v>
      </c>
      <c r="AD36" s="6">
        <v>3422</v>
      </c>
      <c r="AE36" s="46">
        <f t="shared" si="12"/>
        <v>1.267163361130449E-2</v>
      </c>
      <c r="AF36" s="6">
        <v>292191</v>
      </c>
      <c r="AG36" s="6">
        <v>3115</v>
      </c>
      <c r="AH36" s="46">
        <f>AG36/AF36</f>
        <v>1.0660834864865789E-2</v>
      </c>
      <c r="AI36" s="73">
        <v>324355</v>
      </c>
      <c r="AJ36" s="74">
        <v>2718</v>
      </c>
      <c r="AK36" s="46">
        <f>AJ36/AI36</f>
        <v>8.3797074193399206E-3</v>
      </c>
      <c r="AL36" s="14">
        <v>352589</v>
      </c>
      <c r="AM36" s="13">
        <v>2680</v>
      </c>
      <c r="AN36" s="46">
        <f>AM36/AL36</f>
        <v>7.6009177824605985E-3</v>
      </c>
      <c r="AO36" s="14">
        <v>387139</v>
      </c>
      <c r="AP36" s="13">
        <v>2581</v>
      </c>
      <c r="AQ36" s="46">
        <f>AP36/AO36</f>
        <v>6.6668560904481339E-3</v>
      </c>
      <c r="AR36" s="14">
        <v>402073</v>
      </c>
      <c r="AS36" s="13">
        <v>1707</v>
      </c>
      <c r="AT36" s="46">
        <f>AS36/AR36</f>
        <v>4.2454977081276286E-3</v>
      </c>
      <c r="AU36" s="14">
        <v>404896</v>
      </c>
      <c r="AV36" s="13">
        <v>2655</v>
      </c>
      <c r="AW36" s="46">
        <f>AV36/AU36</f>
        <v>6.5572393898680158E-3</v>
      </c>
      <c r="AX36" s="75">
        <v>401365</v>
      </c>
      <c r="AY36" s="13">
        <v>3348</v>
      </c>
      <c r="AZ36" s="46">
        <f>AY36/AX36</f>
        <v>8.3415345134727741E-3</v>
      </c>
      <c r="BA36" s="75">
        <v>385036</v>
      </c>
      <c r="BB36" s="13">
        <v>4370</v>
      </c>
      <c r="BC36" s="46">
        <f>BB36/BA36</f>
        <v>1.1349588090464269E-2</v>
      </c>
      <c r="BD36" s="75">
        <v>416799</v>
      </c>
      <c r="BE36" s="13">
        <v>5784</v>
      </c>
      <c r="BF36" s="46">
        <f t="shared" si="21"/>
        <v>1.3877192603629088E-2</v>
      </c>
      <c r="BG36" s="14">
        <v>419209</v>
      </c>
      <c r="BH36" s="13">
        <v>7157</v>
      </c>
      <c r="BI36" s="46">
        <f t="shared" si="22"/>
        <v>1.707262964297045E-2</v>
      </c>
    </row>
    <row r="37" spans="1:61" x14ac:dyDescent="0.4">
      <c r="A37" s="77" t="s">
        <v>304</v>
      </c>
      <c r="B37" s="6">
        <v>723805</v>
      </c>
      <c r="C37" s="6">
        <v>7925</v>
      </c>
      <c r="D37" s="46">
        <f t="shared" si="3"/>
        <v>1.0949081589654672E-2</v>
      </c>
      <c r="E37" s="6">
        <v>772613</v>
      </c>
      <c r="F37" s="6">
        <v>9109</v>
      </c>
      <c r="G37" s="46">
        <f t="shared" si="4"/>
        <v>1.1789861159467936E-2</v>
      </c>
      <c r="H37" s="6">
        <v>821531</v>
      </c>
      <c r="I37" s="6">
        <v>8840</v>
      </c>
      <c r="J37" s="46">
        <f t="shared" si="5"/>
        <v>1.0760397355668867E-2</v>
      </c>
      <c r="K37" s="6">
        <v>948448</v>
      </c>
      <c r="L37" s="6">
        <v>8292</v>
      </c>
      <c r="M37" s="46">
        <f t="shared" si="6"/>
        <v>8.7427038699011434E-3</v>
      </c>
      <c r="N37" s="6">
        <v>1088459</v>
      </c>
      <c r="O37" s="6">
        <v>7208</v>
      </c>
      <c r="P37" s="46">
        <f t="shared" si="7"/>
        <v>6.6222062567354396E-3</v>
      </c>
      <c r="Q37" s="6">
        <v>1247708</v>
      </c>
      <c r="R37" s="6">
        <v>7266</v>
      </c>
      <c r="S37" s="46">
        <f t="shared" si="8"/>
        <v>5.8234779291308544E-3</v>
      </c>
      <c r="T37" s="6">
        <v>1368811</v>
      </c>
      <c r="U37" s="6">
        <v>5920</v>
      </c>
      <c r="V37" s="46">
        <f t="shared" si="9"/>
        <v>4.3249214098951575E-3</v>
      </c>
      <c r="W37" s="6">
        <v>1543374</v>
      </c>
      <c r="X37" s="6">
        <v>5550</v>
      </c>
      <c r="Y37" s="46">
        <f t="shared" si="10"/>
        <v>3.5960175563408479E-3</v>
      </c>
      <c r="Z37" s="6">
        <v>1677910</v>
      </c>
      <c r="AA37" s="6">
        <v>5178</v>
      </c>
      <c r="AB37" s="46">
        <f t="shared" si="11"/>
        <v>3.0859819656596601E-3</v>
      </c>
      <c r="AC37" s="6">
        <v>1818426</v>
      </c>
      <c r="AD37" s="6">
        <v>5735</v>
      </c>
      <c r="AE37" s="46">
        <f t="shared" si="12"/>
        <v>3.153826441108959E-3</v>
      </c>
      <c r="AF37" s="6">
        <v>2017826</v>
      </c>
      <c r="AG37" s="6">
        <v>5895</v>
      </c>
      <c r="AH37" s="46">
        <f t="shared" ref="AH37:AH39" si="23">AG37/AF37</f>
        <v>2.9214610179470381E-3</v>
      </c>
      <c r="AI37" s="6">
        <v>2234622</v>
      </c>
      <c r="AJ37" s="6">
        <v>7451</v>
      </c>
      <c r="AK37" s="46">
        <f t="shared" ref="AK37:AK39" si="24">AJ37/AI37</f>
        <v>3.3343446900639122E-3</v>
      </c>
      <c r="AL37" s="14">
        <v>2464654</v>
      </c>
      <c r="AM37" s="13">
        <v>8002</v>
      </c>
      <c r="AN37" s="46">
        <f t="shared" ref="AN37:AN39" si="25">AM37/AL37</f>
        <v>3.2467031883582848E-3</v>
      </c>
      <c r="AO37" s="14">
        <v>2673830</v>
      </c>
      <c r="AP37" s="13">
        <v>9510</v>
      </c>
      <c r="AQ37" s="46">
        <f t="shared" ref="AQ37:AQ39" si="26">AP37/AO37</f>
        <v>3.5566958258378429E-3</v>
      </c>
      <c r="AR37" s="14">
        <v>2884146</v>
      </c>
      <c r="AS37" s="13">
        <v>11067</v>
      </c>
      <c r="AT37" s="46">
        <f t="shared" ref="AT37:AT39" si="27">AS37/AR37</f>
        <v>3.8371843866433948E-3</v>
      </c>
      <c r="AU37" s="14">
        <v>3135923</v>
      </c>
      <c r="AV37" s="13">
        <v>15224</v>
      </c>
      <c r="AW37" s="46">
        <f t="shared" ref="AW37:AW39" si="28">AV37/AU37</f>
        <v>4.8547110372289112E-3</v>
      </c>
      <c r="AX37" s="75">
        <v>3466810</v>
      </c>
      <c r="AY37" s="13">
        <v>18153</v>
      </c>
      <c r="AZ37" s="46">
        <f t="shared" ref="AZ37:AZ39" si="29">AY37/AX37</f>
        <v>5.2362258098943987E-3</v>
      </c>
      <c r="BA37" s="75">
        <v>3885451</v>
      </c>
      <c r="BB37" s="13">
        <v>22155</v>
      </c>
      <c r="BC37" s="46">
        <f t="shared" ref="BC37:BC39" si="30">BB37/BA37</f>
        <v>5.7020407669534376E-3</v>
      </c>
      <c r="BD37" s="75">
        <v>4338349</v>
      </c>
      <c r="BE37" s="13">
        <v>21548</v>
      </c>
      <c r="BF37" s="46">
        <f t="shared" si="21"/>
        <v>4.966866427758578E-3</v>
      </c>
      <c r="BG37" s="14">
        <v>4806101</v>
      </c>
      <c r="BH37" s="13">
        <v>23578</v>
      </c>
      <c r="BI37" s="46">
        <f t="shared" si="22"/>
        <v>4.9058477963738172E-3</v>
      </c>
    </row>
    <row r="38" spans="1:61" x14ac:dyDescent="0.4">
      <c r="A38" s="77" t="s">
        <v>305</v>
      </c>
      <c r="B38" s="6">
        <v>102826</v>
      </c>
      <c r="D38" s="46">
        <f t="shared" si="3"/>
        <v>0</v>
      </c>
      <c r="E38" s="6">
        <v>117225</v>
      </c>
      <c r="F38" s="2"/>
      <c r="G38" s="46">
        <f t="shared" si="4"/>
        <v>0</v>
      </c>
      <c r="H38" s="6">
        <v>163161</v>
      </c>
      <c r="J38" s="46">
        <f t="shared" si="5"/>
        <v>0</v>
      </c>
      <c r="K38" s="6">
        <v>251726</v>
      </c>
      <c r="M38" s="46">
        <f t="shared" si="6"/>
        <v>0</v>
      </c>
      <c r="N38" s="6">
        <v>228361</v>
      </c>
      <c r="P38" s="46">
        <f t="shared" si="7"/>
        <v>0</v>
      </c>
      <c r="Q38" s="6">
        <v>194644</v>
      </c>
      <c r="S38" s="46">
        <f t="shared" si="8"/>
        <v>0</v>
      </c>
      <c r="T38" s="6">
        <v>142835</v>
      </c>
      <c r="V38" s="46">
        <f t="shared" si="9"/>
        <v>0</v>
      </c>
      <c r="W38" s="6">
        <v>94467</v>
      </c>
      <c r="Y38" s="46">
        <f t="shared" si="10"/>
        <v>0</v>
      </c>
      <c r="Z38" s="6">
        <v>111181</v>
      </c>
      <c r="AB38" s="46">
        <f t="shared" si="11"/>
        <v>0</v>
      </c>
      <c r="AC38" s="6">
        <v>120027</v>
      </c>
      <c r="AE38" s="46">
        <f t="shared" si="12"/>
        <v>0</v>
      </c>
      <c r="AF38" s="6">
        <v>137558</v>
      </c>
      <c r="AH38" s="46">
        <f t="shared" si="23"/>
        <v>0</v>
      </c>
      <c r="AI38" s="6">
        <v>154575</v>
      </c>
      <c r="AK38" s="46">
        <f t="shared" si="24"/>
        <v>0</v>
      </c>
      <c r="AL38" s="14">
        <v>116962</v>
      </c>
      <c r="AM38" s="13"/>
      <c r="AN38" s="46">
        <f t="shared" si="25"/>
        <v>0</v>
      </c>
      <c r="AO38" s="14">
        <v>118960</v>
      </c>
      <c r="AP38" s="13"/>
      <c r="AQ38" s="46">
        <f t="shared" si="26"/>
        <v>0</v>
      </c>
      <c r="AR38" s="14">
        <v>168923</v>
      </c>
      <c r="AS38" s="13"/>
      <c r="AT38" s="46">
        <f t="shared" si="27"/>
        <v>0</v>
      </c>
      <c r="AU38" s="14">
        <v>251142</v>
      </c>
      <c r="AV38" s="13"/>
      <c r="AW38" s="46">
        <f t="shared" si="28"/>
        <v>0</v>
      </c>
      <c r="AX38" s="75">
        <v>433153</v>
      </c>
      <c r="AY38" s="13"/>
      <c r="AZ38" s="46">
        <f t="shared" si="29"/>
        <v>0</v>
      </c>
      <c r="BA38" s="75">
        <v>517300</v>
      </c>
      <c r="BB38" s="13"/>
      <c r="BC38" s="46">
        <f t="shared" si="30"/>
        <v>0</v>
      </c>
      <c r="BD38" s="75">
        <v>495140</v>
      </c>
      <c r="BE38" s="13"/>
      <c r="BF38" s="46">
        <f t="shared" si="21"/>
        <v>0</v>
      </c>
      <c r="BG38" s="14">
        <v>168014</v>
      </c>
      <c r="BH38" s="13"/>
      <c r="BI38" s="46">
        <f t="shared" si="22"/>
        <v>0</v>
      </c>
    </row>
    <row r="39" spans="1:61" x14ac:dyDescent="0.4">
      <c r="A39" s="9" t="s">
        <v>306</v>
      </c>
      <c r="B39" s="6">
        <v>100769</v>
      </c>
      <c r="C39" s="6">
        <v>368</v>
      </c>
      <c r="D39" s="46">
        <f t="shared" si="3"/>
        <v>3.651916760114718E-3</v>
      </c>
      <c r="E39" s="6">
        <v>124994</v>
      </c>
      <c r="F39" s="6">
        <v>368</v>
      </c>
      <c r="G39" s="46">
        <f t="shared" si="4"/>
        <v>2.9441413187833018E-3</v>
      </c>
      <c r="H39" s="6">
        <v>119467</v>
      </c>
      <c r="I39" s="6">
        <v>612</v>
      </c>
      <c r="J39" s="46">
        <f t="shared" si="5"/>
        <v>5.1227535637456368E-3</v>
      </c>
      <c r="K39" s="6">
        <v>120999</v>
      </c>
      <c r="L39" s="6">
        <v>998</v>
      </c>
      <c r="M39" s="46">
        <f t="shared" si="6"/>
        <v>8.248002049603716E-3</v>
      </c>
      <c r="N39" s="6">
        <v>151638</v>
      </c>
      <c r="O39" s="6">
        <v>7770</v>
      </c>
      <c r="P39" s="46">
        <f t="shared" si="7"/>
        <v>5.124045423970245E-2</v>
      </c>
      <c r="Q39" s="6">
        <v>169692</v>
      </c>
      <c r="R39" s="6">
        <v>7798</v>
      </c>
      <c r="S39" s="46">
        <f t="shared" si="8"/>
        <v>4.595384579119817E-2</v>
      </c>
      <c r="T39" s="6">
        <v>180617</v>
      </c>
      <c r="U39" s="6">
        <v>2702</v>
      </c>
      <c r="V39" s="46">
        <f t="shared" si="9"/>
        <v>1.4959832130973275E-2</v>
      </c>
      <c r="W39" s="6">
        <v>253926</v>
      </c>
      <c r="X39" s="6">
        <v>1417</v>
      </c>
      <c r="Y39" s="46">
        <f t="shared" si="10"/>
        <v>5.5803659333821662E-3</v>
      </c>
      <c r="Z39" s="6">
        <v>306899</v>
      </c>
      <c r="AA39" s="6">
        <v>2045</v>
      </c>
      <c r="AB39" s="46">
        <f t="shared" si="11"/>
        <v>6.6634299883675087E-3</v>
      </c>
      <c r="AC39" s="6">
        <v>402754</v>
      </c>
      <c r="AD39" s="6">
        <v>2007</v>
      </c>
      <c r="AE39" s="46">
        <f t="shared" si="12"/>
        <v>4.9831907318114779E-3</v>
      </c>
      <c r="AF39" s="6">
        <v>393878</v>
      </c>
      <c r="AG39" s="6">
        <v>1148</v>
      </c>
      <c r="AH39" s="46">
        <f t="shared" si="23"/>
        <v>2.9146080766125552E-3</v>
      </c>
      <c r="AI39" s="6">
        <v>575869</v>
      </c>
      <c r="AJ39" s="2">
        <v>760</v>
      </c>
      <c r="AK39" s="46">
        <f t="shared" si="24"/>
        <v>1.3197445946908064E-3</v>
      </c>
      <c r="AL39" s="6">
        <v>608810</v>
      </c>
      <c r="AM39" s="2">
        <v>781</v>
      </c>
      <c r="AN39" s="46">
        <f t="shared" si="25"/>
        <v>1.2828304397102545E-3</v>
      </c>
      <c r="AO39" s="6">
        <v>685393</v>
      </c>
      <c r="AP39" s="2">
        <v>969</v>
      </c>
      <c r="AQ39" s="46">
        <f t="shared" si="26"/>
        <v>1.4137874183132889E-3</v>
      </c>
      <c r="AR39" s="6">
        <v>661048</v>
      </c>
      <c r="AS39" s="6">
        <v>6218</v>
      </c>
      <c r="AT39" s="46">
        <f t="shared" si="27"/>
        <v>9.4062760949280531E-3</v>
      </c>
      <c r="AU39" s="6">
        <v>809882</v>
      </c>
      <c r="AV39" s="6">
        <v>5240</v>
      </c>
      <c r="AW39" s="46">
        <f t="shared" si="28"/>
        <v>6.4700783570939965E-3</v>
      </c>
      <c r="AX39" s="64">
        <v>807664</v>
      </c>
      <c r="AY39" s="6">
        <v>3640</v>
      </c>
      <c r="AZ39" s="46">
        <f t="shared" si="29"/>
        <v>4.5068246201390681E-3</v>
      </c>
      <c r="BA39" s="64">
        <v>894817</v>
      </c>
      <c r="BB39" s="6">
        <v>3880</v>
      </c>
      <c r="BC39" s="46">
        <f t="shared" si="30"/>
        <v>4.3360821262895099E-3</v>
      </c>
      <c r="BD39" s="64">
        <v>1058648</v>
      </c>
      <c r="BE39" s="6">
        <v>4819</v>
      </c>
      <c r="BF39" s="46">
        <f t="shared" si="21"/>
        <v>4.5520324035940177E-3</v>
      </c>
      <c r="BG39" s="78">
        <v>1184674</v>
      </c>
      <c r="BH39" s="79">
        <v>4369</v>
      </c>
      <c r="BI39" s="46">
        <f t="shared" si="22"/>
        <v>3.6879344022068519E-3</v>
      </c>
    </row>
    <row r="40" spans="1:61" x14ac:dyDescent="0.4">
      <c r="A40" s="60" t="s">
        <v>314</v>
      </c>
      <c r="B40" s="35">
        <v>3272157</v>
      </c>
      <c r="C40" s="35">
        <v>85170</v>
      </c>
      <c r="D40" s="80">
        <f t="shared" si="3"/>
        <v>2.6028702168019443E-2</v>
      </c>
      <c r="E40" s="35">
        <v>3537537</v>
      </c>
      <c r="F40" s="35">
        <v>78113</v>
      </c>
      <c r="G40" s="80">
        <f t="shared" si="4"/>
        <v>2.2081182472437743E-2</v>
      </c>
      <c r="H40" s="35">
        <v>3793943</v>
      </c>
      <c r="I40" s="35">
        <v>83882</v>
      </c>
      <c r="J40" s="80">
        <f t="shared" si="5"/>
        <v>2.2109451828875658E-2</v>
      </c>
      <c r="K40" s="35">
        <v>4525357</v>
      </c>
      <c r="L40" s="35">
        <v>77208</v>
      </c>
      <c r="M40" s="80">
        <f t="shared" si="6"/>
        <v>1.7061195392982256E-2</v>
      </c>
      <c r="N40" s="35">
        <v>4819773</v>
      </c>
      <c r="O40" s="35">
        <v>72156</v>
      </c>
      <c r="P40" s="80">
        <f t="shared" si="7"/>
        <v>1.4970829539067504E-2</v>
      </c>
      <c r="Q40" s="35">
        <v>5349382</v>
      </c>
      <c r="R40" s="35">
        <v>65168</v>
      </c>
      <c r="S40" s="80">
        <f t="shared" si="8"/>
        <v>1.2182341810698881E-2</v>
      </c>
      <c r="T40" s="35">
        <v>5669128</v>
      </c>
      <c r="U40" s="35">
        <v>64712</v>
      </c>
      <c r="V40" s="80">
        <f t="shared" si="9"/>
        <v>1.1414806651040513E-2</v>
      </c>
      <c r="W40" s="35">
        <v>6140387</v>
      </c>
      <c r="X40" s="35">
        <v>63417</v>
      </c>
      <c r="Y40" s="80">
        <f t="shared" si="10"/>
        <v>1.0327850671301337E-2</v>
      </c>
      <c r="Z40" s="35">
        <v>6496411</v>
      </c>
      <c r="AA40" s="35">
        <v>70915</v>
      </c>
      <c r="AB40" s="80">
        <f t="shared" si="11"/>
        <v>1.0916027326473033E-2</v>
      </c>
      <c r="AC40" s="35">
        <v>7061343</v>
      </c>
      <c r="AD40" s="35">
        <v>70417</v>
      </c>
      <c r="AE40" s="80">
        <f t="shared" si="12"/>
        <v>9.9721823454830046E-3</v>
      </c>
      <c r="AF40" s="35">
        <v>7512312</v>
      </c>
      <c r="AG40" s="35">
        <v>74618</v>
      </c>
      <c r="AH40" s="80">
        <v>9.9000000000000008E-3</v>
      </c>
      <c r="AI40" s="81">
        <v>8095052</v>
      </c>
      <c r="AJ40" s="81">
        <v>80310</v>
      </c>
      <c r="AK40" s="32">
        <v>9.9000000000000008E-3</v>
      </c>
      <c r="AL40" s="30">
        <v>8590057</v>
      </c>
      <c r="AM40" s="31">
        <v>85264</v>
      </c>
      <c r="AN40" s="32">
        <v>9.9000000000000008E-3</v>
      </c>
      <c r="AO40" s="30">
        <v>9190601</v>
      </c>
      <c r="AP40" s="31">
        <v>95668</v>
      </c>
      <c r="AQ40" s="80">
        <v>1.04E-2</v>
      </c>
      <c r="AR40" s="30">
        <v>9474523</v>
      </c>
      <c r="AS40" s="31">
        <v>113171</v>
      </c>
      <c r="AT40" s="32">
        <v>1.1900000000000001E-2</v>
      </c>
      <c r="AU40" s="30">
        <v>10157079</v>
      </c>
      <c r="AV40" s="31">
        <v>144359</v>
      </c>
      <c r="AW40" s="32">
        <v>1.4200000000000001E-2</v>
      </c>
      <c r="AX40" s="82">
        <v>10485140</v>
      </c>
      <c r="AY40" s="31">
        <v>165980</v>
      </c>
      <c r="AZ40" s="34">
        <v>1.5800000000000002E-2</v>
      </c>
      <c r="BA40" s="82">
        <v>11137877</v>
      </c>
      <c r="BB40" s="31">
        <v>181949</v>
      </c>
      <c r="BC40" s="32">
        <v>1.6299999999999999E-2</v>
      </c>
      <c r="BD40" s="82">
        <v>11757032</v>
      </c>
      <c r="BE40" s="31">
        <v>178690</v>
      </c>
      <c r="BF40" s="32">
        <v>1.52E-2</v>
      </c>
      <c r="BG40" s="35">
        <v>12507021</v>
      </c>
      <c r="BH40" s="31">
        <v>188752</v>
      </c>
      <c r="BI40" s="32">
        <v>1.5100000000000001E-2</v>
      </c>
    </row>
    <row r="41" spans="1:61" x14ac:dyDescent="0.4">
      <c r="A41" s="9" t="s">
        <v>315</v>
      </c>
      <c r="B41" s="6">
        <v>0</v>
      </c>
      <c r="C41" s="6">
        <v>0</v>
      </c>
      <c r="D41" s="5">
        <v>3.2761046133334207E-5</v>
      </c>
      <c r="E41" s="6">
        <v>0</v>
      </c>
      <c r="F41" s="6">
        <v>0</v>
      </c>
      <c r="G41" s="5">
        <v>2.0875122235161289E-5</v>
      </c>
      <c r="H41" s="6">
        <v>0</v>
      </c>
      <c r="I41" s="6">
        <v>0</v>
      </c>
      <c r="J41" s="5">
        <v>2.0875122235161289E-5</v>
      </c>
      <c r="K41" s="6">
        <v>0</v>
      </c>
      <c r="L41" s="6">
        <v>0</v>
      </c>
      <c r="M41" s="5">
        <v>2.0875122235161289E-5</v>
      </c>
      <c r="N41" s="6">
        <f>SUM(N25:N39)-N40</f>
        <v>0</v>
      </c>
      <c r="O41" s="6">
        <f>SUM(O25:O39)-O40</f>
        <v>0</v>
      </c>
      <c r="P41" s="5">
        <f>O40/N40-P40</f>
        <v>0</v>
      </c>
      <c r="Q41" s="6">
        <f>SUM(Q25:Q39)-Q40</f>
        <v>0</v>
      </c>
      <c r="R41" s="6">
        <f>SUM(R25:R39)-R40</f>
        <v>0</v>
      </c>
      <c r="S41" s="5">
        <f>R40/Q40-S40</f>
        <v>0</v>
      </c>
      <c r="T41" s="6">
        <f>SUM(T25:T39)-T40</f>
        <v>0</v>
      </c>
      <c r="U41" s="6">
        <f>SUM(U25:U39)-U40</f>
        <v>0</v>
      </c>
      <c r="V41" s="5">
        <f>U40/T40-V40</f>
        <v>0</v>
      </c>
      <c r="W41" s="6">
        <f>SUM(W25:W39)-W40</f>
        <v>0</v>
      </c>
      <c r="X41" s="6">
        <f>SUM(X25:X39)-X40</f>
        <v>0</v>
      </c>
      <c r="Y41" s="5">
        <f>X40/W40-Y40</f>
        <v>0</v>
      </c>
      <c r="Z41" s="6">
        <f>SUM(Z25:Z39)-Z40</f>
        <v>0</v>
      </c>
      <c r="AA41" s="6">
        <f>SUM(AA25:AA39)-AA40</f>
        <v>0</v>
      </c>
      <c r="AB41" s="5">
        <f>AA40/Z40-AB40</f>
        <v>0</v>
      </c>
      <c r="AC41" s="6">
        <f>SUM(AC25:AC39)-AC40</f>
        <v>0</v>
      </c>
      <c r="AD41" s="6">
        <f>SUM(AD25:AD39)-AD40</f>
        <v>0</v>
      </c>
      <c r="AE41" s="5">
        <f>AD40/AC40-AE40</f>
        <v>0</v>
      </c>
      <c r="AF41" s="6">
        <f>SUM(AF25:AF39)-AF40</f>
        <v>0</v>
      </c>
      <c r="AG41" s="6">
        <f>SUM(AG25:AG39)-AG40</f>
        <v>0</v>
      </c>
      <c r="AH41" s="5">
        <f>AG40/AF40-AH40</f>
        <v>3.2761046133334207E-5</v>
      </c>
      <c r="AI41" s="6">
        <f>SUM(AI25:AI39)-AI40</f>
        <v>0</v>
      </c>
      <c r="AJ41" s="6">
        <f>SUM(AJ25:AJ39)-AJ40</f>
        <v>0</v>
      </c>
      <c r="AK41" s="5">
        <f>AJ40/AI40-AK40</f>
        <v>2.0875122235161289E-5</v>
      </c>
      <c r="AL41" s="6">
        <f>SUM(AL25:AL39)-AL40</f>
        <v>0</v>
      </c>
      <c r="AM41" s="6">
        <f>SUM(AM25:AM39)-AM40</f>
        <v>0</v>
      </c>
      <c r="AN41" s="5">
        <f>AM40/AL40-AN40</f>
        <v>2.5894554599578332E-5</v>
      </c>
      <c r="AO41" s="6">
        <f>SUM(AO25:AO39)-AO40</f>
        <v>0</v>
      </c>
      <c r="AP41" s="6">
        <f>SUM(AP25:AP39)-AP40</f>
        <v>0</v>
      </c>
      <c r="AQ41" s="5">
        <f>AP40/AO40-AQ40</f>
        <v>9.3301406513032065E-6</v>
      </c>
      <c r="AR41" s="6">
        <f>SUM(AR25:AR39)-AR40</f>
        <v>0</v>
      </c>
      <c r="AS41" s="6">
        <f>SUM(AS25:AS39)-AS40</f>
        <v>0</v>
      </c>
      <c r="AT41" s="5">
        <f>AS40/AR40-AT40</f>
        <v>4.4770201096139273E-5</v>
      </c>
      <c r="AU41" s="6">
        <f>SUM(AU25:AU39)-AU40</f>
        <v>0</v>
      </c>
      <c r="AV41" s="6">
        <f>SUM(AV25:AV39)-AV40</f>
        <v>0</v>
      </c>
      <c r="AW41" s="5">
        <f>AV40/AU40-AW40</f>
        <v>1.2649128750499838E-5</v>
      </c>
      <c r="AX41" s="6">
        <f>SUM(AX25:AX39)-AX40</f>
        <v>0</v>
      </c>
      <c r="AY41" s="6">
        <f>SUM(AY25:AY39)-AY40</f>
        <v>0</v>
      </c>
      <c r="AZ41" s="5">
        <f>AY40/AX40-AZ40</f>
        <v>3.0022298223960492E-5</v>
      </c>
      <c r="BA41" s="64">
        <f>SUM(BA25:BA39)-BA40</f>
        <v>0</v>
      </c>
      <c r="BB41" s="6">
        <f>SUM(BB25:BB39)-BB40</f>
        <v>0</v>
      </c>
      <c r="BC41" s="5">
        <f>BB40/BA40-BC40</f>
        <v>3.6057580811856005E-5</v>
      </c>
      <c r="BD41" s="64">
        <f>SUM(BD25:BD39)-BD40</f>
        <v>0</v>
      </c>
      <c r="BE41" s="6">
        <f>SUM(BE25:BE39)-BE40</f>
        <v>0</v>
      </c>
      <c r="BF41" s="5">
        <f>BE40/BD40-BF40</f>
        <v>-1.436280857277164E-6</v>
      </c>
      <c r="BG41" s="6">
        <f>SUM(BG25:BG39)-BG40</f>
        <v>0</v>
      </c>
      <c r="BH41" s="6">
        <f>SUM(BH25:BH39)-BH40</f>
        <v>0</v>
      </c>
      <c r="BI41" s="5">
        <f>BH40/BG40-BI40</f>
        <v>-8.316696677810459E-6</v>
      </c>
    </row>
    <row r="42" spans="1:61" x14ac:dyDescent="0.4">
      <c r="B42" s="6"/>
      <c r="C42" s="6"/>
      <c r="D42" s="5"/>
      <c r="E42" s="6"/>
      <c r="F42" s="6"/>
      <c r="G42" s="5"/>
      <c r="H42" s="6"/>
      <c r="I42" s="6"/>
      <c r="J42" s="5"/>
      <c r="K42" s="6"/>
      <c r="L42" s="6"/>
      <c r="M42" s="5"/>
      <c r="N42" s="6"/>
      <c r="O42" s="6"/>
      <c r="P42" s="5"/>
      <c r="Q42" s="6"/>
      <c r="R42" s="6"/>
      <c r="S42" s="5"/>
      <c r="T42" s="6"/>
      <c r="U42" s="6"/>
      <c r="V42" s="5"/>
      <c r="X42" s="6"/>
      <c r="Y42" s="5"/>
      <c r="AA42" s="6"/>
      <c r="AB42" s="5"/>
      <c r="AC42" s="6"/>
      <c r="AD42" s="6"/>
      <c r="AE42" s="5"/>
    </row>
    <row r="43" spans="1:61" hidden="1" x14ac:dyDescent="0.4">
      <c r="B43" s="6">
        <v>4</v>
      </c>
      <c r="C43" s="6">
        <v>7</v>
      </c>
      <c r="D43" s="131">
        <v>10</v>
      </c>
      <c r="E43" s="6">
        <v>13</v>
      </c>
      <c r="F43" s="6">
        <v>16</v>
      </c>
      <c r="G43" s="131">
        <v>19</v>
      </c>
      <c r="H43" s="6">
        <v>22</v>
      </c>
      <c r="I43" s="6">
        <v>25</v>
      </c>
      <c r="J43" s="131">
        <v>28</v>
      </c>
      <c r="K43" s="6">
        <v>31</v>
      </c>
      <c r="L43" s="6">
        <v>34</v>
      </c>
      <c r="M43" s="131">
        <v>37</v>
      </c>
      <c r="N43" s="6">
        <v>40</v>
      </c>
      <c r="O43" s="6">
        <v>43</v>
      </c>
      <c r="P43" s="131">
        <v>46</v>
      </c>
      <c r="Q43" s="6">
        <v>49</v>
      </c>
      <c r="R43" s="6">
        <v>52</v>
      </c>
      <c r="S43" s="131">
        <v>55</v>
      </c>
      <c r="T43" s="6">
        <v>58</v>
      </c>
      <c r="U43" s="6">
        <v>61</v>
      </c>
      <c r="V43" s="5"/>
      <c r="X43" s="6"/>
      <c r="Y43" s="5"/>
      <c r="AA43" s="6"/>
      <c r="AB43" s="5"/>
      <c r="AC43" s="6"/>
      <c r="AD43" s="6"/>
      <c r="AE43" s="5"/>
    </row>
    <row r="44" spans="1:61" hidden="1" x14ac:dyDescent="0.4">
      <c r="A44" s="151"/>
    </row>
    <row r="45" spans="1:61" x14ac:dyDescent="0.4">
      <c r="A45" s="151"/>
    </row>
    <row r="46" spans="1:61" x14ac:dyDescent="0.4">
      <c r="A46" s="151"/>
    </row>
    <row r="48" spans="1:61" x14ac:dyDescent="0.4">
      <c r="A48" s="60" t="s">
        <v>316</v>
      </c>
      <c r="B48" s="41">
        <v>2007</v>
      </c>
      <c r="C48" s="41">
        <v>2008</v>
      </c>
      <c r="D48" s="41" t="s">
        <v>317</v>
      </c>
      <c r="E48" s="41">
        <v>2009</v>
      </c>
      <c r="F48" s="41" t="s">
        <v>318</v>
      </c>
      <c r="G48" s="41">
        <v>2010</v>
      </c>
      <c r="H48" s="41" t="s">
        <v>319</v>
      </c>
      <c r="I48" s="41">
        <v>2011</v>
      </c>
      <c r="J48" s="41" t="s">
        <v>320</v>
      </c>
      <c r="K48" s="41">
        <v>2012</v>
      </c>
      <c r="L48" s="41" t="s">
        <v>298</v>
      </c>
      <c r="M48" s="41">
        <v>2013</v>
      </c>
      <c r="N48" s="83" t="s">
        <v>299</v>
      </c>
      <c r="O48" s="83">
        <v>2014</v>
      </c>
      <c r="P48" s="41" t="s">
        <v>321</v>
      </c>
      <c r="Q48" s="41">
        <v>2015</v>
      </c>
      <c r="R48" s="41" t="s">
        <v>322</v>
      </c>
      <c r="S48" s="41">
        <v>2016</v>
      </c>
      <c r="T48" s="42" t="s">
        <v>300</v>
      </c>
      <c r="W48" s="2"/>
      <c r="Z48" s="2"/>
      <c r="AC48" s="64"/>
      <c r="AF48" s="64"/>
      <c r="AI48" s="64"/>
    </row>
    <row r="49" spans="1:55" hidden="1" x14ac:dyDescent="0.4">
      <c r="A49" s="45"/>
      <c r="B49" s="11">
        <v>43100</v>
      </c>
      <c r="C49" s="11">
        <v>39813</v>
      </c>
      <c r="D49" s="11">
        <v>39994</v>
      </c>
      <c r="E49" s="11">
        <v>40178</v>
      </c>
      <c r="F49" s="11">
        <v>40359</v>
      </c>
      <c r="G49" s="11">
        <v>40543</v>
      </c>
      <c r="H49" s="11">
        <v>40724</v>
      </c>
      <c r="I49" s="11">
        <v>40908</v>
      </c>
      <c r="J49" s="11">
        <v>41090</v>
      </c>
      <c r="K49" s="11">
        <v>41274</v>
      </c>
      <c r="L49" s="11">
        <v>41455</v>
      </c>
      <c r="M49" s="11">
        <v>41639</v>
      </c>
      <c r="N49" s="84">
        <v>41820</v>
      </c>
      <c r="O49" s="84">
        <v>42004</v>
      </c>
      <c r="P49" s="11">
        <v>42185</v>
      </c>
      <c r="Q49" s="11">
        <v>42369</v>
      </c>
      <c r="R49" s="11">
        <v>42551</v>
      </c>
      <c r="S49" s="11">
        <v>42735</v>
      </c>
      <c r="T49" s="40">
        <v>42916</v>
      </c>
      <c r="W49" s="2"/>
      <c r="Z49" s="2"/>
      <c r="AC49" s="64"/>
      <c r="AF49" s="64"/>
      <c r="AI49" s="64"/>
    </row>
    <row r="50" spans="1:55" x14ac:dyDescent="0.4">
      <c r="A50" s="45" t="s">
        <v>323</v>
      </c>
      <c r="B50" s="19">
        <v>2.9600000000000001E-2</v>
      </c>
      <c r="C50" s="19">
        <f>[1]!s_stmnote_bank_9501($B$1,C49)/100</f>
        <v>3.6000000000000004E-2</v>
      </c>
      <c r="D50" s="19">
        <f>[1]!s_stmnote_bank_9501($B$1,D49)/100</f>
        <v>1.41E-2</v>
      </c>
      <c r="E50" s="19">
        <f>[1]!s_stmnote_bank_9501($B$1,E49)/100</f>
        <v>2.7799999999999998E-2</v>
      </c>
      <c r="F50" s="19">
        <f>[1]!s_stmnote_bank_9501($B$1,F49)/100</f>
        <v>1.1200000000000002E-2</v>
      </c>
      <c r="G50" s="19">
        <f>[1]!s_stmnote_bank_9501($B$1,G49)/100</f>
        <v>2.69E-2</v>
      </c>
      <c r="H50" s="19">
        <f>[1]!s_stmnote_bank_9501($B$1,H49)/100</f>
        <v>1.52E-2</v>
      </c>
      <c r="I50" s="19">
        <f>[1]!s_stmnote_bank_9501($B$1,I49)/100</f>
        <v>2.5499999999999998E-2</v>
      </c>
      <c r="J50" s="19">
        <f>[1]!s_stmnote_bank_9501($B$1,J49)/100</f>
        <v>9.300000000000001E-3</v>
      </c>
      <c r="K50" s="19">
        <f>[1]!s_stmnote_bank_9501($B$1,K49)/100</f>
        <v>1.9799999999999998E-2</v>
      </c>
      <c r="L50" s="19">
        <f>[1]!s_stmnote_bank_9501($B$1,L49)/100</f>
        <v>9.4999999999999998E-3</v>
      </c>
      <c r="M50" s="19">
        <f>[1]!s_stmnote_bank_9501($B$1,M49)/100</f>
        <v>1.61E-2</v>
      </c>
      <c r="N50" s="85">
        <f>[1]!s_stmnote_bank_9501($B$1,N49)/100</f>
        <v>1.2800000000000001E-2</v>
      </c>
      <c r="O50" s="85">
        <f>[1]!s_stmnote_bank_9501($B$1,O49)/100</f>
        <v>2.7000000000000003E-2</v>
      </c>
      <c r="P50" s="19">
        <f>[1]!s_stmnote_bank_9501($B$1,P49)/100</f>
        <v>1.47E-2</v>
      </c>
      <c r="Q50" s="19">
        <f>[1]!s_stmnote_bank_9501($B$1,Q49)/100</f>
        <v>3.0800000000000001E-2</v>
      </c>
      <c r="R50" s="19">
        <f>[1]!s_stmnote_bank_9501($B$1,R49)/100</f>
        <v>3.0800000000000001E-2</v>
      </c>
      <c r="S50" s="19">
        <f>[1]!s_stmnote_bank_9501($B$1,S49)/100</f>
        <v>2.5699999999999997E-2</v>
      </c>
      <c r="T50" s="46">
        <v>1.1299999999999999E-2</v>
      </c>
      <c r="W50" s="2"/>
      <c r="Z50" s="2"/>
      <c r="AC50" s="64"/>
      <c r="AF50" s="64"/>
      <c r="AI50" s="64"/>
    </row>
    <row r="51" spans="1:55" x14ac:dyDescent="0.4">
      <c r="A51" s="45" t="s">
        <v>324</v>
      </c>
      <c r="B51" s="19">
        <v>9.4299999999999995E-2</v>
      </c>
      <c r="C51" s="19">
        <f>[1]!s_stmnote_bank_9502($B$1,C49)/100</f>
        <v>8.4000000000000005E-2</v>
      </c>
      <c r="D51" s="19">
        <f>[1]!s_stmnote_bank_9502($B$1,D49)/100</f>
        <v>3.8900000000000004E-2</v>
      </c>
      <c r="E51" s="19">
        <f>[1]!s_stmnote_bank_9502($B$1,E49)/100</f>
        <v>5.74E-2</v>
      </c>
      <c r="F51" s="19">
        <f>[1]!s_stmnote_bank_9502($B$1,F49)/100</f>
        <v>3.1600000000000003E-2</v>
      </c>
      <c r="G51" s="19">
        <f>[1]!s_stmnote_bank_9502($B$1,G49)/100</f>
        <v>0.11320000000000001</v>
      </c>
      <c r="H51" s="19">
        <f>[1]!s_stmnote_bank_9502($B$1,H49)/100</f>
        <v>4.3200000000000002E-2</v>
      </c>
      <c r="I51" s="19">
        <f>[1]!s_stmnote_bank_9502($B$1,I49)/100</f>
        <v>5.0900000000000001E-2</v>
      </c>
      <c r="J51" s="19">
        <f>[1]!s_stmnote_bank_9502($B$1,J49)/100</f>
        <v>2.1000000000000001E-2</v>
      </c>
      <c r="K51" s="19">
        <f>[1]!s_stmnote_bank_9502($B$1,K49)/100</f>
        <v>0.04</v>
      </c>
      <c r="L51" s="19">
        <f>[1]!s_stmnote_bank_9502($B$1,L49)/100</f>
        <v>5.9299999999999999E-2</v>
      </c>
      <c r="M51" s="19">
        <f>[1]!s_stmnote_bank_9502($B$1,M49)/100</f>
        <v>0.10220000000000001</v>
      </c>
      <c r="N51" s="85">
        <f>[1]!s_stmnote_bank_9502($B$1,N49)/100</f>
        <v>6.3299999999999995E-2</v>
      </c>
      <c r="O51" s="85">
        <f>[1]!s_stmnote_bank_9502($B$1,O49)/100</f>
        <v>0.10189999999999999</v>
      </c>
      <c r="P51" s="19">
        <f>[1]!s_stmnote_bank_9502($B$1,P49)/100</f>
        <v>0.17069999999999999</v>
      </c>
      <c r="Q51" s="19">
        <f>[1]!s_stmnote_bank_9502($B$1,Q49)/100</f>
        <v>0.20579999999999998</v>
      </c>
      <c r="R51" s="19">
        <f>[1]!s_stmnote_bank_9502($B$1,R49)/100</f>
        <v>0.20579999999999998</v>
      </c>
      <c r="S51" s="19">
        <f>[1]!s_stmnote_bank_9502($B$1,S49)/100</f>
        <v>0.21230000000000002</v>
      </c>
      <c r="T51" s="46">
        <v>0.1431</v>
      </c>
      <c r="W51" s="2"/>
      <c r="Z51" s="2"/>
      <c r="AC51" s="64"/>
      <c r="AF51" s="64"/>
      <c r="AI51" s="64"/>
    </row>
    <row r="52" spans="1:55" x14ac:dyDescent="0.4">
      <c r="A52" s="45" t="s">
        <v>325</v>
      </c>
      <c r="B52" s="19">
        <v>0.61719999999999997</v>
      </c>
      <c r="C52" s="19">
        <f>[1]!s_stmnote_bank_9503($B$1,C49)/100</f>
        <v>0.442</v>
      </c>
      <c r="D52" s="19">
        <f>[1]!s_stmnote_bank_9503($B$1,D49)/100</f>
        <v>0.29460000000000003</v>
      </c>
      <c r="E52" s="19">
        <f>[1]!s_stmnote_bank_9503($B$1,E49)/100</f>
        <v>0.49780000000000002</v>
      </c>
      <c r="F52" s="19">
        <f>[1]!s_stmnote_bank_9503($B$1,F49)/100</f>
        <v>0.36460000000000004</v>
      </c>
      <c r="G52" s="19">
        <f>[1]!s_stmnote_bank_9503($B$1,G49)/100</f>
        <v>0.27489999999999998</v>
      </c>
      <c r="H52" s="19">
        <f>[1]!s_stmnote_bank_9503($B$1,H49)/100</f>
        <v>0.1419</v>
      </c>
      <c r="I52" s="19">
        <f>[1]!s_stmnote_bank_9503($B$1,I49)/100</f>
        <v>0.2676</v>
      </c>
      <c r="J52" s="19">
        <f>[1]!s_stmnote_bank_9503($B$1,J49)/100</f>
        <v>0.17019999999999999</v>
      </c>
      <c r="K52" s="19">
        <f>[1]!s_stmnote_bank_9503($B$1,K49)/100</f>
        <v>0.42180000000000001</v>
      </c>
      <c r="L52" s="19">
        <f>[1]!s_stmnote_bank_9503($B$1,L49)/100</f>
        <v>0.52490000000000003</v>
      </c>
      <c r="M52" s="19">
        <f>[1]!s_stmnote_bank_9503($B$1,M49)/100</f>
        <v>0.76290000000000002</v>
      </c>
      <c r="N52" s="85">
        <f>[1]!s_stmnote_bank_9503($B$1,N49)/100</f>
        <v>0.46270000000000006</v>
      </c>
      <c r="O52" s="85">
        <f>[1]!s_stmnote_bank_9503($B$1,O49)/100</f>
        <v>0.78280000000000005</v>
      </c>
      <c r="P52" s="19">
        <f>[1]!s_stmnote_bank_9503($B$1,P49)/100</f>
        <v>0.52280000000000004</v>
      </c>
      <c r="Q52" s="19">
        <f>[1]!s_stmnote_bank_9503($B$1,Q49)/100</f>
        <v>0.84719999999999995</v>
      </c>
      <c r="R52" s="19">
        <f>[1]!s_stmnote_bank_9503($B$1,R49)/100</f>
        <v>0.84719999999999995</v>
      </c>
      <c r="S52" s="19">
        <f>[1]!s_stmnote_bank_9503($B$1,S49)/100</f>
        <v>0.76969999999999994</v>
      </c>
      <c r="T52" s="46">
        <v>0.49030000000000001</v>
      </c>
      <c r="W52" s="2"/>
      <c r="Z52" s="2"/>
      <c r="AC52" s="64"/>
      <c r="AF52" s="64"/>
      <c r="AI52" s="64"/>
    </row>
    <row r="53" spans="1:55" x14ac:dyDescent="0.4">
      <c r="A53" s="86" t="s">
        <v>326</v>
      </c>
      <c r="B53" s="52">
        <v>0.16200000000000001</v>
      </c>
      <c r="C53" s="52">
        <f>[1]!s_stmnote_bank_9504($B$1,C49)/100</f>
        <v>0.11560000000000001</v>
      </c>
      <c r="D53" s="52">
        <f>[1]!s_stmnote_bank_9504($B$1,D49)/100</f>
        <v>6.5000000000000002E-2</v>
      </c>
      <c r="E53" s="52">
        <f>[1]!s_stmnote_bank_9504($B$1,E49)/100</f>
        <v>0.11199999999999999</v>
      </c>
      <c r="F53" s="52">
        <f>[1]!s_stmnote_bank_9504($B$1,F49)/100</f>
        <v>0.107</v>
      </c>
      <c r="G53" s="52">
        <f>[1]!s_stmnote_bank_9504($B$1,G49)/100</f>
        <v>0.12509999999999999</v>
      </c>
      <c r="H53" s="52">
        <f>[1]!s_stmnote_bank_9504($B$1,H49)/100</f>
        <v>0.1066</v>
      </c>
      <c r="I53" s="52">
        <f>[1]!s_stmnote_bank_9504($B$1,I49)/100</f>
        <v>0.18379999999999999</v>
      </c>
      <c r="J53" s="52">
        <f>[1]!s_stmnote_bank_9504($B$1,J49)/100</f>
        <v>6.9000000000000006E-2</v>
      </c>
      <c r="K53" s="52">
        <f>[1]!s_stmnote_bank_9504($B$1,K49)/100</f>
        <v>0.13140000000000002</v>
      </c>
      <c r="L53" s="52">
        <f>[1]!s_stmnote_bank_9504($B$1,L49)/100</f>
        <v>5.7599999999999998E-2</v>
      </c>
      <c r="M53" s="52">
        <f>[1]!s_stmnote_bank_9504($B$1,M49)/100</f>
        <v>0.15109999999999998</v>
      </c>
      <c r="N53" s="87">
        <f>[1]!s_stmnote_bank_9504($B$1,N49)/100</f>
        <v>8.8100000000000012E-2</v>
      </c>
      <c r="O53" s="87">
        <f>[1]!s_stmnote_bank_9504($B$1,O49)/100</f>
        <v>0.1573</v>
      </c>
      <c r="P53" s="52">
        <f>[1]!s_stmnote_bank_9504($B$1,P49)/100</f>
        <v>8.1900000000000001E-2</v>
      </c>
      <c r="Q53" s="52">
        <f>[1]!s_stmnote_bank_9504($B$1,Q49)/100</f>
        <v>0.17550000000000002</v>
      </c>
      <c r="R53" s="52">
        <f>[1]!s_stmnote_bank_9504($B$1,R49)/100</f>
        <v>0.17550000000000002</v>
      </c>
      <c r="S53" s="52">
        <f>[1]!s_stmnote_bank_9504($B$1,S49)/100</f>
        <v>0.26200000000000001</v>
      </c>
      <c r="T53" s="53">
        <v>5.74E-2</v>
      </c>
      <c r="W53" s="2"/>
      <c r="Z53" s="2"/>
      <c r="AC53" s="64"/>
      <c r="AF53" s="64"/>
      <c r="AI53" s="64"/>
    </row>
    <row r="57" spans="1:55" s="4" customFormat="1" x14ac:dyDescent="0.4">
      <c r="A57" s="9" t="s">
        <v>327</v>
      </c>
      <c r="B57" s="2"/>
      <c r="C57" s="2"/>
      <c r="D57" s="2"/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 x14ac:dyDescent="0.4">
      <c r="A58" s="88" t="s">
        <v>328</v>
      </c>
      <c r="B58" s="2"/>
      <c r="C58" s="2"/>
      <c r="D58" s="2"/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 x14ac:dyDescent="0.4">
      <c r="A59" s="43" t="s">
        <v>4</v>
      </c>
      <c r="B59" s="2"/>
      <c r="C59" s="2"/>
      <c r="D59" s="2"/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 x14ac:dyDescent="0.4">
      <c r="A60" s="9"/>
      <c r="B60" s="9" t="str">
        <f>A59&amp;AF24&amp;"（百万元）"</f>
        <v>电力、热力、燃气及水生产和供应业贷款余额（百万元）</v>
      </c>
      <c r="C60" s="2" t="s">
        <v>311</v>
      </c>
      <c r="D60" s="2" t="s">
        <v>12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 x14ac:dyDescent="0.4">
      <c r="A61" s="36">
        <v>2007</v>
      </c>
      <c r="B61" s="2">
        <f>VLOOKUP($A$59,$A$25:$BI$40,B81,FALSE)</f>
        <v>377285</v>
      </c>
      <c r="C61" s="2">
        <f t="shared" ref="C61:D61" si="31">VLOOKUP($A$59,$A$25:$BI$40,C81,FALSE)</f>
        <v>5957</v>
      </c>
      <c r="D61" s="5">
        <f t="shared" si="31"/>
        <v>1.5789124932080522E-2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 x14ac:dyDescent="0.4">
      <c r="A62" s="36" t="s">
        <v>329</v>
      </c>
      <c r="B62" s="2">
        <f t="shared" ref="B62:D77" si="32">VLOOKUP($A$59,$A$25:$BI$40,B82,FALSE)</f>
        <v>408726</v>
      </c>
      <c r="C62" s="2">
        <f t="shared" si="32"/>
        <v>6857</v>
      </c>
      <c r="D62" s="5">
        <f t="shared" si="32"/>
        <v>1.6776520211584288E-2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 x14ac:dyDescent="0.4">
      <c r="A63" s="36">
        <v>2008</v>
      </c>
      <c r="B63" s="2">
        <f t="shared" si="32"/>
        <v>452472</v>
      </c>
      <c r="C63" s="2">
        <f t="shared" si="32"/>
        <v>6672</v>
      </c>
      <c r="D63" s="5">
        <f t="shared" si="32"/>
        <v>1.4745663820081684E-2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 x14ac:dyDescent="0.4">
      <c r="A64" s="36" t="s">
        <v>250</v>
      </c>
      <c r="B64" s="2">
        <f t="shared" si="32"/>
        <v>495791</v>
      </c>
      <c r="C64" s="2">
        <f t="shared" si="32"/>
        <v>5072</v>
      </c>
      <c r="D64" s="5">
        <f t="shared" si="32"/>
        <v>1.0230117125966385E-2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 x14ac:dyDescent="0.4">
      <c r="A65" s="36">
        <v>2009</v>
      </c>
      <c r="B65" s="2">
        <f t="shared" si="32"/>
        <v>486094</v>
      </c>
      <c r="C65" s="2">
        <f t="shared" si="32"/>
        <v>3991</v>
      </c>
      <c r="D65" s="5">
        <f t="shared" si="32"/>
        <v>8.2103461470415182E-3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 x14ac:dyDescent="0.4">
      <c r="A66" s="36" t="s">
        <v>330</v>
      </c>
      <c r="B66" s="2">
        <f t="shared" si="32"/>
        <v>500143</v>
      </c>
      <c r="C66" s="2">
        <f t="shared" si="32"/>
        <v>3486</v>
      </c>
      <c r="D66" s="5">
        <f t="shared" si="32"/>
        <v>6.9700065781186579E-3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 x14ac:dyDescent="0.4">
      <c r="A67" s="36">
        <v>2010</v>
      </c>
      <c r="B67" s="2">
        <f t="shared" si="32"/>
        <v>518327</v>
      </c>
      <c r="C67" s="2">
        <f t="shared" si="32"/>
        <v>4424</v>
      </c>
      <c r="D67" s="5">
        <f t="shared" si="32"/>
        <v>8.5351525195484709E-3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 x14ac:dyDescent="0.4">
      <c r="A68" s="36" t="s">
        <v>331</v>
      </c>
      <c r="B68" s="2">
        <f t="shared" si="32"/>
        <v>548826</v>
      </c>
      <c r="C68" s="2">
        <f t="shared" si="32"/>
        <v>4669</v>
      </c>
      <c r="D68" s="5">
        <f t="shared" si="32"/>
        <v>8.5072500209538177E-3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 x14ac:dyDescent="0.4">
      <c r="A69" s="36">
        <v>2011</v>
      </c>
      <c r="B69" s="2">
        <f t="shared" si="32"/>
        <v>569517</v>
      </c>
      <c r="C69" s="2">
        <f t="shared" si="32"/>
        <v>3929</v>
      </c>
      <c r="D69" s="5">
        <f t="shared" si="32"/>
        <v>6.8988283053886016E-3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 x14ac:dyDescent="0.4">
      <c r="A70" s="36" t="s">
        <v>332</v>
      </c>
      <c r="B70" s="2">
        <f t="shared" si="32"/>
        <v>596691</v>
      </c>
      <c r="C70" s="2">
        <f t="shared" si="32"/>
        <v>3638</v>
      </c>
      <c r="D70" s="5">
        <f t="shared" si="32"/>
        <v>6.0969580570177867E-3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4" customFormat="1" x14ac:dyDescent="0.4">
      <c r="A71" s="36">
        <v>2012</v>
      </c>
      <c r="B71" s="2">
        <f t="shared" si="32"/>
        <v>593497</v>
      </c>
      <c r="C71" s="2">
        <f t="shared" si="32"/>
        <v>3157</v>
      </c>
      <c r="D71" s="5">
        <f t="shared" si="32"/>
        <v>5.3193192214956433E-3</v>
      </c>
      <c r="E71" s="62"/>
      <c r="F71" s="6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64"/>
      <c r="U71" s="2"/>
      <c r="V71" s="2"/>
      <c r="W71" s="64"/>
      <c r="X71" s="2"/>
      <c r="Y71" s="2"/>
      <c r="Z71" s="6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4" customFormat="1" x14ac:dyDescent="0.4">
      <c r="A72" s="36" t="s">
        <v>298</v>
      </c>
      <c r="B72" s="2">
        <f t="shared" si="32"/>
        <v>568436</v>
      </c>
      <c r="C72" s="2">
        <f t="shared" si="32"/>
        <v>2252</v>
      </c>
      <c r="D72" s="5">
        <f t="shared" si="32"/>
        <v>3.9617476725612027E-3</v>
      </c>
      <c r="E72" s="62"/>
      <c r="F72" s="6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64"/>
      <c r="U72" s="2"/>
      <c r="V72" s="2"/>
      <c r="W72" s="64"/>
      <c r="X72" s="2"/>
      <c r="Y72" s="2"/>
      <c r="Z72" s="64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4" customFormat="1" x14ac:dyDescent="0.4">
      <c r="A73" s="36">
        <v>2013</v>
      </c>
      <c r="B73" s="2">
        <f t="shared" si="32"/>
        <v>571028</v>
      </c>
      <c r="C73" s="2">
        <f t="shared" si="32"/>
        <v>2030</v>
      </c>
      <c r="D73" s="5">
        <f t="shared" si="32"/>
        <v>3.554992049426648E-3</v>
      </c>
      <c r="E73" s="62"/>
      <c r="F73" s="6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64"/>
      <c r="U73" s="2"/>
      <c r="V73" s="2"/>
      <c r="W73" s="64"/>
      <c r="X73" s="2"/>
      <c r="Y73" s="2"/>
      <c r="Z73" s="64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4" customFormat="1" x14ac:dyDescent="0.4">
      <c r="A74" s="36" t="s">
        <v>299</v>
      </c>
      <c r="B74" s="2">
        <f t="shared" si="32"/>
        <v>587796</v>
      </c>
      <c r="C74" s="2">
        <f t="shared" si="32"/>
        <v>2368</v>
      </c>
      <c r="D74" s="5">
        <f t="shared" si="32"/>
        <v>4.0286085648762494E-3</v>
      </c>
      <c r="E74" s="62"/>
      <c r="F74" s="6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64"/>
      <c r="U74" s="2"/>
      <c r="V74" s="2"/>
      <c r="W74" s="64"/>
      <c r="X74" s="2"/>
      <c r="Y74" s="2"/>
      <c r="Z74" s="6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" customFormat="1" x14ac:dyDescent="0.4">
      <c r="A75" s="36">
        <v>2014</v>
      </c>
      <c r="B75" s="2">
        <f t="shared" si="32"/>
        <v>606342</v>
      </c>
      <c r="C75" s="2">
        <f t="shared" si="32"/>
        <v>1850</v>
      </c>
      <c r="D75" s="5">
        <f t="shared" si="32"/>
        <v>3.0510833819857438E-3</v>
      </c>
      <c r="E75" s="62"/>
      <c r="F75" s="6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64"/>
      <c r="U75" s="2"/>
      <c r="V75" s="2"/>
      <c r="W75" s="64"/>
      <c r="X75" s="2"/>
      <c r="Y75" s="2"/>
      <c r="Z75" s="6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4" customFormat="1" x14ac:dyDescent="0.4">
      <c r="A76" s="36" t="s">
        <v>321</v>
      </c>
      <c r="B76" s="2">
        <f t="shared" si="32"/>
        <v>629896</v>
      </c>
      <c r="C76" s="2">
        <f t="shared" si="32"/>
        <v>2685</v>
      </c>
      <c r="D76" s="5">
        <f t="shared" si="32"/>
        <v>4.2626084305980669E-3</v>
      </c>
      <c r="E76" s="62"/>
      <c r="F76" s="6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64"/>
      <c r="U76" s="2"/>
      <c r="V76" s="2"/>
      <c r="W76" s="64"/>
      <c r="X76" s="2"/>
      <c r="Y76" s="2"/>
      <c r="Z76" s="6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4" customFormat="1" x14ac:dyDescent="0.4">
      <c r="A77" s="36">
        <v>2015</v>
      </c>
      <c r="B77" s="2">
        <f t="shared" si="32"/>
        <v>642026</v>
      </c>
      <c r="C77" s="2">
        <f t="shared" si="32"/>
        <v>2092</v>
      </c>
      <c r="D77" s="5">
        <f t="shared" si="32"/>
        <v>3.2584350166504159E-3</v>
      </c>
      <c r="E77" s="62"/>
      <c r="F77" s="6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64"/>
      <c r="U77" s="2"/>
      <c r="V77" s="2"/>
      <c r="W77" s="64"/>
      <c r="X77" s="2"/>
      <c r="Y77" s="2"/>
      <c r="Z77" s="6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4" customFormat="1" x14ac:dyDescent="0.4">
      <c r="A78" s="36" t="s">
        <v>322</v>
      </c>
      <c r="B78" s="2">
        <f t="shared" ref="B78:D80" si="33">VLOOKUP($A$59,$A$25:$BI$40,B98,FALSE)</f>
        <v>653909</v>
      </c>
      <c r="C78" s="2">
        <f t="shared" si="33"/>
        <v>1432</v>
      </c>
      <c r="D78" s="5">
        <f t="shared" si="33"/>
        <v>2.1899071583354871E-3</v>
      </c>
      <c r="E78" s="62"/>
      <c r="F78" s="6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64"/>
      <c r="U78" s="2"/>
      <c r="V78" s="2"/>
      <c r="W78" s="64"/>
      <c r="X78" s="2"/>
      <c r="Y78" s="2"/>
      <c r="Z78" s="6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4" customFormat="1" x14ac:dyDescent="0.4">
      <c r="A79" s="36">
        <v>2016</v>
      </c>
      <c r="B79" s="2">
        <f t="shared" si="33"/>
        <v>689258</v>
      </c>
      <c r="C79" s="2">
        <f t="shared" si="33"/>
        <v>985</v>
      </c>
      <c r="D79" s="5">
        <f t="shared" si="33"/>
        <v>1.4290730031425098E-3</v>
      </c>
      <c r="E79" s="62"/>
      <c r="F79" s="6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64"/>
      <c r="U79" s="2"/>
      <c r="V79" s="2"/>
      <c r="W79" s="64"/>
      <c r="X79" s="2"/>
      <c r="Y79" s="2"/>
      <c r="Z79" s="6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4" customFormat="1" x14ac:dyDescent="0.4">
      <c r="A80" s="36" t="s">
        <v>300</v>
      </c>
      <c r="B80" s="2">
        <f t="shared" si="33"/>
        <v>773569</v>
      </c>
      <c r="C80" s="2">
        <f t="shared" si="33"/>
        <v>1459</v>
      </c>
      <c r="D80" s="5">
        <f t="shared" si="33"/>
        <v>1.8860631695427298E-3</v>
      </c>
      <c r="E80" s="62"/>
      <c r="F80" s="6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64"/>
      <c r="U80" s="2"/>
      <c r="V80" s="2"/>
      <c r="W80" s="64"/>
      <c r="X80" s="2"/>
      <c r="Y80" s="2"/>
      <c r="Z80" s="6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" customFormat="1" hidden="1" x14ac:dyDescent="0.4">
      <c r="A81" s="9"/>
      <c r="B81" s="4">
        <v>2</v>
      </c>
      <c r="C81" s="2">
        <v>3</v>
      </c>
      <c r="D81" s="2">
        <v>4</v>
      </c>
      <c r="E81" s="62"/>
      <c r="F81" s="6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64"/>
      <c r="U81" s="2"/>
      <c r="V81" s="2"/>
      <c r="W81" s="64"/>
      <c r="X81" s="2"/>
      <c r="Y81" s="2"/>
      <c r="Z81" s="6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4" customFormat="1" hidden="1" x14ac:dyDescent="0.4">
      <c r="A82" s="9"/>
      <c r="B82" s="4">
        <v>5</v>
      </c>
      <c r="C82" s="2">
        <v>6</v>
      </c>
      <c r="D82" s="2">
        <v>7</v>
      </c>
      <c r="E82" s="62"/>
      <c r="F82" s="6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64"/>
      <c r="U82" s="2"/>
      <c r="V82" s="2"/>
      <c r="W82" s="64"/>
      <c r="X82" s="2"/>
      <c r="Y82" s="2"/>
      <c r="Z82" s="6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 x14ac:dyDescent="0.4">
      <c r="B83" s="4">
        <v>8</v>
      </c>
      <c r="C83" s="2">
        <v>9</v>
      </c>
      <c r="D83" s="2">
        <v>10</v>
      </c>
    </row>
    <row r="84" spans="1:55" s="4" customFormat="1" hidden="1" x14ac:dyDescent="0.4">
      <c r="A84" s="9"/>
      <c r="B84" s="4">
        <v>11</v>
      </c>
      <c r="C84" s="2">
        <v>12</v>
      </c>
      <c r="D84" s="2">
        <v>13</v>
      </c>
      <c r="E84" s="62"/>
      <c r="F84" s="6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64"/>
      <c r="U84" s="2"/>
      <c r="V84" s="2"/>
      <c r="W84" s="64"/>
      <c r="X84" s="2"/>
      <c r="Y84" s="2"/>
      <c r="Z84" s="6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4" customFormat="1" hidden="1" x14ac:dyDescent="0.4">
      <c r="A85" s="9"/>
      <c r="B85" s="4">
        <v>14</v>
      </c>
      <c r="C85" s="2">
        <v>15</v>
      </c>
      <c r="D85" s="2">
        <v>16</v>
      </c>
      <c r="E85" s="62"/>
      <c r="F85" s="6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64"/>
      <c r="U85" s="2"/>
      <c r="V85" s="2"/>
      <c r="W85" s="64"/>
      <c r="X85" s="2"/>
      <c r="Y85" s="2"/>
      <c r="Z85" s="6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idden="1" x14ac:dyDescent="0.4">
      <c r="B86" s="4">
        <v>17</v>
      </c>
      <c r="C86" s="2">
        <v>18</v>
      </c>
      <c r="D86" s="2">
        <v>19</v>
      </c>
    </row>
    <row r="87" spans="1:55" hidden="1" x14ac:dyDescent="0.4">
      <c r="B87" s="4">
        <v>20</v>
      </c>
      <c r="C87" s="2">
        <v>21</v>
      </c>
      <c r="D87" s="2">
        <v>22</v>
      </c>
    </row>
    <row r="88" spans="1:55" hidden="1" x14ac:dyDescent="0.4">
      <c r="B88" s="4">
        <v>23</v>
      </c>
      <c r="C88" s="2">
        <v>24</v>
      </c>
      <c r="D88" s="2">
        <v>25</v>
      </c>
    </row>
    <row r="89" spans="1:55" hidden="1" x14ac:dyDescent="0.4">
      <c r="B89" s="4">
        <v>26</v>
      </c>
      <c r="C89" s="2">
        <v>27</v>
      </c>
      <c r="D89" s="2">
        <v>28</v>
      </c>
    </row>
    <row r="90" spans="1:55" hidden="1" x14ac:dyDescent="0.4">
      <c r="B90" s="4">
        <v>29</v>
      </c>
      <c r="C90" s="2">
        <v>30</v>
      </c>
      <c r="D90" s="2">
        <v>31</v>
      </c>
    </row>
    <row r="91" spans="1:55" hidden="1" x14ac:dyDescent="0.4">
      <c r="B91" s="4">
        <v>32</v>
      </c>
      <c r="C91" s="2">
        <v>33</v>
      </c>
      <c r="D91" s="2">
        <v>34</v>
      </c>
    </row>
    <row r="92" spans="1:55" hidden="1" x14ac:dyDescent="0.4">
      <c r="B92" s="4">
        <v>35</v>
      </c>
      <c r="C92" s="2">
        <v>36</v>
      </c>
      <c r="D92" s="2">
        <v>37</v>
      </c>
    </row>
    <row r="93" spans="1:55" hidden="1" x14ac:dyDescent="0.4">
      <c r="B93" s="4">
        <v>38</v>
      </c>
      <c r="C93" s="2">
        <v>39</v>
      </c>
      <c r="D93" s="2">
        <v>40</v>
      </c>
    </row>
    <row r="94" spans="1:55" hidden="1" x14ac:dyDescent="0.4">
      <c r="B94" s="4">
        <v>41</v>
      </c>
      <c r="C94" s="2">
        <v>42</v>
      </c>
      <c r="D94" s="2">
        <v>43</v>
      </c>
    </row>
    <row r="95" spans="1:55" hidden="1" x14ac:dyDescent="0.4">
      <c r="B95" s="4">
        <v>44</v>
      </c>
      <c r="C95" s="2">
        <v>45</v>
      </c>
      <c r="D95" s="2">
        <v>46</v>
      </c>
    </row>
    <row r="96" spans="1:55" hidden="1" x14ac:dyDescent="0.4">
      <c r="B96" s="4">
        <v>47</v>
      </c>
      <c r="C96" s="2">
        <v>48</v>
      </c>
      <c r="D96" s="2">
        <v>49</v>
      </c>
    </row>
    <row r="97" spans="2:4" hidden="1" x14ac:dyDescent="0.4">
      <c r="B97" s="4">
        <v>50</v>
      </c>
      <c r="C97" s="2">
        <v>51</v>
      </c>
      <c r="D97" s="2">
        <v>52</v>
      </c>
    </row>
    <row r="98" spans="2:4" hidden="1" x14ac:dyDescent="0.4">
      <c r="B98" s="4">
        <v>53</v>
      </c>
      <c r="C98" s="2">
        <v>54</v>
      </c>
      <c r="D98" s="2">
        <v>55</v>
      </c>
    </row>
    <row r="99" spans="2:4" hidden="1" x14ac:dyDescent="0.4">
      <c r="B99" s="4">
        <v>56</v>
      </c>
      <c r="C99" s="2">
        <v>57</v>
      </c>
      <c r="D99" s="2">
        <v>58</v>
      </c>
    </row>
    <row r="100" spans="2:4" hidden="1" x14ac:dyDescent="0.4">
      <c r="B100" s="4">
        <v>59</v>
      </c>
      <c r="C100" s="2">
        <v>60</v>
      </c>
      <c r="D100" s="2">
        <v>61</v>
      </c>
    </row>
    <row r="101" spans="2:4" hidden="1" x14ac:dyDescent="0.4"/>
    <row r="102" spans="2:4" hidden="1" x14ac:dyDescent="0.4"/>
  </sheetData>
  <phoneticPr fontId="2" type="noConversion"/>
  <dataValidations count="1">
    <dataValidation type="list" allowBlank="1" showInputMessage="1" showErrorMessage="1" sqref="A59">
      <formula1>$A$25:$A$40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showGridLines="0" topLeftCell="A49" zoomScale="85" zoomScaleNormal="85" workbookViewId="0">
      <selection activeCell="C94" sqref="C94"/>
    </sheetView>
  </sheetViews>
  <sheetFormatPr defaultColWidth="24.86328125" defaultRowHeight="11.65" x14ac:dyDescent="0.4"/>
  <cols>
    <col min="1" max="1" width="36.1328125" style="9" customWidth="1"/>
    <col min="2" max="2" width="14.46484375" style="2" customWidth="1"/>
    <col min="3" max="3" width="9.3984375" style="2" bestFit="1" customWidth="1"/>
    <col min="4" max="4" width="8.73046875" style="2" customWidth="1"/>
    <col min="5" max="5" width="11.73046875" style="62" bestFit="1" customWidth="1"/>
    <col min="6" max="6" width="9" style="63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11.265625" style="2" customWidth="1"/>
    <col min="11" max="11" width="11.73046875" style="2" bestFit="1" customWidth="1"/>
    <col min="12" max="12" width="8.46484375" style="2" bestFit="1" customWidth="1"/>
    <col min="13" max="13" width="7.73046875" style="2" bestFit="1" customWidth="1"/>
    <col min="14" max="14" width="12.46484375" style="2" bestFit="1" customWidth="1"/>
    <col min="15" max="15" width="7.73046875" style="2" bestFit="1" customWidth="1"/>
    <col min="16" max="16" width="8.46484375" style="2" bestFit="1" customWidth="1"/>
    <col min="17" max="17" width="11.59765625" style="2" bestFit="1" customWidth="1"/>
    <col min="18" max="18" width="7.3984375" style="2" bestFit="1" customWidth="1"/>
    <col min="19" max="19" width="12.59765625" style="2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7.59765625" style="2" customWidth="1"/>
    <col min="26" max="26" width="12.3984375" style="64" bestFit="1" customWidth="1"/>
    <col min="27" max="27" width="7.3984375" style="2" bestFit="1" customWidth="1"/>
    <col min="28" max="28" width="12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9" width="9.46484375" style="2" bestFit="1" customWidth="1"/>
    <col min="40" max="40" width="7.46484375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5" width="4.265625" style="2" bestFit="1" customWidth="1"/>
    <col min="56" max="16384" width="24.86328125" style="2"/>
  </cols>
  <sheetData>
    <row r="1" spans="1:17" x14ac:dyDescent="0.4">
      <c r="A1" s="9" t="s">
        <v>259</v>
      </c>
      <c r="B1" s="2" t="str">
        <f>[1]!to_tradecode(A1)</f>
        <v>601288</v>
      </c>
    </row>
    <row r="2" spans="1:17" x14ac:dyDescent="0.4">
      <c r="A2" s="130" t="s">
        <v>260</v>
      </c>
    </row>
    <row r="4" spans="1:17" hidden="1" x14ac:dyDescent="0.4">
      <c r="A4" s="2"/>
      <c r="B4" s="2">
        <v>4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25</v>
      </c>
      <c r="J4" s="2">
        <v>28</v>
      </c>
      <c r="K4" s="2">
        <v>31</v>
      </c>
      <c r="L4" s="2">
        <v>34</v>
      </c>
      <c r="M4" s="2">
        <v>37</v>
      </c>
      <c r="N4" s="2">
        <v>40</v>
      </c>
      <c r="O4" s="2">
        <v>43</v>
      </c>
      <c r="P4" s="2">
        <v>46</v>
      </c>
      <c r="Q4" s="2">
        <v>49</v>
      </c>
    </row>
    <row r="5" spans="1:17" ht="13.9" x14ac:dyDescent="0.4">
      <c r="A5" s="132" t="s">
        <v>261</v>
      </c>
      <c r="B5" s="41">
        <v>2009</v>
      </c>
      <c r="C5" s="41" t="s">
        <v>262</v>
      </c>
      <c r="D5" s="41">
        <v>2010</v>
      </c>
      <c r="E5" s="41" t="s">
        <v>290</v>
      </c>
      <c r="F5" s="41">
        <v>2011</v>
      </c>
      <c r="G5" s="41" t="s">
        <v>292</v>
      </c>
      <c r="H5" s="41">
        <v>2012</v>
      </c>
      <c r="I5" s="41" t="s">
        <v>263</v>
      </c>
      <c r="J5" s="41">
        <v>2013</v>
      </c>
      <c r="K5" s="83" t="s">
        <v>32</v>
      </c>
      <c r="L5" s="83">
        <v>2014</v>
      </c>
      <c r="M5" s="41" t="s">
        <v>264</v>
      </c>
      <c r="N5" s="41">
        <v>2015</v>
      </c>
      <c r="O5" s="41" t="s">
        <v>265</v>
      </c>
      <c r="P5" s="41">
        <v>2016</v>
      </c>
      <c r="Q5" s="42" t="s">
        <v>266</v>
      </c>
    </row>
    <row r="6" spans="1:17" x14ac:dyDescent="0.4">
      <c r="A6" s="45" t="s">
        <v>267</v>
      </c>
      <c r="B6" s="135">
        <f>VLOOKUP($A6,$A$25:$AW$37,B$4,FALSE)</f>
        <v>3.8845013527244517E-2</v>
      </c>
      <c r="C6" s="136">
        <f t="shared" ref="B6:Q18" si="0">VLOOKUP($A6,$A$25:$AW$37,C$4,FALSE)</f>
        <v>3.0143072817746527E-2</v>
      </c>
      <c r="D6" s="136">
        <f t="shared" si="0"/>
        <v>2.8001074244229998E-2</v>
      </c>
      <c r="E6" s="136">
        <f t="shared" si="0"/>
        <v>2.2965078191635669E-2</v>
      </c>
      <c r="F6" s="136">
        <f t="shared" si="0"/>
        <v>2.2250294635760434E-2</v>
      </c>
      <c r="G6" s="136">
        <f t="shared" si="0"/>
        <v>2.2316507850753405E-2</v>
      </c>
      <c r="H6" s="136">
        <f t="shared" si="0"/>
        <v>2.3856331639009836E-2</v>
      </c>
      <c r="I6" s="136">
        <f t="shared" si="0"/>
        <v>2.6765179768734899E-2</v>
      </c>
      <c r="J6" s="136">
        <f t="shared" si="0"/>
        <v>2.8639590321863948E-2</v>
      </c>
      <c r="K6" s="136">
        <f t="shared" si="0"/>
        <v>3.1510014070072437E-2</v>
      </c>
      <c r="L6" s="136">
        <f t="shared" si="0"/>
        <v>3.6920688093509409E-2</v>
      </c>
      <c r="M6" s="136">
        <f t="shared" si="0"/>
        <v>4.3684696414107639E-2</v>
      </c>
      <c r="N6" s="136">
        <f t="shared" si="0"/>
        <v>5.4500723292656351E-2</v>
      </c>
      <c r="O6" s="136">
        <f t="shared" si="0"/>
        <v>5.9337134314944619E-2</v>
      </c>
      <c r="P6" s="136">
        <f t="shared" si="0"/>
        <v>6.2941822639273601E-2</v>
      </c>
      <c r="Q6" s="100">
        <f t="shared" si="0"/>
        <v>5.9927657405163356E-2</v>
      </c>
    </row>
    <row r="7" spans="1:17" x14ac:dyDescent="0.4">
      <c r="A7" s="45" t="s">
        <v>4</v>
      </c>
      <c r="B7" s="138">
        <f t="shared" si="0"/>
        <v>3.904134561629518E-2</v>
      </c>
      <c r="C7" s="19">
        <f t="shared" si="0"/>
        <v>3.6748585501150254E-2</v>
      </c>
      <c r="D7" s="19">
        <f t="shared" si="0"/>
        <v>3.3654991962759943E-2</v>
      </c>
      <c r="E7" s="19">
        <f t="shared" si="0"/>
        <v>2.7194384944017116E-2</v>
      </c>
      <c r="F7" s="19">
        <f t="shared" si="0"/>
        <v>2.3729610137402955E-2</v>
      </c>
      <c r="G7" s="19">
        <f t="shared" si="0"/>
        <v>1.9589222476253429E-2</v>
      </c>
      <c r="H7" s="19">
        <f t="shared" si="0"/>
        <v>1.6529444117973052E-2</v>
      </c>
      <c r="I7" s="19">
        <f t="shared" si="0"/>
        <v>1.3524262442426941E-2</v>
      </c>
      <c r="J7" s="19">
        <f t="shared" si="0"/>
        <v>9.3809946164476812E-3</v>
      </c>
      <c r="K7" s="19">
        <f t="shared" si="0"/>
        <v>6.1366773091025405E-3</v>
      </c>
      <c r="L7" s="19">
        <f t="shared" si="0"/>
        <v>4.3954796917111917E-3</v>
      </c>
      <c r="M7" s="19">
        <f t="shared" si="0"/>
        <v>3.5692367605308132E-3</v>
      </c>
      <c r="N7" s="19">
        <f t="shared" si="0"/>
        <v>4.6977895930044259E-3</v>
      </c>
      <c r="O7" s="19">
        <f t="shared" si="0"/>
        <v>4.6327019459876254E-3</v>
      </c>
      <c r="P7" s="19">
        <f t="shared" si="0"/>
        <v>4.917007515586172E-3</v>
      </c>
      <c r="Q7" s="46">
        <f t="shared" si="0"/>
        <v>4.7617309126563988E-3</v>
      </c>
    </row>
    <row r="8" spans="1:17" x14ac:dyDescent="0.4">
      <c r="A8" s="45" t="s">
        <v>9</v>
      </c>
      <c r="B8" s="138">
        <f t="shared" si="0"/>
        <v>3.4677345741282097E-2</v>
      </c>
      <c r="C8" s="19">
        <f t="shared" si="0"/>
        <v>1.8986503996226561E-2</v>
      </c>
      <c r="D8" s="19">
        <f t="shared" si="0"/>
        <v>1.7653713497355714E-2</v>
      </c>
      <c r="E8" s="19">
        <f t="shared" si="0"/>
        <v>1.3614060564323863E-2</v>
      </c>
      <c r="F8" s="19">
        <f t="shared" si="0"/>
        <v>1.2390370062002127E-2</v>
      </c>
      <c r="G8" s="19">
        <f t="shared" si="0"/>
        <v>1.1119052946940088E-2</v>
      </c>
      <c r="H8" s="19">
        <f t="shared" si="0"/>
        <v>1.0285274513128889E-2</v>
      </c>
      <c r="I8" s="19">
        <f t="shared" si="0"/>
        <v>6.1047306671883706E-3</v>
      </c>
      <c r="J8" s="19">
        <f t="shared" si="0"/>
        <v>6.6042566600580336E-3</v>
      </c>
      <c r="K8" s="19">
        <f t="shared" si="0"/>
        <v>4.0539394453396656E-3</v>
      </c>
      <c r="L8" s="19">
        <f t="shared" si="0"/>
        <v>9.6029407715394997E-3</v>
      </c>
      <c r="M8" s="19">
        <f t="shared" si="0"/>
        <v>1.1847710107153684E-2</v>
      </c>
      <c r="N8" s="19">
        <f t="shared" si="0"/>
        <v>1.7609914742937039E-2</v>
      </c>
      <c r="O8" s="19">
        <f t="shared" si="0"/>
        <v>1.7616665267744032E-2</v>
      </c>
      <c r="P8" s="19">
        <f t="shared" si="0"/>
        <v>2.4652702880003201E-2</v>
      </c>
      <c r="Q8" s="46">
        <f t="shared" si="0"/>
        <v>2.0249856128908499E-2</v>
      </c>
    </row>
    <row r="9" spans="1:17" x14ac:dyDescent="0.4">
      <c r="A9" s="45" t="s">
        <v>0</v>
      </c>
      <c r="B9" s="138">
        <f t="shared" si="0"/>
        <v>3.0452688455455984E-2</v>
      </c>
      <c r="C9" s="19">
        <f t="shared" si="0"/>
        <v>2.9601832050393038E-2</v>
      </c>
      <c r="D9" s="19">
        <f t="shared" si="0"/>
        <v>1.364352205572794E-2</v>
      </c>
      <c r="E9" s="19">
        <f t="shared" si="0"/>
        <v>1.2274574296615661E-2</v>
      </c>
      <c r="F9" s="19">
        <f t="shared" si="0"/>
        <v>1.6314973811034021E-2</v>
      </c>
      <c r="G9" s="19">
        <f t="shared" si="0"/>
        <v>1.4124246969232427E-2</v>
      </c>
      <c r="H9" s="19">
        <f t="shared" si="0"/>
        <v>1.1992217279888884E-2</v>
      </c>
      <c r="I9" s="19">
        <f t="shared" si="0"/>
        <v>9.4184263972029274E-3</v>
      </c>
      <c r="J9" s="19">
        <f t="shared" si="0"/>
        <v>5.922260830503772E-3</v>
      </c>
      <c r="K9" s="19">
        <f t="shared" si="0"/>
        <v>4.7758864469570972E-3</v>
      </c>
      <c r="L9" s="19">
        <f t="shared" si="0"/>
        <v>3.6136393075135676E-3</v>
      </c>
      <c r="M9" s="19">
        <f t="shared" si="0"/>
        <v>5.1918754613387739E-3</v>
      </c>
      <c r="N9" s="19">
        <f t="shared" si="0"/>
        <v>5.8307732769281558E-3</v>
      </c>
      <c r="O9" s="19">
        <f t="shared" si="0"/>
        <v>5.2221387031688889E-3</v>
      </c>
      <c r="P9" s="19">
        <f t="shared" si="0"/>
        <v>3.9239132269940601E-3</v>
      </c>
      <c r="Q9" s="46">
        <f t="shared" si="0"/>
        <v>3.3456455197614548E-3</v>
      </c>
    </row>
    <row r="10" spans="1:17" x14ac:dyDescent="0.4">
      <c r="A10" s="45" t="s">
        <v>2</v>
      </c>
      <c r="B10" s="138">
        <f t="shared" si="0"/>
        <v>4.5757780844312798E-2</v>
      </c>
      <c r="C10" s="19">
        <f t="shared" si="0"/>
        <v>3.4975936848901018E-2</v>
      </c>
      <c r="D10" s="19">
        <f t="shared" si="0"/>
        <v>2.9691077276880588E-2</v>
      </c>
      <c r="E10" s="19">
        <f t="shared" si="0"/>
        <v>2.5594134382652269E-2</v>
      </c>
      <c r="F10" s="19">
        <f t="shared" si="0"/>
        <v>2.3435129032092137E-2</v>
      </c>
      <c r="G10" s="19">
        <f t="shared" si="0"/>
        <v>2.369717617923579E-2</v>
      </c>
      <c r="H10" s="19">
        <f t="shared" si="0"/>
        <v>2.4501815957807781E-2</v>
      </c>
      <c r="I10" s="19">
        <f t="shared" si="0"/>
        <v>2.2680810932713204E-2</v>
      </c>
      <c r="J10" s="19">
        <f t="shared" si="0"/>
        <v>2.3569275089162921E-2</v>
      </c>
      <c r="K10" s="19">
        <f t="shared" si="0"/>
        <v>3.1838148122790642E-2</v>
      </c>
      <c r="L10" s="19">
        <f t="shared" si="0"/>
        <v>5.9258310478888521E-2</v>
      </c>
      <c r="M10" s="19">
        <f t="shared" si="0"/>
        <v>7.8161314670472978E-2</v>
      </c>
      <c r="N10" s="19">
        <f t="shared" si="0"/>
        <v>0.12307521483437826</v>
      </c>
      <c r="O10" s="19">
        <f t="shared" si="0"/>
        <v>0.13880046365578749</v>
      </c>
      <c r="P10" s="19">
        <f t="shared" si="0"/>
        <v>0.15622061894440981</v>
      </c>
      <c r="Q10" s="46">
        <f t="shared" si="0"/>
        <v>0.14765839951844695</v>
      </c>
    </row>
    <row r="11" spans="1:17" x14ac:dyDescent="0.4">
      <c r="A11" s="45" t="s">
        <v>8</v>
      </c>
      <c r="B11" s="138">
        <f t="shared" si="0"/>
        <v>2.3911434364239051E-2</v>
      </c>
      <c r="C11" s="19">
        <f t="shared" si="0"/>
        <v>1.8338947296791534E-2</v>
      </c>
      <c r="D11" s="19">
        <f t="shared" si="0"/>
        <v>2.3766406962869375E-2</v>
      </c>
      <c r="E11" s="19">
        <f t="shared" si="0"/>
        <v>1.9347742340990653E-2</v>
      </c>
      <c r="F11" s="19">
        <f t="shared" si="0"/>
        <v>1.4791501889445469E-2</v>
      </c>
      <c r="G11" s="19">
        <f t="shared" si="0"/>
        <v>1.0495127262342484E-2</v>
      </c>
      <c r="H11" s="19">
        <f t="shared" si="0"/>
        <v>7.5563230552699616E-3</v>
      </c>
      <c r="I11" s="19">
        <f t="shared" si="0"/>
        <v>5.5945691743137151E-3</v>
      </c>
      <c r="J11" s="19">
        <f t="shared" si="0"/>
        <v>4.0813536815177166E-3</v>
      </c>
      <c r="K11" s="19">
        <f t="shared" si="0"/>
        <v>3.2993490473501173E-3</v>
      </c>
      <c r="L11" s="19">
        <f t="shared" si="0"/>
        <v>2.8176192559754205E-3</v>
      </c>
      <c r="M11" s="19">
        <f t="shared" si="0"/>
        <v>3.9399245689655171E-3</v>
      </c>
      <c r="N11" s="19">
        <f t="shared" si="0"/>
        <v>4.6092839270123545E-3</v>
      </c>
      <c r="O11" s="19">
        <f t="shared" si="0"/>
        <v>2.7988898679244395E-3</v>
      </c>
      <c r="P11" s="19">
        <f t="shared" si="0"/>
        <v>3.419452887537994E-3</v>
      </c>
      <c r="Q11" s="46">
        <f t="shared" si="0"/>
        <v>2.650093808630394E-3</v>
      </c>
    </row>
    <row r="12" spans="1:17" x14ac:dyDescent="0.4">
      <c r="A12" s="45" t="s">
        <v>1</v>
      </c>
      <c r="B12" s="138">
        <f t="shared" si="0"/>
        <v>2.769307923771314E-2</v>
      </c>
      <c r="C12" s="19">
        <f t="shared" si="0"/>
        <v>2.4619984681553055E-2</v>
      </c>
      <c r="D12" s="19">
        <f t="shared" si="0"/>
        <v>2.7406098159261823E-2</v>
      </c>
      <c r="E12" s="19">
        <f t="shared" si="0"/>
        <v>2.26912233867444E-2</v>
      </c>
      <c r="F12" s="19">
        <f t="shared" si="0"/>
        <v>8.658008658008658E-3</v>
      </c>
      <c r="G12" s="19">
        <f t="shared" si="0"/>
        <v>5.8449928764149322E-3</v>
      </c>
      <c r="H12" s="19">
        <f t="shared" si="0"/>
        <v>3.6475662353666052E-3</v>
      </c>
      <c r="I12" s="19">
        <f t="shared" si="0"/>
        <v>4.7554682952336792E-3</v>
      </c>
      <c r="J12" s="19">
        <f t="shared" si="0"/>
        <v>5.2778500390210717E-3</v>
      </c>
      <c r="K12" s="19">
        <f t="shared" si="0"/>
        <v>5.5874599671970867E-3</v>
      </c>
      <c r="L12" s="19">
        <f t="shared" si="0"/>
        <v>8.2040967554120568E-3</v>
      </c>
      <c r="M12" s="19">
        <f t="shared" si="0"/>
        <v>1.4382726327679549E-2</v>
      </c>
      <c r="N12" s="19">
        <f t="shared" si="0"/>
        <v>2.5871691230603355E-2</v>
      </c>
      <c r="O12" s="19">
        <f t="shared" si="0"/>
        <v>2.2898869072510788E-2</v>
      </c>
      <c r="P12" s="19">
        <f t="shared" si="0"/>
        <v>3.3055485206514197E-2</v>
      </c>
      <c r="Q12" s="46">
        <f t="shared" si="0"/>
        <v>2.9019985331866519E-2</v>
      </c>
    </row>
    <row r="13" spans="1:17" x14ac:dyDescent="0.4">
      <c r="A13" s="45" t="s">
        <v>44</v>
      </c>
      <c r="B13" s="138">
        <f t="shared" si="0"/>
        <v>1.2631240625669594E-2</v>
      </c>
      <c r="C13" s="19">
        <f t="shared" si="0"/>
        <v>6.7298154163343898E-3</v>
      </c>
      <c r="D13" s="19">
        <f t="shared" si="0"/>
        <v>4.2667495832577583E-3</v>
      </c>
      <c r="E13" s="19">
        <f t="shared" si="0"/>
        <v>3.8768464542418926E-3</v>
      </c>
      <c r="F13" s="19">
        <f t="shared" si="0"/>
        <v>4.154294678866962E-3</v>
      </c>
      <c r="G13" s="19">
        <f t="shared" si="0"/>
        <v>2.4839789031928768E-3</v>
      </c>
      <c r="H13" s="19">
        <f t="shared" si="0"/>
        <v>1.8296854532051316E-3</v>
      </c>
      <c r="I13" s="19">
        <f t="shared" si="0"/>
        <v>1.3327169722244078E-3</v>
      </c>
      <c r="J13" s="19">
        <f t="shared" si="0"/>
        <v>1.2501229053418174E-3</v>
      </c>
      <c r="K13" s="19">
        <f t="shared" si="0"/>
        <v>1.950059245073477E-3</v>
      </c>
      <c r="L13" s="19">
        <f t="shared" si="0"/>
        <v>8.0204156033539913E-3</v>
      </c>
      <c r="M13" s="19">
        <f t="shared" si="0"/>
        <v>1.5557027585058126E-2</v>
      </c>
      <c r="N13" s="19">
        <f t="shared" si="0"/>
        <v>3.1443798061919354E-2</v>
      </c>
      <c r="O13" s="19">
        <f t="shared" si="0"/>
        <v>4.232236179749934E-2</v>
      </c>
      <c r="P13" s="19">
        <f t="shared" si="0"/>
        <v>5.7692809150883539E-2</v>
      </c>
      <c r="Q13" s="46">
        <f t="shared" si="0"/>
        <v>5.789837096897936E-2</v>
      </c>
    </row>
    <row r="14" spans="1:17" x14ac:dyDescent="0.4">
      <c r="A14" s="9" t="s">
        <v>6</v>
      </c>
      <c r="B14" s="138">
        <f t="shared" si="0"/>
        <v>2.1774722807502332E-2</v>
      </c>
      <c r="C14" s="19">
        <f t="shared" si="0"/>
        <v>1.249653852931551E-2</v>
      </c>
      <c r="D14" s="19">
        <f t="shared" si="0"/>
        <v>1.330127749167781E-2</v>
      </c>
      <c r="E14" s="19">
        <f t="shared" si="0"/>
        <v>8.4407366907889077E-3</v>
      </c>
      <c r="F14" s="19">
        <f t="shared" si="0"/>
        <v>1.0385710747894997E-2</v>
      </c>
      <c r="G14" s="19">
        <f t="shared" si="0"/>
        <v>7.9761703088824885E-3</v>
      </c>
      <c r="H14" s="19">
        <f t="shared" si="0"/>
        <v>5.0862175908696194E-3</v>
      </c>
      <c r="I14" s="19">
        <f t="shared" si="0"/>
        <v>3.6003342940580186E-3</v>
      </c>
      <c r="J14" s="19">
        <f t="shared" si="0"/>
        <v>4.1721991448514456E-3</v>
      </c>
      <c r="K14" s="19">
        <f t="shared" si="0"/>
        <v>2.6702839202839201E-3</v>
      </c>
      <c r="L14" s="19">
        <f t="shared" si="0"/>
        <v>1.5287849450118329E-3</v>
      </c>
      <c r="M14" s="19">
        <f t="shared" si="0"/>
        <v>2.417639588083179E-3</v>
      </c>
      <c r="N14" s="19">
        <f t="shared" si="0"/>
        <v>4.6807722171243026E-3</v>
      </c>
      <c r="O14" s="19">
        <f t="shared" si="0"/>
        <v>4.3587127886487989E-3</v>
      </c>
      <c r="P14" s="19">
        <f t="shared" si="0"/>
        <v>6.847715708475202E-3</v>
      </c>
      <c r="Q14" s="46">
        <f t="shared" si="0"/>
        <v>5.7600736291063765E-3</v>
      </c>
    </row>
    <row r="15" spans="1:17" x14ac:dyDescent="0.4">
      <c r="A15" s="9" t="s">
        <v>268</v>
      </c>
      <c r="B15" s="138">
        <f t="shared" si="0"/>
        <v>0</v>
      </c>
      <c r="C15" s="19">
        <f t="shared" si="0"/>
        <v>0</v>
      </c>
      <c r="D15" s="19">
        <f t="shared" si="0"/>
        <v>0</v>
      </c>
      <c r="E15" s="19">
        <f t="shared" si="0"/>
        <v>0</v>
      </c>
      <c r="F15" s="19">
        <f t="shared" si="0"/>
        <v>0</v>
      </c>
      <c r="G15" s="19">
        <f t="shared" si="0"/>
        <v>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9">
        <f t="shared" si="0"/>
        <v>3.7043002093734901E-3</v>
      </c>
      <c r="M15" s="19">
        <f t="shared" si="0"/>
        <v>2.9445338037669276E-3</v>
      </c>
      <c r="N15" s="19">
        <f t="shared" si="0"/>
        <v>2.3951271024318576E-3</v>
      </c>
      <c r="O15" s="19">
        <f t="shared" si="0"/>
        <v>2.3007448865536963E-3</v>
      </c>
      <c r="P15" s="19">
        <f t="shared" si="0"/>
        <v>9.8696316452731711E-4</v>
      </c>
      <c r="Q15" s="46">
        <f t="shared" si="0"/>
        <v>1.2211716269495132E-3</v>
      </c>
    </row>
    <row r="16" spans="1:17" x14ac:dyDescent="0.4">
      <c r="A16" s="9" t="s">
        <v>75</v>
      </c>
      <c r="B16" s="138">
        <f t="shared" si="0"/>
        <v>1.9539699989361326E-2</v>
      </c>
      <c r="C16" s="19">
        <f t="shared" si="0"/>
        <v>1.410743353228432E-2</v>
      </c>
      <c r="D16" s="19">
        <f t="shared" si="0"/>
        <v>1.3146689376197573E-2</v>
      </c>
      <c r="E16" s="19">
        <f t="shared" si="0"/>
        <v>1.445715488806232E-2</v>
      </c>
      <c r="F16" s="19">
        <f t="shared" si="0"/>
        <v>1.1953551912568305E-2</v>
      </c>
      <c r="G16" s="19">
        <f t="shared" si="0"/>
        <v>1.3300924988184458E-2</v>
      </c>
      <c r="H16" s="19">
        <f t="shared" si="0"/>
        <v>1.1876141936724685E-2</v>
      </c>
      <c r="I16" s="19">
        <f t="shared" si="0"/>
        <v>1.3280786049775953E-2</v>
      </c>
      <c r="J16" s="19">
        <f t="shared" si="0"/>
        <v>7.8916324289142904E-3</v>
      </c>
      <c r="K16" s="19">
        <f t="shared" si="0"/>
        <v>1.0278928197195749E-2</v>
      </c>
      <c r="L16" s="19">
        <f t="shared" si="0"/>
        <v>8.6386654751266015E-3</v>
      </c>
      <c r="M16" s="19">
        <f t="shared" si="0"/>
        <v>1.3998133582189041E-2</v>
      </c>
      <c r="N16" s="19">
        <f t="shared" si="0"/>
        <v>6.7213784396004308E-3</v>
      </c>
      <c r="O16" s="19">
        <f t="shared" si="0"/>
        <v>8.8991888760139044E-3</v>
      </c>
      <c r="P16" s="19">
        <f t="shared" si="0"/>
        <v>5.8813644765585617E-3</v>
      </c>
      <c r="Q16" s="46">
        <f t="shared" si="0"/>
        <v>4.0235978577060055E-3</v>
      </c>
    </row>
    <row r="17" spans="1:49" x14ac:dyDescent="0.4">
      <c r="A17" s="45" t="s">
        <v>46</v>
      </c>
      <c r="B17" s="141">
        <f t="shared" si="0"/>
        <v>6.5221035866592628E-2</v>
      </c>
      <c r="C17" s="52">
        <f t="shared" si="0"/>
        <v>5.3520702823710894E-2</v>
      </c>
      <c r="D17" s="52">
        <f t="shared" si="0"/>
        <v>4.5811147865772762E-2</v>
      </c>
      <c r="E17" s="52">
        <f t="shared" si="0"/>
        <v>4.2416644140155293E-2</v>
      </c>
      <c r="F17" s="52">
        <f t="shared" si="0"/>
        <v>3.713089517584553E-2</v>
      </c>
      <c r="G17" s="52">
        <f t="shared" si="0"/>
        <v>2.6011572092876498E-2</v>
      </c>
      <c r="H17" s="52">
        <f t="shared" si="0"/>
        <v>2.3026221463010983E-2</v>
      </c>
      <c r="I17" s="52">
        <f t="shared" si="0"/>
        <v>2.3533806499813223E-2</v>
      </c>
      <c r="J17" s="52">
        <f t="shared" si="0"/>
        <v>1.8656045871137877E-2</v>
      </c>
      <c r="K17" s="52">
        <f t="shared" si="0"/>
        <v>1.7063966062549358E-2</v>
      </c>
      <c r="L17" s="52">
        <f t="shared" si="0"/>
        <v>1.9605352111397963E-2</v>
      </c>
      <c r="M17" s="52">
        <f t="shared" si="0"/>
        <v>2.1197001901778721E-2</v>
      </c>
      <c r="N17" s="52">
        <f t="shared" si="0"/>
        <v>3.0932148834813957E-2</v>
      </c>
      <c r="O17" s="52">
        <f t="shared" si="0"/>
        <v>2.8053555639762535E-2</v>
      </c>
      <c r="P17" s="52">
        <f t="shared" si="0"/>
        <v>2.7710887667506113E-2</v>
      </c>
      <c r="Q17" s="53">
        <f t="shared" si="0"/>
        <v>2.5778070329955591E-2</v>
      </c>
    </row>
    <row r="18" spans="1:49" x14ac:dyDescent="0.4">
      <c r="A18" s="60" t="s">
        <v>269</v>
      </c>
      <c r="B18" s="143">
        <f t="shared" si="0"/>
        <v>3.6600000000000001E-2</v>
      </c>
      <c r="C18" s="34">
        <f t="shared" si="0"/>
        <v>2.81E-2</v>
      </c>
      <c r="D18" s="34">
        <f t="shared" si="0"/>
        <v>2.4799999999999999E-2</v>
      </c>
      <c r="E18" s="34">
        <f t="shared" si="0"/>
        <v>5.0000000000000001E-3</v>
      </c>
      <c r="F18" s="34">
        <f t="shared" si="0"/>
        <v>1.1111111111111112E-4</v>
      </c>
      <c r="G18" s="34">
        <f t="shared" si="0"/>
        <v>1.7100000000000001E-2</v>
      </c>
      <c r="H18" s="34">
        <f t="shared" si="0"/>
        <v>1.6400000000000001E-2</v>
      </c>
      <c r="I18" s="34">
        <f t="shared" si="0"/>
        <v>1.5699999999999999E-2</v>
      </c>
      <c r="J18" s="34">
        <f t="shared" si="0"/>
        <v>1.5100000000000001E-2</v>
      </c>
      <c r="K18" s="34">
        <f t="shared" si="0"/>
        <v>1.5800000000000002E-2</v>
      </c>
      <c r="L18" s="34">
        <f t="shared" si="0"/>
        <v>0.02</v>
      </c>
      <c r="M18" s="34">
        <f t="shared" si="0"/>
        <v>2.4299999999999999E-2</v>
      </c>
      <c r="N18" s="34">
        <f t="shared" si="0"/>
        <v>3.3000000000000002E-2</v>
      </c>
      <c r="O18" s="34">
        <f t="shared" si="0"/>
        <v>3.39E-2</v>
      </c>
      <c r="P18" s="34">
        <f t="shared" si="0"/>
        <v>3.5200000000000002E-2</v>
      </c>
      <c r="Q18" s="80">
        <f t="shared" si="0"/>
        <v>3.09E-2</v>
      </c>
    </row>
    <row r="21" spans="1:49" x14ac:dyDescent="0.4">
      <c r="A21" s="65" t="s">
        <v>270</v>
      </c>
    </row>
    <row r="22" spans="1:49" x14ac:dyDescent="0.4">
      <c r="A22" s="9" t="s">
        <v>271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2">
        <v>18</v>
      </c>
      <c r="S22" s="2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2">
        <v>31</v>
      </c>
      <c r="AF22" s="2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2">
        <v>44</v>
      </c>
      <c r="AS22" s="2">
        <v>45</v>
      </c>
      <c r="AT22" s="2">
        <v>46</v>
      </c>
      <c r="AU22" s="2">
        <v>47</v>
      </c>
      <c r="AV22" s="2">
        <v>48</v>
      </c>
      <c r="AW22" s="2">
        <v>49</v>
      </c>
    </row>
    <row r="23" spans="1:49" s="10" customFormat="1" x14ac:dyDescent="0.4">
      <c r="A23" s="66" t="s">
        <v>72</v>
      </c>
      <c r="B23" s="23">
        <v>40178</v>
      </c>
      <c r="C23" s="24"/>
      <c r="D23" s="25"/>
      <c r="E23" s="67">
        <v>40359</v>
      </c>
      <c r="F23" s="68"/>
      <c r="G23" s="25"/>
      <c r="H23" s="23">
        <v>40543</v>
      </c>
      <c r="I23" s="24"/>
      <c r="J23" s="25"/>
      <c r="K23" s="67">
        <v>40724</v>
      </c>
      <c r="L23" s="68"/>
      <c r="M23" s="25"/>
      <c r="N23" s="23">
        <v>40908</v>
      </c>
      <c r="O23" s="24"/>
      <c r="P23" s="25"/>
      <c r="Q23" s="23">
        <v>41090</v>
      </c>
      <c r="R23" s="24"/>
      <c r="S23" s="25"/>
      <c r="T23" s="23">
        <v>41274</v>
      </c>
      <c r="U23" s="24"/>
      <c r="V23" s="25"/>
      <c r="W23" s="67">
        <v>41455</v>
      </c>
      <c r="X23" s="68"/>
      <c r="Y23" s="25"/>
      <c r="Z23" s="23">
        <v>41639</v>
      </c>
      <c r="AA23" s="24"/>
      <c r="AB23" s="25"/>
      <c r="AC23" s="23">
        <v>41820</v>
      </c>
      <c r="AD23" s="24"/>
      <c r="AE23" s="25"/>
      <c r="AF23" s="23">
        <v>42004</v>
      </c>
      <c r="AG23" s="24"/>
      <c r="AH23" s="25"/>
      <c r="AI23" s="23">
        <v>42185</v>
      </c>
      <c r="AJ23" s="24"/>
      <c r="AK23" s="25"/>
      <c r="AL23" s="23">
        <v>42369</v>
      </c>
      <c r="AM23" s="24"/>
      <c r="AN23" s="24"/>
      <c r="AO23" s="23">
        <v>42551</v>
      </c>
      <c r="AP23" s="24"/>
      <c r="AQ23" s="25"/>
      <c r="AR23" s="23">
        <v>42735</v>
      </c>
      <c r="AS23" s="24"/>
      <c r="AT23" s="24"/>
      <c r="AU23" s="23">
        <v>42916</v>
      </c>
      <c r="AV23" s="24"/>
      <c r="AW23" s="25"/>
    </row>
    <row r="24" spans="1:49" ht="13.5" x14ac:dyDescent="0.4">
      <c r="A24" s="69"/>
      <c r="B24" s="27" t="s">
        <v>272</v>
      </c>
      <c r="C24" s="28" t="s">
        <v>273</v>
      </c>
      <c r="D24" s="29" t="s">
        <v>274</v>
      </c>
      <c r="E24" s="70" t="s">
        <v>272</v>
      </c>
      <c r="F24" s="71" t="s">
        <v>273</v>
      </c>
      <c r="G24" s="29" t="s">
        <v>274</v>
      </c>
      <c r="H24" s="27" t="s">
        <v>272</v>
      </c>
      <c r="I24" s="28" t="s">
        <v>275</v>
      </c>
      <c r="J24" s="29" t="s">
        <v>274</v>
      </c>
      <c r="K24" s="70" t="s">
        <v>272</v>
      </c>
      <c r="L24" s="71" t="s">
        <v>273</v>
      </c>
      <c r="M24" s="29" t="s">
        <v>274</v>
      </c>
      <c r="N24" s="27" t="s">
        <v>272</v>
      </c>
      <c r="O24" s="28" t="s">
        <v>275</v>
      </c>
      <c r="P24" s="29" t="s">
        <v>274</v>
      </c>
      <c r="Q24" s="27" t="s">
        <v>276</v>
      </c>
      <c r="R24" s="28" t="s">
        <v>273</v>
      </c>
      <c r="S24" s="29" t="s">
        <v>274</v>
      </c>
      <c r="T24" s="27" t="s">
        <v>276</v>
      </c>
      <c r="U24" s="28" t="s">
        <v>275</v>
      </c>
      <c r="V24" s="29" t="s">
        <v>274</v>
      </c>
      <c r="W24" s="70" t="s">
        <v>272</v>
      </c>
      <c r="X24" s="71" t="s">
        <v>275</v>
      </c>
      <c r="Y24" s="29" t="s">
        <v>274</v>
      </c>
      <c r="Z24" s="27" t="s">
        <v>272</v>
      </c>
      <c r="AA24" s="28" t="s">
        <v>275</v>
      </c>
      <c r="AB24" s="29" t="s">
        <v>274</v>
      </c>
      <c r="AC24" s="27" t="s">
        <v>272</v>
      </c>
      <c r="AD24" s="28" t="s">
        <v>275</v>
      </c>
      <c r="AE24" s="29" t="s">
        <v>274</v>
      </c>
      <c r="AF24" s="27" t="s">
        <v>272</v>
      </c>
      <c r="AG24" s="28" t="s">
        <v>275</v>
      </c>
      <c r="AH24" s="29" t="s">
        <v>274</v>
      </c>
      <c r="AI24" s="27" t="s">
        <v>272</v>
      </c>
      <c r="AJ24" s="28" t="s">
        <v>275</v>
      </c>
      <c r="AK24" s="29" t="s">
        <v>274</v>
      </c>
      <c r="AL24" s="72" t="s">
        <v>276</v>
      </c>
      <c r="AM24" s="28" t="s">
        <v>273</v>
      </c>
      <c r="AN24" s="28" t="s">
        <v>274</v>
      </c>
      <c r="AO24" s="72" t="s">
        <v>276</v>
      </c>
      <c r="AP24" s="28" t="s">
        <v>275</v>
      </c>
      <c r="AQ24" s="29" t="s">
        <v>274</v>
      </c>
      <c r="AR24" s="72" t="s">
        <v>276</v>
      </c>
      <c r="AS24" s="28" t="s">
        <v>275</v>
      </c>
      <c r="AT24" s="28" t="s">
        <v>274</v>
      </c>
      <c r="AU24" s="27" t="s">
        <v>276</v>
      </c>
      <c r="AV24" s="28" t="s">
        <v>275</v>
      </c>
      <c r="AW24" s="29" t="s">
        <v>274</v>
      </c>
    </row>
    <row r="25" spans="1:49" x14ac:dyDescent="0.4">
      <c r="A25" s="45" t="s">
        <v>248</v>
      </c>
      <c r="B25" s="6">
        <v>886729</v>
      </c>
      <c r="C25" s="6">
        <v>34445</v>
      </c>
      <c r="D25" s="46">
        <f>C25/B25</f>
        <v>3.8845013527244517E-2</v>
      </c>
      <c r="E25" s="6">
        <v>1011443</v>
      </c>
      <c r="F25" s="6">
        <v>30488</v>
      </c>
      <c r="G25" s="46">
        <f>F25/E25</f>
        <v>3.0143072817746527E-2</v>
      </c>
      <c r="H25" s="6">
        <v>1046317</v>
      </c>
      <c r="I25" s="6">
        <v>29298</v>
      </c>
      <c r="J25" s="46">
        <f>I25/H25</f>
        <v>2.8001074244229998E-2</v>
      </c>
      <c r="K25" s="6">
        <v>1152489</v>
      </c>
      <c r="L25" s="6">
        <v>26467</v>
      </c>
      <c r="M25" s="46">
        <f>L25/K25</f>
        <v>2.2965078191635669E-2</v>
      </c>
      <c r="N25" s="14">
        <v>1204029</v>
      </c>
      <c r="O25" s="13">
        <v>26790</v>
      </c>
      <c r="P25" s="46">
        <f>O25/N25</f>
        <v>2.2250294635760434E-2</v>
      </c>
      <c r="Q25" s="14">
        <v>1288284</v>
      </c>
      <c r="R25" s="13">
        <v>28750</v>
      </c>
      <c r="S25" s="46">
        <f>R25/Q25</f>
        <v>2.2316507850753405E-2</v>
      </c>
      <c r="T25" s="6">
        <v>1349998</v>
      </c>
      <c r="U25" s="6">
        <v>32206</v>
      </c>
      <c r="V25" s="46">
        <f>U25/T25</f>
        <v>2.3856331639009836E-2</v>
      </c>
      <c r="W25" s="6">
        <v>1376602</v>
      </c>
      <c r="X25" s="6">
        <v>36845</v>
      </c>
      <c r="Y25" s="46">
        <f>X25/W25</f>
        <v>2.6765179768734899E-2</v>
      </c>
      <c r="Z25" s="14">
        <v>1372785</v>
      </c>
      <c r="AA25" s="13">
        <v>39316</v>
      </c>
      <c r="AB25" s="46">
        <f>AA25/Z25</f>
        <v>2.8639590321863948E-2</v>
      </c>
      <c r="AC25" s="14">
        <v>1439225</v>
      </c>
      <c r="AD25" s="13">
        <v>45350</v>
      </c>
      <c r="AE25" s="46">
        <f>AD25/AC25</f>
        <v>3.1510014070072437E-2</v>
      </c>
      <c r="AF25" s="14">
        <v>1391090</v>
      </c>
      <c r="AG25" s="13">
        <v>51360</v>
      </c>
      <c r="AH25" s="46">
        <f>AG25/AF25</f>
        <v>3.6920688093509409E-2</v>
      </c>
      <c r="AI25" s="14">
        <v>1430913</v>
      </c>
      <c r="AJ25" s="13">
        <v>62509</v>
      </c>
      <c r="AK25" s="46">
        <f>AJ25/AI25</f>
        <v>4.3684696414107639E-2</v>
      </c>
      <c r="AL25" s="75">
        <v>1367358</v>
      </c>
      <c r="AM25" s="13">
        <v>74522</v>
      </c>
      <c r="AN25" s="46">
        <f>AM25/AL25</f>
        <v>5.4500723292656351E-2</v>
      </c>
      <c r="AO25" s="75">
        <v>1348599</v>
      </c>
      <c r="AP25" s="13">
        <v>80022</v>
      </c>
      <c r="AQ25" s="46">
        <f>AP25/AO25</f>
        <v>5.9337134314944619E-2</v>
      </c>
      <c r="AR25" s="76">
        <v>1225322</v>
      </c>
      <c r="AS25" s="13">
        <v>77124</v>
      </c>
      <c r="AT25" s="46">
        <f>AS25/AR25</f>
        <v>6.2941822639273601E-2</v>
      </c>
      <c r="AU25" s="14">
        <v>1316237</v>
      </c>
      <c r="AV25" s="13">
        <v>78879</v>
      </c>
      <c r="AW25" s="46">
        <f>AV25/AU25</f>
        <v>5.9927657405163356E-2</v>
      </c>
    </row>
    <row r="26" spans="1:49" x14ac:dyDescent="0.4">
      <c r="A26" s="45" t="s">
        <v>4</v>
      </c>
      <c r="B26" s="6">
        <v>411410</v>
      </c>
      <c r="C26" s="6">
        <v>16062</v>
      </c>
      <c r="D26" s="46">
        <f t="shared" ref="D26:D33" si="1">C26/B26</f>
        <v>3.904134561629518E-2</v>
      </c>
      <c r="E26" s="73">
        <v>369919</v>
      </c>
      <c r="F26" s="74">
        <v>13594</v>
      </c>
      <c r="G26" s="46">
        <f t="shared" ref="G26:G33" si="2">F26/E26</f>
        <v>3.6748585501150254E-2</v>
      </c>
      <c r="H26" s="6">
        <v>394414</v>
      </c>
      <c r="I26" s="6">
        <v>13274</v>
      </c>
      <c r="J26" s="46">
        <f t="shared" ref="J26:J33" si="3">I26/H26</f>
        <v>3.3654991962759943E-2</v>
      </c>
      <c r="K26" s="73">
        <v>423433</v>
      </c>
      <c r="L26" s="74">
        <v>11515</v>
      </c>
      <c r="M26" s="46">
        <f t="shared" ref="M26:M33" si="4">L26/K26</f>
        <v>2.7194384944017116E-2</v>
      </c>
      <c r="N26" s="14">
        <v>451082</v>
      </c>
      <c r="O26" s="13">
        <v>10704</v>
      </c>
      <c r="P26" s="46">
        <f t="shared" ref="P26:P33" si="5">O26/N26</f>
        <v>2.3729610137402955E-2</v>
      </c>
      <c r="Q26" s="14">
        <v>478069</v>
      </c>
      <c r="R26" s="13">
        <v>9365</v>
      </c>
      <c r="S26" s="46">
        <f t="shared" ref="S26:S33" si="6">R26/Q26</f>
        <v>1.9589222476253429E-2</v>
      </c>
      <c r="T26" s="6">
        <v>478177</v>
      </c>
      <c r="U26" s="6">
        <v>7904</v>
      </c>
      <c r="V26" s="46">
        <f t="shared" ref="V26:V33" si="7">U26/T26</f>
        <v>1.6529444117973052E-2</v>
      </c>
      <c r="W26" s="73">
        <v>473963</v>
      </c>
      <c r="X26" s="74">
        <v>6410</v>
      </c>
      <c r="Y26" s="46">
        <f t="shared" ref="Y26:Y35" si="8">X26/W26</f>
        <v>1.3524262442426941E-2</v>
      </c>
      <c r="Z26" s="14">
        <v>484810</v>
      </c>
      <c r="AA26" s="13">
        <v>4548</v>
      </c>
      <c r="AB26" s="46">
        <f t="shared" ref="AB26:AB33" si="9">AA26/Z26</f>
        <v>9.3809946164476812E-3</v>
      </c>
      <c r="AC26" s="14">
        <v>506463</v>
      </c>
      <c r="AD26" s="13">
        <v>3108</v>
      </c>
      <c r="AE26" s="46">
        <f t="shared" ref="AE26:AE35" si="10">AD26/AC26</f>
        <v>6.1366773091025405E-3</v>
      </c>
      <c r="AF26" s="14">
        <v>528725</v>
      </c>
      <c r="AG26" s="13">
        <v>2324</v>
      </c>
      <c r="AH26" s="46">
        <f t="shared" ref="AH26:AH35" si="11">AG26/AF26</f>
        <v>4.3954796917111917E-3</v>
      </c>
      <c r="AI26" s="14">
        <v>575193</v>
      </c>
      <c r="AJ26" s="13">
        <v>2053</v>
      </c>
      <c r="AK26" s="46">
        <f t="shared" ref="AK26:AK35" si="12">AJ26/AI26</f>
        <v>3.5692367605308132E-3</v>
      </c>
      <c r="AL26" s="75">
        <v>592832</v>
      </c>
      <c r="AM26" s="13">
        <v>2785</v>
      </c>
      <c r="AN26" s="46">
        <f t="shared" ref="AN26:AN35" si="13">AM26/AL26</f>
        <v>4.6977895930044259E-3</v>
      </c>
      <c r="AO26" s="75">
        <v>632892</v>
      </c>
      <c r="AP26" s="13">
        <v>2932</v>
      </c>
      <c r="AQ26" s="46">
        <f t="shared" ref="AQ26:AQ35" si="14">AP26/AO26</f>
        <v>4.6327019459876254E-3</v>
      </c>
      <c r="AR26" s="75">
        <v>660361</v>
      </c>
      <c r="AS26" s="13">
        <v>3247</v>
      </c>
      <c r="AT26" s="46">
        <f t="shared" ref="AT26:AT36" si="15">AS26/AR26</f>
        <v>4.917007515586172E-3</v>
      </c>
      <c r="AU26" s="14">
        <v>766948</v>
      </c>
      <c r="AV26" s="13">
        <v>3652</v>
      </c>
      <c r="AW26" s="46">
        <f t="shared" ref="AW26:AW36" si="16">AV26/AU26</f>
        <v>4.7617309126563988E-3</v>
      </c>
    </row>
    <row r="27" spans="1:49" x14ac:dyDescent="0.4">
      <c r="A27" s="45" t="s">
        <v>9</v>
      </c>
      <c r="B27" s="6">
        <v>427253</v>
      </c>
      <c r="C27" s="6">
        <v>14816</v>
      </c>
      <c r="D27" s="46">
        <f t="shared" si="1"/>
        <v>3.4677345741282097E-2</v>
      </c>
      <c r="E27" s="73">
        <v>536381</v>
      </c>
      <c r="F27" s="74">
        <v>10184</v>
      </c>
      <c r="G27" s="46">
        <f t="shared" si="2"/>
        <v>1.8986503996226561E-2</v>
      </c>
      <c r="H27" s="6">
        <v>543625</v>
      </c>
      <c r="I27" s="6">
        <v>9597</v>
      </c>
      <c r="J27" s="46">
        <f t="shared" si="3"/>
        <v>1.7653713497355714E-2</v>
      </c>
      <c r="K27" s="73">
        <v>534374</v>
      </c>
      <c r="L27" s="74">
        <v>7275</v>
      </c>
      <c r="M27" s="46">
        <f t="shared" si="4"/>
        <v>1.3614060564323863E-2</v>
      </c>
      <c r="N27" s="14">
        <v>497241</v>
      </c>
      <c r="O27" s="13">
        <v>6161</v>
      </c>
      <c r="P27" s="46">
        <f t="shared" si="5"/>
        <v>1.2390370062002127E-2</v>
      </c>
      <c r="Q27" s="14">
        <v>460291</v>
      </c>
      <c r="R27" s="13">
        <v>5118</v>
      </c>
      <c r="S27" s="46">
        <f t="shared" si="6"/>
        <v>1.1119052946940088E-2</v>
      </c>
      <c r="T27" s="6">
        <v>459978</v>
      </c>
      <c r="U27" s="6">
        <v>4731</v>
      </c>
      <c r="V27" s="46">
        <f t="shared" si="7"/>
        <v>1.0285274513128889E-2</v>
      </c>
      <c r="W27" s="73">
        <v>500923</v>
      </c>
      <c r="X27" s="74">
        <v>3058</v>
      </c>
      <c r="Y27" s="46">
        <f t="shared" si="8"/>
        <v>6.1047306671883706E-3</v>
      </c>
      <c r="Z27" s="14">
        <v>533141</v>
      </c>
      <c r="AA27" s="13">
        <v>3521</v>
      </c>
      <c r="AB27" s="46">
        <f t="shared" si="9"/>
        <v>6.6042566600580336E-3</v>
      </c>
      <c r="AC27" s="14">
        <v>589550</v>
      </c>
      <c r="AD27" s="13">
        <v>2390</v>
      </c>
      <c r="AE27" s="46">
        <f t="shared" si="10"/>
        <v>4.0539394453396656E-3</v>
      </c>
      <c r="AF27" s="14">
        <v>581072</v>
      </c>
      <c r="AG27" s="13">
        <v>5580</v>
      </c>
      <c r="AH27" s="46">
        <f t="shared" si="11"/>
        <v>9.6029407715394997E-3</v>
      </c>
      <c r="AI27" s="14">
        <v>596993</v>
      </c>
      <c r="AJ27" s="13">
        <v>7073</v>
      </c>
      <c r="AK27" s="46">
        <f t="shared" si="12"/>
        <v>1.1847710107153684E-2</v>
      </c>
      <c r="AL27" s="75">
        <v>526408</v>
      </c>
      <c r="AM27" s="13">
        <v>9270</v>
      </c>
      <c r="AN27" s="46">
        <f t="shared" si="13"/>
        <v>1.7609914742937039E-2</v>
      </c>
      <c r="AO27" s="75">
        <v>512299</v>
      </c>
      <c r="AP27" s="13">
        <v>9025</v>
      </c>
      <c r="AQ27" s="46">
        <f t="shared" si="14"/>
        <v>1.7616665267744032E-2</v>
      </c>
      <c r="AR27" s="75">
        <v>449687</v>
      </c>
      <c r="AS27" s="13">
        <v>11086</v>
      </c>
      <c r="AT27" s="46">
        <f t="shared" si="15"/>
        <v>2.4652702880003201E-2</v>
      </c>
      <c r="AU27" s="14">
        <v>500448</v>
      </c>
      <c r="AV27" s="13">
        <v>10134</v>
      </c>
      <c r="AW27" s="46">
        <f t="shared" si="16"/>
        <v>2.0249856128908499E-2</v>
      </c>
    </row>
    <row r="28" spans="1:49" x14ac:dyDescent="0.4">
      <c r="A28" s="45" t="s">
        <v>0</v>
      </c>
      <c r="B28" s="6">
        <v>303520</v>
      </c>
      <c r="C28" s="6">
        <v>9243</v>
      </c>
      <c r="D28" s="46">
        <f t="shared" si="1"/>
        <v>3.0452688455455984E-2</v>
      </c>
      <c r="E28" s="73">
        <v>343222</v>
      </c>
      <c r="F28" s="74">
        <v>10160</v>
      </c>
      <c r="G28" s="46">
        <f t="shared" si="2"/>
        <v>2.9601832050393038E-2</v>
      </c>
      <c r="H28" s="6">
        <v>384798</v>
      </c>
      <c r="I28" s="6">
        <v>5250</v>
      </c>
      <c r="J28" s="46">
        <f t="shared" si="3"/>
        <v>1.364352205572794E-2</v>
      </c>
      <c r="K28" s="73">
        <v>427469</v>
      </c>
      <c r="L28" s="74">
        <v>5247</v>
      </c>
      <c r="M28" s="46">
        <f t="shared" si="4"/>
        <v>1.2274574296615661E-2</v>
      </c>
      <c r="N28" s="14">
        <v>458781</v>
      </c>
      <c r="O28" s="13">
        <v>7485</v>
      </c>
      <c r="P28" s="46">
        <f t="shared" si="5"/>
        <v>1.6314973811034021E-2</v>
      </c>
      <c r="Q28" s="14">
        <v>482716</v>
      </c>
      <c r="R28" s="13">
        <v>6818</v>
      </c>
      <c r="S28" s="46">
        <f t="shared" si="6"/>
        <v>1.4124246969232427E-2</v>
      </c>
      <c r="T28" s="6">
        <v>515501</v>
      </c>
      <c r="U28" s="6">
        <v>6182</v>
      </c>
      <c r="V28" s="46">
        <f t="shared" si="7"/>
        <v>1.1992217279888884E-2</v>
      </c>
      <c r="W28" s="73">
        <v>562302</v>
      </c>
      <c r="X28" s="74">
        <v>5296</v>
      </c>
      <c r="Y28" s="46">
        <f t="shared" si="8"/>
        <v>9.4184263972029274E-3</v>
      </c>
      <c r="Z28" s="14">
        <v>605512</v>
      </c>
      <c r="AA28" s="13">
        <v>3586</v>
      </c>
      <c r="AB28" s="46">
        <f t="shared" si="9"/>
        <v>5.922260830503772E-3</v>
      </c>
      <c r="AC28" s="14">
        <v>674011</v>
      </c>
      <c r="AD28" s="13">
        <v>3219</v>
      </c>
      <c r="AE28" s="46">
        <f t="shared" si="10"/>
        <v>4.7758864469570972E-3</v>
      </c>
      <c r="AF28" s="14">
        <v>756578</v>
      </c>
      <c r="AG28" s="13">
        <v>2734</v>
      </c>
      <c r="AH28" s="46">
        <f t="shared" si="11"/>
        <v>3.6136393075135676E-3</v>
      </c>
      <c r="AI28" s="14">
        <v>844011</v>
      </c>
      <c r="AJ28" s="13">
        <v>4382</v>
      </c>
      <c r="AK28" s="46">
        <f t="shared" si="12"/>
        <v>5.1918754613387739E-3</v>
      </c>
      <c r="AL28" s="75">
        <v>893535</v>
      </c>
      <c r="AM28" s="13">
        <v>5210</v>
      </c>
      <c r="AN28" s="46">
        <f t="shared" si="13"/>
        <v>5.8307732769281558E-3</v>
      </c>
      <c r="AO28" s="75">
        <v>960526</v>
      </c>
      <c r="AP28" s="13">
        <v>5016</v>
      </c>
      <c r="AQ28" s="46">
        <f t="shared" si="14"/>
        <v>5.2221387031688889E-3</v>
      </c>
      <c r="AR28" s="75">
        <v>1006903</v>
      </c>
      <c r="AS28" s="13">
        <v>3951</v>
      </c>
      <c r="AT28" s="46">
        <f t="shared" si="15"/>
        <v>3.9239132269940601E-3</v>
      </c>
      <c r="AU28" s="14">
        <v>1137897</v>
      </c>
      <c r="AV28" s="13">
        <v>3807</v>
      </c>
      <c r="AW28" s="46">
        <f t="shared" si="16"/>
        <v>3.3456455197614548E-3</v>
      </c>
    </row>
    <row r="29" spans="1:49" x14ac:dyDescent="0.4">
      <c r="A29" s="45" t="s">
        <v>2</v>
      </c>
      <c r="B29" s="6">
        <v>227546</v>
      </c>
      <c r="C29" s="6">
        <v>10412</v>
      </c>
      <c r="D29" s="46">
        <f t="shared" si="1"/>
        <v>4.5757780844312798E-2</v>
      </c>
      <c r="E29" s="73">
        <v>272616</v>
      </c>
      <c r="F29" s="74">
        <v>9535</v>
      </c>
      <c r="G29" s="46">
        <f t="shared" si="2"/>
        <v>3.4975936848901018E-2</v>
      </c>
      <c r="H29" s="6">
        <v>292209</v>
      </c>
      <c r="I29" s="6">
        <v>8676</v>
      </c>
      <c r="J29" s="46">
        <f t="shared" si="3"/>
        <v>2.9691077276880588E-2</v>
      </c>
      <c r="K29" s="73">
        <v>353245</v>
      </c>
      <c r="L29" s="74">
        <v>9041</v>
      </c>
      <c r="M29" s="46">
        <f t="shared" si="4"/>
        <v>2.5594134382652269E-2</v>
      </c>
      <c r="N29" s="14">
        <v>388818</v>
      </c>
      <c r="O29" s="13">
        <v>9112</v>
      </c>
      <c r="P29" s="46">
        <f t="shared" si="5"/>
        <v>2.3435129032092137E-2</v>
      </c>
      <c r="Q29" s="14">
        <v>422371</v>
      </c>
      <c r="R29" s="13">
        <v>10009</v>
      </c>
      <c r="S29" s="46">
        <f t="shared" si="6"/>
        <v>2.369717617923579E-2</v>
      </c>
      <c r="T29" s="6">
        <v>477434</v>
      </c>
      <c r="U29" s="6">
        <v>11698</v>
      </c>
      <c r="V29" s="46">
        <f t="shared" si="7"/>
        <v>2.4501815957807781E-2</v>
      </c>
      <c r="W29" s="73">
        <v>512151</v>
      </c>
      <c r="X29" s="74">
        <v>11616</v>
      </c>
      <c r="Y29" s="46">
        <f t="shared" si="8"/>
        <v>2.2680810932713204E-2</v>
      </c>
      <c r="Z29" s="14">
        <v>522078</v>
      </c>
      <c r="AA29" s="13">
        <v>12305</v>
      </c>
      <c r="AB29" s="46">
        <f t="shared" si="9"/>
        <v>2.3569275089162921E-2</v>
      </c>
      <c r="AC29" s="14">
        <v>555026</v>
      </c>
      <c r="AD29" s="13">
        <v>17671</v>
      </c>
      <c r="AE29" s="46">
        <f t="shared" si="10"/>
        <v>3.1838148122790642E-2</v>
      </c>
      <c r="AF29" s="14">
        <v>530896</v>
      </c>
      <c r="AG29" s="13">
        <v>31460</v>
      </c>
      <c r="AH29" s="46">
        <f t="shared" si="11"/>
        <v>5.9258310478888521E-2</v>
      </c>
      <c r="AI29" s="14">
        <v>535252</v>
      </c>
      <c r="AJ29" s="13">
        <v>41836</v>
      </c>
      <c r="AK29" s="46">
        <f>AJ29/AI29</f>
        <v>7.8161314670472978E-2</v>
      </c>
      <c r="AL29" s="75">
        <v>504342</v>
      </c>
      <c r="AM29" s="13">
        <v>62072</v>
      </c>
      <c r="AN29" s="46">
        <f t="shared" si="13"/>
        <v>0.12307521483437826</v>
      </c>
      <c r="AO29" s="75">
        <v>462412</v>
      </c>
      <c r="AP29" s="13">
        <v>64183</v>
      </c>
      <c r="AQ29" s="46">
        <f t="shared" si="14"/>
        <v>0.13880046365578749</v>
      </c>
      <c r="AR29" s="75">
        <v>404172</v>
      </c>
      <c r="AS29" s="13">
        <v>63140</v>
      </c>
      <c r="AT29" s="46">
        <f t="shared" si="15"/>
        <v>0.15622061894440981</v>
      </c>
      <c r="AU29" s="14">
        <v>410339</v>
      </c>
      <c r="AV29" s="13">
        <v>60590</v>
      </c>
      <c r="AW29" s="46">
        <f t="shared" si="16"/>
        <v>0.14765839951844695</v>
      </c>
    </row>
    <row r="30" spans="1:49" x14ac:dyDescent="0.4">
      <c r="A30" s="45" t="s">
        <v>8</v>
      </c>
      <c r="B30" s="6">
        <v>155365</v>
      </c>
      <c r="C30" s="6">
        <v>3715</v>
      </c>
      <c r="D30" s="46">
        <f t="shared" si="1"/>
        <v>2.3911434364239051E-2</v>
      </c>
      <c r="E30" s="73">
        <v>205737</v>
      </c>
      <c r="F30" s="74">
        <v>3773</v>
      </c>
      <c r="G30" s="46">
        <f t="shared" si="2"/>
        <v>1.8338947296791534E-2</v>
      </c>
      <c r="H30" s="6">
        <v>213705</v>
      </c>
      <c r="I30" s="6">
        <v>5079</v>
      </c>
      <c r="J30" s="46">
        <f t="shared" si="3"/>
        <v>2.3766406962869375E-2</v>
      </c>
      <c r="K30" s="73">
        <v>197284</v>
      </c>
      <c r="L30" s="74">
        <v>3817</v>
      </c>
      <c r="M30" s="46">
        <f t="shared" si="4"/>
        <v>1.9347742340990653E-2</v>
      </c>
      <c r="N30" s="14">
        <v>182064</v>
      </c>
      <c r="O30" s="13">
        <v>2693</v>
      </c>
      <c r="P30" s="46">
        <f t="shared" si="5"/>
        <v>1.4791501889445469E-2</v>
      </c>
      <c r="Q30" s="14">
        <v>196091</v>
      </c>
      <c r="R30" s="13">
        <v>2058</v>
      </c>
      <c r="S30" s="46">
        <f t="shared" si="6"/>
        <v>1.0495127262342484E-2</v>
      </c>
      <c r="T30" s="6">
        <v>200362</v>
      </c>
      <c r="U30" s="6">
        <v>1514</v>
      </c>
      <c r="V30" s="46">
        <f t="shared" si="7"/>
        <v>7.5563230552699616E-3</v>
      </c>
      <c r="W30" s="73">
        <v>205199</v>
      </c>
      <c r="X30" s="74">
        <v>1148</v>
      </c>
      <c r="Y30" s="46">
        <f t="shared" si="8"/>
        <v>5.5945691743137151E-3</v>
      </c>
      <c r="Z30" s="14">
        <v>204834</v>
      </c>
      <c r="AA30" s="13">
        <v>836</v>
      </c>
      <c r="AB30" s="46">
        <f t="shared" si="9"/>
        <v>4.0813536815177166E-3</v>
      </c>
      <c r="AC30" s="14">
        <v>201858</v>
      </c>
      <c r="AD30" s="13">
        <v>666</v>
      </c>
      <c r="AE30" s="46">
        <f t="shared" si="10"/>
        <v>3.2993490473501173E-3</v>
      </c>
      <c r="AF30" s="14">
        <v>207977</v>
      </c>
      <c r="AG30" s="13">
        <v>586</v>
      </c>
      <c r="AH30" s="46">
        <f t="shared" si="11"/>
        <v>2.8176192559754205E-3</v>
      </c>
      <c r="AI30" s="14">
        <v>207872</v>
      </c>
      <c r="AJ30" s="13">
        <v>819</v>
      </c>
      <c r="AK30" s="46">
        <f t="shared" si="12"/>
        <v>3.9399245689655171E-3</v>
      </c>
      <c r="AL30" s="75">
        <v>205021</v>
      </c>
      <c r="AM30" s="13">
        <v>945</v>
      </c>
      <c r="AN30" s="46">
        <f t="shared" si="13"/>
        <v>4.6092839270123545E-3</v>
      </c>
      <c r="AO30" s="75">
        <v>212227</v>
      </c>
      <c r="AP30" s="13">
        <v>594</v>
      </c>
      <c r="AQ30" s="46">
        <f t="shared" si="14"/>
        <v>2.7988898679244395E-3</v>
      </c>
      <c r="AR30" s="75">
        <v>236880</v>
      </c>
      <c r="AS30" s="13">
        <v>810</v>
      </c>
      <c r="AT30" s="46">
        <f t="shared" si="15"/>
        <v>3.419452887537994E-3</v>
      </c>
      <c r="AU30" s="14">
        <v>341120</v>
      </c>
      <c r="AV30" s="13">
        <v>904</v>
      </c>
      <c r="AW30" s="46">
        <f t="shared" si="16"/>
        <v>2.650093808630394E-3</v>
      </c>
    </row>
    <row r="31" spans="1:49" x14ac:dyDescent="0.4">
      <c r="A31" s="45" t="s">
        <v>1</v>
      </c>
      <c r="B31" s="6">
        <v>99700</v>
      </c>
      <c r="C31" s="6">
        <v>2761</v>
      </c>
      <c r="D31" s="46">
        <f t="shared" si="1"/>
        <v>2.769307923771314E-2</v>
      </c>
      <c r="E31" s="73">
        <v>135784</v>
      </c>
      <c r="F31" s="74">
        <v>3343</v>
      </c>
      <c r="G31" s="46">
        <f t="shared" si="2"/>
        <v>2.4619984681553055E-2</v>
      </c>
      <c r="H31" s="6">
        <v>148799</v>
      </c>
      <c r="I31" s="6">
        <v>4078</v>
      </c>
      <c r="J31" s="46">
        <f t="shared" si="3"/>
        <v>2.7406098159261823E-2</v>
      </c>
      <c r="K31" s="73">
        <v>167069</v>
      </c>
      <c r="L31" s="74">
        <v>3791</v>
      </c>
      <c r="M31" s="46">
        <f t="shared" si="4"/>
        <v>2.26912233867444E-2</v>
      </c>
      <c r="N31" s="14">
        <v>169323</v>
      </c>
      <c r="O31" s="13">
        <v>1466</v>
      </c>
      <c r="P31" s="46">
        <f t="shared" si="5"/>
        <v>8.658008658008658E-3</v>
      </c>
      <c r="Q31" s="14">
        <v>191617</v>
      </c>
      <c r="R31" s="13">
        <v>1120</v>
      </c>
      <c r="S31" s="46">
        <f t="shared" si="6"/>
        <v>5.8449928764149322E-3</v>
      </c>
      <c r="T31" s="6">
        <v>202875</v>
      </c>
      <c r="U31" s="6">
        <v>740</v>
      </c>
      <c r="V31" s="46">
        <f t="shared" si="7"/>
        <v>3.6475662353666052E-3</v>
      </c>
      <c r="W31" s="73">
        <v>202714</v>
      </c>
      <c r="X31" s="74">
        <v>964</v>
      </c>
      <c r="Y31" s="46">
        <f t="shared" si="8"/>
        <v>4.7554682952336792E-3</v>
      </c>
      <c r="Z31" s="14">
        <v>199892</v>
      </c>
      <c r="AA31" s="13">
        <v>1055</v>
      </c>
      <c r="AB31" s="46">
        <f t="shared" si="9"/>
        <v>5.2778500390210717E-3</v>
      </c>
      <c r="AC31" s="14">
        <v>218883</v>
      </c>
      <c r="AD31" s="13">
        <v>1223</v>
      </c>
      <c r="AE31" s="46">
        <f t="shared" si="10"/>
        <v>5.5874599671970867E-3</v>
      </c>
      <c r="AF31" s="14">
        <v>207823</v>
      </c>
      <c r="AG31" s="13">
        <v>1705</v>
      </c>
      <c r="AH31" s="46">
        <f t="shared" si="11"/>
        <v>8.2040967554120568E-3</v>
      </c>
      <c r="AI31" s="14">
        <v>222211</v>
      </c>
      <c r="AJ31" s="13">
        <v>3196</v>
      </c>
      <c r="AK31" s="46">
        <f t="shared" si="12"/>
        <v>1.4382726327679549E-2</v>
      </c>
      <c r="AL31" s="75">
        <v>210539</v>
      </c>
      <c r="AM31" s="13">
        <v>5447</v>
      </c>
      <c r="AN31" s="46">
        <f t="shared" si="13"/>
        <v>2.5871691230603355E-2</v>
      </c>
      <c r="AO31" s="75">
        <v>217609</v>
      </c>
      <c r="AP31" s="13">
        <v>4983</v>
      </c>
      <c r="AQ31" s="46">
        <f t="shared" si="14"/>
        <v>2.2898869072510788E-2</v>
      </c>
      <c r="AR31" s="75">
        <v>181634</v>
      </c>
      <c r="AS31" s="13">
        <v>6004</v>
      </c>
      <c r="AT31" s="46">
        <f t="shared" si="15"/>
        <v>3.3055485206514197E-2</v>
      </c>
      <c r="AU31" s="14">
        <v>218160</v>
      </c>
      <c r="AV31" s="13">
        <v>6331</v>
      </c>
      <c r="AW31" s="46">
        <f t="shared" si="16"/>
        <v>2.9019985331866519E-2</v>
      </c>
    </row>
    <row r="32" spans="1:49" x14ac:dyDescent="0.4">
      <c r="A32" s="45" t="s">
        <v>44</v>
      </c>
      <c r="B32" s="6">
        <v>93340</v>
      </c>
      <c r="C32" s="2">
        <v>1179</v>
      </c>
      <c r="D32" s="46">
        <f t="shared" si="1"/>
        <v>1.2631240625669594E-2</v>
      </c>
      <c r="E32" s="73">
        <v>102826</v>
      </c>
      <c r="F32" s="74">
        <v>692</v>
      </c>
      <c r="G32" s="46">
        <f t="shared" si="2"/>
        <v>6.7298154163343898E-3</v>
      </c>
      <c r="H32" s="6">
        <v>115779</v>
      </c>
      <c r="I32" s="2">
        <v>494</v>
      </c>
      <c r="J32" s="46">
        <f t="shared" si="3"/>
        <v>4.2667495832577583E-3</v>
      </c>
      <c r="K32" s="73">
        <v>141352</v>
      </c>
      <c r="L32" s="74">
        <v>548</v>
      </c>
      <c r="M32" s="46">
        <f t="shared" si="4"/>
        <v>3.8768464542418926E-3</v>
      </c>
      <c r="N32" s="14">
        <v>148521</v>
      </c>
      <c r="O32" s="13">
        <v>617</v>
      </c>
      <c r="P32" s="46">
        <f t="shared" si="5"/>
        <v>4.154294678866962E-3</v>
      </c>
      <c r="Q32" s="14">
        <v>176330</v>
      </c>
      <c r="R32" s="13">
        <v>438</v>
      </c>
      <c r="S32" s="46">
        <f t="shared" si="6"/>
        <v>2.4839789031928768E-3</v>
      </c>
      <c r="T32" s="6">
        <v>188557</v>
      </c>
      <c r="U32" s="2">
        <v>345</v>
      </c>
      <c r="V32" s="46">
        <f t="shared" si="7"/>
        <v>1.8296854532051316E-3</v>
      </c>
      <c r="W32" s="73">
        <v>203344</v>
      </c>
      <c r="X32" s="74">
        <v>271</v>
      </c>
      <c r="Y32" s="46">
        <f t="shared" si="8"/>
        <v>1.3327169722244078E-3</v>
      </c>
      <c r="Z32" s="14">
        <v>213579</v>
      </c>
      <c r="AA32" s="13">
        <v>267</v>
      </c>
      <c r="AB32" s="46">
        <f t="shared" si="9"/>
        <v>1.2501229053418174E-3</v>
      </c>
      <c r="AC32" s="14">
        <v>228711</v>
      </c>
      <c r="AD32" s="13">
        <v>446</v>
      </c>
      <c r="AE32" s="46">
        <f t="shared" si="10"/>
        <v>1.950059245073477E-3</v>
      </c>
      <c r="AF32" s="14">
        <v>255099</v>
      </c>
      <c r="AG32" s="13">
        <v>2046</v>
      </c>
      <c r="AH32" s="46">
        <f t="shared" si="11"/>
        <v>8.0204156033539913E-3</v>
      </c>
      <c r="AI32" s="14">
        <v>258147</v>
      </c>
      <c r="AJ32" s="13">
        <v>4016</v>
      </c>
      <c r="AK32" s="46">
        <f t="shared" si="12"/>
        <v>1.5557027585058126E-2</v>
      </c>
      <c r="AL32" s="75">
        <v>249938</v>
      </c>
      <c r="AM32" s="13">
        <v>7859</v>
      </c>
      <c r="AN32" s="46">
        <f t="shared" si="13"/>
        <v>3.1443798061919354E-2</v>
      </c>
      <c r="AO32" s="75">
        <v>239377</v>
      </c>
      <c r="AP32" s="13">
        <v>10131</v>
      </c>
      <c r="AQ32" s="46">
        <f t="shared" si="14"/>
        <v>4.232236179749934E-2</v>
      </c>
      <c r="AR32" s="75">
        <v>230098</v>
      </c>
      <c r="AS32" s="13">
        <v>13275</v>
      </c>
      <c r="AT32" s="46">
        <f t="shared" si="15"/>
        <v>5.7692809150883539E-2</v>
      </c>
      <c r="AU32" s="14">
        <v>234618</v>
      </c>
      <c r="AV32" s="13">
        <v>13584</v>
      </c>
      <c r="AW32" s="46">
        <f t="shared" si="16"/>
        <v>5.789837096897936E-2</v>
      </c>
    </row>
    <row r="33" spans="1:50" x14ac:dyDescent="0.4">
      <c r="A33" s="144" t="s">
        <v>6</v>
      </c>
      <c r="B33" s="6">
        <v>144755</v>
      </c>
      <c r="C33" s="6">
        <v>3152</v>
      </c>
      <c r="D33" s="46">
        <f t="shared" si="1"/>
        <v>2.1774722807502332E-2</v>
      </c>
      <c r="E33" s="73">
        <v>198615</v>
      </c>
      <c r="F33" s="74">
        <v>2482</v>
      </c>
      <c r="G33" s="46">
        <f t="shared" si="2"/>
        <v>1.249653852931551E-2</v>
      </c>
      <c r="H33" s="6">
        <v>210882</v>
      </c>
      <c r="I33" s="6">
        <v>2805</v>
      </c>
      <c r="J33" s="46">
        <f t="shared" si="3"/>
        <v>1.330127749167781E-2</v>
      </c>
      <c r="K33" s="73">
        <v>244173</v>
      </c>
      <c r="L33" s="74">
        <v>2061</v>
      </c>
      <c r="M33" s="46">
        <f t="shared" si="4"/>
        <v>8.4407366907889077E-3</v>
      </c>
      <c r="N33" s="14">
        <v>258432</v>
      </c>
      <c r="O33" s="13">
        <v>2684</v>
      </c>
      <c r="P33" s="46">
        <f t="shared" si="5"/>
        <v>1.0385710747894997E-2</v>
      </c>
      <c r="Q33" s="14">
        <v>283344</v>
      </c>
      <c r="R33" s="13">
        <v>2260</v>
      </c>
      <c r="S33" s="46">
        <f t="shared" si="6"/>
        <v>7.9761703088824885E-3</v>
      </c>
      <c r="T33" s="6">
        <v>290196</v>
      </c>
      <c r="U33" s="6">
        <v>1476</v>
      </c>
      <c r="V33" s="46">
        <f t="shared" si="7"/>
        <v>5.0862175908696194E-3</v>
      </c>
      <c r="W33" s="73">
        <v>314693</v>
      </c>
      <c r="X33" s="74">
        <v>1133</v>
      </c>
      <c r="Y33" s="46">
        <f t="shared" si="8"/>
        <v>3.6003342940580186E-3</v>
      </c>
      <c r="Z33" s="14">
        <v>328364</v>
      </c>
      <c r="AA33" s="13">
        <v>1370</v>
      </c>
      <c r="AB33" s="46">
        <f t="shared" si="9"/>
        <v>4.1721991448514456E-3</v>
      </c>
      <c r="AC33" s="14">
        <v>351648</v>
      </c>
      <c r="AD33" s="13">
        <v>939</v>
      </c>
      <c r="AE33" s="46">
        <f t="shared" si="10"/>
        <v>2.6702839202839201E-3</v>
      </c>
      <c r="AF33" s="14">
        <v>395085</v>
      </c>
      <c r="AG33" s="13">
        <v>604</v>
      </c>
      <c r="AH33" s="46">
        <f t="shared" si="11"/>
        <v>1.5287849450118329E-3</v>
      </c>
      <c r="AI33" s="14">
        <v>457471</v>
      </c>
      <c r="AJ33" s="13">
        <v>1106</v>
      </c>
      <c r="AK33" s="46">
        <f t="shared" si="12"/>
        <v>2.417639588083179E-3</v>
      </c>
      <c r="AL33" s="75">
        <v>453344</v>
      </c>
      <c r="AM33" s="13">
        <v>2122</v>
      </c>
      <c r="AN33" s="46">
        <f t="shared" si="13"/>
        <v>4.6807722171243026E-3</v>
      </c>
      <c r="AO33" s="75">
        <v>528367</v>
      </c>
      <c r="AP33" s="13">
        <v>2303</v>
      </c>
      <c r="AQ33" s="46">
        <f t="shared" si="14"/>
        <v>4.3587127886487989E-3</v>
      </c>
      <c r="AR33" s="75">
        <v>552447</v>
      </c>
      <c r="AS33" s="13">
        <v>3783</v>
      </c>
      <c r="AT33" s="46">
        <f t="shared" si="15"/>
        <v>6.847715708475202E-3</v>
      </c>
      <c r="AU33" s="14">
        <v>769261</v>
      </c>
      <c r="AV33" s="13">
        <v>4431</v>
      </c>
      <c r="AW33" s="46">
        <f t="shared" si="16"/>
        <v>5.7600736291063765E-3</v>
      </c>
    </row>
    <row r="34" spans="1:50" x14ac:dyDescent="0.4">
      <c r="A34" s="144" t="s">
        <v>268</v>
      </c>
      <c r="B34" s="6"/>
      <c r="C34" s="6"/>
      <c r="D34" s="46"/>
      <c r="E34" s="73"/>
      <c r="F34" s="74"/>
      <c r="G34" s="46"/>
      <c r="H34" s="6"/>
      <c r="I34" s="6"/>
      <c r="J34" s="46"/>
      <c r="K34" s="73"/>
      <c r="L34" s="74"/>
      <c r="M34" s="46"/>
      <c r="N34" s="14"/>
      <c r="O34" s="13"/>
      <c r="P34" s="46"/>
      <c r="Q34" s="14"/>
      <c r="R34" s="13"/>
      <c r="S34" s="46"/>
      <c r="T34" s="6"/>
      <c r="U34" s="6"/>
      <c r="V34" s="46"/>
      <c r="W34" s="73"/>
      <c r="X34" s="74"/>
      <c r="Y34" s="46"/>
      <c r="Z34" s="14"/>
      <c r="AA34" s="13"/>
      <c r="AB34" s="46"/>
      <c r="AC34" s="14"/>
      <c r="AD34" s="13"/>
      <c r="AE34" s="46"/>
      <c r="AF34" s="14">
        <v>55881</v>
      </c>
      <c r="AG34" s="13">
        <v>207</v>
      </c>
      <c r="AH34" s="46">
        <f t="shared" si="11"/>
        <v>3.7043002093734901E-3</v>
      </c>
      <c r="AI34" s="14">
        <v>77092</v>
      </c>
      <c r="AJ34" s="13">
        <v>227</v>
      </c>
      <c r="AK34" s="46">
        <f t="shared" si="12"/>
        <v>2.9445338037669276E-3</v>
      </c>
      <c r="AL34" s="75">
        <v>130682</v>
      </c>
      <c r="AM34" s="13">
        <v>313</v>
      </c>
      <c r="AN34" s="46">
        <f t="shared" si="13"/>
        <v>2.3951271024318576E-3</v>
      </c>
      <c r="AO34" s="75">
        <v>122569</v>
      </c>
      <c r="AP34" s="13">
        <v>282</v>
      </c>
      <c r="AQ34" s="46">
        <f t="shared" si="14"/>
        <v>2.3007448865536963E-3</v>
      </c>
      <c r="AR34" s="75">
        <v>179338</v>
      </c>
      <c r="AS34" s="13">
        <v>177</v>
      </c>
      <c r="AT34" s="46">
        <f t="shared" si="15"/>
        <v>9.8696316452731711E-4</v>
      </c>
      <c r="AU34" s="14">
        <v>143305</v>
      </c>
      <c r="AV34" s="13">
        <v>175</v>
      </c>
      <c r="AW34" s="46">
        <f t="shared" si="16"/>
        <v>1.2211716269495132E-3</v>
      </c>
    </row>
    <row r="35" spans="1:50" x14ac:dyDescent="0.4">
      <c r="A35" s="144" t="s">
        <v>75</v>
      </c>
      <c r="B35" s="6">
        <v>28199</v>
      </c>
      <c r="C35" s="2">
        <v>551</v>
      </c>
      <c r="D35" s="46">
        <f t="shared" ref="D35:D36" si="17">C35/B35</f>
        <v>1.9539699989361326E-2</v>
      </c>
      <c r="E35" s="73">
        <v>22116</v>
      </c>
      <c r="F35" s="74">
        <v>312</v>
      </c>
      <c r="G35" s="46">
        <f t="shared" ref="G35" si="18">F35/E35</f>
        <v>1.410743353228432E-2</v>
      </c>
      <c r="H35" s="6">
        <v>18788</v>
      </c>
      <c r="I35" s="2">
        <v>247</v>
      </c>
      <c r="J35" s="46">
        <f t="shared" ref="J35:J36" si="19">I35/H35</f>
        <v>1.3146689376197573E-2</v>
      </c>
      <c r="K35" s="73">
        <v>14249</v>
      </c>
      <c r="L35" s="74">
        <v>206</v>
      </c>
      <c r="M35" s="46">
        <f t="shared" ref="M35" si="20">L35/K35</f>
        <v>1.445715488806232E-2</v>
      </c>
      <c r="N35" s="14">
        <v>14640</v>
      </c>
      <c r="O35" s="13">
        <v>175</v>
      </c>
      <c r="P35" s="46">
        <f>O35/N35</f>
        <v>1.1953551912568305E-2</v>
      </c>
      <c r="Q35" s="14">
        <v>14811</v>
      </c>
      <c r="R35" s="13">
        <v>197</v>
      </c>
      <c r="S35" s="46">
        <f t="shared" ref="S35" si="21">R35/Q35</f>
        <v>1.3300924988184458E-2</v>
      </c>
      <c r="T35" s="6">
        <v>20798</v>
      </c>
      <c r="U35" s="2">
        <v>247</v>
      </c>
      <c r="V35" s="46">
        <f t="shared" ref="V35:V36" si="22">U35/T35</f>
        <v>1.1876141936724685E-2</v>
      </c>
      <c r="W35" s="73">
        <v>18523</v>
      </c>
      <c r="X35" s="74">
        <v>246</v>
      </c>
      <c r="Y35" s="46">
        <f t="shared" si="8"/>
        <v>1.3280786049775953E-2</v>
      </c>
      <c r="Z35" s="14">
        <v>24583</v>
      </c>
      <c r="AA35" s="13">
        <v>194</v>
      </c>
      <c r="AB35" s="46">
        <f>AA35/Z35</f>
        <v>7.8916324289142904E-3</v>
      </c>
      <c r="AC35" s="14">
        <v>20041</v>
      </c>
      <c r="AD35" s="13">
        <v>206</v>
      </c>
      <c r="AE35" s="46">
        <f t="shared" si="10"/>
        <v>1.0278928197195749E-2</v>
      </c>
      <c r="AF35" s="14">
        <v>16785</v>
      </c>
      <c r="AG35" s="13">
        <v>145</v>
      </c>
      <c r="AH35" s="46">
        <f t="shared" si="11"/>
        <v>8.6386654751266015E-3</v>
      </c>
      <c r="AI35" s="14">
        <v>15002</v>
      </c>
      <c r="AJ35" s="13">
        <v>210</v>
      </c>
      <c r="AK35" s="46">
        <f t="shared" si="12"/>
        <v>1.3998133582189041E-2</v>
      </c>
      <c r="AL35" s="75">
        <v>26929</v>
      </c>
      <c r="AM35" s="13">
        <v>181</v>
      </c>
      <c r="AN35" s="46">
        <f t="shared" si="13"/>
        <v>6.7213784396004308E-3</v>
      </c>
      <c r="AO35" s="75">
        <v>21575</v>
      </c>
      <c r="AP35" s="13">
        <v>192</v>
      </c>
      <c r="AQ35" s="46">
        <f t="shared" si="14"/>
        <v>8.8991888760139044E-3</v>
      </c>
      <c r="AR35" s="75">
        <v>23804</v>
      </c>
      <c r="AS35" s="13">
        <v>140</v>
      </c>
      <c r="AT35" s="46">
        <f t="shared" si="15"/>
        <v>5.8813644765585617E-3</v>
      </c>
      <c r="AU35" s="14">
        <v>36783</v>
      </c>
      <c r="AV35" s="13">
        <v>148</v>
      </c>
      <c r="AW35" s="46">
        <f t="shared" si="16"/>
        <v>4.0235978577060055E-3</v>
      </c>
    </row>
    <row r="36" spans="1:50" x14ac:dyDescent="0.4">
      <c r="A36" s="45" t="s">
        <v>46</v>
      </c>
      <c r="B36" s="6">
        <v>190874</v>
      </c>
      <c r="C36" s="6">
        <v>12449</v>
      </c>
      <c r="D36" s="46">
        <f t="shared" si="17"/>
        <v>6.5221035866592628E-2</v>
      </c>
      <c r="E36" s="73">
        <v>212628</v>
      </c>
      <c r="F36" s="74">
        <v>11380</v>
      </c>
      <c r="G36" s="46">
        <f>F36/E36</f>
        <v>5.3520702823710894E-2</v>
      </c>
      <c r="H36" s="6">
        <v>226124</v>
      </c>
      <c r="I36" s="6">
        <v>10359</v>
      </c>
      <c r="J36" s="46">
        <f t="shared" si="19"/>
        <v>4.5811147865772762E-2</v>
      </c>
      <c r="K36" s="73">
        <v>214562</v>
      </c>
      <c r="L36" s="74">
        <v>9101</v>
      </c>
      <c r="M36" s="46">
        <f>L36/K36</f>
        <v>4.2416644140155293E-2</v>
      </c>
      <c r="N36" s="14">
        <v>216639</v>
      </c>
      <c r="O36" s="13">
        <v>8044</v>
      </c>
      <c r="P36" s="46">
        <f>O36/N36</f>
        <v>3.713089517584553E-2</v>
      </c>
      <c r="Q36" s="14">
        <v>253541</v>
      </c>
      <c r="R36" s="13">
        <v>6595</v>
      </c>
      <c r="S36" s="46">
        <f>R36/Q36</f>
        <v>2.6011572092876498E-2</v>
      </c>
      <c r="T36" s="6">
        <v>244113</v>
      </c>
      <c r="U36" s="6">
        <v>5621</v>
      </c>
      <c r="V36" s="46">
        <f t="shared" si="22"/>
        <v>2.3026221463010983E-2</v>
      </c>
      <c r="W36" s="73">
        <v>222191</v>
      </c>
      <c r="X36" s="74">
        <v>5229</v>
      </c>
      <c r="Y36" s="46">
        <f>X36/W36</f>
        <v>2.3533806499813223E-2</v>
      </c>
      <c r="Z36" s="14">
        <v>239279</v>
      </c>
      <c r="AA36" s="13">
        <v>4464</v>
      </c>
      <c r="AB36" s="46">
        <f>AA36/Z36</f>
        <v>1.8656045871137877E-2</v>
      </c>
      <c r="AC36" s="14">
        <v>251993</v>
      </c>
      <c r="AD36" s="13">
        <v>4300</v>
      </c>
      <c r="AE36" s="46">
        <f>AD36/AC36</f>
        <v>1.7063966062549358E-2</v>
      </c>
      <c r="AF36" s="14">
        <v>220399</v>
      </c>
      <c r="AG36" s="13">
        <v>4321</v>
      </c>
      <c r="AH36" s="46">
        <f>AG36/AF36</f>
        <v>1.9605352111397963E-2</v>
      </c>
      <c r="AI36" s="14">
        <v>223475</v>
      </c>
      <c r="AJ36" s="13">
        <v>4737</v>
      </c>
      <c r="AK36" s="46">
        <f>AJ36/AI36</f>
        <v>2.1197001901778721E-2</v>
      </c>
      <c r="AL36" s="75">
        <v>217476</v>
      </c>
      <c r="AM36" s="13">
        <v>6727</v>
      </c>
      <c r="AN36" s="46">
        <f>AM36/AL36</f>
        <v>3.0932148834813957E-2</v>
      </c>
      <c r="AO36" s="75">
        <v>237510</v>
      </c>
      <c r="AP36" s="13">
        <v>6663</v>
      </c>
      <c r="AQ36" s="46">
        <f>AP36/AO36</f>
        <v>2.8053555639762535E-2</v>
      </c>
      <c r="AR36" s="75">
        <v>217604</v>
      </c>
      <c r="AS36" s="13">
        <v>6030</v>
      </c>
      <c r="AT36" s="46">
        <f t="shared" si="15"/>
        <v>2.7710887667506113E-2</v>
      </c>
      <c r="AU36" s="14">
        <v>215726</v>
      </c>
      <c r="AV36" s="13">
        <v>5561</v>
      </c>
      <c r="AW36" s="46">
        <f t="shared" si="16"/>
        <v>2.5778070329955591E-2</v>
      </c>
    </row>
    <row r="37" spans="1:50" x14ac:dyDescent="0.4">
      <c r="A37" s="60" t="s">
        <v>269</v>
      </c>
      <c r="B37" s="35">
        <v>2968691</v>
      </c>
      <c r="C37" s="35">
        <v>108785</v>
      </c>
      <c r="D37" s="80">
        <v>3.6600000000000001E-2</v>
      </c>
      <c r="E37" s="81">
        <v>3411287</v>
      </c>
      <c r="F37" s="81">
        <v>95943</v>
      </c>
      <c r="G37" s="32">
        <v>2.81E-2</v>
      </c>
      <c r="H37" s="35">
        <v>3595440</v>
      </c>
      <c r="I37" s="35">
        <v>89157</v>
      </c>
      <c r="J37" s="80">
        <v>2.4799999999999999E-2</v>
      </c>
      <c r="K37" s="81">
        <v>3869699</v>
      </c>
      <c r="L37" s="81">
        <v>79069</v>
      </c>
      <c r="M37" s="32">
        <v>5.0000000000000001E-3</v>
      </c>
      <c r="N37" s="30">
        <v>3989570</v>
      </c>
      <c r="O37" s="31">
        <v>75931</v>
      </c>
      <c r="P37" s="32">
        <v>1.1111111111111112E-4</v>
      </c>
      <c r="Q37" s="30">
        <v>4247465</v>
      </c>
      <c r="R37" s="31">
        <v>72728</v>
      </c>
      <c r="S37" s="80">
        <v>1.7100000000000001E-2</v>
      </c>
      <c r="T37" s="35">
        <v>4427989</v>
      </c>
      <c r="U37" s="35">
        <v>72664</v>
      </c>
      <c r="V37" s="80">
        <v>1.6400000000000001E-2</v>
      </c>
      <c r="W37" s="81">
        <v>4592605</v>
      </c>
      <c r="X37" s="81">
        <v>72216</v>
      </c>
      <c r="Y37" s="32">
        <v>1.5699999999999999E-2</v>
      </c>
      <c r="Z37" s="30">
        <v>4728857</v>
      </c>
      <c r="AA37" s="31">
        <v>71462</v>
      </c>
      <c r="AB37" s="32">
        <v>1.5100000000000001E-2</v>
      </c>
      <c r="AC37" s="30">
        <v>5037409</v>
      </c>
      <c r="AD37" s="31">
        <v>79518</v>
      </c>
      <c r="AE37" s="80">
        <v>1.5800000000000002E-2</v>
      </c>
      <c r="AF37" s="30">
        <v>5147410</v>
      </c>
      <c r="AG37" s="31">
        <v>103072</v>
      </c>
      <c r="AH37" s="32">
        <v>0.02</v>
      </c>
      <c r="AI37" s="30">
        <v>5443632</v>
      </c>
      <c r="AJ37" s="31">
        <v>132164</v>
      </c>
      <c r="AK37" s="32">
        <v>2.4299999999999999E-2</v>
      </c>
      <c r="AL37" s="82">
        <v>5378404</v>
      </c>
      <c r="AM37" s="31">
        <v>177453</v>
      </c>
      <c r="AN37" s="34">
        <v>3.3000000000000002E-2</v>
      </c>
      <c r="AO37" s="82">
        <v>5495962</v>
      </c>
      <c r="AP37" s="31">
        <v>186326</v>
      </c>
      <c r="AQ37" s="32">
        <v>3.39E-2</v>
      </c>
      <c r="AR37" s="82">
        <v>5368250</v>
      </c>
      <c r="AS37" s="31">
        <v>188767</v>
      </c>
      <c r="AT37" s="32">
        <v>3.5200000000000002E-2</v>
      </c>
      <c r="AU37" s="35">
        <v>6090842</v>
      </c>
      <c r="AV37" s="31">
        <v>188196</v>
      </c>
      <c r="AW37" s="32">
        <v>3.09E-2</v>
      </c>
    </row>
    <row r="38" spans="1:50" x14ac:dyDescent="0.4">
      <c r="A38" s="9" t="s">
        <v>277</v>
      </c>
      <c r="B38" s="6">
        <f>SUM(B25:B36)-B37</f>
        <v>0</v>
      </c>
      <c r="C38" s="6">
        <f>SUM(C25:C36)-C37</f>
        <v>0</v>
      </c>
      <c r="D38" s="5">
        <f>C37/B37-D37</f>
        <v>4.4096674258115032E-5</v>
      </c>
      <c r="E38" s="6">
        <f>SUM(E25:E36)-E37</f>
        <v>0</v>
      </c>
      <c r="F38" s="6">
        <f>SUM(F25:F36)-F37</f>
        <v>0</v>
      </c>
      <c r="G38" s="5">
        <f>F37/E37-G37</f>
        <v>2.5162145547999448E-5</v>
      </c>
      <c r="H38" s="6">
        <f>SUM(H25:H36)-H37</f>
        <v>0</v>
      </c>
      <c r="I38" s="6">
        <f>SUM(I25:I36)-I37</f>
        <v>0</v>
      </c>
      <c r="J38" s="5">
        <f>I37/H37-J37</f>
        <v>-2.7568253120613395E-6</v>
      </c>
      <c r="K38" s="6">
        <f>SUM(K25:K36)-K37</f>
        <v>0</v>
      </c>
      <c r="L38" s="6">
        <f>SUM(L25:L36)-L37</f>
        <v>0</v>
      </c>
      <c r="M38" s="5">
        <f>L37/K37-M37</f>
        <v>1.5432855371955285E-2</v>
      </c>
      <c r="N38" s="6">
        <f>SUM(N25:N36)-N37</f>
        <v>0</v>
      </c>
      <c r="O38" s="6">
        <f>SUM(O25:O36)-O37</f>
        <v>0</v>
      </c>
      <c r="P38" s="5">
        <f>O37/N37-P37</f>
        <v>1.892126581171516E-2</v>
      </c>
      <c r="Q38" s="6">
        <f>SUM(Q25:Q36)-Q37</f>
        <v>0</v>
      </c>
      <c r="R38" s="6">
        <f>SUM(R25:R36)-R37</f>
        <v>0</v>
      </c>
      <c r="S38" s="5">
        <f>R37/Q37-S37</f>
        <v>2.2683765493063807E-5</v>
      </c>
      <c r="T38" s="6">
        <f>SUM(T25:T36)-T37</f>
        <v>0</v>
      </c>
      <c r="U38" s="6">
        <f>SUM(U25:U36)-U37</f>
        <v>0</v>
      </c>
      <c r="V38" s="5">
        <f>U37/T37-V37</f>
        <v>1.015820048333449E-5</v>
      </c>
      <c r="W38" s="6">
        <f>SUM(W25:W36)-W37</f>
        <v>0</v>
      </c>
      <c r="X38" s="6">
        <f>SUM(X25:X36)-X37</f>
        <v>0</v>
      </c>
      <c r="Y38" s="5">
        <f>X37/W37-Y37</f>
        <v>2.4409131636621284E-5</v>
      </c>
      <c r="Z38" s="6">
        <f>SUM(Z25:Z36)-Z37</f>
        <v>0</v>
      </c>
      <c r="AA38" s="6">
        <f>SUM(AA25:AA36)-AA37</f>
        <v>0</v>
      </c>
      <c r="AB38" s="5">
        <f>AA37/Z37-AB37</f>
        <v>1.189701866645583E-5</v>
      </c>
      <c r="AC38" s="6">
        <f>SUM(AC25:AC36)-AC37</f>
        <v>0</v>
      </c>
      <c r="AD38" s="6">
        <f>SUM(AD25:AD36)-AD37</f>
        <v>0</v>
      </c>
      <c r="AE38" s="5">
        <f>AD37/AC37-AE37</f>
        <v>-1.4503924537397073E-5</v>
      </c>
      <c r="AF38" s="6">
        <f>SUM(AF25:AF36)-AF37</f>
        <v>0</v>
      </c>
      <c r="AG38" s="6">
        <f>SUM(AG25:AG36)-AG37</f>
        <v>0</v>
      </c>
      <c r="AH38" s="5">
        <f>AG37/AF37-AH37</f>
        <v>2.4050930467943432E-5</v>
      </c>
      <c r="AI38" s="6">
        <f>SUM(AI25:AI36)-AI37</f>
        <v>0</v>
      </c>
      <c r="AJ38" s="6">
        <f>SUM(AJ25:AJ36)-AJ37</f>
        <v>0</v>
      </c>
      <c r="AK38" s="5">
        <f>AJ37/AI37-AK37</f>
        <v>-2.1356623665962776E-5</v>
      </c>
      <c r="AL38" s="6">
        <f>SUM(AL25:AL36)-AL37</f>
        <v>0</v>
      </c>
      <c r="AM38" s="6">
        <f>SUM(AM25:AM36)-AM37</f>
        <v>0</v>
      </c>
      <c r="AN38" s="5">
        <f>AM37/AL37-AN37</f>
        <v>-6.3833062745044522E-6</v>
      </c>
      <c r="AO38" s="64">
        <f>SUM(AO25:AO36)-AO37</f>
        <v>0</v>
      </c>
      <c r="AP38" s="6">
        <f>SUM(AP25:AP36)-AP37</f>
        <v>0</v>
      </c>
      <c r="AQ38" s="5">
        <f>AP37/AO37-AQ37</f>
        <v>2.3450307698666406E-6</v>
      </c>
      <c r="AR38" s="64">
        <f>SUM(AR25:AR36)-AR37</f>
        <v>0</v>
      </c>
      <c r="AS38" s="6">
        <f>SUM(AS25:AS36)-AS37</f>
        <v>0</v>
      </c>
      <c r="AT38" s="5">
        <f>AS37/AR37-AT37</f>
        <v>-3.6399198994084558E-5</v>
      </c>
      <c r="AU38" s="6">
        <f>SUM(AU25:AU36)-AU37</f>
        <v>0</v>
      </c>
      <c r="AV38" s="6">
        <f>SUM(AV25:AV36)-AV37</f>
        <v>0</v>
      </c>
      <c r="AW38" s="5">
        <f>AV37/AU37-AW37</f>
        <v>-1.808912462351181E-6</v>
      </c>
    </row>
    <row r="39" spans="1:50" x14ac:dyDescent="0.4">
      <c r="Q39" s="62"/>
      <c r="R39" s="63"/>
      <c r="T39" s="2"/>
      <c r="W39" s="2"/>
      <c r="Z39" s="2"/>
      <c r="AC39" s="62"/>
      <c r="AD39" s="63"/>
      <c r="AR39" s="64"/>
      <c r="AU39" s="64"/>
      <c r="AX39" s="64"/>
    </row>
    <row r="42" spans="1:50" x14ac:dyDescent="0.4">
      <c r="A42" s="60" t="s">
        <v>278</v>
      </c>
      <c r="B42" s="41">
        <v>2009</v>
      </c>
      <c r="C42" s="41" t="s">
        <v>399</v>
      </c>
      <c r="D42" s="41">
        <v>2010</v>
      </c>
      <c r="E42" s="41" t="s">
        <v>400</v>
      </c>
      <c r="F42" s="41">
        <v>2011</v>
      </c>
      <c r="G42" s="41" t="s">
        <v>401</v>
      </c>
      <c r="H42" s="41">
        <v>2012</v>
      </c>
      <c r="I42" s="41" t="s">
        <v>263</v>
      </c>
      <c r="J42" s="41">
        <v>2013</v>
      </c>
      <c r="K42" s="83" t="s">
        <v>279</v>
      </c>
      <c r="L42" s="83">
        <v>2014</v>
      </c>
      <c r="M42" s="41" t="s">
        <v>264</v>
      </c>
      <c r="N42" s="41">
        <v>2015</v>
      </c>
      <c r="O42" s="41" t="s">
        <v>265</v>
      </c>
      <c r="P42" s="41">
        <v>2016</v>
      </c>
      <c r="Q42" s="42" t="s">
        <v>266</v>
      </c>
      <c r="T42" s="2"/>
      <c r="W42" s="2"/>
      <c r="AC42" s="64"/>
      <c r="AF42" s="64"/>
    </row>
    <row r="43" spans="1:50" hidden="1" x14ac:dyDescent="0.4">
      <c r="A43" s="45"/>
      <c r="B43" s="11">
        <v>40178</v>
      </c>
      <c r="C43" s="11">
        <v>40359</v>
      </c>
      <c r="D43" s="11">
        <v>40543</v>
      </c>
      <c r="E43" s="11">
        <v>40724</v>
      </c>
      <c r="F43" s="11">
        <v>40908</v>
      </c>
      <c r="G43" s="11">
        <v>41090</v>
      </c>
      <c r="H43" s="11">
        <v>41274</v>
      </c>
      <c r="I43" s="11">
        <v>41455</v>
      </c>
      <c r="J43" s="11">
        <v>41639</v>
      </c>
      <c r="K43" s="84">
        <v>41820</v>
      </c>
      <c r="L43" s="84">
        <v>42004</v>
      </c>
      <c r="M43" s="11">
        <v>42185</v>
      </c>
      <c r="N43" s="11">
        <v>42369</v>
      </c>
      <c r="O43" s="11">
        <v>42551</v>
      </c>
      <c r="P43" s="11">
        <v>42735</v>
      </c>
      <c r="Q43" s="40">
        <v>42916</v>
      </c>
      <c r="T43" s="2"/>
      <c r="W43" s="2"/>
      <c r="AC43" s="64"/>
      <c r="AF43" s="64"/>
    </row>
    <row r="44" spans="1:50" x14ac:dyDescent="0.4">
      <c r="A44" s="45" t="s">
        <v>280</v>
      </c>
      <c r="B44" s="19">
        <f>[1]!s_stmnote_bank_9501($B$1,B43)/100</f>
        <v>0.05</v>
      </c>
      <c r="C44" s="19">
        <f>[1]!s_stmnote_bank_9501($B$1,C43)/100</f>
        <v>1.6299999999999999E-2</v>
      </c>
      <c r="D44" s="19">
        <f>[1]!s_stmnote_bank_9501($B$1,D43)/100</f>
        <v>3.1E-2</v>
      </c>
      <c r="E44" s="19">
        <f>[1]!s_stmnote_bank_9501($B$1,E43)/100</f>
        <v>9.7999999999999997E-3</v>
      </c>
      <c r="F44" s="19">
        <f>[1]!s_stmnote_bank_9501($B$1,F43)/100</f>
        <v>2.2599999999999999E-2</v>
      </c>
      <c r="G44" s="19">
        <f>[1]!s_stmnote_bank_9501($B$1,G43)/100</f>
        <v>1.3999999999999999E-2</v>
      </c>
      <c r="H44" s="19">
        <f>[1]!s_stmnote_bank_9501($B$1,H43)/100</f>
        <v>2.4900000000000002E-2</v>
      </c>
      <c r="I44" s="19">
        <f>[1]!s_stmnote_bank_9501($B$1,I43)/100</f>
        <v>1.2800000000000001E-2</v>
      </c>
      <c r="J44" s="19">
        <f>[1]!s_stmnote_bank_9501($B$1,J43)/100</f>
        <v>2.53E-2</v>
      </c>
      <c r="K44" s="85">
        <f>[1]!s_stmnote_bank_9501($B$1,K43)/100</f>
        <v>1.67E-2</v>
      </c>
      <c r="L44" s="85">
        <f>[1]!s_stmnote_bank_9501($B$1,L43)/100</f>
        <v>3.6000000000000004E-2</v>
      </c>
      <c r="M44" s="19">
        <f>[1]!s_stmnote_bank_9501($B$1,M43)/100</f>
        <v>2.5099999999999997E-2</v>
      </c>
      <c r="N44" s="19">
        <f>[1]!s_stmnote_bank_9501($B$1,N43)/100</f>
        <v>4.9599999999999998E-2</v>
      </c>
      <c r="O44" s="19">
        <f>[1]!s_stmnote_bank_9501($B$1,O43)/100</f>
        <v>2.5600000000000001E-2</v>
      </c>
      <c r="P44" s="19">
        <f>[1]!s_stmnote_bank_9501($B$1,P43)/100</f>
        <v>0.03</v>
      </c>
      <c r="Q44" s="46">
        <v>0.02</v>
      </c>
      <c r="T44" s="2"/>
      <c r="W44" s="2"/>
      <c r="AC44" s="64"/>
      <c r="AF44" s="64"/>
    </row>
    <row r="45" spans="1:50" x14ac:dyDescent="0.4">
      <c r="A45" s="45" t="s">
        <v>281</v>
      </c>
      <c r="B45" s="19">
        <f>[1]!s_stmnote_bank_9502($B$1,B43)/100</f>
        <v>6.5099999999999991E-2</v>
      </c>
      <c r="C45" s="19">
        <f>[1]!s_stmnote_bank_9502($B$1,C43)/100</f>
        <v>1.9900000000000001E-2</v>
      </c>
      <c r="D45" s="19">
        <f>[1]!s_stmnote_bank_9502($B$1,D43)/100</f>
        <v>4.1500000000000002E-2</v>
      </c>
      <c r="E45" s="19">
        <f>[1]!s_stmnote_bank_9502($B$1,E43)/100</f>
        <v>1.5100000000000001E-2</v>
      </c>
      <c r="F45" s="19">
        <f>[1]!s_stmnote_bank_9502($B$1,F43)/100</f>
        <v>2.6099999999999998E-2</v>
      </c>
      <c r="G45" s="19">
        <f>[1]!s_stmnote_bank_9502($B$1,G43)/100</f>
        <v>2.2400000000000003E-2</v>
      </c>
      <c r="H45" s="19">
        <f>[1]!s_stmnote_bank_9502($B$1,H43)/100</f>
        <v>4.6500000000000007E-2</v>
      </c>
      <c r="I45" s="19">
        <f>[1]!s_stmnote_bank_9502($B$1,I43)/100</f>
        <v>3.4599999999999999E-2</v>
      </c>
      <c r="J45" s="19">
        <f>[1]!s_stmnote_bank_9502($B$1,J43)/100</f>
        <v>4.36E-2</v>
      </c>
      <c r="K45" s="85">
        <f>[1]!s_stmnote_bank_9502($B$1,K43)/100</f>
        <v>4.0599999999999997E-2</v>
      </c>
      <c r="L45" s="85">
        <f>[1]!s_stmnote_bank_9502($B$1,L43)/100</f>
        <v>4.99E-2</v>
      </c>
      <c r="M45" s="19">
        <f>[1]!s_stmnote_bank_9502($B$1,M43)/100</f>
        <v>0.1216</v>
      </c>
      <c r="N45" s="19">
        <f>[1]!s_stmnote_bank_9502($B$1,N43)/100</f>
        <v>0.18280000000000002</v>
      </c>
      <c r="O45" s="19">
        <f>[1]!s_stmnote_bank_9502($B$1,O43)/100</f>
        <v>0.16289999999999999</v>
      </c>
      <c r="P45" s="19">
        <f>[1]!s_stmnote_bank_9502($B$1,P43)/100</f>
        <v>0.24859999999999999</v>
      </c>
      <c r="Q45" s="46">
        <v>0.16009999999999999</v>
      </c>
      <c r="T45" s="2"/>
      <c r="W45" s="2"/>
      <c r="AC45" s="64"/>
      <c r="AF45" s="64"/>
    </row>
    <row r="46" spans="1:50" x14ac:dyDescent="0.4">
      <c r="A46" s="45" t="s">
        <v>282</v>
      </c>
      <c r="B46" s="19">
        <f>[1]!s_stmnote_bank_9503($B$1,B43)/100</f>
        <v>0.39329999999999998</v>
      </c>
      <c r="C46" s="19">
        <f>[1]!s_stmnote_bank_9503($B$1,C43)/100</f>
        <v>0.12770000000000001</v>
      </c>
      <c r="D46" s="19">
        <f>[1]!s_stmnote_bank_9503($B$1,D43)/100</f>
        <v>0.24340000000000001</v>
      </c>
      <c r="E46" s="19">
        <f>[1]!s_stmnote_bank_9503($B$1,E43)/100</f>
        <v>9.8299999999999998E-2</v>
      </c>
      <c r="F46" s="19">
        <f>[1]!s_stmnote_bank_9503($B$1,F43)/100</f>
        <v>0.1482</v>
      </c>
      <c r="G46" s="19">
        <f>[1]!s_stmnote_bank_9503($B$1,G43)/100</f>
        <v>0.14279999999999998</v>
      </c>
      <c r="H46" s="19">
        <f>[1]!s_stmnote_bank_9503($B$1,H43)/100</f>
        <v>0.21789999999999998</v>
      </c>
      <c r="I46" s="19">
        <f>[1]!s_stmnote_bank_9503($B$1,I43)/100</f>
        <v>0.34689999999999999</v>
      </c>
      <c r="J46" s="19">
        <f>[1]!s_stmnote_bank_9503($B$1,J43)/100</f>
        <v>0.37240000000000001</v>
      </c>
      <c r="K46" s="85">
        <f>[1]!s_stmnote_bank_9503($B$1,K43)/100</f>
        <v>0.49640000000000001</v>
      </c>
      <c r="L46" s="85">
        <f>[1]!s_stmnote_bank_9503($B$1,L43)/100</f>
        <v>0.42530000000000001</v>
      </c>
      <c r="M46" s="19">
        <f>[1]!s_stmnote_bank_9503($B$1,M43)/100</f>
        <v>0.86760000000000004</v>
      </c>
      <c r="N46" s="19">
        <f>[1]!s_stmnote_bank_9503($B$1,N43)/100</f>
        <v>0.86939999999999995</v>
      </c>
      <c r="O46" s="19">
        <f>[1]!s_stmnote_bank_9503($B$1,O43)/100</f>
        <v>0.80090000000000006</v>
      </c>
      <c r="P46" s="19">
        <f>[1]!s_stmnote_bank_9503($B$1,P43)/100</f>
        <v>0.89230000000000009</v>
      </c>
      <c r="Q46" s="46">
        <v>0.68389999999999995</v>
      </c>
      <c r="T46" s="2"/>
      <c r="W46" s="2"/>
      <c r="AC46" s="64"/>
      <c r="AF46" s="64"/>
    </row>
    <row r="47" spans="1:50" x14ac:dyDescent="0.4">
      <c r="A47" s="86" t="s">
        <v>283</v>
      </c>
      <c r="B47" s="52">
        <f>[1]!s_stmnote_bank_9504($B$1,B43)/100</f>
        <v>5.8299999999999998E-2</v>
      </c>
      <c r="C47" s="52">
        <f>[1]!s_stmnote_bank_9504($B$1,C43)/100</f>
        <v>2.7400000000000001E-2</v>
      </c>
      <c r="D47" s="52">
        <f>[1]!s_stmnote_bank_9504($B$1,D43)/100</f>
        <v>5.2600000000000001E-2</v>
      </c>
      <c r="E47" s="52">
        <f>[1]!s_stmnote_bank_9504($B$1,E43)/100</f>
        <v>3.4099999999999998E-2</v>
      </c>
      <c r="F47" s="52">
        <f>[1]!s_stmnote_bank_9504($B$1,F43)/100</f>
        <v>5.4100000000000002E-2</v>
      </c>
      <c r="G47" s="52">
        <f>[1]!s_stmnote_bank_9504($B$1,G43)/100</f>
        <v>3.4500000000000003E-2</v>
      </c>
      <c r="H47" s="52">
        <f>[1]!s_stmnote_bank_9504($B$1,H43)/100</f>
        <v>4.9599999999999998E-2</v>
      </c>
      <c r="I47" s="52">
        <f>[1]!s_stmnote_bank_9504($B$1,I43)/100</f>
        <v>4.9699999999999994E-2</v>
      </c>
      <c r="J47" s="52">
        <f>[1]!s_stmnote_bank_9504($B$1,J43)/100</f>
        <v>8.6199999999999999E-2</v>
      </c>
      <c r="K47" s="87">
        <f>[1]!s_stmnote_bank_9504($B$1,K43)/100</f>
        <v>6.9199999999999998E-2</v>
      </c>
      <c r="L47" s="87">
        <f>[1]!s_stmnote_bank_9504($B$1,L43)/100</f>
        <v>0.10099999999999999</v>
      </c>
      <c r="M47" s="52">
        <f>[1]!s_stmnote_bank_9504($B$1,M43)/100</f>
        <v>4.9800000000000004E-2</v>
      </c>
      <c r="N47" s="52">
        <f>[1]!s_stmnote_bank_9504($B$1,N43)/100</f>
        <v>0.10349999999999999</v>
      </c>
      <c r="O47" s="52">
        <f>[1]!s_stmnote_bank_9504($B$1,O43)/100</f>
        <v>4.7699999999999992E-2</v>
      </c>
      <c r="P47" s="52">
        <f>[1]!s_stmnote_bank_9504($B$1,P43)/100</f>
        <v>9.5500000000000002E-2</v>
      </c>
      <c r="Q47" s="53">
        <v>3.3500000000000002E-2</v>
      </c>
      <c r="T47" s="2"/>
      <c r="W47" s="2"/>
      <c r="AC47" s="64"/>
      <c r="AF47" s="64"/>
    </row>
    <row r="51" spans="1:55" s="4" customFormat="1" x14ac:dyDescent="0.4">
      <c r="A51" s="9" t="s">
        <v>284</v>
      </c>
      <c r="B51" s="2"/>
      <c r="C51" s="2"/>
      <c r="D51" s="2"/>
      <c r="E51" s="62"/>
      <c r="F51" s="6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64"/>
      <c r="U51" s="2"/>
      <c r="V51" s="2"/>
      <c r="W51" s="64"/>
      <c r="X51" s="2"/>
      <c r="Y51" s="2"/>
      <c r="Z51" s="6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4" customFormat="1" x14ac:dyDescent="0.4">
      <c r="A52" s="88" t="s">
        <v>285</v>
      </c>
      <c r="B52" s="2"/>
      <c r="C52" s="2"/>
      <c r="D52" s="2"/>
      <c r="E52" s="62"/>
      <c r="F52" s="6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64"/>
      <c r="U52" s="2"/>
      <c r="V52" s="2"/>
      <c r="W52" s="64"/>
      <c r="X52" s="2"/>
      <c r="Y52" s="2"/>
      <c r="Z52" s="6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4" customFormat="1" x14ac:dyDescent="0.4">
      <c r="A53" s="43" t="s">
        <v>3</v>
      </c>
      <c r="B53" s="2"/>
      <c r="C53" s="2"/>
      <c r="D53" s="2"/>
      <c r="E53" s="6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64"/>
      <c r="U53" s="2"/>
      <c r="V53" s="2"/>
      <c r="W53" s="64"/>
      <c r="X53" s="2"/>
      <c r="Y53" s="2"/>
      <c r="Z53" s="6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4" customFormat="1" ht="13.5" x14ac:dyDescent="0.4">
      <c r="A54" s="9"/>
      <c r="B54" s="9" t="str">
        <f>A53&amp;B24&amp;"（百万元）"</f>
        <v>制造业贷款余额（百万元）</v>
      </c>
      <c r="C54" s="2" t="s">
        <v>273</v>
      </c>
      <c r="D54" s="2" t="s">
        <v>274</v>
      </c>
      <c r="E54" s="62"/>
      <c r="F54" s="6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64"/>
      <c r="U54" s="2"/>
      <c r="V54" s="2"/>
      <c r="W54" s="64"/>
      <c r="X54" s="2"/>
      <c r="Y54" s="2"/>
      <c r="Z54" s="64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4" customFormat="1" x14ac:dyDescent="0.4">
      <c r="A55" s="36">
        <v>2009</v>
      </c>
      <c r="B55" s="2">
        <f t="shared" ref="B55:D70" si="23">VLOOKUP($A$53,$A$25:$AW$37,B71,FALSE)</f>
        <v>886729</v>
      </c>
      <c r="C55" s="2">
        <f t="shared" si="23"/>
        <v>34445</v>
      </c>
      <c r="D55" s="5">
        <f t="shared" si="23"/>
        <v>3.8845013527244517E-2</v>
      </c>
      <c r="E55" s="6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64"/>
      <c r="U55" s="2"/>
      <c r="V55" s="2"/>
      <c r="W55" s="64"/>
      <c r="X55" s="2"/>
      <c r="Y55" s="2"/>
      <c r="Z55" s="64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4" customFormat="1" x14ac:dyDescent="0.4">
      <c r="A56" s="36" t="s">
        <v>286</v>
      </c>
      <c r="B56" s="2">
        <f t="shared" si="23"/>
        <v>1011443</v>
      </c>
      <c r="C56" s="2">
        <f t="shared" si="23"/>
        <v>30488</v>
      </c>
      <c r="D56" s="5">
        <f t="shared" si="23"/>
        <v>3.0143072817746527E-2</v>
      </c>
      <c r="E56" s="62"/>
      <c r="F56" s="6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64"/>
      <c r="U56" s="2"/>
      <c r="V56" s="2"/>
      <c r="W56" s="64"/>
      <c r="X56" s="2"/>
      <c r="Y56" s="2"/>
      <c r="Z56" s="6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" customFormat="1" x14ac:dyDescent="0.4">
      <c r="A57" s="36">
        <v>2010</v>
      </c>
      <c r="B57" s="2">
        <f t="shared" si="23"/>
        <v>1046317</v>
      </c>
      <c r="C57" s="2">
        <f t="shared" si="23"/>
        <v>29298</v>
      </c>
      <c r="D57" s="5">
        <f t="shared" si="23"/>
        <v>2.8001074244229998E-2</v>
      </c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 x14ac:dyDescent="0.4">
      <c r="A58" s="36" t="s">
        <v>287</v>
      </c>
      <c r="B58" s="2">
        <f t="shared" si="23"/>
        <v>1152489</v>
      </c>
      <c r="C58" s="2">
        <f t="shared" si="23"/>
        <v>26467</v>
      </c>
      <c r="D58" s="5">
        <f t="shared" si="23"/>
        <v>2.2965078191635669E-2</v>
      </c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 x14ac:dyDescent="0.4">
      <c r="A59" s="36">
        <v>2011</v>
      </c>
      <c r="B59" s="2">
        <f t="shared" si="23"/>
        <v>1204029</v>
      </c>
      <c r="C59" s="2">
        <f t="shared" si="23"/>
        <v>26790</v>
      </c>
      <c r="D59" s="5">
        <f t="shared" si="23"/>
        <v>2.2250294635760434E-2</v>
      </c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 x14ac:dyDescent="0.4">
      <c r="A60" s="36" t="s">
        <v>288</v>
      </c>
      <c r="B60" s="2">
        <f t="shared" si="23"/>
        <v>1288284</v>
      </c>
      <c r="C60" s="2">
        <f t="shared" si="23"/>
        <v>28750</v>
      </c>
      <c r="D60" s="5">
        <f t="shared" si="23"/>
        <v>2.2316507850753405E-2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 x14ac:dyDescent="0.4">
      <c r="A61" s="36">
        <v>2012</v>
      </c>
      <c r="B61" s="2">
        <f t="shared" si="23"/>
        <v>1349998</v>
      </c>
      <c r="C61" s="2">
        <f t="shared" si="23"/>
        <v>32206</v>
      </c>
      <c r="D61" s="5">
        <f t="shared" si="23"/>
        <v>2.3856331639009836E-2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 x14ac:dyDescent="0.4">
      <c r="A62" s="36" t="s">
        <v>263</v>
      </c>
      <c r="B62" s="2">
        <f t="shared" si="23"/>
        <v>1376602</v>
      </c>
      <c r="C62" s="2">
        <f t="shared" si="23"/>
        <v>36845</v>
      </c>
      <c r="D62" s="5">
        <f t="shared" si="23"/>
        <v>2.6765179768734899E-2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 x14ac:dyDescent="0.4">
      <c r="A63" s="36">
        <v>2013</v>
      </c>
      <c r="B63" s="2">
        <f t="shared" si="23"/>
        <v>1372785</v>
      </c>
      <c r="C63" s="2">
        <f t="shared" si="23"/>
        <v>39316</v>
      </c>
      <c r="D63" s="5">
        <f t="shared" si="23"/>
        <v>2.8639590321863948E-2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 x14ac:dyDescent="0.4">
      <c r="A64" s="36" t="s">
        <v>279</v>
      </c>
      <c r="B64" s="2">
        <f t="shared" si="23"/>
        <v>1439225</v>
      </c>
      <c r="C64" s="2">
        <f t="shared" si="23"/>
        <v>45350</v>
      </c>
      <c r="D64" s="5">
        <f t="shared" si="23"/>
        <v>3.1510014070072437E-2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 x14ac:dyDescent="0.4">
      <c r="A65" s="36">
        <v>2014</v>
      </c>
      <c r="B65" s="2">
        <f t="shared" si="23"/>
        <v>1391090</v>
      </c>
      <c r="C65" s="2">
        <f t="shared" si="23"/>
        <v>51360</v>
      </c>
      <c r="D65" s="5">
        <f t="shared" si="23"/>
        <v>3.6920688093509409E-2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 x14ac:dyDescent="0.4">
      <c r="A66" s="36" t="s">
        <v>264</v>
      </c>
      <c r="B66" s="2">
        <f t="shared" si="23"/>
        <v>1430913</v>
      </c>
      <c r="C66" s="2">
        <f t="shared" si="23"/>
        <v>62509</v>
      </c>
      <c r="D66" s="5">
        <f t="shared" si="23"/>
        <v>4.3684696414107639E-2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 x14ac:dyDescent="0.4">
      <c r="A67" s="36">
        <v>2015</v>
      </c>
      <c r="B67" s="2">
        <f t="shared" si="23"/>
        <v>1367358</v>
      </c>
      <c r="C67" s="2">
        <f t="shared" si="23"/>
        <v>74522</v>
      </c>
      <c r="D67" s="5">
        <f t="shared" si="23"/>
        <v>5.4500723292656351E-2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 x14ac:dyDescent="0.4">
      <c r="A68" s="36" t="s">
        <v>265</v>
      </c>
      <c r="B68" s="2">
        <f t="shared" si="23"/>
        <v>1348599</v>
      </c>
      <c r="C68" s="2">
        <f t="shared" si="23"/>
        <v>80022</v>
      </c>
      <c r="D68" s="5">
        <f t="shared" si="23"/>
        <v>5.9337134314944619E-2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 x14ac:dyDescent="0.4">
      <c r="A69" s="36">
        <v>2016</v>
      </c>
      <c r="B69" s="2">
        <f t="shared" si="23"/>
        <v>1225322</v>
      </c>
      <c r="C69" s="2">
        <f t="shared" si="23"/>
        <v>77124</v>
      </c>
      <c r="D69" s="5">
        <f t="shared" si="23"/>
        <v>6.2941822639273601E-2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 x14ac:dyDescent="0.4">
      <c r="A70" s="36" t="s">
        <v>257</v>
      </c>
      <c r="B70" s="2">
        <f t="shared" si="23"/>
        <v>1316237</v>
      </c>
      <c r="C70" s="2">
        <f t="shared" si="23"/>
        <v>78879</v>
      </c>
      <c r="D70" s="5">
        <f t="shared" si="23"/>
        <v>5.9927657405163356E-2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146" customFormat="1" hidden="1" x14ac:dyDescent="0.4">
      <c r="A71" s="145"/>
      <c r="B71" s="146">
        <v>2</v>
      </c>
      <c r="C71" s="147">
        <v>3</v>
      </c>
      <c r="D71" s="147">
        <v>4</v>
      </c>
      <c r="E71" s="148"/>
      <c r="F71" s="149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50"/>
      <c r="U71" s="147"/>
      <c r="V71" s="147"/>
      <c r="W71" s="150"/>
      <c r="X71" s="147"/>
      <c r="Y71" s="147"/>
      <c r="Z71" s="150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</row>
    <row r="72" spans="1:55" s="146" customFormat="1" hidden="1" x14ac:dyDescent="0.4">
      <c r="A72" s="145"/>
      <c r="B72" s="146">
        <v>5</v>
      </c>
      <c r="C72" s="147">
        <v>6</v>
      </c>
      <c r="D72" s="147">
        <v>7</v>
      </c>
      <c r="E72" s="148"/>
      <c r="F72" s="149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50"/>
      <c r="U72" s="147"/>
      <c r="V72" s="147"/>
      <c r="W72" s="150"/>
      <c r="X72" s="147"/>
      <c r="Y72" s="147"/>
      <c r="Z72" s="150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</row>
    <row r="73" spans="1:55" s="146" customFormat="1" hidden="1" x14ac:dyDescent="0.4">
      <c r="A73" s="145"/>
      <c r="B73" s="146">
        <v>8</v>
      </c>
      <c r="C73" s="147">
        <v>9</v>
      </c>
      <c r="D73" s="147">
        <v>10</v>
      </c>
      <c r="E73" s="148"/>
      <c r="F73" s="149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50"/>
      <c r="U73" s="147"/>
      <c r="V73" s="147"/>
      <c r="W73" s="150"/>
      <c r="X73" s="147"/>
      <c r="Y73" s="147"/>
      <c r="Z73" s="150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</row>
    <row r="74" spans="1:55" s="146" customFormat="1" hidden="1" x14ac:dyDescent="0.4">
      <c r="A74" s="145"/>
      <c r="B74" s="146">
        <v>11</v>
      </c>
      <c r="C74" s="147">
        <v>12</v>
      </c>
      <c r="D74" s="147">
        <v>13</v>
      </c>
      <c r="E74" s="148"/>
      <c r="F74" s="149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50"/>
      <c r="U74" s="147"/>
      <c r="V74" s="147"/>
      <c r="W74" s="150"/>
      <c r="X74" s="147"/>
      <c r="Y74" s="147"/>
      <c r="Z74" s="150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</row>
    <row r="75" spans="1:55" s="146" customFormat="1" hidden="1" x14ac:dyDescent="0.4">
      <c r="A75" s="145"/>
      <c r="B75" s="146">
        <v>14</v>
      </c>
      <c r="C75" s="147">
        <v>15</v>
      </c>
      <c r="D75" s="147">
        <v>16</v>
      </c>
      <c r="E75" s="148"/>
      <c r="F75" s="149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50"/>
      <c r="U75" s="147"/>
      <c r="V75" s="147"/>
      <c r="W75" s="150"/>
      <c r="X75" s="147"/>
      <c r="Y75" s="147"/>
      <c r="Z75" s="150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</row>
    <row r="76" spans="1:55" s="146" customFormat="1" ht="10.5" hidden="1" customHeight="1" x14ac:dyDescent="0.4">
      <c r="A76" s="145"/>
      <c r="B76" s="146">
        <v>17</v>
      </c>
      <c r="C76" s="147">
        <v>18</v>
      </c>
      <c r="D76" s="147">
        <v>19</v>
      </c>
      <c r="E76" s="148"/>
      <c r="F76" s="149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50"/>
      <c r="U76" s="147"/>
      <c r="V76" s="147"/>
      <c r="W76" s="150"/>
      <c r="X76" s="147"/>
      <c r="Y76" s="147"/>
      <c r="Z76" s="150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</row>
    <row r="77" spans="1:55" s="146" customFormat="1" ht="24" hidden="1" customHeight="1" x14ac:dyDescent="0.4">
      <c r="A77" s="145"/>
      <c r="B77" s="146">
        <v>20</v>
      </c>
      <c r="C77" s="147">
        <v>21</v>
      </c>
      <c r="D77" s="147">
        <v>22</v>
      </c>
      <c r="E77" s="148"/>
      <c r="F77" s="149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50"/>
      <c r="U77" s="147"/>
      <c r="V77" s="147"/>
      <c r="W77" s="150"/>
      <c r="X77" s="147"/>
      <c r="Y77" s="147"/>
      <c r="Z77" s="150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</row>
    <row r="78" spans="1:55" s="146" customFormat="1" ht="27.75" hidden="1" customHeight="1" x14ac:dyDescent="0.4">
      <c r="A78" s="145"/>
      <c r="B78" s="146">
        <v>23</v>
      </c>
      <c r="C78" s="147">
        <v>24</v>
      </c>
      <c r="D78" s="147">
        <v>25</v>
      </c>
      <c r="E78" s="148"/>
      <c r="F78" s="149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50"/>
      <c r="U78" s="147"/>
      <c r="V78" s="147"/>
      <c r="W78" s="150"/>
      <c r="X78" s="147"/>
      <c r="Y78" s="147"/>
      <c r="Z78" s="150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</row>
    <row r="79" spans="1:55" s="146" customFormat="1" ht="28.5" hidden="1" customHeight="1" x14ac:dyDescent="0.4">
      <c r="A79" s="145"/>
      <c r="B79" s="146">
        <v>26</v>
      </c>
      <c r="C79" s="147">
        <v>27</v>
      </c>
      <c r="D79" s="147">
        <v>28</v>
      </c>
      <c r="E79" s="148"/>
      <c r="F79" s="149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50"/>
      <c r="U79" s="147"/>
      <c r="V79" s="147"/>
      <c r="W79" s="150"/>
      <c r="X79" s="147"/>
      <c r="Y79" s="147"/>
      <c r="Z79" s="150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</row>
    <row r="80" spans="1:55" s="146" customFormat="1" hidden="1" x14ac:dyDescent="0.4">
      <c r="A80" s="145"/>
      <c r="B80" s="146">
        <v>29</v>
      </c>
      <c r="C80" s="147">
        <v>30</v>
      </c>
      <c r="D80" s="147">
        <v>31</v>
      </c>
      <c r="E80" s="148"/>
      <c r="F80" s="149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50"/>
      <c r="U80" s="147"/>
      <c r="V80" s="147"/>
      <c r="W80" s="150"/>
      <c r="X80" s="147"/>
      <c r="Y80" s="147"/>
      <c r="Z80" s="150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</row>
    <row r="81" spans="1:55" s="146" customFormat="1" hidden="1" x14ac:dyDescent="0.4">
      <c r="A81" s="145"/>
      <c r="B81" s="146">
        <v>32</v>
      </c>
      <c r="C81" s="147">
        <v>33</v>
      </c>
      <c r="D81" s="147">
        <v>34</v>
      </c>
      <c r="E81" s="148"/>
      <c r="F81" s="149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50"/>
      <c r="U81" s="147"/>
      <c r="V81" s="147"/>
      <c r="W81" s="150"/>
      <c r="X81" s="147"/>
      <c r="Y81" s="147"/>
      <c r="Z81" s="150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</row>
    <row r="82" spans="1:55" s="146" customFormat="1" ht="24.75" hidden="1" customHeight="1" x14ac:dyDescent="0.4">
      <c r="A82" s="145"/>
      <c r="B82" s="146">
        <v>35</v>
      </c>
      <c r="C82" s="147">
        <v>36</v>
      </c>
      <c r="D82" s="147">
        <v>37</v>
      </c>
      <c r="E82" s="148"/>
      <c r="F82" s="149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50"/>
      <c r="U82" s="147"/>
      <c r="V82" s="147"/>
      <c r="W82" s="150"/>
      <c r="X82" s="147"/>
      <c r="Y82" s="147"/>
      <c r="Z82" s="15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</row>
    <row r="83" spans="1:55" s="147" customFormat="1" hidden="1" x14ac:dyDescent="0.4">
      <c r="A83" s="145"/>
      <c r="B83" s="146">
        <v>38</v>
      </c>
      <c r="C83" s="147">
        <v>39</v>
      </c>
      <c r="D83" s="147">
        <v>40</v>
      </c>
      <c r="E83" s="148"/>
      <c r="F83" s="149"/>
      <c r="T83" s="150"/>
      <c r="W83" s="150"/>
      <c r="Z83" s="150"/>
    </row>
    <row r="84" spans="1:55" s="146" customFormat="1" hidden="1" x14ac:dyDescent="0.4">
      <c r="A84" s="145"/>
      <c r="B84" s="146">
        <v>41</v>
      </c>
      <c r="C84" s="147">
        <v>42</v>
      </c>
      <c r="D84" s="147">
        <v>43</v>
      </c>
      <c r="E84" s="148"/>
      <c r="F84" s="149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50"/>
      <c r="U84" s="147"/>
      <c r="V84" s="147"/>
      <c r="W84" s="150"/>
      <c r="X84" s="147"/>
      <c r="Y84" s="147"/>
      <c r="Z84" s="15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</row>
    <row r="85" spans="1:55" s="146" customFormat="1" hidden="1" x14ac:dyDescent="0.4">
      <c r="A85" s="145"/>
      <c r="B85" s="146">
        <v>44</v>
      </c>
      <c r="C85" s="147">
        <v>45</v>
      </c>
      <c r="D85" s="147">
        <v>46</v>
      </c>
      <c r="E85" s="148"/>
      <c r="F85" s="149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50"/>
      <c r="U85" s="147"/>
      <c r="V85" s="147"/>
      <c r="W85" s="150"/>
      <c r="X85" s="147"/>
      <c r="Y85" s="147"/>
      <c r="Z85" s="150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</row>
    <row r="86" spans="1:55" s="147" customFormat="1" hidden="1" x14ac:dyDescent="0.4">
      <c r="A86" s="145"/>
      <c r="B86" s="146">
        <v>47</v>
      </c>
      <c r="C86" s="147">
        <v>48</v>
      </c>
      <c r="D86" s="147">
        <v>49</v>
      </c>
      <c r="E86" s="148"/>
      <c r="F86" s="149"/>
      <c r="T86" s="150"/>
      <c r="W86" s="150"/>
      <c r="Z86" s="150"/>
    </row>
    <row r="87" spans="1:55" s="147" customFormat="1" hidden="1" x14ac:dyDescent="0.4">
      <c r="A87" s="145"/>
      <c r="B87" s="146">
        <v>50</v>
      </c>
      <c r="C87" s="147">
        <v>51</v>
      </c>
      <c r="D87" s="147">
        <v>52</v>
      </c>
      <c r="E87" s="148"/>
      <c r="F87" s="149"/>
      <c r="T87" s="150"/>
      <c r="W87" s="150"/>
      <c r="Z87" s="150"/>
    </row>
    <row r="88" spans="1:55" s="147" customFormat="1" hidden="1" x14ac:dyDescent="0.4">
      <c r="A88" s="145"/>
      <c r="E88" s="148"/>
      <c r="F88" s="149"/>
      <c r="T88" s="150"/>
      <c r="W88" s="150"/>
      <c r="Z88" s="150"/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showGridLines="0" topLeftCell="A45" zoomScale="85" zoomScaleNormal="85" workbookViewId="0">
      <pane xSplit="1" topLeftCell="B1" activePane="topRight" state="frozen"/>
      <selection pane="topRight" activeCell="K78" sqref="K78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9.4648437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4648437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7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55" width="8.59765625" style="2" customWidth="1"/>
    <col min="56" max="61" width="10.73046875" style="2" customWidth="1"/>
    <col min="62" max="16384" width="24.86328125" style="2"/>
  </cols>
  <sheetData>
    <row r="1" spans="1:36" x14ac:dyDescent="0.4">
      <c r="A1" s="9" t="s">
        <v>83</v>
      </c>
      <c r="B1" s="2" t="str">
        <f>[1]!to_tradecode(A1)</f>
        <v>600036</v>
      </c>
    </row>
    <row r="2" spans="1:36" x14ac:dyDescent="0.4">
      <c r="A2" s="130" t="s">
        <v>221</v>
      </c>
      <c r="B2" s="6"/>
      <c r="C2" s="6"/>
      <c r="D2" s="5"/>
      <c r="E2" s="6"/>
      <c r="F2" s="6"/>
      <c r="G2" s="5"/>
      <c r="H2" s="6"/>
      <c r="I2" s="6"/>
      <c r="J2" s="5"/>
      <c r="K2" s="6"/>
      <c r="L2" s="6"/>
      <c r="M2" s="5"/>
      <c r="N2" s="6"/>
      <c r="O2" s="6"/>
      <c r="P2" s="5"/>
      <c r="Q2" s="6"/>
      <c r="R2" s="6"/>
      <c r="S2" s="5"/>
      <c r="T2" s="6"/>
      <c r="U2" s="6"/>
      <c r="V2" s="5"/>
      <c r="W2" s="64"/>
      <c r="X2" s="6"/>
      <c r="Y2" s="5"/>
      <c r="Z2" s="64"/>
      <c r="AA2" s="6"/>
      <c r="AB2" s="5"/>
      <c r="AC2" s="6"/>
      <c r="AD2" s="6"/>
      <c r="AE2" s="5"/>
    </row>
    <row r="3" spans="1:36" x14ac:dyDescent="0.4">
      <c r="A3" s="9"/>
      <c r="E3" s="62"/>
      <c r="F3" s="63"/>
      <c r="T3" s="64"/>
      <c r="W3" s="64"/>
      <c r="Z3" s="64"/>
    </row>
    <row r="4" spans="1:36" hidden="1" x14ac:dyDescent="0.4">
      <c r="B4" s="6">
        <v>4</v>
      </c>
      <c r="C4" s="6">
        <v>7</v>
      </c>
      <c r="D4" s="131">
        <v>10</v>
      </c>
      <c r="E4" s="6">
        <v>13</v>
      </c>
      <c r="F4" s="6">
        <v>16</v>
      </c>
      <c r="G4" s="131">
        <v>19</v>
      </c>
      <c r="H4" s="6">
        <v>22</v>
      </c>
      <c r="I4" s="6">
        <v>25</v>
      </c>
      <c r="J4" s="131">
        <v>28</v>
      </c>
      <c r="K4" s="6">
        <v>31</v>
      </c>
      <c r="L4" s="6">
        <v>34</v>
      </c>
      <c r="M4" s="6">
        <v>37</v>
      </c>
      <c r="N4" s="131">
        <v>40</v>
      </c>
      <c r="O4" s="6">
        <v>43</v>
      </c>
      <c r="P4" s="6">
        <v>46</v>
      </c>
      <c r="Q4" s="6">
        <v>49</v>
      </c>
      <c r="R4" s="131">
        <v>52</v>
      </c>
      <c r="S4" s="6">
        <v>55</v>
      </c>
      <c r="T4" s="6">
        <v>58</v>
      </c>
      <c r="U4" s="6">
        <v>61</v>
      </c>
      <c r="W4" s="64"/>
      <c r="Z4" s="64"/>
    </row>
    <row r="5" spans="1:36" x14ac:dyDescent="0.4">
      <c r="A5" s="132" t="s">
        <v>222</v>
      </c>
      <c r="B5" s="133">
        <v>2007</v>
      </c>
      <c r="C5" s="41" t="s">
        <v>223</v>
      </c>
      <c r="D5" s="41">
        <v>2008</v>
      </c>
      <c r="E5" s="41" t="s">
        <v>224</v>
      </c>
      <c r="F5" s="41">
        <v>2009</v>
      </c>
      <c r="G5" s="41" t="s">
        <v>225</v>
      </c>
      <c r="H5" s="41">
        <v>2010</v>
      </c>
      <c r="I5" s="41" t="s">
        <v>226</v>
      </c>
      <c r="J5" s="41">
        <v>2011</v>
      </c>
      <c r="K5" s="41" t="s">
        <v>227</v>
      </c>
      <c r="L5" s="41">
        <v>2012</v>
      </c>
      <c r="M5" s="41" t="s">
        <v>29</v>
      </c>
      <c r="N5" s="41">
        <v>2013</v>
      </c>
      <c r="O5" s="83" t="s">
        <v>32</v>
      </c>
      <c r="P5" s="83">
        <v>2014</v>
      </c>
      <c r="Q5" s="41" t="s">
        <v>30</v>
      </c>
      <c r="R5" s="41">
        <v>2015</v>
      </c>
      <c r="S5" s="41" t="s">
        <v>31</v>
      </c>
      <c r="T5" s="41">
        <v>2016</v>
      </c>
      <c r="U5" s="42" t="s">
        <v>74</v>
      </c>
      <c r="AD5" s="64"/>
      <c r="AG5" s="64"/>
      <c r="AJ5" s="64"/>
    </row>
    <row r="6" spans="1:36" x14ac:dyDescent="0.4">
      <c r="A6" s="134" t="s">
        <v>84</v>
      </c>
      <c r="B6" s="135">
        <f>VLOOKUP($A6,$A$26:$BI$40,B$4,FALSE)</f>
        <v>2.1499999999999998E-2</v>
      </c>
      <c r="C6" s="136">
        <f t="shared" ref="C6:U19" si="0">VLOOKUP($A6,$A$26:$BI$40,C$4,FALSE)</f>
        <v>1.6399999999999998E-2</v>
      </c>
      <c r="D6" s="136">
        <f t="shared" si="0"/>
        <v>1.5708664454903171E-2</v>
      </c>
      <c r="E6" s="136">
        <f t="shared" si="0"/>
        <v>1.2874197573746029E-2</v>
      </c>
      <c r="F6" s="136">
        <f t="shared" si="0"/>
        <v>1.1418656507878574E-2</v>
      </c>
      <c r="G6" s="136">
        <f t="shared" si="0"/>
        <v>8.8755395002097122E-3</v>
      </c>
      <c r="H6" s="136">
        <f t="shared" si="0"/>
        <v>9.2083421882448897E-3</v>
      </c>
      <c r="I6" s="136">
        <f t="shared" si="0"/>
        <v>8.1457294707373631E-3</v>
      </c>
      <c r="J6" s="136">
        <f t="shared" si="0"/>
        <v>7.439330973269714E-3</v>
      </c>
      <c r="K6" s="136">
        <f t="shared" si="0"/>
        <v>6.7786179568355342E-3</v>
      </c>
      <c r="L6" s="154">
        <f t="shared" si="0"/>
        <v>7.2898423627971694E-3</v>
      </c>
      <c r="M6" s="154">
        <f t="shared" si="0"/>
        <v>8.2235272957607696E-3</v>
      </c>
      <c r="N6" s="154">
        <f t="shared" si="0"/>
        <v>1.0016518203965877E-2</v>
      </c>
      <c r="O6" s="154">
        <f t="shared" si="0"/>
        <v>1.1822842412302888E-2</v>
      </c>
      <c r="P6" s="154">
        <f t="shared" si="0"/>
        <v>1.3945359212583939E-2</v>
      </c>
      <c r="Q6" s="154">
        <f t="shared" si="0"/>
        <v>2.0115776117029301E-2</v>
      </c>
      <c r="R6" s="154">
        <f t="shared" si="0"/>
        <v>2.2770714366249493E-2</v>
      </c>
      <c r="S6" s="154">
        <f t="shared" si="0"/>
        <v>2.7809379175632819E-2</v>
      </c>
      <c r="T6" s="154">
        <f t="shared" si="0"/>
        <v>2.9184141149134733E-2</v>
      </c>
      <c r="U6" s="155">
        <f t="shared" si="0"/>
        <v>2.7119545822424929E-2</v>
      </c>
      <c r="AD6" s="64"/>
      <c r="AG6" s="64"/>
      <c r="AJ6" s="64"/>
    </row>
    <row r="7" spans="1:36" x14ac:dyDescent="0.4">
      <c r="A7" s="137" t="s">
        <v>85</v>
      </c>
      <c r="B7" s="138">
        <f t="shared" ref="B7:Q20" si="1">VLOOKUP($A7,$A$26:$BI$40,B$4,FALSE)</f>
        <v>2.4300000000000002E-2</v>
      </c>
      <c r="C7" s="19">
        <f t="shared" si="0"/>
        <v>1.9E-2</v>
      </c>
      <c r="D7" s="19">
        <f t="shared" si="0"/>
        <v>1.662468832664633E-2</v>
      </c>
      <c r="E7" s="19">
        <f t="shared" si="0"/>
        <v>1.5520239748876178E-2</v>
      </c>
      <c r="F7" s="19">
        <f t="shared" si="0"/>
        <v>1.485688416980472E-2</v>
      </c>
      <c r="G7" s="19">
        <f t="shared" si="0"/>
        <v>1.125661064498985E-2</v>
      </c>
      <c r="H7" s="19">
        <f t="shared" si="0"/>
        <v>1.0573910847727793E-2</v>
      </c>
      <c r="I7" s="19">
        <f t="shared" si="0"/>
        <v>8.498477171226048E-3</v>
      </c>
      <c r="J7" s="19">
        <f t="shared" si="0"/>
        <v>8.7085838972374117E-3</v>
      </c>
      <c r="K7" s="19">
        <f t="shared" si="0"/>
        <v>8.8269234081397151E-3</v>
      </c>
      <c r="L7" s="156">
        <f t="shared" si="0"/>
        <v>9.9286387652642895E-3</v>
      </c>
      <c r="M7" s="156">
        <f t="shared" si="0"/>
        <v>1.1934018932917255E-2</v>
      </c>
      <c r="N7" s="156">
        <f t="shared" si="0"/>
        <v>1.7778235566771387E-2</v>
      </c>
      <c r="O7" s="156">
        <f t="shared" si="0"/>
        <v>1.9433078579227166E-2</v>
      </c>
      <c r="P7" s="156">
        <f t="shared" si="0"/>
        <v>2.6724401143586755E-2</v>
      </c>
      <c r="Q7" s="156">
        <f t="shared" si="0"/>
        <v>3.4097660521625321E-2</v>
      </c>
      <c r="R7" s="156">
        <f t="shared" si="0"/>
        <v>4.5877277229660361E-2</v>
      </c>
      <c r="S7" s="156">
        <f t="shared" si="0"/>
        <v>5.4364698645026181E-2</v>
      </c>
      <c r="T7" s="156">
        <f t="shared" si="0"/>
        <v>6.3777139744891437E-2</v>
      </c>
      <c r="U7" s="157">
        <f t="shared" si="0"/>
        <v>6.3582270545798347E-2</v>
      </c>
      <c r="AD7" s="64"/>
      <c r="AG7" s="64"/>
      <c r="AJ7" s="64"/>
    </row>
    <row r="8" spans="1:36" x14ac:dyDescent="0.4">
      <c r="A8" s="137" t="s">
        <v>47</v>
      </c>
      <c r="B8" s="138">
        <f t="shared" si="1"/>
        <v>8.3999999999999995E-3</v>
      </c>
      <c r="C8" s="19">
        <f t="shared" si="0"/>
        <v>5.8999999999999999E-3</v>
      </c>
      <c r="D8" s="19">
        <f t="shared" si="0"/>
        <v>3.2602773432694167E-2</v>
      </c>
      <c r="E8" s="19">
        <f t="shared" si="0"/>
        <v>2.6382844029437365E-2</v>
      </c>
      <c r="F8" s="19">
        <f t="shared" si="0"/>
        <v>2.1796022132495887E-2</v>
      </c>
      <c r="G8" s="19">
        <f t="shared" si="0"/>
        <v>1.5213770127706829E-2</v>
      </c>
      <c r="H8" s="19">
        <f t="shared" si="0"/>
        <v>1.4741358513974567E-2</v>
      </c>
      <c r="I8" s="19">
        <f t="shared" si="0"/>
        <v>1.0656216699322815E-2</v>
      </c>
      <c r="J8" s="19">
        <f t="shared" si="0"/>
        <v>1.0106731330867126E-2</v>
      </c>
      <c r="K8" s="19">
        <f t="shared" si="0"/>
        <v>9.5509877427235584E-3</v>
      </c>
      <c r="L8" s="156">
        <f t="shared" si="0"/>
        <v>1.0734468328624057E-2</v>
      </c>
      <c r="M8" s="156">
        <f t="shared" si="0"/>
        <v>1.2234161437290466E-2</v>
      </c>
      <c r="N8" s="156">
        <f t="shared" si="0"/>
        <v>1.4432165434625001E-2</v>
      </c>
      <c r="O8" s="156">
        <f t="shared" si="0"/>
        <v>1.5345988977342314E-2</v>
      </c>
      <c r="P8" s="156">
        <f t="shared" si="0"/>
        <v>2.1722324524295358E-2</v>
      </c>
      <c r="Q8" s="156">
        <f t="shared" si="0"/>
        <v>3.7270409587435098E-2</v>
      </c>
      <c r="R8" s="156">
        <f t="shared" si="0"/>
        <v>4.0891424297756718E-2</v>
      </c>
      <c r="S8" s="156">
        <f t="shared" si="0"/>
        <v>4.4108421928749197E-2</v>
      </c>
      <c r="T8" s="156">
        <f t="shared" si="0"/>
        <v>4.6290508019637071E-2</v>
      </c>
      <c r="U8" s="157">
        <f t="shared" si="0"/>
        <v>4.2974160845182206E-2</v>
      </c>
      <c r="AD8" s="64"/>
      <c r="AG8" s="64"/>
      <c r="AJ8" s="64"/>
    </row>
    <row r="9" spans="1:36" x14ac:dyDescent="0.4">
      <c r="A9" s="139" t="s">
        <v>9</v>
      </c>
      <c r="B9" s="138">
        <f t="shared" si="1"/>
        <v>3.1300000000000001E-2</v>
      </c>
      <c r="C9" s="19">
        <f t="shared" si="0"/>
        <v>2.69E-2</v>
      </c>
      <c r="D9" s="19">
        <f t="shared" si="0"/>
        <v>2.5257764698410009E-2</v>
      </c>
      <c r="E9" s="19">
        <f t="shared" si="0"/>
        <v>2.058688513012465E-2</v>
      </c>
      <c r="F9" s="19">
        <f t="shared" si="0"/>
        <v>1.2062699526108233E-2</v>
      </c>
      <c r="G9" s="19">
        <f t="shared" si="0"/>
        <v>7.516574090664755E-3</v>
      </c>
      <c r="H9" s="19">
        <f t="shared" si="0"/>
        <v>7.9164531462600062E-3</v>
      </c>
      <c r="I9" s="19">
        <f t="shared" si="0"/>
        <v>7.1321130997650797E-3</v>
      </c>
      <c r="J9" s="19">
        <f t="shared" si="0"/>
        <v>7.3037990391604177E-3</v>
      </c>
      <c r="K9" s="19">
        <f t="shared" si="0"/>
        <v>7.2784183582075479E-3</v>
      </c>
      <c r="L9" s="156">
        <f t="shared" si="0"/>
        <v>6.5558352466045201E-3</v>
      </c>
      <c r="M9" s="156">
        <f t="shared" si="0"/>
        <v>5.7780472094873638E-3</v>
      </c>
      <c r="N9" s="156">
        <f t="shared" si="0"/>
        <v>3.9752481668841226E-3</v>
      </c>
      <c r="O9" s="156">
        <f t="shared" si="0"/>
        <v>5.103499720271026E-3</v>
      </c>
      <c r="P9" s="156">
        <f t="shared" si="0"/>
        <v>2.5557969363773246E-3</v>
      </c>
      <c r="Q9" s="156">
        <f t="shared" si="0"/>
        <v>2.4105584642233856E-3</v>
      </c>
      <c r="R9" s="156">
        <f t="shared" si="0"/>
        <v>5.5096677304298852E-3</v>
      </c>
      <c r="S9" s="156">
        <f t="shared" si="0"/>
        <v>6.164038099672157E-3</v>
      </c>
      <c r="T9" s="156">
        <f t="shared" si="0"/>
        <v>1.0071891863387882E-2</v>
      </c>
      <c r="U9" s="157">
        <f t="shared" si="0"/>
        <v>1.0705582108321586E-2</v>
      </c>
      <c r="AD9" s="64"/>
      <c r="AG9" s="64"/>
      <c r="AJ9" s="64"/>
    </row>
    <row r="10" spans="1:36" x14ac:dyDescent="0.4">
      <c r="A10" s="139" t="s">
        <v>48</v>
      </c>
      <c r="B10" s="138">
        <f t="shared" si="1"/>
        <v>8.6E-3</v>
      </c>
      <c r="C10" s="19">
        <f t="shared" si="0"/>
        <v>6.9999999999999993E-3</v>
      </c>
      <c r="D10" s="19">
        <f t="shared" si="0"/>
        <v>5.6310915909769778E-3</v>
      </c>
      <c r="E10" s="19">
        <f t="shared" si="0"/>
        <v>4.671147473461517E-3</v>
      </c>
      <c r="F10" s="19">
        <f t="shared" si="0"/>
        <v>4.8275232706698305E-3</v>
      </c>
      <c r="G10" s="19">
        <f t="shared" si="0"/>
        <v>4.3063034657860452E-3</v>
      </c>
      <c r="H10" s="19">
        <f t="shared" si="0"/>
        <v>6.476378700923568E-3</v>
      </c>
      <c r="I10" s="19">
        <f t="shared" si="0"/>
        <v>8.6090721413006072E-3</v>
      </c>
      <c r="J10" s="19">
        <f t="shared" si="0"/>
        <v>6.7967364313586374E-3</v>
      </c>
      <c r="K10" s="19">
        <f t="shared" si="0"/>
        <v>3.5548815271381463E-3</v>
      </c>
      <c r="L10" s="156">
        <f t="shared" si="0"/>
        <v>3.3834087143745938E-3</v>
      </c>
      <c r="M10" s="156">
        <f t="shared" si="0"/>
        <v>3.3089270627992113E-3</v>
      </c>
      <c r="N10" s="156">
        <f t="shared" si="0"/>
        <v>2.6527280718277139E-3</v>
      </c>
      <c r="O10" s="156">
        <f t="shared" si="0"/>
        <v>1.1254206619557098E-2</v>
      </c>
      <c r="P10" s="156">
        <f t="shared" si="0"/>
        <v>4.9908064092461252E-3</v>
      </c>
      <c r="Q10" s="156">
        <f t="shared" si="0"/>
        <v>1.0074005434578445E-2</v>
      </c>
      <c r="R10" s="156">
        <f t="shared" si="0"/>
        <v>8.7041650716352149E-3</v>
      </c>
      <c r="S10" s="156">
        <f t="shared" si="0"/>
        <v>1.0090492271051103E-2</v>
      </c>
      <c r="T10" s="156">
        <f t="shared" si="0"/>
        <v>8.1876293021168143E-3</v>
      </c>
      <c r="U10" s="157">
        <f t="shared" si="0"/>
        <v>7.7829074821932857E-3</v>
      </c>
      <c r="AD10" s="64"/>
      <c r="AG10" s="64"/>
      <c r="AJ10" s="64"/>
    </row>
    <row r="11" spans="1:36" x14ac:dyDescent="0.4">
      <c r="A11" s="139" t="s">
        <v>1</v>
      </c>
      <c r="B11" s="138">
        <f t="shared" si="1"/>
        <v>3.78E-2</v>
      </c>
      <c r="C11" s="19">
        <f t="shared" si="0"/>
        <v>2.7300000000000001E-2</v>
      </c>
      <c r="D11" s="19">
        <f t="shared" si="0"/>
        <v>1.9320277509440591E-3</v>
      </c>
      <c r="E11" s="19">
        <f t="shared" si="0"/>
        <v>2.61825197230165E-3</v>
      </c>
      <c r="F11" s="19">
        <f t="shared" si="0"/>
        <v>3.2786885245901639E-3</v>
      </c>
      <c r="G11" s="19">
        <f t="shared" si="0"/>
        <v>2.3373587845734321E-3</v>
      </c>
      <c r="H11" s="19">
        <f t="shared" si="0"/>
        <v>6.42372931529558E-3</v>
      </c>
      <c r="I11" s="19">
        <f t="shared" si="0"/>
        <v>3.165526396405596E-3</v>
      </c>
      <c r="J11" s="19">
        <f t="shared" si="0"/>
        <v>3.0429648469434099E-3</v>
      </c>
      <c r="K11" s="19">
        <f t="shared" si="0"/>
        <v>2.8846329395870226E-3</v>
      </c>
      <c r="L11" s="156">
        <f t="shared" si="0"/>
        <v>2.7995059695347878E-3</v>
      </c>
      <c r="M11" s="156">
        <f t="shared" si="0"/>
        <v>3.6011703803736214E-3</v>
      </c>
      <c r="N11" s="156">
        <f t="shared" si="0"/>
        <v>3.4009212622153344E-3</v>
      </c>
      <c r="O11" s="156">
        <f t="shared" si="0"/>
        <v>4.5129130853966233E-3</v>
      </c>
      <c r="P11" s="156">
        <f t="shared" si="0"/>
        <v>3.870438063217155E-3</v>
      </c>
      <c r="Q11" s="156">
        <f t="shared" si="0"/>
        <v>9.1065308777414245E-3</v>
      </c>
      <c r="R11" s="156">
        <f t="shared" si="0"/>
        <v>7.623185543596327E-3</v>
      </c>
      <c r="S11" s="156">
        <f t="shared" si="0"/>
        <v>1.4569754066933231E-2</v>
      </c>
      <c r="T11" s="156">
        <f t="shared" si="0"/>
        <v>1.9734744251414263E-2</v>
      </c>
      <c r="U11" s="157">
        <f t="shared" si="0"/>
        <v>2.1573489630297565E-2</v>
      </c>
      <c r="AD11" s="64"/>
      <c r="AG11" s="64"/>
      <c r="AJ11" s="64"/>
    </row>
    <row r="12" spans="1:36" x14ac:dyDescent="0.4">
      <c r="A12" s="139" t="s">
        <v>49</v>
      </c>
      <c r="B12" s="138">
        <f t="shared" si="1"/>
        <v>2.4300000000000002E-2</v>
      </c>
      <c r="C12" s="19">
        <f t="shared" si="0"/>
        <v>1.61E-2</v>
      </c>
      <c r="D12" s="19">
        <f t="shared" si="0"/>
        <v>9.9253983855114962E-3</v>
      </c>
      <c r="E12" s="19">
        <f t="shared" si="0"/>
        <v>7.319221307741367E-3</v>
      </c>
      <c r="F12" s="19">
        <f t="shared" si="0"/>
        <v>6.9259214354995147E-3</v>
      </c>
      <c r="G12" s="19">
        <f t="shared" si="0"/>
        <v>6.9418209293539857E-3</v>
      </c>
      <c r="H12" s="19">
        <f t="shared" si="0"/>
        <v>6.574001503542923E-3</v>
      </c>
      <c r="I12" s="19">
        <f t="shared" si="0"/>
        <v>5.9380016520424548E-3</v>
      </c>
      <c r="J12" s="19">
        <f t="shared" si="0"/>
        <v>5.0599160720507814E-3</v>
      </c>
      <c r="K12" s="19">
        <f t="shared" si="0"/>
        <v>4.7151642338190171E-3</v>
      </c>
      <c r="L12" s="156">
        <f t="shared" si="0"/>
        <v>5.018450184501845E-3</v>
      </c>
      <c r="M12" s="156">
        <f t="shared" si="0"/>
        <v>2.9164750586925478E-3</v>
      </c>
      <c r="N12" s="156">
        <f t="shared" si="0"/>
        <v>2.4626853253906186E-3</v>
      </c>
      <c r="O12" s="156">
        <f t="shared" si="0"/>
        <v>1.0078105316200554E-4</v>
      </c>
      <c r="P12" s="156" t="str">
        <f t="shared" si="0"/>
        <v>-</v>
      </c>
      <c r="Q12" s="156">
        <f t="shared" si="0"/>
        <v>1.0397270243957768E-4</v>
      </c>
      <c r="R12" s="156">
        <f t="shared" si="0"/>
        <v>6.9433935390832938E-4</v>
      </c>
      <c r="S12" s="156">
        <f t="shared" si="0"/>
        <v>5.9802593381072192E-3</v>
      </c>
      <c r="T12" s="156">
        <f t="shared" si="0"/>
        <v>1.001205495587518E-2</v>
      </c>
      <c r="U12" s="157">
        <f t="shared" si="0"/>
        <v>1.0263694287961225E-2</v>
      </c>
      <c r="AD12" s="64"/>
      <c r="AG12" s="64"/>
      <c r="AJ12" s="64"/>
    </row>
    <row r="13" spans="1:36" x14ac:dyDescent="0.4">
      <c r="A13" s="137" t="s">
        <v>50</v>
      </c>
      <c r="B13" s="138">
        <f t="shared" si="1"/>
        <v>5.1999999999999998E-3</v>
      </c>
      <c r="C13" s="19">
        <f t="shared" si="0"/>
        <v>4.3E-3</v>
      </c>
      <c r="D13" s="19">
        <f t="shared" si="0"/>
        <v>0</v>
      </c>
      <c r="E13" s="19">
        <f t="shared" si="0"/>
        <v>1.2043114349370748E-4</v>
      </c>
      <c r="F13" s="19">
        <f t="shared" si="0"/>
        <v>0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56" t="str">
        <f t="shared" si="0"/>
        <v>-</v>
      </c>
      <c r="M13" s="156" t="str">
        <f t="shared" si="0"/>
        <v>-</v>
      </c>
      <c r="N13" s="156" t="str">
        <f t="shared" si="0"/>
        <v>-</v>
      </c>
      <c r="O13" s="156">
        <f t="shared" si="0"/>
        <v>1.5155478058703865E-2</v>
      </c>
      <c r="P13" s="156">
        <f t="shared" si="0"/>
        <v>2.5076970443349753E-2</v>
      </c>
      <c r="Q13" s="156">
        <f t="shared" si="0"/>
        <v>4.5603722752877787E-2</v>
      </c>
      <c r="R13" s="156">
        <f t="shared" si="0"/>
        <v>6.7280647595527196E-2</v>
      </c>
      <c r="S13" s="156">
        <f t="shared" si="0"/>
        <v>0.14303205926167786</v>
      </c>
      <c r="T13" s="156">
        <f t="shared" si="0"/>
        <v>0.16497908203480263</v>
      </c>
      <c r="U13" s="157">
        <f t="shared" si="0"/>
        <v>0.14118192938794449</v>
      </c>
      <c r="AD13" s="64"/>
      <c r="AG13" s="64"/>
      <c r="AJ13" s="64"/>
    </row>
    <row r="14" spans="1:36" x14ac:dyDescent="0.4">
      <c r="A14" s="139" t="s">
        <v>51</v>
      </c>
      <c r="B14" s="138">
        <f t="shared" si="1"/>
        <v>0</v>
      </c>
      <c r="C14" s="19">
        <f t="shared" si="0"/>
        <v>0</v>
      </c>
      <c r="D14" s="19">
        <f t="shared" si="0"/>
        <v>1.5903080551783289E-2</v>
      </c>
      <c r="E14" s="19">
        <f t="shared" si="0"/>
        <v>9.1840781481558782E-3</v>
      </c>
      <c r="F14" s="19">
        <f t="shared" si="0"/>
        <v>9.6218152007421318E-3</v>
      </c>
      <c r="G14" s="19">
        <f t="shared" si="0"/>
        <v>7.975567529713852E-3</v>
      </c>
      <c r="H14" s="19">
        <f t="shared" si="0"/>
        <v>8.749551560569219E-3</v>
      </c>
      <c r="I14" s="19">
        <f t="shared" si="0"/>
        <v>9.3782929399367759E-3</v>
      </c>
      <c r="J14" s="19">
        <f t="shared" si="0"/>
        <v>3.6201022146507668E-3</v>
      </c>
      <c r="K14" s="19">
        <f t="shared" si="0"/>
        <v>3.9676916536771998E-3</v>
      </c>
      <c r="L14" s="156">
        <f t="shared" si="0"/>
        <v>3.4926871862038856E-3</v>
      </c>
      <c r="M14" s="156">
        <f t="shared" si="0"/>
        <v>4.0695959893836623E-3</v>
      </c>
      <c r="N14" s="156">
        <f t="shared" si="0"/>
        <v>1.9353995030731005E-3</v>
      </c>
      <c r="O14" s="156">
        <f t="shared" si="0"/>
        <v>3.1409322651128916E-3</v>
      </c>
      <c r="P14" s="156">
        <f t="shared" si="0"/>
        <v>2.1092192053996013E-3</v>
      </c>
      <c r="Q14" s="156">
        <f t="shared" si="0"/>
        <v>3.2229896006985789E-3</v>
      </c>
      <c r="R14" s="156">
        <f t="shared" si="0"/>
        <v>2.2079772079772078E-3</v>
      </c>
      <c r="S14" s="156">
        <f t="shared" si="0"/>
        <v>3.2180387718188578E-3</v>
      </c>
      <c r="T14" s="156">
        <f t="shared" si="0"/>
        <v>1.258917331095258E-3</v>
      </c>
      <c r="U14" s="157">
        <f t="shared" si="0"/>
        <v>1.7175720836247765E-3</v>
      </c>
      <c r="AD14" s="64"/>
      <c r="AG14" s="64"/>
      <c r="AJ14" s="64"/>
    </row>
    <row r="15" spans="1:36" x14ac:dyDescent="0.4">
      <c r="A15" s="139" t="s">
        <v>52</v>
      </c>
      <c r="B15" s="138">
        <f t="shared" si="1"/>
        <v>1.1999999999999999E-3</v>
      </c>
      <c r="C15" s="19">
        <f t="shared" si="0"/>
        <v>8.0000000000000004E-4</v>
      </c>
      <c r="D15" s="19">
        <f t="shared" si="0"/>
        <v>1.0913456291607553E-3</v>
      </c>
      <c r="E15" s="19">
        <f t="shared" si="0"/>
        <v>1.3012926173332177E-4</v>
      </c>
      <c r="F15" s="19">
        <f t="shared" si="0"/>
        <v>3.8426605184098373E-4</v>
      </c>
      <c r="G15" s="19">
        <f t="shared" si="0"/>
        <v>3.4949482112219611E-4</v>
      </c>
      <c r="H15" s="19">
        <f t="shared" si="0"/>
        <v>1.9125854392675738E-3</v>
      </c>
      <c r="I15" s="19">
        <f t="shared" si="0"/>
        <v>1.0169025697402776E-3</v>
      </c>
      <c r="J15" s="19">
        <f t="shared" si="0"/>
        <v>2.9627873903768665E-5</v>
      </c>
      <c r="K15" s="19">
        <f t="shared" si="0"/>
        <v>3.1242189452636843E-5</v>
      </c>
      <c r="L15" s="156" t="str">
        <f t="shared" si="0"/>
        <v>-</v>
      </c>
      <c r="M15" s="156" t="str">
        <f t="shared" si="0"/>
        <v>-</v>
      </c>
      <c r="N15" s="156">
        <f t="shared" si="0"/>
        <v>3.3446761480964431E-3</v>
      </c>
      <c r="O15" s="156">
        <f t="shared" si="0"/>
        <v>4.2976702103596472E-3</v>
      </c>
      <c r="P15" s="156">
        <f t="shared" si="0"/>
        <v>4.9308043785542882E-3</v>
      </c>
      <c r="Q15" s="156">
        <f t="shared" si="0"/>
        <v>5.445514930285441E-3</v>
      </c>
      <c r="R15" s="156">
        <f t="shared" si="0"/>
        <v>3.7278935910053383E-3</v>
      </c>
      <c r="S15" s="156">
        <f t="shared" si="0"/>
        <v>2.7913035387525976E-4</v>
      </c>
      <c r="T15" s="156">
        <f t="shared" si="0"/>
        <v>6.1288766563572907E-3</v>
      </c>
      <c r="U15" s="157">
        <f t="shared" si="0"/>
        <v>5.9862464750408155E-3</v>
      </c>
      <c r="AD15" s="64"/>
      <c r="AG15" s="64"/>
      <c r="AJ15" s="64"/>
    </row>
    <row r="16" spans="1:36" x14ac:dyDescent="0.4">
      <c r="A16" s="139" t="s">
        <v>53</v>
      </c>
      <c r="B16" s="138">
        <f t="shared" si="1"/>
        <v>1.9400000000000001E-2</v>
      </c>
      <c r="C16" s="19">
        <f t="shared" si="0"/>
        <v>0</v>
      </c>
      <c r="D16" s="19">
        <f t="shared" si="0"/>
        <v>3.6959665756066205E-2</v>
      </c>
      <c r="E16" s="19">
        <f t="shared" si="0"/>
        <v>2.0284237726098192E-2</v>
      </c>
      <c r="F16" s="19">
        <f t="shared" si="0"/>
        <v>0</v>
      </c>
      <c r="G16" s="19">
        <f t="shared" si="0"/>
        <v>0</v>
      </c>
      <c r="H16" s="19">
        <f t="shared" si="0"/>
        <v>2.2222222222222223E-2</v>
      </c>
      <c r="I16" s="19">
        <f t="shared" si="0"/>
        <v>1.0818648226633951E-2</v>
      </c>
      <c r="J16" s="19">
        <f t="shared" si="0"/>
        <v>6.5261980234943128E-3</v>
      </c>
      <c r="K16" s="19">
        <f t="shared" si="0"/>
        <v>8.79160312191621E-3</v>
      </c>
      <c r="L16" s="156">
        <f t="shared" si="0"/>
        <v>7.8013589463971147E-3</v>
      </c>
      <c r="M16" s="156">
        <f t="shared" si="0"/>
        <v>5.3995680345572351E-3</v>
      </c>
      <c r="N16" s="156">
        <f t="shared" si="0"/>
        <v>5.0683927699071811E-3</v>
      </c>
      <c r="O16" s="156">
        <f t="shared" si="0"/>
        <v>3.2984877702222672E-3</v>
      </c>
      <c r="P16" s="156">
        <f t="shared" si="0"/>
        <v>2.4649307578541659E-3</v>
      </c>
      <c r="Q16" s="156">
        <f t="shared" si="0"/>
        <v>3.8186367028047227E-3</v>
      </c>
      <c r="R16" s="156">
        <f t="shared" si="0"/>
        <v>4.4516793462011225E-3</v>
      </c>
      <c r="S16" s="156">
        <f t="shared" si="0"/>
        <v>2.9041064064587326E-3</v>
      </c>
      <c r="T16" s="156">
        <f t="shared" si="0"/>
        <v>2.9035255252155062E-3</v>
      </c>
      <c r="U16" s="157">
        <f t="shared" si="0"/>
        <v>4.1801114696391906E-3</v>
      </c>
      <c r="AD16" s="64"/>
      <c r="AG16" s="64"/>
      <c r="AJ16" s="64"/>
    </row>
    <row r="17" spans="1:61" x14ac:dyDescent="0.4">
      <c r="A17" s="139" t="s">
        <v>86</v>
      </c>
      <c r="B17" s="138">
        <f t="shared" si="1"/>
        <v>3.8374700248315005E-2</v>
      </c>
      <c r="C17" s="19">
        <f t="shared" si="0"/>
        <v>3.6399010287335935E-2</v>
      </c>
      <c r="D17" s="19">
        <f t="shared" si="0"/>
        <v>2.609359752216895E-2</v>
      </c>
      <c r="E17" s="19">
        <f t="shared" si="0"/>
        <v>3.0497157809257422E-2</v>
      </c>
      <c r="F17" s="19">
        <f t="shared" si="0"/>
        <v>1.8924026710343957E-2</v>
      </c>
      <c r="G17" s="19">
        <f t="shared" si="0"/>
        <v>1.6140253235007652E-2</v>
      </c>
      <c r="H17" s="19">
        <f t="shared" si="0"/>
        <v>1.4010884093946916E-2</v>
      </c>
      <c r="I17" s="19">
        <f t="shared" si="0"/>
        <v>1.9251246987614191E-2</v>
      </c>
      <c r="J17" s="19">
        <f t="shared" si="0"/>
        <v>1.6093657379964432E-2</v>
      </c>
      <c r="K17" s="19">
        <f t="shared" si="0"/>
        <v>1.1650296132004192E-2</v>
      </c>
      <c r="L17" s="156">
        <f t="shared" si="0"/>
        <v>9.3492807348861066E-3</v>
      </c>
      <c r="M17" s="156">
        <f t="shared" si="0"/>
        <v>7.3829015737729431E-3</v>
      </c>
      <c r="N17" s="156">
        <f t="shared" si="0"/>
        <v>6.7213370010899467E-3</v>
      </c>
      <c r="O17" s="156">
        <f t="shared" si="0"/>
        <v>6.1358717350648261E-3</v>
      </c>
      <c r="P17" s="156">
        <f t="shared" si="0"/>
        <v>7.1949347659247889E-3</v>
      </c>
      <c r="Q17" s="156">
        <f t="shared" si="0"/>
        <v>1.1343593290679578E-2</v>
      </c>
      <c r="R17" s="156">
        <f t="shared" si="0"/>
        <v>7.8540375963766906E-3</v>
      </c>
      <c r="S17" s="156">
        <f t="shared" si="0"/>
        <v>8.9521616555225912E-3</v>
      </c>
      <c r="T17" s="156">
        <f t="shared" si="0"/>
        <v>4.9018694201628989E-3</v>
      </c>
      <c r="U17" s="157">
        <f t="shared" si="0"/>
        <v>4.4096865547124621E-3</v>
      </c>
      <c r="AD17" s="64"/>
      <c r="AG17" s="64"/>
      <c r="AJ17" s="64"/>
    </row>
    <row r="18" spans="1:61" x14ac:dyDescent="0.4">
      <c r="A18" s="140" t="s">
        <v>228</v>
      </c>
      <c r="B18" s="138">
        <f t="shared" si="1"/>
        <v>0</v>
      </c>
      <c r="C18" s="19">
        <f t="shared" si="0"/>
        <v>0</v>
      </c>
      <c r="D18" s="19">
        <f t="shared" si="0"/>
        <v>0</v>
      </c>
      <c r="E18" s="19">
        <f t="shared" si="0"/>
        <v>0</v>
      </c>
      <c r="F18" s="19">
        <f t="shared" si="0"/>
        <v>0</v>
      </c>
      <c r="G18" s="19">
        <f t="shared" si="0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56" t="str">
        <f t="shared" si="0"/>
        <v>-</v>
      </c>
      <c r="M18" s="156" t="str">
        <f t="shared" si="0"/>
        <v>-</v>
      </c>
      <c r="N18" s="156" t="str">
        <f t="shared" si="0"/>
        <v>-</v>
      </c>
      <c r="O18" s="156" t="str">
        <f t="shared" si="0"/>
        <v>-</v>
      </c>
      <c r="P18" s="156" t="str">
        <f t="shared" si="0"/>
        <v>-</v>
      </c>
      <c r="Q18" s="156" t="str">
        <f t="shared" si="0"/>
        <v>-</v>
      </c>
      <c r="R18" s="156" t="str">
        <f t="shared" si="0"/>
        <v>-</v>
      </c>
      <c r="S18" s="156" t="str">
        <f t="shared" si="0"/>
        <v>-</v>
      </c>
      <c r="T18" s="156" t="str">
        <f t="shared" si="0"/>
        <v>-</v>
      </c>
      <c r="U18" s="157" t="s">
        <v>363</v>
      </c>
      <c r="AD18" s="64"/>
      <c r="AG18" s="64"/>
      <c r="AJ18" s="64"/>
    </row>
    <row r="19" spans="1:61" x14ac:dyDescent="0.4">
      <c r="A19" s="140" t="s">
        <v>87</v>
      </c>
      <c r="B19" s="141">
        <f t="shared" si="1"/>
        <v>4.5999999999999999E-3</v>
      </c>
      <c r="C19" s="52">
        <f t="shared" si="0"/>
        <v>5.8999999999999999E-3</v>
      </c>
      <c r="D19" s="52">
        <f t="shared" si="0"/>
        <v>6.1775674517420285E-3</v>
      </c>
      <c r="E19" s="52">
        <f t="shared" si="0"/>
        <v>5.8820124730498196E-3</v>
      </c>
      <c r="F19" s="52">
        <f t="shared" si="0"/>
        <v>4.5119239964700672E-3</v>
      </c>
      <c r="G19" s="52">
        <f t="shared" si="0"/>
        <v>3.6600908974838554E-3</v>
      </c>
      <c r="H19" s="52">
        <f t="shared" si="0"/>
        <v>3.3670169439583217E-3</v>
      </c>
      <c r="I19" s="52">
        <f t="shared" si="0"/>
        <v>3.2413763554634887E-3</v>
      </c>
      <c r="J19" s="52">
        <f t="shared" si="0"/>
        <v>3.1127015027800731E-3</v>
      </c>
      <c r="K19" s="52">
        <f t="shared" ref="K19:U20" si="2">VLOOKUP($A19,$A$26:$BI$40,K$4,FALSE)</f>
        <v>4.0882045246501894E-3</v>
      </c>
      <c r="L19" s="52">
        <f t="shared" si="2"/>
        <v>4.7904435746901498E-3</v>
      </c>
      <c r="M19" s="52">
        <f t="shared" si="2"/>
        <v>5.8581397450001857E-3</v>
      </c>
      <c r="N19" s="52">
        <f t="shared" si="2"/>
        <v>6.3130350678351366E-3</v>
      </c>
      <c r="O19" s="52">
        <f t="shared" si="2"/>
        <v>7.1733634280126152E-3</v>
      </c>
      <c r="P19" s="52">
        <f t="shared" si="2"/>
        <v>7.670949124239314E-3</v>
      </c>
      <c r="Q19" s="52">
        <f t="shared" si="2"/>
        <v>9.4521410814054473E-3</v>
      </c>
      <c r="R19" s="52">
        <f t="shared" si="2"/>
        <v>1.0660299453575077E-2</v>
      </c>
      <c r="S19" s="52">
        <f t="shared" si="2"/>
        <v>1.0200649239756656E-2</v>
      </c>
      <c r="T19" s="52">
        <f t="shared" si="2"/>
        <v>9.9974425448885306E-3</v>
      </c>
      <c r="U19" s="53">
        <f t="shared" si="2"/>
        <v>8.6885858528880869E-3</v>
      </c>
      <c r="AD19" s="64"/>
      <c r="AG19" s="64"/>
      <c r="AJ19" s="64"/>
    </row>
    <row r="20" spans="1:61" x14ac:dyDescent="0.4">
      <c r="A20" s="142" t="s">
        <v>25</v>
      </c>
      <c r="B20" s="143">
        <f t="shared" si="1"/>
        <v>1.54E-2</v>
      </c>
      <c r="C20" s="34">
        <f t="shared" si="1"/>
        <v>1.2500000000000001E-2</v>
      </c>
      <c r="D20" s="34">
        <f t="shared" si="1"/>
        <v>1.14E-2</v>
      </c>
      <c r="E20" s="34">
        <f t="shared" si="1"/>
        <v>8.6999999999999994E-3</v>
      </c>
      <c r="F20" s="34">
        <f t="shared" si="1"/>
        <v>8.2000000000000007E-3</v>
      </c>
      <c r="G20" s="34">
        <f t="shared" si="1"/>
        <v>6.7000000000000002E-3</v>
      </c>
      <c r="H20" s="34">
        <f t="shared" si="1"/>
        <v>6.7999999999999996E-3</v>
      </c>
      <c r="I20" s="34">
        <f t="shared" si="1"/>
        <v>6.1000000000000004E-3</v>
      </c>
      <c r="J20" s="34">
        <f t="shared" si="1"/>
        <v>5.5999999999999999E-3</v>
      </c>
      <c r="K20" s="34">
        <f t="shared" si="1"/>
        <v>5.5999999999999999E-3</v>
      </c>
      <c r="L20" s="34">
        <f t="shared" si="1"/>
        <v>6.1403135687067697E-3</v>
      </c>
      <c r="M20" s="34">
        <f t="shared" si="1"/>
        <v>7.1136535438625255E-3</v>
      </c>
      <c r="N20" s="34">
        <f t="shared" si="1"/>
        <v>8.3437486061133485E-3</v>
      </c>
      <c r="O20" s="34">
        <f t="shared" si="1"/>
        <v>9.7836911232108449E-3</v>
      </c>
      <c r="P20" s="34">
        <f t="shared" si="1"/>
        <v>1.1104971958125938E-2</v>
      </c>
      <c r="Q20" s="34">
        <f t="shared" si="1"/>
        <v>1.4970767040655562E-2</v>
      </c>
      <c r="R20" s="34">
        <f t="shared" si="2"/>
        <v>1.6786543572428571E-2</v>
      </c>
      <c r="S20" s="34">
        <f t="shared" si="2"/>
        <v>1.8257199989955501E-2</v>
      </c>
      <c r="T20" s="34">
        <f t="shared" si="2"/>
        <v>1.873911029312799E-2</v>
      </c>
      <c r="U20" s="80">
        <f t="shared" si="2"/>
        <v>1.7079112685024427E-2</v>
      </c>
      <c r="AD20" s="64"/>
      <c r="AG20" s="64"/>
      <c r="AJ20" s="64"/>
    </row>
    <row r="21" spans="1:61" x14ac:dyDescent="0.4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</row>
    <row r="22" spans="1:61" x14ac:dyDescent="0.4">
      <c r="A22" s="39" t="s">
        <v>76</v>
      </c>
    </row>
    <row r="23" spans="1:61" x14ac:dyDescent="0.4">
      <c r="A23" s="2" t="s">
        <v>26</v>
      </c>
      <c r="E23" s="2"/>
    </row>
    <row r="24" spans="1:61" s="10" customFormat="1" x14ac:dyDescent="0.4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4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 x14ac:dyDescent="0.4">
      <c r="A25" s="26"/>
      <c r="B25" s="27" t="s">
        <v>11</v>
      </c>
      <c r="C25" s="28" t="s">
        <v>13</v>
      </c>
      <c r="D25" s="29" t="s">
        <v>12</v>
      </c>
      <c r="E25" s="27" t="s">
        <v>11</v>
      </c>
      <c r="F25" s="28" t="s">
        <v>13</v>
      </c>
      <c r="G25" s="29" t="s">
        <v>12</v>
      </c>
      <c r="H25" s="27" t="s">
        <v>11</v>
      </c>
      <c r="I25" s="28" t="s">
        <v>13</v>
      </c>
      <c r="J25" s="29" t="s">
        <v>12</v>
      </c>
      <c r="K25" s="27" t="s">
        <v>11</v>
      </c>
      <c r="L25" s="28" t="s">
        <v>13</v>
      </c>
      <c r="M25" s="29" t="s">
        <v>12</v>
      </c>
      <c r="N25" s="27" t="s">
        <v>11</v>
      </c>
      <c r="O25" s="28" t="s">
        <v>229</v>
      </c>
      <c r="P25" s="29" t="s">
        <v>12</v>
      </c>
      <c r="Q25" s="27" t="s">
        <v>11</v>
      </c>
      <c r="R25" s="28" t="s">
        <v>13</v>
      </c>
      <c r="S25" s="29" t="s">
        <v>12</v>
      </c>
      <c r="T25" s="27" t="s">
        <v>11</v>
      </c>
      <c r="U25" s="28" t="s">
        <v>13</v>
      </c>
      <c r="V25" s="29" t="s">
        <v>12</v>
      </c>
      <c r="W25" s="27" t="s">
        <v>11</v>
      </c>
      <c r="X25" s="28" t="s">
        <v>229</v>
      </c>
      <c r="Y25" s="29" t="s">
        <v>12</v>
      </c>
      <c r="Z25" s="27" t="s">
        <v>11</v>
      </c>
      <c r="AA25" s="28" t="s">
        <v>229</v>
      </c>
      <c r="AB25" s="29" t="s">
        <v>12</v>
      </c>
      <c r="AC25" s="27" t="s">
        <v>230</v>
      </c>
      <c r="AD25" s="28" t="s">
        <v>229</v>
      </c>
      <c r="AE25" s="29" t="s">
        <v>12</v>
      </c>
      <c r="AF25" s="27" t="s">
        <v>230</v>
      </c>
      <c r="AG25" s="28" t="s">
        <v>229</v>
      </c>
      <c r="AH25" s="29" t="s">
        <v>12</v>
      </c>
      <c r="AI25" s="27" t="s">
        <v>230</v>
      </c>
      <c r="AJ25" s="28" t="s">
        <v>13</v>
      </c>
      <c r="AK25" s="29" t="s">
        <v>12</v>
      </c>
      <c r="AL25" s="27" t="s">
        <v>11</v>
      </c>
      <c r="AM25" s="28" t="s">
        <v>229</v>
      </c>
      <c r="AN25" s="29" t="s">
        <v>12</v>
      </c>
      <c r="AO25" s="27" t="s">
        <v>230</v>
      </c>
      <c r="AP25" s="28" t="s">
        <v>229</v>
      </c>
      <c r="AQ25" s="29" t="s">
        <v>12</v>
      </c>
      <c r="AR25" s="27" t="s">
        <v>230</v>
      </c>
      <c r="AS25" s="28" t="s">
        <v>229</v>
      </c>
      <c r="AT25" s="29" t="s">
        <v>12</v>
      </c>
      <c r="AU25" s="27" t="s">
        <v>230</v>
      </c>
      <c r="AV25" s="28" t="s">
        <v>229</v>
      </c>
      <c r="AW25" s="29" t="s">
        <v>12</v>
      </c>
      <c r="AX25" s="27" t="s">
        <v>230</v>
      </c>
      <c r="AY25" s="28" t="s">
        <v>229</v>
      </c>
      <c r="AZ25" s="28" t="s">
        <v>12</v>
      </c>
      <c r="BA25" s="27" t="s">
        <v>230</v>
      </c>
      <c r="BB25" s="28" t="s">
        <v>229</v>
      </c>
      <c r="BC25" s="29" t="s">
        <v>12</v>
      </c>
      <c r="BD25" s="27" t="s">
        <v>230</v>
      </c>
      <c r="BE25" s="28" t="s">
        <v>229</v>
      </c>
      <c r="BF25" s="29" t="s">
        <v>12</v>
      </c>
      <c r="BG25" s="28" t="s">
        <v>230</v>
      </c>
      <c r="BH25" s="28" t="s">
        <v>13</v>
      </c>
      <c r="BI25" s="29" t="s">
        <v>12</v>
      </c>
    </row>
    <row r="26" spans="1:61" x14ac:dyDescent="0.4">
      <c r="A26" s="47" t="s">
        <v>231</v>
      </c>
      <c r="B26" s="14">
        <v>445865</v>
      </c>
      <c r="C26" s="13">
        <f>B26*D26</f>
        <v>9586.0974999999999</v>
      </c>
      <c r="D26" s="16">
        <v>2.1499999999999998E-2</v>
      </c>
      <c r="E26" s="14">
        <v>497614</v>
      </c>
      <c r="F26" s="13">
        <f>E26*G26</f>
        <v>8160.8695999999991</v>
      </c>
      <c r="G26" s="16">
        <v>1.6399999999999998E-2</v>
      </c>
      <c r="H26" s="14">
        <v>518440</v>
      </c>
      <c r="I26" s="13">
        <v>8144</v>
      </c>
      <c r="J26" s="16">
        <f>I26/H26</f>
        <v>1.5708664454903171E-2</v>
      </c>
      <c r="K26" s="14">
        <v>621864</v>
      </c>
      <c r="L26" s="13">
        <v>8006</v>
      </c>
      <c r="M26" s="16">
        <f>L26/K26</f>
        <v>1.2874197573746029E-2</v>
      </c>
      <c r="N26" s="14">
        <v>701396</v>
      </c>
      <c r="O26" s="13">
        <v>8009</v>
      </c>
      <c r="P26" s="16">
        <f>O26/N26</f>
        <v>1.1418656507878574E-2</v>
      </c>
      <c r="Q26" s="14">
        <v>813021</v>
      </c>
      <c r="R26" s="13">
        <v>7216</v>
      </c>
      <c r="S26" s="16">
        <f>R26/Q26</f>
        <v>8.8755395002097122E-3</v>
      </c>
      <c r="T26" s="14">
        <v>870515</v>
      </c>
      <c r="U26" s="13">
        <v>8016</v>
      </c>
      <c r="V26" s="16">
        <f>U26/T26</f>
        <v>9.2083421882448897E-3</v>
      </c>
      <c r="W26" s="14">
        <v>953383</v>
      </c>
      <c r="X26" s="13">
        <v>7766</v>
      </c>
      <c r="Y26" s="16">
        <f>X26/W26</f>
        <v>8.1457294707373631E-3</v>
      </c>
      <c r="Z26" s="14">
        <v>994041</v>
      </c>
      <c r="AA26" s="13">
        <v>7395</v>
      </c>
      <c r="AB26" s="16">
        <f>AA26/Z26</f>
        <v>7.439330973269714E-3</v>
      </c>
      <c r="AC26" s="14">
        <v>1091963</v>
      </c>
      <c r="AD26" s="13">
        <v>7402</v>
      </c>
      <c r="AE26" s="16">
        <f>AD26/AC26</f>
        <v>6.7786179568355342E-3</v>
      </c>
      <c r="AF26" s="14">
        <v>1152837</v>
      </c>
      <c r="AG26" s="13">
        <v>8404</v>
      </c>
      <c r="AH26" s="16">
        <v>7.2898423627971694E-3</v>
      </c>
      <c r="AI26" s="14">
        <v>1278770</v>
      </c>
      <c r="AJ26" s="191">
        <v>10516</v>
      </c>
      <c r="AK26" s="108">
        <v>8.2235272957607696E-3</v>
      </c>
      <c r="AL26" s="192">
        <v>1325810</v>
      </c>
      <c r="AM26" s="191">
        <v>13280</v>
      </c>
      <c r="AN26" s="108">
        <v>1.0016518203965877E-2</v>
      </c>
      <c r="AO26" s="192">
        <v>1480693</v>
      </c>
      <c r="AP26" s="191">
        <v>17506</v>
      </c>
      <c r="AQ26" s="108">
        <v>1.1822842412302888E-2</v>
      </c>
      <c r="AR26" s="192">
        <v>1467585</v>
      </c>
      <c r="AS26" s="191">
        <v>20466</v>
      </c>
      <c r="AT26" s="108">
        <v>1.3945359212583939E-2</v>
      </c>
      <c r="AU26" s="192">
        <v>1465069</v>
      </c>
      <c r="AV26" s="191">
        <v>29471</v>
      </c>
      <c r="AW26" s="108">
        <v>2.0115776117029301E-2</v>
      </c>
      <c r="AX26" s="197">
        <v>1507770</v>
      </c>
      <c r="AY26" s="191">
        <v>34333</v>
      </c>
      <c r="AZ26" s="156">
        <v>2.2770714366249493E-2</v>
      </c>
      <c r="BA26" s="192">
        <v>1490792</v>
      </c>
      <c r="BB26" s="191">
        <v>41458</v>
      </c>
      <c r="BC26" s="108">
        <v>2.7809379175632819E-2</v>
      </c>
      <c r="BD26" s="192">
        <v>1566570</v>
      </c>
      <c r="BE26" s="191">
        <v>45719</v>
      </c>
      <c r="BF26" s="108">
        <v>2.9184141149134733E-2</v>
      </c>
      <c r="BG26" s="198">
        <v>1684099</v>
      </c>
      <c r="BH26" s="191">
        <v>45672</v>
      </c>
      <c r="BI26" s="108">
        <v>2.7119545822424929E-2</v>
      </c>
    </row>
    <row r="27" spans="1:61" x14ac:dyDescent="0.4">
      <c r="A27" s="48" t="s">
        <v>232</v>
      </c>
      <c r="B27" s="14">
        <v>132652</v>
      </c>
      <c r="C27" s="13">
        <f t="shared" ref="C27:C40" si="3">B27*D27</f>
        <v>3223.4436000000001</v>
      </c>
      <c r="D27" s="16">
        <v>2.4300000000000002E-2</v>
      </c>
      <c r="E27" s="14">
        <v>149421</v>
      </c>
      <c r="F27" s="13">
        <f t="shared" ref="F27:F40" si="4">E27*G27</f>
        <v>2838.9989999999998</v>
      </c>
      <c r="G27" s="16">
        <v>1.9E-2</v>
      </c>
      <c r="H27" s="14">
        <v>158018</v>
      </c>
      <c r="I27" s="13">
        <v>2627</v>
      </c>
      <c r="J27" s="16">
        <f t="shared" ref="J27:J39" si="5">I27/H27</f>
        <v>1.662468832664633E-2</v>
      </c>
      <c r="K27" s="14">
        <v>182858</v>
      </c>
      <c r="L27" s="13">
        <v>2838</v>
      </c>
      <c r="M27" s="16">
        <f t="shared" ref="M27:M39" si="6">L27/K27</f>
        <v>1.5520239748876178E-2</v>
      </c>
      <c r="N27" s="14">
        <v>194388</v>
      </c>
      <c r="O27" s="13">
        <v>2888</v>
      </c>
      <c r="P27" s="16">
        <f t="shared" ref="P27:P39" si="7">O27/N27</f>
        <v>1.485688416980472E-2</v>
      </c>
      <c r="Q27" s="14">
        <v>229554</v>
      </c>
      <c r="R27" s="13">
        <v>2584</v>
      </c>
      <c r="S27" s="16">
        <f t="shared" ref="S27:S39" si="8">R27/Q27</f>
        <v>1.125661064498985E-2</v>
      </c>
      <c r="T27" s="14">
        <v>253454</v>
      </c>
      <c r="U27" s="13">
        <v>2680</v>
      </c>
      <c r="V27" s="16">
        <f t="shared" ref="V27:V39" si="9">U27/T27</f>
        <v>1.0573910847727793E-2</v>
      </c>
      <c r="W27" s="14">
        <v>292876</v>
      </c>
      <c r="X27" s="13">
        <v>2489</v>
      </c>
      <c r="Y27" s="16">
        <f t="shared" ref="Y27:Y39" si="10">X27/W27</f>
        <v>8.498477171226048E-3</v>
      </c>
      <c r="Z27" s="14">
        <v>307972</v>
      </c>
      <c r="AA27" s="13">
        <v>2682</v>
      </c>
      <c r="AB27" s="16">
        <f t="shared" ref="AB27:AB39" si="11">AA27/Z27</f>
        <v>8.7085838972374117E-3</v>
      </c>
      <c r="AC27" s="14">
        <v>348366</v>
      </c>
      <c r="AD27" s="13">
        <v>3075</v>
      </c>
      <c r="AE27" s="16">
        <f t="shared" ref="AE27:AE39" si="12">AD27/AC27</f>
        <v>8.8269234081397151E-3</v>
      </c>
      <c r="AF27" s="14">
        <v>364904</v>
      </c>
      <c r="AG27" s="13">
        <v>3623</v>
      </c>
      <c r="AH27" s="16">
        <v>9.9286387652642895E-3</v>
      </c>
      <c r="AI27" s="14">
        <v>401206</v>
      </c>
      <c r="AJ27" s="191">
        <v>4788</v>
      </c>
      <c r="AK27" s="108">
        <v>1.1934018932917255E-2</v>
      </c>
      <c r="AL27" s="192">
        <v>388340</v>
      </c>
      <c r="AM27" s="191">
        <v>6904</v>
      </c>
      <c r="AN27" s="108">
        <v>1.7778235566771387E-2</v>
      </c>
      <c r="AO27" s="192">
        <v>392012</v>
      </c>
      <c r="AP27" s="191">
        <v>7618</v>
      </c>
      <c r="AQ27" s="108">
        <v>1.9433078579227166E-2</v>
      </c>
      <c r="AR27" s="192">
        <v>360270</v>
      </c>
      <c r="AS27" s="191">
        <v>9628</v>
      </c>
      <c r="AT27" s="108">
        <v>2.6724401143586755E-2</v>
      </c>
      <c r="AU27" s="192">
        <v>348411</v>
      </c>
      <c r="AV27" s="191">
        <v>11880</v>
      </c>
      <c r="AW27" s="108">
        <v>3.4097660521625321E-2</v>
      </c>
      <c r="AX27" s="197">
        <v>332147</v>
      </c>
      <c r="AY27" s="191">
        <v>15238</v>
      </c>
      <c r="AZ27" s="156">
        <v>4.5877277229660361E-2</v>
      </c>
      <c r="BA27" s="192">
        <v>313733</v>
      </c>
      <c r="BB27" s="191">
        <v>17056</v>
      </c>
      <c r="BC27" s="108">
        <v>5.4364698645026181E-2</v>
      </c>
      <c r="BD27" s="192">
        <v>297442</v>
      </c>
      <c r="BE27" s="191">
        <v>18970</v>
      </c>
      <c r="BF27" s="108">
        <v>6.3777139744891437E-2</v>
      </c>
      <c r="BG27" s="198">
        <v>291921</v>
      </c>
      <c r="BH27" s="191">
        <v>18561</v>
      </c>
      <c r="BI27" s="108">
        <v>6.3582270545798347E-2</v>
      </c>
    </row>
    <row r="28" spans="1:61" x14ac:dyDescent="0.4">
      <c r="A28" s="48" t="s">
        <v>47</v>
      </c>
      <c r="B28" s="14">
        <v>75827</v>
      </c>
      <c r="C28" s="13">
        <f t="shared" si="3"/>
        <v>636.94679999999994</v>
      </c>
      <c r="D28" s="16">
        <v>8.3999999999999995E-3</v>
      </c>
      <c r="E28" s="14">
        <v>90041</v>
      </c>
      <c r="F28" s="13">
        <f t="shared" si="4"/>
        <v>531.24189999999999</v>
      </c>
      <c r="G28" s="16">
        <v>5.8999999999999999E-3</v>
      </c>
      <c r="H28" s="14">
        <v>56897</v>
      </c>
      <c r="I28" s="13">
        <v>1855</v>
      </c>
      <c r="J28" s="16">
        <f t="shared" si="5"/>
        <v>3.2602773432694167E-2</v>
      </c>
      <c r="K28" s="14">
        <v>63185</v>
      </c>
      <c r="L28" s="13">
        <v>1667</v>
      </c>
      <c r="M28" s="16">
        <f t="shared" si="6"/>
        <v>2.6382844029437365E-2</v>
      </c>
      <c r="N28" s="14">
        <v>80244</v>
      </c>
      <c r="O28" s="13">
        <v>1749</v>
      </c>
      <c r="P28" s="16">
        <f t="shared" si="7"/>
        <v>2.1796022132495887E-2</v>
      </c>
      <c r="Q28" s="14">
        <v>108060</v>
      </c>
      <c r="R28" s="13">
        <v>1644</v>
      </c>
      <c r="S28" s="16">
        <f t="shared" si="8"/>
        <v>1.5213770127706829E-2</v>
      </c>
      <c r="T28" s="14">
        <v>116068</v>
      </c>
      <c r="U28" s="13">
        <v>1711</v>
      </c>
      <c r="V28" s="16">
        <f t="shared" si="9"/>
        <v>1.4741358513974567E-2</v>
      </c>
      <c r="W28" s="14">
        <v>145455</v>
      </c>
      <c r="X28" s="13">
        <v>1550</v>
      </c>
      <c r="Y28" s="16">
        <f t="shared" si="10"/>
        <v>1.0656216699322815E-2</v>
      </c>
      <c r="Z28" s="14">
        <v>169491</v>
      </c>
      <c r="AA28" s="13">
        <v>1713</v>
      </c>
      <c r="AB28" s="16">
        <f t="shared" si="11"/>
        <v>1.0106731330867126E-2</v>
      </c>
      <c r="AC28" s="14">
        <v>189928</v>
      </c>
      <c r="AD28" s="13">
        <v>1814</v>
      </c>
      <c r="AE28" s="16">
        <f t="shared" si="12"/>
        <v>9.5509877427235584E-3</v>
      </c>
      <c r="AF28" s="14">
        <v>223672</v>
      </c>
      <c r="AG28" s="13">
        <v>2401</v>
      </c>
      <c r="AH28" s="16">
        <v>1.0734468328624057E-2</v>
      </c>
      <c r="AI28" s="14">
        <v>290825</v>
      </c>
      <c r="AJ28" s="191">
        <v>3558</v>
      </c>
      <c r="AK28" s="108">
        <v>1.2234161437290466E-2</v>
      </c>
      <c r="AL28" s="192">
        <v>295174</v>
      </c>
      <c r="AM28" s="191">
        <v>4260</v>
      </c>
      <c r="AN28" s="108">
        <v>1.4432165434625001E-2</v>
      </c>
      <c r="AO28" s="192">
        <v>326600</v>
      </c>
      <c r="AP28" s="191">
        <v>5012</v>
      </c>
      <c r="AQ28" s="108">
        <v>1.5345988977342314E-2</v>
      </c>
      <c r="AR28" s="192">
        <v>301395</v>
      </c>
      <c r="AS28" s="191">
        <v>6547</v>
      </c>
      <c r="AT28" s="108">
        <v>2.1722324524295358E-2</v>
      </c>
      <c r="AU28" s="192">
        <v>268685</v>
      </c>
      <c r="AV28" s="191">
        <v>10014</v>
      </c>
      <c r="AW28" s="108">
        <v>3.7270409587435098E-2</v>
      </c>
      <c r="AX28" s="197">
        <v>251373</v>
      </c>
      <c r="AY28" s="191">
        <v>10279</v>
      </c>
      <c r="AZ28" s="156">
        <v>4.0891424297756718E-2</v>
      </c>
      <c r="BA28" s="192">
        <v>243899</v>
      </c>
      <c r="BB28" s="191">
        <v>10758</v>
      </c>
      <c r="BC28" s="108">
        <v>4.4108421928749197E-2</v>
      </c>
      <c r="BD28" s="192">
        <v>228751</v>
      </c>
      <c r="BE28" s="191">
        <v>10589</v>
      </c>
      <c r="BF28" s="108">
        <v>4.6290508019637071E-2</v>
      </c>
      <c r="BG28" s="198">
        <v>267114</v>
      </c>
      <c r="BH28" s="191">
        <v>11479</v>
      </c>
      <c r="BI28" s="108">
        <v>4.2974160845182206E-2</v>
      </c>
    </row>
    <row r="29" spans="1:61" x14ac:dyDescent="0.4">
      <c r="A29" s="49" t="s">
        <v>9</v>
      </c>
      <c r="B29" s="14">
        <v>58441</v>
      </c>
      <c r="C29" s="13">
        <f t="shared" si="3"/>
        <v>1829.2033000000001</v>
      </c>
      <c r="D29" s="16">
        <v>3.1300000000000001E-2</v>
      </c>
      <c r="E29" s="14">
        <v>62533</v>
      </c>
      <c r="F29" s="13">
        <f t="shared" si="4"/>
        <v>1682.1377</v>
      </c>
      <c r="G29" s="16">
        <v>2.69E-2</v>
      </c>
      <c r="H29" s="14">
        <v>47233</v>
      </c>
      <c r="I29" s="13">
        <v>1193</v>
      </c>
      <c r="J29" s="16">
        <f t="shared" si="5"/>
        <v>2.5257764698410009E-2</v>
      </c>
      <c r="K29" s="14">
        <v>56638</v>
      </c>
      <c r="L29" s="13">
        <v>1166</v>
      </c>
      <c r="M29" s="16">
        <f t="shared" si="6"/>
        <v>2.058688513012465E-2</v>
      </c>
      <c r="N29" s="14">
        <v>90527</v>
      </c>
      <c r="O29" s="13">
        <v>1092</v>
      </c>
      <c r="P29" s="16">
        <f t="shared" si="7"/>
        <v>1.2062699526108233E-2</v>
      </c>
      <c r="Q29" s="14">
        <v>111620</v>
      </c>
      <c r="R29" s="13">
        <v>839</v>
      </c>
      <c r="S29" s="16">
        <f t="shared" si="8"/>
        <v>7.516574090664755E-3</v>
      </c>
      <c r="T29" s="14">
        <v>113182</v>
      </c>
      <c r="U29" s="13">
        <v>896</v>
      </c>
      <c r="V29" s="16">
        <f t="shared" si="9"/>
        <v>7.9164531462600062E-3</v>
      </c>
      <c r="W29" s="14">
        <v>118338</v>
      </c>
      <c r="X29" s="13">
        <v>844</v>
      </c>
      <c r="Y29" s="16">
        <f t="shared" si="10"/>
        <v>7.1321130997650797E-3</v>
      </c>
      <c r="Z29" s="14">
        <v>112818</v>
      </c>
      <c r="AA29" s="13">
        <v>824</v>
      </c>
      <c r="AB29" s="16">
        <f t="shared" si="11"/>
        <v>7.3037990391604177E-3</v>
      </c>
      <c r="AC29" s="14">
        <v>106067</v>
      </c>
      <c r="AD29" s="13">
        <v>772</v>
      </c>
      <c r="AE29" s="16">
        <f t="shared" si="12"/>
        <v>7.2784183582075479E-3</v>
      </c>
      <c r="AF29" s="14">
        <v>108453</v>
      </c>
      <c r="AG29" s="13">
        <v>711</v>
      </c>
      <c r="AH29" s="16">
        <v>6.5558352466045201E-3</v>
      </c>
      <c r="AI29" s="14">
        <v>105572</v>
      </c>
      <c r="AJ29" s="191">
        <v>610</v>
      </c>
      <c r="AK29" s="108">
        <v>5.7780472094873638E-3</v>
      </c>
      <c r="AL29" s="192">
        <v>131061</v>
      </c>
      <c r="AM29" s="191">
        <v>521</v>
      </c>
      <c r="AN29" s="108">
        <v>3.9752481668841226E-3</v>
      </c>
      <c r="AO29" s="192">
        <v>160870</v>
      </c>
      <c r="AP29" s="191">
        <v>821</v>
      </c>
      <c r="AQ29" s="108">
        <v>5.103499720271026E-3</v>
      </c>
      <c r="AR29" s="192">
        <v>179983</v>
      </c>
      <c r="AS29" s="191">
        <v>460</v>
      </c>
      <c r="AT29" s="108">
        <v>2.5557969363773246E-3</v>
      </c>
      <c r="AU29" s="192">
        <v>183360</v>
      </c>
      <c r="AV29" s="191">
        <v>442</v>
      </c>
      <c r="AW29" s="108">
        <v>2.4105584642233856E-3</v>
      </c>
      <c r="AX29" s="197">
        <v>213080</v>
      </c>
      <c r="AY29" s="191">
        <v>1174</v>
      </c>
      <c r="AZ29" s="156">
        <v>5.5096677304298852E-3</v>
      </c>
      <c r="BA29" s="192">
        <v>206196</v>
      </c>
      <c r="BB29" s="191">
        <v>1271</v>
      </c>
      <c r="BC29" s="108">
        <v>6.164038099672157E-3</v>
      </c>
      <c r="BD29" s="192">
        <v>227564</v>
      </c>
      <c r="BE29" s="191">
        <v>2292</v>
      </c>
      <c r="BF29" s="108">
        <v>1.0071891863387882E-2</v>
      </c>
      <c r="BG29" s="198">
        <v>243331</v>
      </c>
      <c r="BH29" s="191">
        <v>2605</v>
      </c>
      <c r="BI29" s="108">
        <v>1.0705582108321586E-2</v>
      </c>
    </row>
    <row r="30" spans="1:61" x14ac:dyDescent="0.4">
      <c r="A30" s="49" t="s">
        <v>48</v>
      </c>
      <c r="B30" s="14">
        <v>40901</v>
      </c>
      <c r="C30" s="13">
        <f t="shared" si="3"/>
        <v>351.74860000000001</v>
      </c>
      <c r="D30" s="16">
        <v>8.6E-3</v>
      </c>
      <c r="E30" s="14">
        <v>54938</v>
      </c>
      <c r="F30" s="13">
        <f t="shared" si="4"/>
        <v>384.56599999999997</v>
      </c>
      <c r="G30" s="16">
        <v>6.9999999999999993E-3</v>
      </c>
      <c r="H30" s="14">
        <v>90391</v>
      </c>
      <c r="I30" s="13">
        <v>509</v>
      </c>
      <c r="J30" s="16">
        <f t="shared" si="5"/>
        <v>5.6310915909769778E-3</v>
      </c>
      <c r="K30" s="14">
        <v>106826</v>
      </c>
      <c r="L30" s="13">
        <v>499</v>
      </c>
      <c r="M30" s="16">
        <f t="shared" si="6"/>
        <v>4.671147473461517E-3</v>
      </c>
      <c r="N30" s="14">
        <v>109580</v>
      </c>
      <c r="O30" s="13">
        <v>529</v>
      </c>
      <c r="P30" s="16">
        <f t="shared" si="7"/>
        <v>4.8275232706698305E-3</v>
      </c>
      <c r="Q30" s="14">
        <v>120521</v>
      </c>
      <c r="R30" s="13">
        <v>519</v>
      </c>
      <c r="S30" s="16">
        <f t="shared" si="8"/>
        <v>4.3063034657860452E-3</v>
      </c>
      <c r="T30" s="14">
        <v>131555</v>
      </c>
      <c r="U30" s="13">
        <v>852</v>
      </c>
      <c r="V30" s="16">
        <f t="shared" si="9"/>
        <v>6.476378700923568E-3</v>
      </c>
      <c r="W30" s="14">
        <v>139504</v>
      </c>
      <c r="X30" s="13">
        <v>1201</v>
      </c>
      <c r="Y30" s="16">
        <f t="shared" si="10"/>
        <v>8.6090721413006072E-3</v>
      </c>
      <c r="Z30" s="14">
        <v>140950</v>
      </c>
      <c r="AA30" s="13">
        <v>958</v>
      </c>
      <c r="AB30" s="16">
        <f t="shared" si="11"/>
        <v>6.7967364313586374E-3</v>
      </c>
      <c r="AC30" s="14">
        <v>143746</v>
      </c>
      <c r="AD30" s="13">
        <v>511</v>
      </c>
      <c r="AE30" s="16">
        <f t="shared" si="12"/>
        <v>3.5548815271381463E-3</v>
      </c>
      <c r="AF30" s="14">
        <v>143051</v>
      </c>
      <c r="AG30" s="13">
        <v>484</v>
      </c>
      <c r="AH30" s="16">
        <v>3.3834087143745938E-3</v>
      </c>
      <c r="AI30" s="14">
        <v>142040</v>
      </c>
      <c r="AJ30" s="191">
        <v>470</v>
      </c>
      <c r="AK30" s="108">
        <v>3.3089270627992113E-3</v>
      </c>
      <c r="AL30" s="192">
        <v>127416</v>
      </c>
      <c r="AM30" s="191">
        <v>338</v>
      </c>
      <c r="AN30" s="108">
        <v>2.6527280718277139E-3</v>
      </c>
      <c r="AO30" s="192">
        <v>145901</v>
      </c>
      <c r="AP30" s="191">
        <v>1642</v>
      </c>
      <c r="AQ30" s="108">
        <v>1.1254206619557098E-2</v>
      </c>
      <c r="AR30" s="192">
        <v>148473</v>
      </c>
      <c r="AS30" s="191">
        <v>741</v>
      </c>
      <c r="AT30" s="108">
        <v>4.9908064092461252E-3</v>
      </c>
      <c r="AU30" s="192">
        <v>159718</v>
      </c>
      <c r="AV30" s="191">
        <v>1609</v>
      </c>
      <c r="AW30" s="108">
        <v>1.0074005434578445E-2</v>
      </c>
      <c r="AX30" s="197">
        <v>159349</v>
      </c>
      <c r="AY30" s="191">
        <v>1387</v>
      </c>
      <c r="AZ30" s="156">
        <v>8.7041650716352149E-3</v>
      </c>
      <c r="BA30" s="192">
        <v>173827</v>
      </c>
      <c r="BB30" s="191">
        <v>1754</v>
      </c>
      <c r="BC30" s="108">
        <v>1.0090492271051103E-2</v>
      </c>
      <c r="BD30" s="192">
        <v>193829</v>
      </c>
      <c r="BE30" s="191">
        <v>1587</v>
      </c>
      <c r="BF30" s="108">
        <v>8.1876293021168143E-3</v>
      </c>
      <c r="BG30" s="198">
        <v>207506</v>
      </c>
      <c r="BH30" s="191">
        <v>1615</v>
      </c>
      <c r="BI30" s="108">
        <v>7.7829074821932857E-3</v>
      </c>
    </row>
    <row r="31" spans="1:61" x14ac:dyDescent="0.4">
      <c r="A31" s="49" t="s">
        <v>1</v>
      </c>
      <c r="B31" s="14">
        <v>43181</v>
      </c>
      <c r="C31" s="13">
        <f t="shared" si="3"/>
        <v>1632.2418</v>
      </c>
      <c r="D31" s="16">
        <v>3.78E-2</v>
      </c>
      <c r="E31" s="14">
        <v>43133</v>
      </c>
      <c r="F31" s="13">
        <f t="shared" si="4"/>
        <v>1177.5309</v>
      </c>
      <c r="G31" s="16">
        <v>2.7300000000000001E-2</v>
      </c>
      <c r="H31" s="14">
        <v>22774</v>
      </c>
      <c r="I31" s="13">
        <v>44</v>
      </c>
      <c r="J31" s="16">
        <f t="shared" si="5"/>
        <v>1.9320277509440591E-3</v>
      </c>
      <c r="K31" s="14">
        <v>29027</v>
      </c>
      <c r="L31" s="13">
        <v>76</v>
      </c>
      <c r="M31" s="16">
        <f t="shared" si="6"/>
        <v>2.61825197230165E-3</v>
      </c>
      <c r="N31" s="14">
        <v>26230</v>
      </c>
      <c r="O31" s="13">
        <v>86</v>
      </c>
      <c r="P31" s="16">
        <f t="shared" si="7"/>
        <v>3.2786885245901639E-3</v>
      </c>
      <c r="Q31" s="14">
        <v>30804</v>
      </c>
      <c r="R31" s="13">
        <v>72</v>
      </c>
      <c r="S31" s="16">
        <f t="shared" si="8"/>
        <v>2.3373587845734321E-3</v>
      </c>
      <c r="T31" s="14">
        <v>33781</v>
      </c>
      <c r="U31" s="13">
        <v>217</v>
      </c>
      <c r="V31" s="16">
        <f t="shared" si="9"/>
        <v>6.42372931529558E-3</v>
      </c>
      <c r="W31" s="14">
        <v>39172</v>
      </c>
      <c r="X31" s="13">
        <v>124</v>
      </c>
      <c r="Y31" s="16">
        <f t="shared" si="10"/>
        <v>3.165526396405596E-3</v>
      </c>
      <c r="Z31" s="14">
        <v>44036</v>
      </c>
      <c r="AA31" s="13">
        <v>134</v>
      </c>
      <c r="AB31" s="16">
        <f t="shared" si="11"/>
        <v>3.0429648469434099E-3</v>
      </c>
      <c r="AC31" s="14">
        <v>54773</v>
      </c>
      <c r="AD31" s="13">
        <v>158</v>
      </c>
      <c r="AE31" s="16">
        <f t="shared" si="12"/>
        <v>2.8846329395870226E-3</v>
      </c>
      <c r="AF31" s="14">
        <v>60725</v>
      </c>
      <c r="AG31" s="13">
        <v>170</v>
      </c>
      <c r="AH31" s="16">
        <v>2.7995059695347878E-3</v>
      </c>
      <c r="AI31" s="14">
        <v>66645</v>
      </c>
      <c r="AJ31" s="191">
        <v>240</v>
      </c>
      <c r="AK31" s="108">
        <v>3.6011703803736214E-3</v>
      </c>
      <c r="AL31" s="192">
        <v>92916</v>
      </c>
      <c r="AM31" s="191">
        <v>316</v>
      </c>
      <c r="AN31" s="108">
        <v>3.4009212622153344E-3</v>
      </c>
      <c r="AO31" s="192">
        <v>97498</v>
      </c>
      <c r="AP31" s="191">
        <v>440</v>
      </c>
      <c r="AQ31" s="108">
        <v>4.5129130853966233E-3</v>
      </c>
      <c r="AR31" s="192">
        <v>102314</v>
      </c>
      <c r="AS31" s="191">
        <v>396</v>
      </c>
      <c r="AT31" s="108">
        <v>3.870438063217155E-3</v>
      </c>
      <c r="AU31" s="192">
        <v>103003</v>
      </c>
      <c r="AV31" s="191">
        <v>938</v>
      </c>
      <c r="AW31" s="108">
        <v>9.1065308777414245E-3</v>
      </c>
      <c r="AX31" s="197">
        <v>101270</v>
      </c>
      <c r="AY31" s="191">
        <v>772</v>
      </c>
      <c r="AZ31" s="156">
        <v>7.623185543596327E-3</v>
      </c>
      <c r="BA31" s="192">
        <v>91285</v>
      </c>
      <c r="BB31" s="191">
        <v>1330</v>
      </c>
      <c r="BC31" s="108">
        <v>1.4569754066933231E-2</v>
      </c>
      <c r="BD31" s="192">
        <v>84673</v>
      </c>
      <c r="BE31" s="191">
        <v>1671</v>
      </c>
      <c r="BF31" s="108">
        <v>1.9734744251414263E-2</v>
      </c>
      <c r="BG31" s="198">
        <v>88720</v>
      </c>
      <c r="BH31" s="191">
        <v>1914</v>
      </c>
      <c r="BI31" s="108">
        <v>2.1573489630297565E-2</v>
      </c>
    </row>
    <row r="32" spans="1:61" x14ac:dyDescent="0.4">
      <c r="A32" s="49" t="s">
        <v>49</v>
      </c>
      <c r="B32" s="14">
        <v>29789</v>
      </c>
      <c r="C32" s="13">
        <f t="shared" si="3"/>
        <v>723.87270000000001</v>
      </c>
      <c r="D32" s="16">
        <v>2.4300000000000002E-2</v>
      </c>
      <c r="E32" s="14">
        <v>26249</v>
      </c>
      <c r="F32" s="13">
        <f t="shared" si="4"/>
        <v>422.60890000000001</v>
      </c>
      <c r="G32" s="16">
        <v>1.61E-2</v>
      </c>
      <c r="H32" s="14">
        <v>62063</v>
      </c>
      <c r="I32" s="13">
        <v>616</v>
      </c>
      <c r="J32" s="16">
        <f t="shared" si="5"/>
        <v>9.9253983855114962E-3</v>
      </c>
      <c r="K32" s="14">
        <v>65854</v>
      </c>
      <c r="L32" s="13">
        <v>482</v>
      </c>
      <c r="M32" s="16">
        <f t="shared" si="6"/>
        <v>7.319221307741367E-3</v>
      </c>
      <c r="N32" s="14">
        <v>65984</v>
      </c>
      <c r="O32" s="13">
        <v>457</v>
      </c>
      <c r="P32" s="16">
        <f t="shared" si="7"/>
        <v>6.9259214354995147E-3</v>
      </c>
      <c r="Q32" s="14">
        <v>63528</v>
      </c>
      <c r="R32" s="13">
        <v>441</v>
      </c>
      <c r="S32" s="16">
        <f t="shared" si="8"/>
        <v>6.9418209293539857E-3</v>
      </c>
      <c r="T32" s="14">
        <v>62519</v>
      </c>
      <c r="U32" s="13">
        <v>411</v>
      </c>
      <c r="V32" s="16">
        <f t="shared" si="9"/>
        <v>6.574001503542923E-3</v>
      </c>
      <c r="W32" s="14">
        <v>64163</v>
      </c>
      <c r="X32" s="13">
        <v>381</v>
      </c>
      <c r="Y32" s="16">
        <f t="shared" si="10"/>
        <v>5.9380016520424548E-3</v>
      </c>
      <c r="Z32" s="14">
        <v>66009</v>
      </c>
      <c r="AA32" s="13">
        <v>334</v>
      </c>
      <c r="AB32" s="16">
        <f t="shared" si="11"/>
        <v>5.0599160720507814E-3</v>
      </c>
      <c r="AC32" s="14">
        <v>75289</v>
      </c>
      <c r="AD32" s="13">
        <v>355</v>
      </c>
      <c r="AE32" s="16">
        <f t="shared" si="12"/>
        <v>4.7151642338190171E-3</v>
      </c>
      <c r="AF32" s="14">
        <v>81300</v>
      </c>
      <c r="AG32" s="13">
        <v>408</v>
      </c>
      <c r="AH32" s="16">
        <v>5.018450184501845E-3</v>
      </c>
      <c r="AI32" s="14">
        <v>82634</v>
      </c>
      <c r="AJ32" s="191">
        <v>241</v>
      </c>
      <c r="AK32" s="108">
        <v>2.9164750586925478E-3</v>
      </c>
      <c r="AL32" s="192">
        <v>60097</v>
      </c>
      <c r="AM32" s="191">
        <v>148</v>
      </c>
      <c r="AN32" s="108">
        <v>2.4626853253906186E-3</v>
      </c>
      <c r="AO32" s="192">
        <v>99225</v>
      </c>
      <c r="AP32" s="191">
        <v>10</v>
      </c>
      <c r="AQ32" s="108">
        <v>1.0078105316200554E-4</v>
      </c>
      <c r="AR32" s="192">
        <v>101064</v>
      </c>
      <c r="AS32" s="191" t="s">
        <v>54</v>
      </c>
      <c r="AT32" s="108" t="s">
        <v>54</v>
      </c>
      <c r="AU32" s="192">
        <v>105797</v>
      </c>
      <c r="AV32" s="191">
        <v>11</v>
      </c>
      <c r="AW32" s="108">
        <v>1.0397270243957768E-4</v>
      </c>
      <c r="AX32" s="197">
        <v>112337</v>
      </c>
      <c r="AY32" s="191">
        <v>78</v>
      </c>
      <c r="AZ32" s="156">
        <v>6.9433935390832938E-4</v>
      </c>
      <c r="BA32" s="192">
        <v>103340</v>
      </c>
      <c r="BB32" s="191">
        <v>618</v>
      </c>
      <c r="BC32" s="108">
        <v>5.9802593381072192E-3</v>
      </c>
      <c r="BD32" s="192">
        <v>108669</v>
      </c>
      <c r="BE32" s="191">
        <v>1088</v>
      </c>
      <c r="BF32" s="108">
        <v>1.001205495587518E-2</v>
      </c>
      <c r="BG32" s="198">
        <v>124614</v>
      </c>
      <c r="BH32" s="191">
        <v>1279</v>
      </c>
      <c r="BI32" s="108">
        <v>1.0263694287961225E-2</v>
      </c>
    </row>
    <row r="33" spans="1:61" x14ac:dyDescent="0.4">
      <c r="A33" s="48" t="s">
        <v>50</v>
      </c>
      <c r="B33" s="14">
        <v>17145</v>
      </c>
      <c r="C33" s="13">
        <f t="shared" si="3"/>
        <v>89.153999999999996</v>
      </c>
      <c r="D33" s="16">
        <v>5.1999999999999998E-3</v>
      </c>
      <c r="E33" s="14">
        <v>19771</v>
      </c>
      <c r="F33" s="13">
        <f t="shared" si="4"/>
        <v>85.015299999999996</v>
      </c>
      <c r="G33" s="16">
        <v>4.3E-3</v>
      </c>
      <c r="H33" s="14">
        <v>14127</v>
      </c>
      <c r="I33" s="13">
        <v>0</v>
      </c>
      <c r="J33" s="16">
        <f t="shared" si="5"/>
        <v>0</v>
      </c>
      <c r="K33" s="14">
        <v>16607</v>
      </c>
      <c r="L33" s="13">
        <v>2</v>
      </c>
      <c r="M33" s="16">
        <f t="shared" si="6"/>
        <v>1.2043114349370748E-4</v>
      </c>
      <c r="N33" s="14">
        <v>19779</v>
      </c>
      <c r="O33" s="13">
        <v>0</v>
      </c>
      <c r="P33" s="16">
        <f t="shared" si="7"/>
        <v>0</v>
      </c>
      <c r="Q33" s="14">
        <v>22931</v>
      </c>
      <c r="R33" s="13">
        <v>0</v>
      </c>
      <c r="S33" s="16">
        <f t="shared" si="8"/>
        <v>0</v>
      </c>
      <c r="T33" s="14">
        <v>28702</v>
      </c>
      <c r="U33" s="13">
        <v>0</v>
      </c>
      <c r="V33" s="16">
        <f t="shared" si="9"/>
        <v>0</v>
      </c>
      <c r="W33" s="14">
        <v>34878</v>
      </c>
      <c r="X33" s="13">
        <v>0</v>
      </c>
      <c r="Y33" s="16">
        <f t="shared" si="10"/>
        <v>0</v>
      </c>
      <c r="Z33" s="14">
        <v>36979</v>
      </c>
      <c r="AA33" s="13">
        <v>0</v>
      </c>
      <c r="AB33" s="16">
        <f t="shared" si="11"/>
        <v>0</v>
      </c>
      <c r="AC33" s="14">
        <v>54325</v>
      </c>
      <c r="AD33" s="13">
        <v>0</v>
      </c>
      <c r="AE33" s="16">
        <f t="shared" si="12"/>
        <v>0</v>
      </c>
      <c r="AF33" s="14">
        <v>54645</v>
      </c>
      <c r="AG33" s="13">
        <v>0</v>
      </c>
      <c r="AH33" s="16" t="s">
        <v>54</v>
      </c>
      <c r="AI33" s="14">
        <v>60459</v>
      </c>
      <c r="AJ33" s="191"/>
      <c r="AK33" s="108" t="s">
        <v>54</v>
      </c>
      <c r="AL33" s="192">
        <v>64744</v>
      </c>
      <c r="AM33" s="191">
        <v>3</v>
      </c>
      <c r="AN33" s="108" t="s">
        <v>54</v>
      </c>
      <c r="AO33" s="192">
        <v>68820</v>
      </c>
      <c r="AP33" s="191">
        <v>1043</v>
      </c>
      <c r="AQ33" s="108">
        <v>1.5155478058703865E-2</v>
      </c>
      <c r="AR33" s="192">
        <v>64960</v>
      </c>
      <c r="AS33" s="191">
        <v>1629</v>
      </c>
      <c r="AT33" s="108">
        <v>2.5076970443349753E-2</v>
      </c>
      <c r="AU33" s="192">
        <v>61245</v>
      </c>
      <c r="AV33" s="191">
        <v>2793</v>
      </c>
      <c r="AW33" s="108">
        <v>4.5603722752877787E-2</v>
      </c>
      <c r="AX33" s="197">
        <v>58308</v>
      </c>
      <c r="AY33" s="191">
        <v>3923</v>
      </c>
      <c r="AZ33" s="156">
        <v>6.7280647595527196E-2</v>
      </c>
      <c r="BA33" s="192">
        <v>49003</v>
      </c>
      <c r="BB33" s="191">
        <v>7009</v>
      </c>
      <c r="BC33" s="108">
        <v>0.14303205926167786</v>
      </c>
      <c r="BD33" s="192">
        <v>49479</v>
      </c>
      <c r="BE33" s="191">
        <v>8163</v>
      </c>
      <c r="BF33" s="108">
        <v>0.16497908203480263</v>
      </c>
      <c r="BG33" s="198">
        <v>47414</v>
      </c>
      <c r="BH33" s="191">
        <v>6694</v>
      </c>
      <c r="BI33" s="108">
        <v>0.14118192938794449</v>
      </c>
    </row>
    <row r="34" spans="1:61" x14ac:dyDescent="0.4">
      <c r="A34" s="49" t="s">
        <v>51</v>
      </c>
      <c r="B34" s="14">
        <v>10310</v>
      </c>
      <c r="C34" s="13">
        <f t="shared" si="3"/>
        <v>0</v>
      </c>
      <c r="D34" s="16">
        <v>0</v>
      </c>
      <c r="E34" s="14">
        <v>13876</v>
      </c>
      <c r="F34" s="13">
        <f t="shared" si="4"/>
        <v>0</v>
      </c>
      <c r="G34" s="16">
        <v>0</v>
      </c>
      <c r="H34" s="14">
        <v>27982</v>
      </c>
      <c r="I34" s="13">
        <v>445</v>
      </c>
      <c r="J34" s="16">
        <f t="shared" si="5"/>
        <v>1.5903080551783289E-2</v>
      </c>
      <c r="K34" s="14">
        <v>47909</v>
      </c>
      <c r="L34" s="13">
        <v>440</v>
      </c>
      <c r="M34" s="16">
        <f t="shared" si="6"/>
        <v>9.1840781481558782E-3</v>
      </c>
      <c r="N34" s="14">
        <v>46353</v>
      </c>
      <c r="O34" s="13">
        <v>446</v>
      </c>
      <c r="P34" s="16">
        <f t="shared" si="7"/>
        <v>9.6218152007421318E-3</v>
      </c>
      <c r="Q34" s="14">
        <v>51407</v>
      </c>
      <c r="R34" s="13">
        <v>410</v>
      </c>
      <c r="S34" s="16">
        <f t="shared" si="8"/>
        <v>7.975567529713852E-3</v>
      </c>
      <c r="T34" s="14">
        <v>50174</v>
      </c>
      <c r="U34" s="13">
        <v>439</v>
      </c>
      <c r="V34" s="16">
        <f t="shared" si="9"/>
        <v>8.749551560569219E-3</v>
      </c>
      <c r="W34" s="14">
        <v>37960</v>
      </c>
      <c r="X34" s="13">
        <v>356</v>
      </c>
      <c r="Y34" s="16">
        <f t="shared" si="10"/>
        <v>9.3782929399367759E-3</v>
      </c>
      <c r="Z34" s="14">
        <v>37568</v>
      </c>
      <c r="AA34" s="13">
        <v>136</v>
      </c>
      <c r="AB34" s="16">
        <f t="shared" si="11"/>
        <v>3.6201022146507668E-3</v>
      </c>
      <c r="AC34" s="14">
        <v>35285</v>
      </c>
      <c r="AD34" s="13">
        <v>140</v>
      </c>
      <c r="AE34" s="16">
        <f t="shared" si="12"/>
        <v>3.9676916536771998E-3</v>
      </c>
      <c r="AF34" s="14">
        <v>32067</v>
      </c>
      <c r="AG34" s="13">
        <v>112</v>
      </c>
      <c r="AH34" s="16">
        <v>3.4926871862038856E-3</v>
      </c>
      <c r="AI34" s="14">
        <v>33910</v>
      </c>
      <c r="AJ34" s="191">
        <v>138</v>
      </c>
      <c r="AK34" s="108">
        <v>4.0695959893836623E-3</v>
      </c>
      <c r="AL34" s="192">
        <v>38235</v>
      </c>
      <c r="AM34" s="191">
        <v>74</v>
      </c>
      <c r="AN34" s="108">
        <v>1.9353995030731005E-3</v>
      </c>
      <c r="AO34" s="192">
        <v>43936</v>
      </c>
      <c r="AP34" s="191">
        <v>138</v>
      </c>
      <c r="AQ34" s="108">
        <v>3.1409322651128916E-3</v>
      </c>
      <c r="AR34" s="192">
        <v>52152</v>
      </c>
      <c r="AS34" s="191">
        <v>110</v>
      </c>
      <c r="AT34" s="108">
        <v>2.1092192053996013E-3</v>
      </c>
      <c r="AU34" s="192">
        <v>62985</v>
      </c>
      <c r="AV34" s="191">
        <v>203</v>
      </c>
      <c r="AW34" s="108">
        <v>3.2229896006985789E-3</v>
      </c>
      <c r="AX34" s="197">
        <v>84240</v>
      </c>
      <c r="AY34" s="191">
        <v>186</v>
      </c>
      <c r="AZ34" s="156">
        <v>2.2079772079772078E-3</v>
      </c>
      <c r="BA34" s="192">
        <v>90117</v>
      </c>
      <c r="BB34" s="191">
        <v>290</v>
      </c>
      <c r="BC34" s="108">
        <v>3.2180387718188578E-3</v>
      </c>
      <c r="BD34" s="192">
        <v>102469</v>
      </c>
      <c r="BE34" s="191">
        <v>129</v>
      </c>
      <c r="BF34" s="108">
        <v>1.258917331095258E-3</v>
      </c>
      <c r="BG34" s="198">
        <v>128670</v>
      </c>
      <c r="BH34" s="191">
        <v>221</v>
      </c>
      <c r="BI34" s="108">
        <v>1.7175720836247765E-3</v>
      </c>
    </row>
    <row r="35" spans="1:61" x14ac:dyDescent="0.4">
      <c r="A35" s="49" t="s">
        <v>52</v>
      </c>
      <c r="B35" s="14">
        <v>6262</v>
      </c>
      <c r="C35" s="13">
        <f t="shared" si="3"/>
        <v>7.5143999999999993</v>
      </c>
      <c r="D35" s="16">
        <v>1.1999999999999999E-3</v>
      </c>
      <c r="E35" s="14">
        <v>9462</v>
      </c>
      <c r="F35" s="13">
        <f t="shared" si="4"/>
        <v>7.5696000000000003</v>
      </c>
      <c r="G35" s="16">
        <v>8.0000000000000004E-4</v>
      </c>
      <c r="H35" s="14">
        <v>9163</v>
      </c>
      <c r="I35" s="13">
        <v>10</v>
      </c>
      <c r="J35" s="16">
        <f t="shared" si="5"/>
        <v>1.0913456291607553E-3</v>
      </c>
      <c r="K35" s="14">
        <v>23054</v>
      </c>
      <c r="L35" s="13">
        <v>3</v>
      </c>
      <c r="M35" s="16">
        <f t="shared" si="6"/>
        <v>1.3012926173332177E-4</v>
      </c>
      <c r="N35" s="14">
        <v>28626</v>
      </c>
      <c r="O35" s="13">
        <v>11</v>
      </c>
      <c r="P35" s="16">
        <f t="shared" si="7"/>
        <v>3.8426605184098373E-4</v>
      </c>
      <c r="Q35" s="14">
        <v>31474</v>
      </c>
      <c r="R35" s="13">
        <v>11</v>
      </c>
      <c r="S35" s="16">
        <f t="shared" si="8"/>
        <v>3.4949482112219611E-4</v>
      </c>
      <c r="T35" s="14">
        <v>31894</v>
      </c>
      <c r="U35" s="13">
        <v>61</v>
      </c>
      <c r="V35" s="16">
        <f t="shared" si="9"/>
        <v>1.9125854392675738E-3</v>
      </c>
      <c r="W35" s="14">
        <v>36385</v>
      </c>
      <c r="X35" s="13">
        <v>37</v>
      </c>
      <c r="Y35" s="16">
        <f t="shared" si="10"/>
        <v>1.0169025697402776E-3</v>
      </c>
      <c r="Z35" s="14">
        <v>33752</v>
      </c>
      <c r="AA35" s="13">
        <v>1</v>
      </c>
      <c r="AB35" s="16">
        <f t="shared" si="11"/>
        <v>2.9627873903768665E-5</v>
      </c>
      <c r="AC35" s="14">
        <v>32008</v>
      </c>
      <c r="AD35" s="13">
        <v>1</v>
      </c>
      <c r="AE35" s="16">
        <f t="shared" si="12"/>
        <v>3.1242189452636843E-5</v>
      </c>
      <c r="AF35" s="14">
        <v>29208</v>
      </c>
      <c r="AG35" s="13">
        <v>1</v>
      </c>
      <c r="AH35" s="16" t="s">
        <v>54</v>
      </c>
      <c r="AI35" s="14">
        <v>28087</v>
      </c>
      <c r="AJ35" s="191">
        <v>1</v>
      </c>
      <c r="AK35" s="108" t="s">
        <v>54</v>
      </c>
      <c r="AL35" s="192">
        <v>34383</v>
      </c>
      <c r="AM35" s="191">
        <v>115</v>
      </c>
      <c r="AN35" s="108">
        <v>3.3446761480964431E-3</v>
      </c>
      <c r="AO35" s="192">
        <v>30947</v>
      </c>
      <c r="AP35" s="191">
        <v>133</v>
      </c>
      <c r="AQ35" s="108">
        <v>4.2976702103596472E-3</v>
      </c>
      <c r="AR35" s="192">
        <v>30421</v>
      </c>
      <c r="AS35" s="191">
        <v>150</v>
      </c>
      <c r="AT35" s="108">
        <v>4.9308043785542882E-3</v>
      </c>
      <c r="AU35" s="192">
        <v>33422</v>
      </c>
      <c r="AV35" s="191">
        <v>182</v>
      </c>
      <c r="AW35" s="108">
        <v>5.445514930285441E-3</v>
      </c>
      <c r="AX35" s="197">
        <v>33531</v>
      </c>
      <c r="AY35" s="191">
        <v>125</v>
      </c>
      <c r="AZ35" s="156">
        <v>3.7278935910053383E-3</v>
      </c>
      <c r="BA35" s="192">
        <v>32243</v>
      </c>
      <c r="BB35" s="191">
        <v>9</v>
      </c>
      <c r="BC35" s="108">
        <v>2.7913035387525976E-4</v>
      </c>
      <c r="BD35" s="192">
        <v>35243</v>
      </c>
      <c r="BE35" s="191">
        <v>216</v>
      </c>
      <c r="BF35" s="108">
        <v>6.1288766563572907E-3</v>
      </c>
      <c r="BG35" s="198">
        <v>40426</v>
      </c>
      <c r="BH35" s="191">
        <v>242</v>
      </c>
      <c r="BI35" s="108">
        <v>5.9862464750408155E-3</v>
      </c>
    </row>
    <row r="36" spans="1:61" x14ac:dyDescent="0.4">
      <c r="A36" s="49" t="s">
        <v>53</v>
      </c>
      <c r="B36" s="14"/>
      <c r="C36" s="13">
        <f t="shared" si="3"/>
        <v>0</v>
      </c>
      <c r="D36" s="16">
        <v>1.9400000000000001E-2</v>
      </c>
      <c r="E36" s="14"/>
      <c r="F36" s="13">
        <f t="shared" si="4"/>
        <v>0</v>
      </c>
      <c r="G36" s="16"/>
      <c r="H36" s="14">
        <v>6223</v>
      </c>
      <c r="I36" s="13">
        <v>230</v>
      </c>
      <c r="J36" s="16">
        <f t="shared" si="5"/>
        <v>3.6959665756066205E-2</v>
      </c>
      <c r="K36" s="14">
        <v>7740</v>
      </c>
      <c r="L36" s="13">
        <v>157</v>
      </c>
      <c r="M36" s="16">
        <f t="shared" si="6"/>
        <v>2.0284237726098192E-2</v>
      </c>
      <c r="N36" s="14"/>
      <c r="O36" s="13"/>
      <c r="P36" s="16"/>
      <c r="Q36" s="14"/>
      <c r="R36" s="13"/>
      <c r="S36" s="16"/>
      <c r="T36" s="14">
        <v>7290</v>
      </c>
      <c r="U36" s="13">
        <v>162</v>
      </c>
      <c r="V36" s="16">
        <f t="shared" si="9"/>
        <v>2.2222222222222223E-2</v>
      </c>
      <c r="W36" s="14">
        <v>8966</v>
      </c>
      <c r="X36" s="13">
        <v>97</v>
      </c>
      <c r="Y36" s="16">
        <f t="shared" si="10"/>
        <v>1.0818648226633951E-2</v>
      </c>
      <c r="Z36" s="14">
        <v>10726</v>
      </c>
      <c r="AA36" s="13">
        <v>70</v>
      </c>
      <c r="AB36" s="16">
        <f t="shared" si="11"/>
        <v>6.5261980234943128E-3</v>
      </c>
      <c r="AC36" s="14">
        <v>11147</v>
      </c>
      <c r="AD36" s="13">
        <v>98</v>
      </c>
      <c r="AE36" s="16">
        <f t="shared" si="12"/>
        <v>8.79160312191621E-3</v>
      </c>
      <c r="AF36" s="14">
        <v>11921</v>
      </c>
      <c r="AG36" s="13">
        <v>93</v>
      </c>
      <c r="AH36" s="16">
        <v>7.8013589463971147E-3</v>
      </c>
      <c r="AI36" s="14">
        <v>13890</v>
      </c>
      <c r="AJ36" s="191">
        <v>75</v>
      </c>
      <c r="AK36" s="108">
        <v>5.3995680345572351E-3</v>
      </c>
      <c r="AL36" s="192">
        <v>16376</v>
      </c>
      <c r="AM36" s="191">
        <v>83</v>
      </c>
      <c r="AN36" s="108">
        <v>5.0683927699071811E-3</v>
      </c>
      <c r="AO36" s="192">
        <v>19706</v>
      </c>
      <c r="AP36" s="191">
        <v>65</v>
      </c>
      <c r="AQ36" s="108">
        <v>3.2984877702222672E-3</v>
      </c>
      <c r="AR36" s="192">
        <v>22313</v>
      </c>
      <c r="AS36" s="191">
        <v>55</v>
      </c>
      <c r="AT36" s="108">
        <v>2.4649307578541659E-3</v>
      </c>
      <c r="AU36" s="192">
        <v>22783</v>
      </c>
      <c r="AV36" s="191">
        <v>87</v>
      </c>
      <c r="AW36" s="108">
        <v>3.8186367028047227E-3</v>
      </c>
      <c r="AX36" s="197">
        <v>30101</v>
      </c>
      <c r="AY36" s="191">
        <v>134</v>
      </c>
      <c r="AZ36" s="156">
        <v>4.4516793462011225E-3</v>
      </c>
      <c r="BA36" s="192">
        <v>51651</v>
      </c>
      <c r="BB36" s="191">
        <v>150</v>
      </c>
      <c r="BC36" s="108">
        <v>2.9041064064587326E-3</v>
      </c>
      <c r="BD36" s="192">
        <v>77492</v>
      </c>
      <c r="BE36" s="191">
        <v>225</v>
      </c>
      <c r="BF36" s="108">
        <v>2.9035255252155062E-3</v>
      </c>
      <c r="BG36" s="198">
        <v>68180</v>
      </c>
      <c r="BH36" s="191">
        <v>285</v>
      </c>
      <c r="BI36" s="108">
        <v>4.1801114696391906E-3</v>
      </c>
    </row>
    <row r="37" spans="1:61" x14ac:dyDescent="0.4">
      <c r="A37" s="49" t="s">
        <v>86</v>
      </c>
      <c r="B37" s="14">
        <v>31357</v>
      </c>
      <c r="C37" s="13">
        <f t="shared" si="3"/>
        <v>1203.3154756864137</v>
      </c>
      <c r="D37" s="16">
        <v>3.8374700248315005E-2</v>
      </c>
      <c r="E37" s="14">
        <v>28190</v>
      </c>
      <c r="F37" s="13">
        <f t="shared" si="4"/>
        <v>1026.0880999999999</v>
      </c>
      <c r="G37" s="16">
        <v>3.6399010287335935E-2</v>
      </c>
      <c r="H37" s="14">
        <v>23569</v>
      </c>
      <c r="I37" s="13">
        <v>615</v>
      </c>
      <c r="J37" s="16">
        <f t="shared" si="5"/>
        <v>2.609359752216895E-2</v>
      </c>
      <c r="K37" s="14">
        <v>22166</v>
      </c>
      <c r="L37" s="13">
        <v>676</v>
      </c>
      <c r="M37" s="16">
        <f t="shared" si="6"/>
        <v>3.0497157809257422E-2</v>
      </c>
      <c r="N37" s="14">
        <v>39685</v>
      </c>
      <c r="O37" s="13">
        <v>751</v>
      </c>
      <c r="P37" s="16">
        <f t="shared" si="7"/>
        <v>1.8924026710343957E-2</v>
      </c>
      <c r="Q37" s="14">
        <v>43122</v>
      </c>
      <c r="R37" s="13">
        <v>696</v>
      </c>
      <c r="S37" s="16">
        <f t="shared" si="8"/>
        <v>1.6140253235007652E-2</v>
      </c>
      <c r="T37" s="14">
        <v>41896</v>
      </c>
      <c r="U37" s="13">
        <v>587</v>
      </c>
      <c r="V37" s="16">
        <f t="shared" si="9"/>
        <v>1.4010884093946916E-2</v>
      </c>
      <c r="W37" s="14">
        <v>35686</v>
      </c>
      <c r="X37" s="13">
        <v>687</v>
      </c>
      <c r="Y37" s="16">
        <f t="shared" si="10"/>
        <v>1.9251246987614191E-2</v>
      </c>
      <c r="Z37" s="14">
        <v>33740</v>
      </c>
      <c r="AA37" s="13">
        <v>543</v>
      </c>
      <c r="AB37" s="16">
        <f t="shared" si="11"/>
        <v>1.6093657379964432E-2</v>
      </c>
      <c r="AC37" s="14">
        <v>41029</v>
      </c>
      <c r="AD37" s="13">
        <v>478</v>
      </c>
      <c r="AE37" s="16">
        <f t="shared" si="12"/>
        <v>1.1650296132004192E-2</v>
      </c>
      <c r="AF37" s="14">
        <v>42891</v>
      </c>
      <c r="AG37" s="13">
        <v>401</v>
      </c>
      <c r="AH37" s="16">
        <v>9.3492807348861066E-3</v>
      </c>
      <c r="AI37" s="14">
        <v>53502</v>
      </c>
      <c r="AJ37" s="191">
        <v>395</v>
      </c>
      <c r="AK37" s="108">
        <v>7.3829015737729431E-3</v>
      </c>
      <c r="AL37" s="192">
        <v>77068</v>
      </c>
      <c r="AM37" s="191">
        <v>518</v>
      </c>
      <c r="AN37" s="108">
        <v>6.7213370010899467E-3</v>
      </c>
      <c r="AO37" s="192">
        <v>95178</v>
      </c>
      <c r="AP37" s="191">
        <v>584</v>
      </c>
      <c r="AQ37" s="108">
        <v>6.1358717350648261E-3</v>
      </c>
      <c r="AR37" s="192">
        <v>104240</v>
      </c>
      <c r="AS37" s="191">
        <v>750</v>
      </c>
      <c r="AT37" s="108">
        <v>7.1949347659247889E-3</v>
      </c>
      <c r="AU37" s="192">
        <v>115660</v>
      </c>
      <c r="AV37" s="191">
        <v>1312</v>
      </c>
      <c r="AW37" s="108">
        <v>1.1343593290679578E-2</v>
      </c>
      <c r="AX37" s="197">
        <v>132034</v>
      </c>
      <c r="AY37" s="191">
        <v>1037</v>
      </c>
      <c r="AZ37" s="156">
        <v>7.8540375963766906E-3</v>
      </c>
      <c r="BA37" s="192">
        <v>135498</v>
      </c>
      <c r="BB37" s="191">
        <v>1213</v>
      </c>
      <c r="BC37" s="108">
        <v>8.9521616555225912E-3</v>
      </c>
      <c r="BD37" s="192">
        <v>160959</v>
      </c>
      <c r="BE37" s="191">
        <v>789</v>
      </c>
      <c r="BF37" s="108">
        <v>4.9018694201628989E-3</v>
      </c>
      <c r="BG37" s="198">
        <v>176203</v>
      </c>
      <c r="BH37" s="191">
        <v>777</v>
      </c>
      <c r="BI37" s="108">
        <v>4.4096865547124621E-3</v>
      </c>
    </row>
    <row r="38" spans="1:61" x14ac:dyDescent="0.4">
      <c r="A38" s="50" t="s">
        <v>233</v>
      </c>
      <c r="B38" s="14">
        <v>52276</v>
      </c>
      <c r="C38" s="13">
        <f t="shared" si="3"/>
        <v>0</v>
      </c>
      <c r="D38" s="16">
        <v>0</v>
      </c>
      <c r="E38" s="14">
        <v>55012</v>
      </c>
      <c r="F38" s="13">
        <f t="shared" si="4"/>
        <v>0</v>
      </c>
      <c r="G38" s="16">
        <v>0</v>
      </c>
      <c r="H38" s="17">
        <v>95766</v>
      </c>
      <c r="I38" s="13"/>
      <c r="J38" s="16">
        <f t="shared" si="5"/>
        <v>0</v>
      </c>
      <c r="K38" s="17">
        <v>207881</v>
      </c>
      <c r="L38" s="13">
        <v>0</v>
      </c>
      <c r="M38" s="16">
        <f t="shared" si="6"/>
        <v>0</v>
      </c>
      <c r="N38" s="14">
        <v>102549</v>
      </c>
      <c r="O38" s="13">
        <v>0</v>
      </c>
      <c r="P38" s="16">
        <f t="shared" si="7"/>
        <v>0</v>
      </c>
      <c r="Q38" s="14">
        <v>71307</v>
      </c>
      <c r="R38" s="13">
        <v>0</v>
      </c>
      <c r="S38" s="16">
        <f t="shared" si="8"/>
        <v>0</v>
      </c>
      <c r="T38" s="17">
        <v>64948</v>
      </c>
      <c r="U38" s="13">
        <v>0</v>
      </c>
      <c r="V38" s="16">
        <f t="shared" si="9"/>
        <v>0</v>
      </c>
      <c r="W38" s="17">
        <v>64600</v>
      </c>
      <c r="X38" s="13">
        <v>0</v>
      </c>
      <c r="Y38" s="16">
        <f t="shared" si="10"/>
        <v>0</v>
      </c>
      <c r="Z38" s="14">
        <v>75826</v>
      </c>
      <c r="AA38" s="13">
        <v>0</v>
      </c>
      <c r="AB38" s="16">
        <f t="shared" si="11"/>
        <v>0</v>
      </c>
      <c r="AC38" s="14">
        <v>80180</v>
      </c>
      <c r="AD38" s="13">
        <v>0</v>
      </c>
      <c r="AE38" s="16">
        <f t="shared" si="12"/>
        <v>0</v>
      </c>
      <c r="AF38" s="17">
        <v>64842</v>
      </c>
      <c r="AG38" s="13">
        <v>0</v>
      </c>
      <c r="AH38" s="16" t="s">
        <v>54</v>
      </c>
      <c r="AI38" s="17">
        <v>66680</v>
      </c>
      <c r="AJ38" s="191"/>
      <c r="AK38" s="108" t="s">
        <v>54</v>
      </c>
      <c r="AL38" s="192">
        <v>71035</v>
      </c>
      <c r="AM38" s="191">
        <v>0</v>
      </c>
      <c r="AN38" s="108" t="s">
        <v>54</v>
      </c>
      <c r="AO38" s="192">
        <v>78345</v>
      </c>
      <c r="AP38" s="191">
        <v>0</v>
      </c>
      <c r="AQ38" s="108" t="s">
        <v>54</v>
      </c>
      <c r="AR38" s="192">
        <v>75007</v>
      </c>
      <c r="AS38" s="191" t="s">
        <v>54</v>
      </c>
      <c r="AT38" s="108" t="s">
        <v>54</v>
      </c>
      <c r="AU38" s="192">
        <v>107892</v>
      </c>
      <c r="AV38" s="191" t="s">
        <v>54</v>
      </c>
      <c r="AW38" s="108" t="s">
        <v>54</v>
      </c>
      <c r="AX38" s="197">
        <v>89815</v>
      </c>
      <c r="AY38" s="191"/>
      <c r="AZ38" s="156" t="s">
        <v>54</v>
      </c>
      <c r="BA38" s="192">
        <v>183081</v>
      </c>
      <c r="BB38" s="191"/>
      <c r="BC38" s="108" t="s">
        <v>54</v>
      </c>
      <c r="BD38" s="192">
        <v>154517</v>
      </c>
      <c r="BE38" s="191"/>
      <c r="BF38" s="108" t="s">
        <v>54</v>
      </c>
      <c r="BG38" s="198">
        <v>153951</v>
      </c>
      <c r="BH38" s="191">
        <v>0</v>
      </c>
      <c r="BI38" s="108">
        <v>0</v>
      </c>
    </row>
    <row r="39" spans="1:61" x14ac:dyDescent="0.4">
      <c r="A39" s="51" t="s">
        <v>234</v>
      </c>
      <c r="B39" s="14">
        <v>175026</v>
      </c>
      <c r="C39" s="13">
        <f t="shared" si="3"/>
        <v>805.11959999999999</v>
      </c>
      <c r="D39" s="16">
        <v>4.5999999999999999E-3</v>
      </c>
      <c r="E39" s="14">
        <v>190034</v>
      </c>
      <c r="F39" s="13">
        <f t="shared" si="4"/>
        <v>1121.2005999999999</v>
      </c>
      <c r="G39" s="16">
        <v>5.8999999999999999E-3</v>
      </c>
      <c r="H39" s="14">
        <v>219342</v>
      </c>
      <c r="I39" s="13">
        <v>1355</v>
      </c>
      <c r="J39" s="16">
        <f t="shared" si="5"/>
        <v>6.1775674517420285E-3</v>
      </c>
      <c r="K39" s="14">
        <v>276436</v>
      </c>
      <c r="L39" s="13">
        <v>1626</v>
      </c>
      <c r="M39" s="16">
        <f t="shared" si="6"/>
        <v>5.8820124730498196E-3</v>
      </c>
      <c r="N39" s="14">
        <v>381877</v>
      </c>
      <c r="O39" s="13">
        <v>1723</v>
      </c>
      <c r="P39" s="16">
        <f t="shared" si="7"/>
        <v>4.5119239964700672E-3</v>
      </c>
      <c r="Q39" s="14">
        <v>446437</v>
      </c>
      <c r="R39" s="13">
        <v>1634</v>
      </c>
      <c r="S39" s="16">
        <f t="shared" si="8"/>
        <v>3.6600908974838554E-3</v>
      </c>
      <c r="T39" s="14">
        <v>495988</v>
      </c>
      <c r="U39" s="13">
        <v>1670</v>
      </c>
      <c r="V39" s="16">
        <f t="shared" si="9"/>
        <v>3.3670169439583217E-3</v>
      </c>
      <c r="W39" s="14">
        <v>536809</v>
      </c>
      <c r="X39" s="13">
        <v>1740</v>
      </c>
      <c r="Y39" s="16">
        <f t="shared" si="10"/>
        <v>3.2413763554634887E-3</v>
      </c>
      <c r="Z39" s="14">
        <v>571208</v>
      </c>
      <c r="AA39" s="13">
        <v>1778</v>
      </c>
      <c r="AB39" s="16">
        <f t="shared" si="11"/>
        <v>3.1127015027800731E-3</v>
      </c>
      <c r="AC39" s="14">
        <v>611760</v>
      </c>
      <c r="AD39" s="13">
        <v>2501</v>
      </c>
      <c r="AE39" s="16">
        <f t="shared" si="12"/>
        <v>4.0882045246501894E-3</v>
      </c>
      <c r="AF39" s="14">
        <v>686784</v>
      </c>
      <c r="AG39" s="13">
        <v>3290</v>
      </c>
      <c r="AH39" s="16">
        <v>4.7904435746901498E-3</v>
      </c>
      <c r="AI39" s="14">
        <v>752628</v>
      </c>
      <c r="AJ39" s="191">
        <v>4409</v>
      </c>
      <c r="AK39" s="108">
        <v>5.8581397450001857E-3</v>
      </c>
      <c r="AL39" s="192">
        <v>800249</v>
      </c>
      <c r="AM39" s="191">
        <v>5052</v>
      </c>
      <c r="AN39" s="108">
        <v>6.3130350678351366E-3</v>
      </c>
      <c r="AO39" s="192">
        <v>863054</v>
      </c>
      <c r="AP39" s="191">
        <v>6191</v>
      </c>
      <c r="AQ39" s="108">
        <v>7.1733634280126152E-3</v>
      </c>
      <c r="AR39" s="192">
        <v>971327</v>
      </c>
      <c r="AS39" s="191">
        <v>7451</v>
      </c>
      <c r="AT39" s="108">
        <v>7.670949124239314E-3</v>
      </c>
      <c r="AU39" s="192">
        <v>1073196</v>
      </c>
      <c r="AV39" s="191">
        <v>10144</v>
      </c>
      <c r="AW39" s="108">
        <v>9.4521410814054473E-3</v>
      </c>
      <c r="AX39" s="197">
        <v>1226701</v>
      </c>
      <c r="AY39" s="191">
        <v>13077</v>
      </c>
      <c r="AZ39" s="156">
        <v>1.0660299453575077E-2</v>
      </c>
      <c r="BA39" s="192">
        <v>1352659</v>
      </c>
      <c r="BB39" s="191">
        <v>13798</v>
      </c>
      <c r="BC39" s="108">
        <v>1.0200649239756656E-2</v>
      </c>
      <c r="BD39" s="192">
        <v>1540594</v>
      </c>
      <c r="BE39" s="191">
        <v>15402</v>
      </c>
      <c r="BF39" s="108">
        <v>9.9974425448885306E-3</v>
      </c>
      <c r="BG39" s="198">
        <v>1701888</v>
      </c>
      <c r="BH39" s="191">
        <v>14787</v>
      </c>
      <c r="BI39" s="108">
        <v>8.6885858528880869E-3</v>
      </c>
    </row>
    <row r="40" spans="1:61" x14ac:dyDescent="0.4">
      <c r="A40" s="3" t="s">
        <v>25</v>
      </c>
      <c r="B40" s="30">
        <v>673167</v>
      </c>
      <c r="C40" s="31">
        <f t="shared" si="3"/>
        <v>10366.7718</v>
      </c>
      <c r="D40" s="32">
        <v>1.54E-2</v>
      </c>
      <c r="E40" s="30">
        <v>742660</v>
      </c>
      <c r="F40" s="31">
        <f t="shared" si="4"/>
        <v>9283.25</v>
      </c>
      <c r="G40" s="32">
        <v>1.2500000000000001E-2</v>
      </c>
      <c r="H40" s="30">
        <v>833548</v>
      </c>
      <c r="I40" s="31">
        <v>9499</v>
      </c>
      <c r="J40" s="32">
        <v>1.14E-2</v>
      </c>
      <c r="K40" s="30">
        <v>1106181</v>
      </c>
      <c r="L40" s="31">
        <v>9632</v>
      </c>
      <c r="M40" s="32">
        <v>8.6999999999999994E-3</v>
      </c>
      <c r="N40" s="30">
        <v>1185822</v>
      </c>
      <c r="O40" s="31">
        <v>9732</v>
      </c>
      <c r="P40" s="32">
        <v>8.2000000000000007E-3</v>
      </c>
      <c r="Q40" s="30">
        <v>1330765</v>
      </c>
      <c r="R40" s="31">
        <v>8850</v>
      </c>
      <c r="S40" s="32">
        <v>6.7000000000000002E-3</v>
      </c>
      <c r="T40" s="30">
        <v>1431451</v>
      </c>
      <c r="U40" s="31">
        <v>9686</v>
      </c>
      <c r="V40" s="32">
        <v>6.7999999999999996E-3</v>
      </c>
      <c r="W40" s="30">
        <v>1554792</v>
      </c>
      <c r="X40" s="31">
        <v>9506</v>
      </c>
      <c r="Y40" s="32">
        <v>6.1000000000000004E-3</v>
      </c>
      <c r="Z40" s="30">
        <v>1641075</v>
      </c>
      <c r="AA40" s="31">
        <v>9173</v>
      </c>
      <c r="AB40" s="32">
        <v>5.5999999999999999E-3</v>
      </c>
      <c r="AC40" s="30">
        <v>1783903</v>
      </c>
      <c r="AD40" s="31">
        <v>9903</v>
      </c>
      <c r="AE40" s="32">
        <v>5.5999999999999999E-3</v>
      </c>
      <c r="AF40" s="30">
        <v>1904463</v>
      </c>
      <c r="AG40" s="31">
        <v>11694</v>
      </c>
      <c r="AH40" s="32">
        <v>6.1403135687067697E-3</v>
      </c>
      <c r="AI40" s="30">
        <v>2098078</v>
      </c>
      <c r="AJ40" s="193">
        <v>14925</v>
      </c>
      <c r="AK40" s="194">
        <v>7.1136535438625255E-3</v>
      </c>
      <c r="AL40" s="195">
        <v>2197094</v>
      </c>
      <c r="AM40" s="193">
        <v>18332</v>
      </c>
      <c r="AN40" s="194">
        <v>8.3437486061133485E-3</v>
      </c>
      <c r="AO40" s="195">
        <v>2422092</v>
      </c>
      <c r="AP40" s="193">
        <v>23697</v>
      </c>
      <c r="AQ40" s="194">
        <v>9.7836911232108449E-3</v>
      </c>
      <c r="AR40" s="195">
        <v>2513919</v>
      </c>
      <c r="AS40" s="193">
        <v>27917</v>
      </c>
      <c r="AT40" s="194">
        <v>1.1104971958125938E-2</v>
      </c>
      <c r="AU40" s="195">
        <v>2646157</v>
      </c>
      <c r="AV40" s="193">
        <v>39615</v>
      </c>
      <c r="AW40" s="194">
        <v>1.4970767040655562E-2</v>
      </c>
      <c r="AX40" s="133">
        <v>2824286</v>
      </c>
      <c r="AY40" s="193">
        <v>47410</v>
      </c>
      <c r="AZ40" s="183">
        <v>1.6786543572428571E-2</v>
      </c>
      <c r="BA40" s="195">
        <v>3026532</v>
      </c>
      <c r="BB40" s="193">
        <v>55256</v>
      </c>
      <c r="BC40" s="194">
        <v>1.8257199989955501E-2</v>
      </c>
      <c r="BD40" s="195">
        <v>3261681</v>
      </c>
      <c r="BE40" s="193">
        <v>61121</v>
      </c>
      <c r="BF40" s="194">
        <v>1.873911029312799E-2</v>
      </c>
      <c r="BG40" s="199">
        <v>3539938</v>
      </c>
      <c r="BH40" s="193">
        <v>60459</v>
      </c>
      <c r="BI40" s="194">
        <v>1.7079112685024427E-2</v>
      </c>
    </row>
    <row r="41" spans="1:61" x14ac:dyDescent="0.4">
      <c r="A41" s="2" t="s">
        <v>235</v>
      </c>
      <c r="B41" s="6">
        <f>SUM(B27:B39)-B40</f>
        <v>0</v>
      </c>
      <c r="C41" s="6">
        <f t="shared" ref="C41" si="13">SUM(C27:C39)-C40</f>
        <v>135.78847568641322</v>
      </c>
      <c r="D41" s="5">
        <f>C40/B40-D40</f>
        <v>0</v>
      </c>
      <c r="E41" s="6">
        <f t="shared" ref="E41:F41" si="14">SUM(E27:E39)-E40</f>
        <v>0</v>
      </c>
      <c r="F41" s="6">
        <f t="shared" si="14"/>
        <v>-6.2920000000012806</v>
      </c>
      <c r="G41" s="5">
        <f>F40/E40-G40</f>
        <v>0</v>
      </c>
      <c r="H41" s="6">
        <f>SUM(H27:H39)-H40</f>
        <v>0</v>
      </c>
      <c r="I41" s="6">
        <f t="shared" ref="I41" si="15">SUM(I27:I39)-I40</f>
        <v>0</v>
      </c>
      <c r="J41" s="5">
        <f>I40/H40-J40</f>
        <v>-4.135574675963663E-6</v>
      </c>
      <c r="K41" s="6">
        <f>SUM(K27:K39)-K40</f>
        <v>0</v>
      </c>
      <c r="L41" s="6">
        <f t="shared" ref="L41" si="16">SUM(L27:L39)-L40</f>
        <v>0</v>
      </c>
      <c r="M41" s="5">
        <f>L40/K40-M40</f>
        <v>7.4357632250058453E-6</v>
      </c>
      <c r="N41" s="6">
        <f>SUM(N27:N39)-N40</f>
        <v>0</v>
      </c>
      <c r="O41" s="6">
        <f t="shared" ref="O41" si="17">SUM(O27:O39)-O40</f>
        <v>0</v>
      </c>
      <c r="P41" s="5">
        <f>O40/N40-P40</f>
        <v>6.9652949599516983E-6</v>
      </c>
      <c r="Q41" s="6">
        <f t="shared" ref="Q41:R41" si="18">SUM(Q27:Q39)-Q40</f>
        <v>0</v>
      </c>
      <c r="R41" s="6">
        <f t="shared" si="18"/>
        <v>0</v>
      </c>
      <c r="S41" s="5">
        <f>R40/Q40-S40</f>
        <v>-4.9689840054404841E-5</v>
      </c>
      <c r="T41" s="6">
        <f>SUM(T27:T39)-T40</f>
        <v>0</v>
      </c>
      <c r="U41" s="6">
        <f t="shared" ref="U41" si="19">SUM(U27:U39)-U40</f>
        <v>0</v>
      </c>
      <c r="V41" s="5">
        <f>U40/T40-V40</f>
        <v>-3.3439356289527086E-5</v>
      </c>
      <c r="W41" s="6">
        <f>SUM(W27:W39)-W40</f>
        <v>0</v>
      </c>
      <c r="X41" s="6">
        <f t="shared" ref="X41" si="20">SUM(X27:X39)-X40</f>
        <v>0</v>
      </c>
      <c r="Y41" s="5">
        <f>X40/W40-Y40</f>
        <v>1.4001101111917047E-5</v>
      </c>
      <c r="Z41" s="6">
        <f>SUM(Z27:Z39)-Z40</f>
        <v>0</v>
      </c>
      <c r="AA41" s="6">
        <f t="shared" ref="AA41" si="21">SUM(AA27:AA39)-AA40</f>
        <v>0</v>
      </c>
      <c r="AB41" s="5">
        <f>AA40/Z40-AB40</f>
        <v>-1.0371250552229476E-5</v>
      </c>
      <c r="AC41" s="6">
        <f t="shared" ref="AC41:AD41" si="22">SUM(AC27:AC39)-AC40</f>
        <v>0</v>
      </c>
      <c r="AD41" s="6">
        <f t="shared" si="22"/>
        <v>0</v>
      </c>
      <c r="AE41" s="5">
        <f>AD40/AC40-AE40</f>
        <v>-4.8689194423687417E-5</v>
      </c>
      <c r="AF41" s="6">
        <f>SUM(AF27:AF39)-AF40</f>
        <v>0</v>
      </c>
      <c r="AG41" s="6">
        <f t="shared" ref="AG41:BE41" si="23">SUM(AG27:AG39)-AG40</f>
        <v>0</v>
      </c>
      <c r="AH41" s="5">
        <f>AG40/AF40-AH40</f>
        <v>0</v>
      </c>
      <c r="AI41" s="6">
        <f>SUM(AI27:AI39)-AI40</f>
        <v>0</v>
      </c>
      <c r="AJ41" s="196">
        <f t="shared" si="23"/>
        <v>0</v>
      </c>
      <c r="AK41" s="185">
        <f>AJ40/AI40-AK40</f>
        <v>0</v>
      </c>
      <c r="AL41" s="196">
        <f>SUM(AL27:AL39)-AL40</f>
        <v>0</v>
      </c>
      <c r="AM41" s="196">
        <f t="shared" si="23"/>
        <v>0</v>
      </c>
      <c r="AN41" s="185">
        <f>AM40/AL40-AN40</f>
        <v>0</v>
      </c>
      <c r="AO41" s="196">
        <f t="shared" si="23"/>
        <v>0</v>
      </c>
      <c r="AP41" s="196">
        <f t="shared" si="23"/>
        <v>0</v>
      </c>
      <c r="AQ41" s="185">
        <f>AP40/AO40-AQ40</f>
        <v>0</v>
      </c>
      <c r="AR41" s="196">
        <f t="shared" si="23"/>
        <v>0</v>
      </c>
      <c r="AS41" s="196">
        <f t="shared" si="23"/>
        <v>0</v>
      </c>
      <c r="AT41" s="185">
        <f>AS40/AR40-AT40</f>
        <v>0</v>
      </c>
      <c r="AU41" s="196">
        <f t="shared" si="23"/>
        <v>0</v>
      </c>
      <c r="AV41" s="196">
        <f t="shared" si="23"/>
        <v>0</v>
      </c>
      <c r="AW41" s="185">
        <f>AV40/AU40-AW40</f>
        <v>0</v>
      </c>
      <c r="AX41" s="196">
        <f t="shared" si="23"/>
        <v>0</v>
      </c>
      <c r="AY41" s="196">
        <f t="shared" si="23"/>
        <v>0</v>
      </c>
      <c r="AZ41" s="185">
        <f>AY40/AX40-AZ40</f>
        <v>0</v>
      </c>
      <c r="BA41" s="196">
        <f t="shared" si="23"/>
        <v>0</v>
      </c>
      <c r="BB41" s="196">
        <f t="shared" si="23"/>
        <v>0</v>
      </c>
      <c r="BC41" s="185">
        <f>BB40/BA40-BC40</f>
        <v>0</v>
      </c>
      <c r="BD41" s="196">
        <f>SUM(BD27:BD39)-BD40</f>
        <v>0</v>
      </c>
      <c r="BE41" s="196">
        <f t="shared" si="23"/>
        <v>0</v>
      </c>
      <c r="BF41" s="185">
        <f>BE40/BD40-BF40</f>
        <v>0</v>
      </c>
      <c r="BG41" s="196">
        <f>SUM(BG27:BG39)-BG40</f>
        <v>0</v>
      </c>
      <c r="BH41" s="196">
        <f>SUM(BH27:BH39)-BH40</f>
        <v>0</v>
      </c>
      <c r="BI41" s="185" t="s">
        <v>236</v>
      </c>
    </row>
    <row r="42" spans="1:61" x14ac:dyDescent="0.4">
      <c r="A42" s="9" t="s">
        <v>237</v>
      </c>
      <c r="J42" s="153"/>
    </row>
    <row r="45" spans="1:61" x14ac:dyDescent="0.4">
      <c r="A45" s="3" t="s">
        <v>238</v>
      </c>
      <c r="B45" s="41">
        <v>2007</v>
      </c>
      <c r="C45" s="41">
        <v>2008</v>
      </c>
      <c r="D45" s="41" t="s">
        <v>239</v>
      </c>
      <c r="E45" s="41">
        <v>2009</v>
      </c>
      <c r="F45" s="41" t="s">
        <v>240</v>
      </c>
      <c r="G45" s="41">
        <v>2010</v>
      </c>
      <c r="H45" s="41" t="s">
        <v>226</v>
      </c>
      <c r="I45" s="41">
        <v>2011</v>
      </c>
      <c r="J45" s="41" t="s">
        <v>241</v>
      </c>
      <c r="K45" s="41">
        <v>2012</v>
      </c>
      <c r="L45" s="41" t="s">
        <v>242</v>
      </c>
      <c r="M45" s="41">
        <v>2013</v>
      </c>
      <c r="N45" s="41" t="s">
        <v>32</v>
      </c>
      <c r="O45" s="41">
        <v>2014</v>
      </c>
      <c r="P45" s="41" t="s">
        <v>30</v>
      </c>
      <c r="Q45" s="41">
        <v>2015</v>
      </c>
      <c r="R45" s="41" t="s">
        <v>243</v>
      </c>
      <c r="S45" s="41">
        <v>2016</v>
      </c>
      <c r="T45" s="42" t="s">
        <v>74</v>
      </c>
    </row>
    <row r="46" spans="1:61" hidden="1" x14ac:dyDescent="0.4">
      <c r="A46" s="20"/>
      <c r="B46" s="11">
        <v>43100</v>
      </c>
      <c r="C46" s="11">
        <v>39813</v>
      </c>
      <c r="D46" s="11">
        <v>39994</v>
      </c>
      <c r="E46" s="11">
        <v>40178</v>
      </c>
      <c r="F46" s="11">
        <v>40359</v>
      </c>
      <c r="G46" s="11">
        <v>40543</v>
      </c>
      <c r="H46" s="11">
        <v>40724</v>
      </c>
      <c r="I46" s="11">
        <v>40908</v>
      </c>
      <c r="J46" s="11">
        <v>41090</v>
      </c>
      <c r="K46" s="11">
        <v>41274</v>
      </c>
      <c r="L46" s="11">
        <v>41455</v>
      </c>
      <c r="M46" s="11">
        <v>41639</v>
      </c>
      <c r="N46" s="11">
        <v>41820</v>
      </c>
      <c r="O46" s="11">
        <v>42004</v>
      </c>
      <c r="P46" s="11">
        <v>42185</v>
      </c>
      <c r="Q46" s="11">
        <v>42369</v>
      </c>
      <c r="R46" s="11">
        <v>42551</v>
      </c>
      <c r="S46" s="11">
        <v>42735</v>
      </c>
      <c r="T46" s="40">
        <v>42916</v>
      </c>
    </row>
    <row r="47" spans="1:61" x14ac:dyDescent="0.4">
      <c r="A47" s="20" t="s">
        <v>244</v>
      </c>
      <c r="B47" s="19">
        <v>4.0599999999999997E-2</v>
      </c>
      <c r="C47" s="19">
        <f>[1]!s_stmnote_bank_9501($B$1,C46)/100</f>
        <v>2.52E-2</v>
      </c>
      <c r="D47" s="19">
        <f>[1]!s_stmnote_bank_9501($B$1,D46)/100</f>
        <v>1.01E-2</v>
      </c>
      <c r="E47" s="19">
        <f>[1]!s_stmnote_bank_9501($B$1,E46)/100</f>
        <v>2.86E-2</v>
      </c>
      <c r="F47" s="19">
        <f>[1]!s_stmnote_bank_9501($B$1,F46)/100</f>
        <v>5.1999999999999998E-3</v>
      </c>
      <c r="G47" s="19">
        <f>[1]!s_stmnote_bank_9501($B$1,G46)/100</f>
        <v>1.2500000000000001E-2</v>
      </c>
      <c r="H47" s="19">
        <f>[1]!s_stmnote_bank_9501($B$1,H46)/100</f>
        <v>7.0999999999999995E-3</v>
      </c>
      <c r="I47" s="19">
        <f>[1]!s_stmnote_bank_9501($B$1,I46)/100</f>
        <v>1.3300000000000001E-2</v>
      </c>
      <c r="J47" s="19">
        <f>[1]!s_stmnote_bank_9501($B$1,J46)/100</f>
        <v>7.4000000000000003E-3</v>
      </c>
      <c r="K47" s="19">
        <f>[1]!s_stmnote_bank_9501($B$1,K46)/100</f>
        <v>1.6E-2</v>
      </c>
      <c r="L47" s="19">
        <f>[1]!s_stmnote_bank_9501($B$1,L46)/100</f>
        <v>9.7999999999999997E-3</v>
      </c>
      <c r="M47" s="19">
        <f>[1]!s_stmnote_bank_9501($B$1,M46)/100</f>
        <v>2.35E-2</v>
      </c>
      <c r="N47" s="19">
        <f>[1]!s_stmnote_bank_9501($B$1,N46)/100</f>
        <v>1.8500000000000003E-2</v>
      </c>
      <c r="O47" s="19">
        <f>[1]!s_stmnote_bank_9501($B$1,O46)/100</f>
        <v>4.1399999999999999E-2</v>
      </c>
      <c r="P47" s="19">
        <f>[1]!s_stmnote_bank_9501($B$1,P46)/100</f>
        <v>2.9600000000000001E-2</v>
      </c>
      <c r="Q47" s="19">
        <f>[1]!s_stmnote_bank_9501($B$1,Q46)/100</f>
        <v>5.0700000000000002E-2</v>
      </c>
      <c r="R47" s="19">
        <f>[1]!s_stmnote_bank_9501($B$1,R46)/100</f>
        <v>2.1600000000000001E-2</v>
      </c>
      <c r="S47" s="19">
        <f>[1]!s_stmnote_bank_9501($B$1,S46)/100</f>
        <v>3.6499999999999998E-2</v>
      </c>
      <c r="T47" s="46">
        <f>[1]!s_stmnote_bank_9501($B$1,T46)/100</f>
        <v>9.0000000000000011E-3</v>
      </c>
    </row>
    <row r="48" spans="1:61" x14ac:dyDescent="0.4">
      <c r="A48" s="20" t="s">
        <v>245</v>
      </c>
      <c r="B48" s="19">
        <v>0.15989999999999999</v>
      </c>
      <c r="C48" s="19">
        <f>[1]!s_stmnote_bank_9502($B$1,C46)/100</f>
        <v>0.11890000000000001</v>
      </c>
      <c r="D48" s="19">
        <f>[1]!s_stmnote_bank_9502($B$1,D46)/100</f>
        <v>6.3E-2</v>
      </c>
      <c r="E48" s="19">
        <f>[1]!s_stmnote_bank_9502($B$1,E46)/100</f>
        <v>7.4200000000000002E-2</v>
      </c>
      <c r="F48" s="19">
        <f>[1]!s_stmnote_bank_9502($B$1,F46)/100</f>
        <v>2.41E-2</v>
      </c>
      <c r="G48" s="19">
        <f>[1]!s_stmnote_bank_9502($B$1,G46)/100</f>
        <v>7.1500000000000008E-2</v>
      </c>
      <c r="H48" s="19">
        <f>[1]!s_stmnote_bank_9502($B$1,H46)/100</f>
        <v>4.24E-2</v>
      </c>
      <c r="I48" s="19">
        <f>[1]!s_stmnote_bank_9502($B$1,I46)/100</f>
        <v>5.0199999999999995E-2</v>
      </c>
      <c r="J48" s="19">
        <f>[1]!s_stmnote_bank_9502($B$1,J46)/100</f>
        <v>7.0199999999999999E-2</v>
      </c>
      <c r="K48" s="19">
        <f>[1]!s_stmnote_bank_9502($B$1,K46)/100</f>
        <v>7.4900000000000008E-2</v>
      </c>
      <c r="L48" s="19">
        <f>[1]!s_stmnote_bank_9502($B$1,L46)/100</f>
        <v>0.14480000000000001</v>
      </c>
      <c r="M48" s="19">
        <f>[1]!s_stmnote_bank_9502($B$1,M46)/100</f>
        <v>0.16620000000000001</v>
      </c>
      <c r="N48" s="19">
        <f>[1]!s_stmnote_bank_9502($B$1,N46)/100</f>
        <v>0.28149999999999997</v>
      </c>
      <c r="O48" s="19">
        <f>[1]!s_stmnote_bank_9502($B$1,O46)/100</f>
        <v>0.25469999999999998</v>
      </c>
      <c r="P48" s="19">
        <f>[1]!s_stmnote_bank_9502($B$1,P46)/100</f>
        <v>0.4163</v>
      </c>
      <c r="Q48" s="19">
        <f>[1]!s_stmnote_bank_9502($B$1,Q46)/100</f>
        <v>0.42170000000000002</v>
      </c>
      <c r="R48" s="19">
        <f>[1]!s_stmnote_bank_9502($B$1,R46)/100</f>
        <v>0.26829999999999998</v>
      </c>
      <c r="S48" s="19">
        <f>[1]!s_stmnote_bank_9502($B$1,S46)/100</f>
        <v>0.42420000000000002</v>
      </c>
      <c r="T48" s="46">
        <f>[1]!s_stmnote_bank_9502($B$1,T46)/100</f>
        <v>0.17460000000000001</v>
      </c>
    </row>
    <row r="49" spans="1:20" x14ac:dyDescent="0.4">
      <c r="A49" s="20" t="s">
        <v>38</v>
      </c>
      <c r="B49" s="19">
        <v>0.3085</v>
      </c>
      <c r="C49" s="19">
        <f>[1]!s_stmnote_bank_9503($B$1,C46)/100</f>
        <v>0.29089999999999999</v>
      </c>
      <c r="D49" s="19">
        <f>[1]!s_stmnote_bank_9503($B$1,D46)/100</f>
        <v>0.22649999999999998</v>
      </c>
      <c r="E49" s="19">
        <f>[1]!s_stmnote_bank_9503($B$1,E46)/100</f>
        <v>0.36840000000000006</v>
      </c>
      <c r="F49" s="19">
        <f>[1]!s_stmnote_bank_9503($B$1,F46)/100</f>
        <v>0.33860000000000001</v>
      </c>
      <c r="G49" s="19">
        <f>[1]!s_stmnote_bank_9503($B$1,G46)/100</f>
        <v>0.49090000000000006</v>
      </c>
      <c r="H49" s="19">
        <f>[1]!s_stmnote_bank_9503($B$1,H46)/100</f>
        <v>5.45E-2</v>
      </c>
      <c r="I49" s="19">
        <f>[1]!s_stmnote_bank_9503($B$1,I46)/100</f>
        <v>0.1895</v>
      </c>
      <c r="J49" s="19">
        <f>[1]!s_stmnote_bank_9503($B$1,J46)/100</f>
        <v>0.23370000000000002</v>
      </c>
      <c r="K49" s="19">
        <f>[1]!s_stmnote_bank_9503($B$1,K46)/100</f>
        <v>0.53090000000000004</v>
      </c>
      <c r="L49" s="19">
        <f>[1]!s_stmnote_bank_9503($B$1,L46)/100</f>
        <v>0.39250000000000002</v>
      </c>
      <c r="M49" s="19">
        <f>[1]!s_stmnote_bank_9503($B$1,M46)/100</f>
        <v>0.78890000000000005</v>
      </c>
      <c r="N49" s="19">
        <f>[1]!s_stmnote_bank_9503($B$1,N46)/100</f>
        <v>0.37189999999999995</v>
      </c>
      <c r="O49" s="19">
        <f>[1]!s_stmnote_bank_9503($B$1,O46)/100</f>
        <v>0.64599999999999991</v>
      </c>
      <c r="P49" s="19">
        <f>[1]!s_stmnote_bank_9503($B$1,P46)/100</f>
        <v>0.33380000000000004</v>
      </c>
      <c r="Q49" s="19">
        <f>[1]!s_stmnote_bank_9503($B$1,Q46)/100</f>
        <v>0.55610000000000004</v>
      </c>
      <c r="R49" s="19">
        <f>[1]!s_stmnote_bank_9503($B$1,R46)/100</f>
        <v>0.48090000000000005</v>
      </c>
      <c r="S49" s="19">
        <f>[1]!s_stmnote_bank_9503($B$1,S46)/100</f>
        <v>0.75859999999999994</v>
      </c>
      <c r="T49" s="46">
        <f>[1]!s_stmnote_bank_9503($B$1,T46)/100</f>
        <v>0.47310000000000002</v>
      </c>
    </row>
    <row r="50" spans="1:20" x14ac:dyDescent="0.4">
      <c r="A50" s="21" t="s">
        <v>81</v>
      </c>
      <c r="B50" s="52">
        <v>0.12820000000000001</v>
      </c>
      <c r="C50" s="52">
        <f>[1]!s_stmnote_bank_9504($B$1,C46)/100</f>
        <v>0.1449</v>
      </c>
      <c r="D50" s="52">
        <f>[1]!s_stmnote_bank_9504($B$1,D46)/100</f>
        <v>0.13400000000000001</v>
      </c>
      <c r="E50" s="52">
        <f>[1]!s_stmnote_bank_9504($B$1,E46)/100</f>
        <v>0.24199999999999999</v>
      </c>
      <c r="F50" s="52">
        <f>[1]!s_stmnote_bank_9504($B$1,F46)/100</f>
        <v>4.7E-2</v>
      </c>
      <c r="G50" s="52">
        <f>[1]!s_stmnote_bank_9504($B$1,G46)/100</f>
        <v>0.2555</v>
      </c>
      <c r="H50" s="52">
        <f>[1]!s_stmnote_bank_9504($B$1,H46)/100</f>
        <v>5.5999999999999994E-2</v>
      </c>
      <c r="I50" s="52">
        <f>[1]!s_stmnote_bank_9504($B$1,I46)/100</f>
        <v>0.17829999999999999</v>
      </c>
      <c r="J50" s="52">
        <f>[1]!s_stmnote_bank_9504($B$1,J46)/100</f>
        <v>0.17469999999999999</v>
      </c>
      <c r="K50" s="52">
        <f>[1]!s_stmnote_bank_9504($B$1,K46)/100</f>
        <v>0.1993</v>
      </c>
      <c r="L50" s="52">
        <f>[1]!s_stmnote_bank_9504($B$1,L46)/100</f>
        <v>0.16760000000000003</v>
      </c>
      <c r="M50" s="52">
        <f>[1]!s_stmnote_bank_9504($B$1,M46)/100</f>
        <v>0.37880000000000003</v>
      </c>
      <c r="N50" s="52">
        <f>[1]!s_stmnote_bank_9504($B$1,N46)/100</f>
        <v>0.1961</v>
      </c>
      <c r="O50" s="52">
        <f>[1]!s_stmnote_bank_9504($B$1,O46)/100</f>
        <v>0.36619999999999997</v>
      </c>
      <c r="P50" s="52">
        <f>[1]!s_stmnote_bank_9504($B$1,P46)/100</f>
        <v>0.1275</v>
      </c>
      <c r="Q50" s="52">
        <f>[1]!s_stmnote_bank_9504($B$1,Q46)/100</f>
        <v>0.30120000000000002</v>
      </c>
      <c r="R50" s="52">
        <f>[1]!s_stmnote_bank_9504($B$1,R46)/100</f>
        <v>0.17489999999999997</v>
      </c>
      <c r="S50" s="52">
        <f>[1]!s_stmnote_bank_9504($B$1,S46)/100</f>
        <v>0.49079999999999996</v>
      </c>
      <c r="T50" s="53">
        <f>[1]!s_stmnote_bank_9504($B$1,T46)/100</f>
        <v>0.1246</v>
      </c>
    </row>
    <row r="54" spans="1:20" x14ac:dyDescent="0.4">
      <c r="A54" s="2" t="s">
        <v>246</v>
      </c>
      <c r="E54" s="2"/>
    </row>
    <row r="55" spans="1:20" x14ac:dyDescent="0.4">
      <c r="A55" s="44" t="s">
        <v>247</v>
      </c>
      <c r="E55" s="2"/>
    </row>
    <row r="56" spans="1:20" x14ac:dyDescent="0.4">
      <c r="A56" s="43" t="s">
        <v>248</v>
      </c>
      <c r="E56" s="2"/>
    </row>
    <row r="57" spans="1:20" x14ac:dyDescent="0.4">
      <c r="B57" s="9" t="str">
        <f>A56&amp;AF25&amp;"（百万元）"</f>
        <v>制造业贷款余额（百万元）</v>
      </c>
      <c r="C57" s="2" t="s">
        <v>229</v>
      </c>
      <c r="D57" s="2" t="s">
        <v>12</v>
      </c>
      <c r="E57" s="2"/>
    </row>
    <row r="58" spans="1:20" x14ac:dyDescent="0.4">
      <c r="A58" s="36">
        <v>2007</v>
      </c>
      <c r="B58" s="2">
        <f t="shared" ref="B58:D73" si="24">VLOOKUP($A$56,$A$26:$BI$40,B78,FALSE)</f>
        <v>132652</v>
      </c>
      <c r="C58" s="64">
        <f t="shared" si="24"/>
        <v>3223.4436000000001</v>
      </c>
      <c r="D58" s="5">
        <f t="shared" si="24"/>
        <v>2.4300000000000002E-2</v>
      </c>
      <c r="E58" s="2"/>
    </row>
    <row r="59" spans="1:20" x14ac:dyDescent="0.4">
      <c r="A59" s="36" t="s">
        <v>249</v>
      </c>
      <c r="B59" s="2">
        <f t="shared" si="24"/>
        <v>149421</v>
      </c>
      <c r="C59" s="64">
        <f t="shared" si="24"/>
        <v>2838.9989999999998</v>
      </c>
      <c r="D59" s="5">
        <f t="shared" si="24"/>
        <v>1.9E-2</v>
      </c>
      <c r="E59" s="2"/>
    </row>
    <row r="60" spans="1:20" x14ac:dyDescent="0.4">
      <c r="A60" s="36">
        <v>2008</v>
      </c>
      <c r="B60" s="2">
        <f t="shared" si="24"/>
        <v>158018</v>
      </c>
      <c r="C60" s="64">
        <f t="shared" si="24"/>
        <v>2627</v>
      </c>
      <c r="D60" s="5">
        <f t="shared" si="24"/>
        <v>1.662468832664633E-2</v>
      </c>
      <c r="E60" s="2"/>
    </row>
    <row r="61" spans="1:20" x14ac:dyDescent="0.4">
      <c r="A61" s="36" t="s">
        <v>250</v>
      </c>
      <c r="B61" s="2">
        <f t="shared" si="24"/>
        <v>182858</v>
      </c>
      <c r="C61" s="64">
        <f t="shared" si="24"/>
        <v>2838</v>
      </c>
      <c r="D61" s="5">
        <f t="shared" si="24"/>
        <v>1.5520239748876178E-2</v>
      </c>
      <c r="E61" s="2"/>
    </row>
    <row r="62" spans="1:20" x14ac:dyDescent="0.4">
      <c r="A62" s="36">
        <v>2009</v>
      </c>
      <c r="B62" s="2">
        <f t="shared" si="24"/>
        <v>194388</v>
      </c>
      <c r="C62" s="64">
        <f t="shared" si="24"/>
        <v>2888</v>
      </c>
      <c r="D62" s="5">
        <f t="shared" si="24"/>
        <v>1.485688416980472E-2</v>
      </c>
      <c r="E62" s="2"/>
    </row>
    <row r="63" spans="1:20" x14ac:dyDescent="0.4">
      <c r="A63" s="36" t="s">
        <v>251</v>
      </c>
      <c r="B63" s="2">
        <f t="shared" si="24"/>
        <v>229554</v>
      </c>
      <c r="C63" s="64">
        <f t="shared" si="24"/>
        <v>2584</v>
      </c>
      <c r="D63" s="5">
        <f t="shared" si="24"/>
        <v>1.125661064498985E-2</v>
      </c>
      <c r="E63" s="2"/>
    </row>
    <row r="64" spans="1:20" x14ac:dyDescent="0.4">
      <c r="A64" s="36">
        <v>2010</v>
      </c>
      <c r="B64" s="2">
        <f t="shared" si="24"/>
        <v>253454</v>
      </c>
      <c r="C64" s="64">
        <f t="shared" si="24"/>
        <v>2680</v>
      </c>
      <c r="D64" s="5">
        <f t="shared" si="24"/>
        <v>1.0573910847727793E-2</v>
      </c>
      <c r="E64" s="2"/>
    </row>
    <row r="65" spans="1:5" x14ac:dyDescent="0.4">
      <c r="A65" s="36" t="s">
        <v>252</v>
      </c>
      <c r="B65" s="2">
        <f t="shared" si="24"/>
        <v>292876</v>
      </c>
      <c r="C65" s="64">
        <f t="shared" si="24"/>
        <v>2489</v>
      </c>
      <c r="D65" s="5">
        <f t="shared" si="24"/>
        <v>8.498477171226048E-3</v>
      </c>
      <c r="E65" s="2"/>
    </row>
    <row r="66" spans="1:5" x14ac:dyDescent="0.4">
      <c r="A66" s="36">
        <v>2011</v>
      </c>
      <c r="B66" s="2">
        <f t="shared" si="24"/>
        <v>307972</v>
      </c>
      <c r="C66" s="64">
        <f t="shared" si="24"/>
        <v>2682</v>
      </c>
      <c r="D66" s="5">
        <f t="shared" si="24"/>
        <v>8.7085838972374117E-3</v>
      </c>
      <c r="E66" s="2"/>
    </row>
    <row r="67" spans="1:5" x14ac:dyDescent="0.4">
      <c r="A67" s="36" t="s">
        <v>253</v>
      </c>
      <c r="B67" s="2">
        <f t="shared" si="24"/>
        <v>348366</v>
      </c>
      <c r="C67" s="64">
        <f t="shared" si="24"/>
        <v>3075</v>
      </c>
      <c r="D67" s="5">
        <f t="shared" si="24"/>
        <v>8.8269234081397151E-3</v>
      </c>
      <c r="E67" s="2"/>
    </row>
    <row r="68" spans="1:5" x14ac:dyDescent="0.4">
      <c r="A68" s="36">
        <v>2012</v>
      </c>
      <c r="B68" s="2">
        <f t="shared" si="24"/>
        <v>364904</v>
      </c>
      <c r="C68" s="64">
        <f t="shared" si="24"/>
        <v>3623</v>
      </c>
      <c r="D68" s="5">
        <f t="shared" si="24"/>
        <v>9.9286387652642895E-3</v>
      </c>
      <c r="E68" s="2"/>
    </row>
    <row r="69" spans="1:5" x14ac:dyDescent="0.4">
      <c r="A69" s="36" t="s">
        <v>254</v>
      </c>
      <c r="B69" s="2">
        <f t="shared" si="24"/>
        <v>401206</v>
      </c>
      <c r="C69" s="64">
        <f t="shared" si="24"/>
        <v>4788</v>
      </c>
      <c r="D69" s="5">
        <f t="shared" si="24"/>
        <v>1.1934018932917255E-2</v>
      </c>
      <c r="E69" s="2"/>
    </row>
    <row r="70" spans="1:5" x14ac:dyDescent="0.4">
      <c r="A70" s="36">
        <v>2013</v>
      </c>
      <c r="B70" s="2">
        <f t="shared" si="24"/>
        <v>388340</v>
      </c>
      <c r="C70" s="64">
        <f t="shared" si="24"/>
        <v>6904</v>
      </c>
      <c r="D70" s="5">
        <f t="shared" si="24"/>
        <v>1.7778235566771387E-2</v>
      </c>
      <c r="E70" s="2"/>
    </row>
    <row r="71" spans="1:5" x14ac:dyDescent="0.4">
      <c r="A71" s="36" t="s">
        <v>255</v>
      </c>
      <c r="B71" s="2">
        <f t="shared" si="24"/>
        <v>392012</v>
      </c>
      <c r="C71" s="64">
        <f t="shared" si="24"/>
        <v>7618</v>
      </c>
      <c r="D71" s="5">
        <f t="shared" si="24"/>
        <v>1.9433078579227166E-2</v>
      </c>
      <c r="E71" s="2"/>
    </row>
    <row r="72" spans="1:5" x14ac:dyDescent="0.4">
      <c r="A72" s="36">
        <v>2014</v>
      </c>
      <c r="B72" s="2">
        <f t="shared" si="24"/>
        <v>360270</v>
      </c>
      <c r="C72" s="64">
        <f t="shared" si="24"/>
        <v>9628</v>
      </c>
      <c r="D72" s="5">
        <f t="shared" si="24"/>
        <v>2.6724401143586755E-2</v>
      </c>
      <c r="E72" s="2"/>
    </row>
    <row r="73" spans="1:5" x14ac:dyDescent="0.4">
      <c r="A73" s="36" t="s">
        <v>30</v>
      </c>
      <c r="B73" s="2">
        <f t="shared" si="24"/>
        <v>348411</v>
      </c>
      <c r="C73" s="64">
        <f t="shared" si="24"/>
        <v>11880</v>
      </c>
      <c r="D73" s="5">
        <f t="shared" si="24"/>
        <v>3.4097660521625321E-2</v>
      </c>
      <c r="E73" s="2"/>
    </row>
    <row r="74" spans="1:5" x14ac:dyDescent="0.4">
      <c r="A74" s="36">
        <v>2015</v>
      </c>
      <c r="B74" s="2">
        <f t="shared" ref="B74:D77" si="25">VLOOKUP($A$56,$A$26:$BI$40,B94,FALSE)</f>
        <v>332147</v>
      </c>
      <c r="C74" s="64">
        <f t="shared" si="25"/>
        <v>15238</v>
      </c>
      <c r="D74" s="5">
        <f t="shared" si="25"/>
        <v>4.5877277229660361E-2</v>
      </c>
      <c r="E74" s="2"/>
    </row>
    <row r="75" spans="1:5" x14ac:dyDescent="0.4">
      <c r="A75" s="36" t="s">
        <v>256</v>
      </c>
      <c r="B75" s="2">
        <f t="shared" si="25"/>
        <v>313733</v>
      </c>
      <c r="C75" s="64">
        <f t="shared" si="25"/>
        <v>17056</v>
      </c>
      <c r="D75" s="5">
        <f t="shared" si="25"/>
        <v>5.4364698645026181E-2</v>
      </c>
      <c r="E75" s="2"/>
    </row>
    <row r="76" spans="1:5" x14ac:dyDescent="0.4">
      <c r="A76" s="36">
        <v>2016</v>
      </c>
      <c r="B76" s="2">
        <f t="shared" si="25"/>
        <v>297442</v>
      </c>
      <c r="C76" s="64">
        <f t="shared" si="25"/>
        <v>18970</v>
      </c>
      <c r="D76" s="5">
        <f t="shared" si="25"/>
        <v>6.3777139744891437E-2</v>
      </c>
      <c r="E76" s="2"/>
    </row>
    <row r="77" spans="1:5" x14ac:dyDescent="0.4">
      <c r="A77" s="36" t="s">
        <v>257</v>
      </c>
      <c r="B77" s="2">
        <f t="shared" si="25"/>
        <v>291921</v>
      </c>
      <c r="C77" s="64">
        <f t="shared" si="25"/>
        <v>18561</v>
      </c>
      <c r="D77" s="5">
        <f t="shared" si="25"/>
        <v>6.3582270545798347E-2</v>
      </c>
      <c r="E77" s="2"/>
    </row>
    <row r="78" spans="1:5" x14ac:dyDescent="0.4">
      <c r="B78" s="37">
        <v>2</v>
      </c>
      <c r="C78" s="38">
        <v>3</v>
      </c>
      <c r="D78" s="38">
        <v>4</v>
      </c>
    </row>
    <row r="79" spans="1:5" x14ac:dyDescent="0.4">
      <c r="B79" s="37">
        <v>5</v>
      </c>
      <c r="C79" s="38">
        <v>6</v>
      </c>
      <c r="D79" s="38">
        <v>7</v>
      </c>
    </row>
    <row r="80" spans="1:5" x14ac:dyDescent="0.4">
      <c r="B80" s="37">
        <v>8</v>
      </c>
      <c r="C80" s="38">
        <v>9</v>
      </c>
      <c r="D80" s="38">
        <v>10</v>
      </c>
    </row>
    <row r="81" spans="1:4" x14ac:dyDescent="0.4">
      <c r="B81" s="37">
        <v>11</v>
      </c>
      <c r="C81" s="38">
        <v>12</v>
      </c>
      <c r="D81" s="38">
        <v>13</v>
      </c>
    </row>
    <row r="82" spans="1:4" x14ac:dyDescent="0.4">
      <c r="A82" s="2" t="s">
        <v>258</v>
      </c>
      <c r="B82" s="37">
        <v>14</v>
      </c>
      <c r="C82" s="38">
        <v>15</v>
      </c>
      <c r="D82" s="38">
        <v>16</v>
      </c>
    </row>
    <row r="83" spans="1:4" x14ac:dyDescent="0.4">
      <c r="B83" s="37">
        <v>17</v>
      </c>
      <c r="C83" s="38">
        <v>18</v>
      </c>
      <c r="D83" s="38">
        <v>19</v>
      </c>
    </row>
    <row r="84" spans="1:4" x14ac:dyDescent="0.4">
      <c r="B84" s="37">
        <v>20</v>
      </c>
      <c r="C84" s="38">
        <v>21</v>
      </c>
      <c r="D84" s="38">
        <v>22</v>
      </c>
    </row>
    <row r="85" spans="1:4" x14ac:dyDescent="0.4">
      <c r="B85" s="37">
        <v>23</v>
      </c>
      <c r="C85" s="38">
        <v>24</v>
      </c>
      <c r="D85" s="38">
        <v>25</v>
      </c>
    </row>
    <row r="86" spans="1:4" x14ac:dyDescent="0.4">
      <c r="B86" s="37">
        <v>26</v>
      </c>
      <c r="C86" s="38">
        <v>27</v>
      </c>
      <c r="D86" s="38">
        <v>28</v>
      </c>
    </row>
    <row r="87" spans="1:4" x14ac:dyDescent="0.4">
      <c r="B87" s="37">
        <v>29</v>
      </c>
      <c r="C87" s="38">
        <v>30</v>
      </c>
      <c r="D87" s="38">
        <v>31</v>
      </c>
    </row>
    <row r="88" spans="1:4" x14ac:dyDescent="0.4">
      <c r="B88" s="37">
        <v>32</v>
      </c>
      <c r="C88" s="38">
        <v>33</v>
      </c>
      <c r="D88" s="38">
        <v>34</v>
      </c>
    </row>
    <row r="89" spans="1:4" x14ac:dyDescent="0.4">
      <c r="B89" s="37">
        <v>35</v>
      </c>
      <c r="C89" s="38">
        <v>36</v>
      </c>
      <c r="D89" s="38">
        <v>37</v>
      </c>
    </row>
    <row r="90" spans="1:4" x14ac:dyDescent="0.4">
      <c r="B90" s="37">
        <v>38</v>
      </c>
      <c r="C90" s="38">
        <v>39</v>
      </c>
      <c r="D90" s="38">
        <v>40</v>
      </c>
    </row>
    <row r="91" spans="1:4" x14ac:dyDescent="0.4">
      <c r="B91" s="37">
        <v>41</v>
      </c>
      <c r="C91" s="38">
        <v>42</v>
      </c>
      <c r="D91" s="38">
        <v>43</v>
      </c>
    </row>
    <row r="92" spans="1:4" x14ac:dyDescent="0.4">
      <c r="B92" s="37">
        <v>44</v>
      </c>
      <c r="C92" s="38">
        <v>45</v>
      </c>
      <c r="D92" s="38">
        <v>46</v>
      </c>
    </row>
    <row r="93" spans="1:4" x14ac:dyDescent="0.4">
      <c r="B93" s="37">
        <v>47</v>
      </c>
      <c r="C93" s="38">
        <v>48</v>
      </c>
      <c r="D93" s="38">
        <v>49</v>
      </c>
    </row>
    <row r="94" spans="1:4" x14ac:dyDescent="0.4">
      <c r="B94" s="37">
        <v>50</v>
      </c>
      <c r="C94" s="38">
        <v>51</v>
      </c>
      <c r="D94" s="38">
        <v>52</v>
      </c>
    </row>
    <row r="95" spans="1:4" x14ac:dyDescent="0.4">
      <c r="B95" s="37">
        <v>53</v>
      </c>
      <c r="C95" s="38">
        <v>54</v>
      </c>
      <c r="D95" s="38">
        <v>55</v>
      </c>
    </row>
    <row r="96" spans="1:4" x14ac:dyDescent="0.4">
      <c r="B96" s="37">
        <v>56</v>
      </c>
      <c r="C96" s="38">
        <v>57</v>
      </c>
      <c r="D96" s="38">
        <v>58</v>
      </c>
    </row>
    <row r="97" spans="2:4" x14ac:dyDescent="0.4">
      <c r="B97" s="37">
        <v>59</v>
      </c>
      <c r="C97" s="38">
        <v>60</v>
      </c>
      <c r="D97" s="38">
        <v>61</v>
      </c>
    </row>
  </sheetData>
  <phoneticPr fontId="2" type="noConversion"/>
  <dataValidations count="1">
    <dataValidation type="list" allowBlank="1" showInputMessage="1" showErrorMessage="1" sqref="A56">
      <formula1>$A$26:$A$40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50" zoomScale="91" zoomScaleNormal="91" workbookViewId="0">
      <pane xSplit="1" topLeftCell="B1" activePane="topRight" state="frozen"/>
      <selection pane="topRight" activeCell="BD51" sqref="BD51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 x14ac:dyDescent="0.4">
      <c r="A1" s="9" t="s">
        <v>63</v>
      </c>
      <c r="B1" s="2" t="str">
        <f>[1]!to_tradecode(A1)</f>
        <v>601998</v>
      </c>
    </row>
    <row r="3" spans="1:21" x14ac:dyDescent="0.4">
      <c r="A3" s="159"/>
    </row>
    <row r="4" spans="1:21" x14ac:dyDescent="0.4">
      <c r="A4" s="158"/>
    </row>
    <row r="5" spans="1:21" x14ac:dyDescent="0.4">
      <c r="A5" s="65" t="s">
        <v>364</v>
      </c>
      <c r="B5" s="163">
        <v>2007</v>
      </c>
      <c r="C5" s="163" t="s">
        <v>366</v>
      </c>
      <c r="D5" s="163">
        <v>2008</v>
      </c>
      <c r="E5" s="163" t="s">
        <v>365</v>
      </c>
      <c r="F5" s="163">
        <v>2009</v>
      </c>
      <c r="G5" s="163" t="s">
        <v>225</v>
      </c>
      <c r="H5" s="163">
        <v>2010</v>
      </c>
      <c r="I5" s="163" t="s">
        <v>226</v>
      </c>
      <c r="J5" s="163">
        <v>2011</v>
      </c>
      <c r="K5" s="163" t="s">
        <v>227</v>
      </c>
      <c r="L5" s="163">
        <v>2012</v>
      </c>
      <c r="M5" s="163" t="s">
        <v>29</v>
      </c>
      <c r="N5" s="163">
        <v>2013</v>
      </c>
      <c r="O5" s="164" t="s">
        <v>32</v>
      </c>
      <c r="P5" s="164">
        <v>2014</v>
      </c>
      <c r="Q5" s="163" t="s">
        <v>30</v>
      </c>
      <c r="R5" s="163">
        <v>2015</v>
      </c>
      <c r="S5" s="163" t="s">
        <v>31</v>
      </c>
      <c r="T5" s="163">
        <v>2016</v>
      </c>
      <c r="U5" s="165" t="s">
        <v>74</v>
      </c>
    </row>
    <row r="6" spans="1:21" x14ac:dyDescent="0.4">
      <c r="A6" s="160" t="s">
        <v>3</v>
      </c>
      <c r="B6" s="135">
        <f>VLOOKUP($A6,$A$26:$BI$40,B$20,FALSE)</f>
        <v>2.7885621454925933E-2</v>
      </c>
      <c r="C6" s="136">
        <f t="shared" ref="C6:U17" si="0">VLOOKUP($A6,$A$26:$BI$40,C$20,FALSE)</f>
        <v>2.6112021703498557E-2</v>
      </c>
      <c r="D6" s="136">
        <f t="shared" si="0"/>
        <v>2.6353852565516905E-2</v>
      </c>
      <c r="E6" s="136">
        <f t="shared" si="0"/>
        <v>2.2517631589432999E-2</v>
      </c>
      <c r="F6" s="136">
        <f t="shared" si="0"/>
        <v>1.8779164251161818E-2</v>
      </c>
      <c r="G6" s="136">
        <f t="shared" si="0"/>
        <v>1.5187639027000691E-2</v>
      </c>
      <c r="H6" s="136">
        <f t="shared" si="0"/>
        <v>1.1818768634924539E-2</v>
      </c>
      <c r="I6" s="136">
        <f t="shared" si="0"/>
        <v>9.6694313713075724E-3</v>
      </c>
      <c r="J6" s="136">
        <f t="shared" si="0"/>
        <v>7.6006825373159054E-3</v>
      </c>
      <c r="K6" s="136">
        <f t="shared" si="0"/>
        <v>9.6379016946336084E-3</v>
      </c>
      <c r="L6" s="136">
        <f t="shared" si="0"/>
        <v>1.1978969505783386E-2</v>
      </c>
      <c r="M6" s="136">
        <f t="shared" si="0"/>
        <v>1.4089082715208725E-2</v>
      </c>
      <c r="N6" s="136">
        <f t="shared" si="0"/>
        <v>1.5633970335667689E-2</v>
      </c>
      <c r="O6" s="136">
        <f t="shared" si="0"/>
        <v>1.8001517387115241E-2</v>
      </c>
      <c r="P6" s="136">
        <f t="shared" si="0"/>
        <v>2.2776389325940585E-2</v>
      </c>
      <c r="Q6" s="136">
        <f t="shared" si="0"/>
        <v>2.0575934092316246E-2</v>
      </c>
      <c r="R6" s="136">
        <f t="shared" si="0"/>
        <v>2.4932834145599641E-2</v>
      </c>
      <c r="S6" s="136">
        <f t="shared" si="0"/>
        <v>2.5925979449976155E-2</v>
      </c>
      <c r="T6" s="136">
        <f t="shared" si="0"/>
        <v>3.7597648656634404E-2</v>
      </c>
      <c r="U6" s="100">
        <f t="shared" si="0"/>
        <v>4.4355672279306216E-2</v>
      </c>
    </row>
    <row r="7" spans="1:21" x14ac:dyDescent="0.4">
      <c r="A7" s="161" t="s">
        <v>65</v>
      </c>
      <c r="B7" s="138">
        <f t="shared" ref="B7:Q16" si="1">VLOOKUP($A7,$A$26:$BI$40,B$20,FALSE)</f>
        <v>1.0341097110856561E-3</v>
      </c>
      <c r="C7" s="19">
        <f t="shared" si="1"/>
        <v>2.0498137272446275E-3</v>
      </c>
      <c r="D7" s="19">
        <f t="shared" si="1"/>
        <v>1.9384155835901998E-3</v>
      </c>
      <c r="E7" s="19">
        <f t="shared" si="1"/>
        <v>1.4187248028563659E-3</v>
      </c>
      <c r="F7" s="19">
        <f t="shared" si="1"/>
        <v>9.7506752342599724E-4</v>
      </c>
      <c r="G7" s="19">
        <f t="shared" si="1"/>
        <v>8.6696432441805017E-4</v>
      </c>
      <c r="H7" s="19">
        <f t="shared" si="1"/>
        <v>7.7765484951977811E-4</v>
      </c>
      <c r="I7" s="19">
        <f t="shared" si="1"/>
        <v>1.6066418738174464E-3</v>
      </c>
      <c r="J7" s="19">
        <f t="shared" si="1"/>
        <v>8.7280901025849501E-3</v>
      </c>
      <c r="K7" s="19">
        <f t="shared" si="1"/>
        <v>7.669275621158796E-3</v>
      </c>
      <c r="L7" s="19">
        <f t="shared" si="1"/>
        <v>1.5225962104272097E-3</v>
      </c>
      <c r="M7" s="19">
        <f t="shared" si="1"/>
        <v>9.3115871958513298E-4</v>
      </c>
      <c r="N7" s="19">
        <f t="shared" si="1"/>
        <v>1.2888685943230863E-3</v>
      </c>
      <c r="O7" s="19">
        <f t="shared" si="1"/>
        <v>1.8060321473722233E-3</v>
      </c>
      <c r="P7" s="19">
        <f t="shared" si="1"/>
        <v>2.3366852347536716E-3</v>
      </c>
      <c r="Q7" s="19">
        <f t="shared" si="1"/>
        <v>2.3628229971833421E-3</v>
      </c>
      <c r="R7" s="19">
        <f t="shared" si="0"/>
        <v>1.8639644830040329E-3</v>
      </c>
      <c r="S7" s="19">
        <f t="shared" si="0"/>
        <v>1.0761246776401668E-3</v>
      </c>
      <c r="T7" s="19">
        <f t="shared" si="0"/>
        <v>4.9945670963599548E-3</v>
      </c>
      <c r="U7" s="46">
        <f t="shared" si="0"/>
        <v>1.0889552550241918E-3</v>
      </c>
    </row>
    <row r="8" spans="1:21" x14ac:dyDescent="0.4">
      <c r="A8" s="161" t="s">
        <v>66</v>
      </c>
      <c r="B8" s="138">
        <f t="shared" si="1"/>
        <v>4.9558479005226165E-4</v>
      </c>
      <c r="C8" s="19">
        <f t="shared" si="0"/>
        <v>6.1647259196178977E-3</v>
      </c>
      <c r="D8" s="19">
        <f t="shared" si="0"/>
        <v>4.8777076522316821E-3</v>
      </c>
      <c r="E8" s="19">
        <f t="shared" si="0"/>
        <v>3.3737510633082947E-3</v>
      </c>
      <c r="F8" s="19">
        <f t="shared" si="0"/>
        <v>4.0772683477075643E-3</v>
      </c>
      <c r="G8" s="19">
        <f t="shared" si="0"/>
        <v>3.9933484651704758E-3</v>
      </c>
      <c r="H8" s="19">
        <f t="shared" si="0"/>
        <v>2.6750051912201199E-3</v>
      </c>
      <c r="I8" s="19">
        <f t="shared" si="0"/>
        <v>2.7297883479171343E-3</v>
      </c>
      <c r="J8" s="19">
        <f t="shared" si="0"/>
        <v>2.7385269476053521E-3</v>
      </c>
      <c r="K8" s="19">
        <f t="shared" si="0"/>
        <v>3.1616787214690978E-3</v>
      </c>
      <c r="L8" s="19">
        <f t="shared" si="0"/>
        <v>3.1687707529201572E-3</v>
      </c>
      <c r="M8" s="19">
        <f t="shared" si="0"/>
        <v>2.8436861281436062E-3</v>
      </c>
      <c r="N8" s="19">
        <f t="shared" si="0"/>
        <v>1.6544344122357746E-3</v>
      </c>
      <c r="O8" s="19">
        <f t="shared" si="0"/>
        <v>1.7546424915923381E-3</v>
      </c>
      <c r="P8" s="19">
        <f t="shared" si="0"/>
        <v>1.6014509531527359E-3</v>
      </c>
      <c r="Q8" s="19">
        <f t="shared" si="0"/>
        <v>2.016288447853246E-3</v>
      </c>
      <c r="R8" s="19">
        <f t="shared" si="0"/>
        <v>2.175343667739105E-3</v>
      </c>
      <c r="S8" s="19">
        <f t="shared" si="0"/>
        <v>7.6071111408991133E-3</v>
      </c>
      <c r="T8" s="19">
        <f t="shared" si="0"/>
        <v>1.0342071078839556E-2</v>
      </c>
      <c r="U8" s="46">
        <f t="shared" si="0"/>
        <v>9.5473580402189607E-3</v>
      </c>
    </row>
    <row r="9" spans="1:21" x14ac:dyDescent="0.4">
      <c r="A9" s="161" t="s">
        <v>2</v>
      </c>
      <c r="B9" s="138">
        <f t="shared" si="1"/>
        <v>3.6435521674282059E-2</v>
      </c>
      <c r="C9" s="19">
        <f t="shared" si="0"/>
        <v>3.3043478260869563E-2</v>
      </c>
      <c r="D9" s="19">
        <f t="shared" si="0"/>
        <v>2.5913417255142769E-2</v>
      </c>
      <c r="E9" s="19">
        <f t="shared" si="0"/>
        <v>2.1547933157431837E-2</v>
      </c>
      <c r="F9" s="19">
        <f t="shared" si="0"/>
        <v>1.4847680268306317E-2</v>
      </c>
      <c r="G9" s="19">
        <f t="shared" si="0"/>
        <v>9.9567248840537227E-3</v>
      </c>
      <c r="H9" s="19">
        <f t="shared" si="0"/>
        <v>1.061717671511222E-2</v>
      </c>
      <c r="I9" s="19">
        <f t="shared" si="0"/>
        <v>1.0292203144915583E-2</v>
      </c>
      <c r="J9" s="19">
        <f t="shared" si="0"/>
        <v>7.8646800774611701E-3</v>
      </c>
      <c r="K9" s="19">
        <f t="shared" si="0"/>
        <v>1.0586197859121346E-2</v>
      </c>
      <c r="L9" s="19">
        <f t="shared" si="0"/>
        <v>2.0516507931040422E-2</v>
      </c>
      <c r="M9" s="19">
        <f t="shared" si="0"/>
        <v>2.871901202233499E-2</v>
      </c>
      <c r="N9" s="19">
        <f t="shared" si="0"/>
        <v>2.6966976412679398E-2</v>
      </c>
      <c r="O9" s="19">
        <f t="shared" si="0"/>
        <v>3.2150793042678719E-2</v>
      </c>
      <c r="P9" s="19">
        <f t="shared" si="0"/>
        <v>3.800321950177004E-2</v>
      </c>
      <c r="Q9" s="19">
        <f t="shared" si="0"/>
        <v>4.4217354333315778E-2</v>
      </c>
      <c r="R9" s="19">
        <f t="shared" si="0"/>
        <v>4.6556056392059078E-2</v>
      </c>
      <c r="S9" s="19">
        <f t="shared" si="0"/>
        <v>3.674892703862661E-2</v>
      </c>
      <c r="T9" s="19">
        <f t="shared" si="0"/>
        <v>5.2086608396738558E-2</v>
      </c>
      <c r="U9" s="46">
        <f t="shared" si="0"/>
        <v>5.5596923529123599E-2</v>
      </c>
    </row>
    <row r="10" spans="1:21" x14ac:dyDescent="0.4">
      <c r="A10" s="161" t="s">
        <v>9</v>
      </c>
      <c r="B10" s="138">
        <f t="shared" si="1"/>
        <v>1.8758534773963248E-2</v>
      </c>
      <c r="C10" s="19">
        <f t="shared" si="0"/>
        <v>1.5289370623837967E-2</v>
      </c>
      <c r="D10" s="19">
        <f t="shared" si="0"/>
        <v>1.7075192421551214E-2</v>
      </c>
      <c r="E10" s="19">
        <f t="shared" si="0"/>
        <v>1.6047051989544002E-2</v>
      </c>
      <c r="F10" s="19">
        <f t="shared" si="0"/>
        <v>2.4054240801520126E-2</v>
      </c>
      <c r="G10" s="19">
        <f t="shared" si="0"/>
        <v>2.0298191675757877E-2</v>
      </c>
      <c r="H10" s="19">
        <f t="shared" si="0"/>
        <v>1.5227865751798214E-2</v>
      </c>
      <c r="I10" s="19">
        <f t="shared" si="0"/>
        <v>9.7104213629269978E-3</v>
      </c>
      <c r="J10" s="19">
        <f t="shared" si="0"/>
        <v>7.2802614015117393E-3</v>
      </c>
      <c r="K10" s="19">
        <f t="shared" si="0"/>
        <v>5.0983893221577033E-3</v>
      </c>
      <c r="L10" s="19">
        <f t="shared" si="0"/>
        <v>2.6357642596339798E-3</v>
      </c>
      <c r="M10" s="19">
        <f t="shared" si="0"/>
        <v>8.7863391526912934E-4</v>
      </c>
      <c r="N10" s="19">
        <f t="shared" si="0"/>
        <v>2.3733809043667104E-3</v>
      </c>
      <c r="O10" s="19">
        <f t="shared" si="0"/>
        <v>2.1116734671634777E-3</v>
      </c>
      <c r="P10" s="19">
        <f t="shared" si="0"/>
        <v>5.342920908073933E-4</v>
      </c>
      <c r="Q10" s="19">
        <f t="shared" si="0"/>
        <v>2.0848970060878994E-4</v>
      </c>
      <c r="R10" s="19">
        <f t="shared" si="0"/>
        <v>9.7688432747987386E-4</v>
      </c>
      <c r="S10" s="19">
        <f t="shared" si="0"/>
        <v>9.4032329532578148E-4</v>
      </c>
      <c r="T10" s="19">
        <f t="shared" si="0"/>
        <v>5.0097297813099593E-4</v>
      </c>
      <c r="U10" s="46">
        <f t="shared" si="0"/>
        <v>7.2952533685517978E-4</v>
      </c>
    </row>
    <row r="11" spans="1:21" x14ac:dyDescent="0.4">
      <c r="A11" s="161" t="s">
        <v>67</v>
      </c>
      <c r="B11" s="138">
        <f t="shared" si="1"/>
        <v>1.028942603397235E-2</v>
      </c>
      <c r="C11" s="19">
        <f t="shared" si="0"/>
        <v>1.07443210726364E-2</v>
      </c>
      <c r="D11" s="19">
        <f t="shared" si="0"/>
        <v>1.1848643139253408E-2</v>
      </c>
      <c r="E11" s="19">
        <f t="shared" si="0"/>
        <v>9.5203507224571327E-3</v>
      </c>
      <c r="F11" s="19">
        <f t="shared" si="0"/>
        <v>6.9138276553106209E-3</v>
      </c>
      <c r="G11" s="19">
        <f t="shared" si="0"/>
        <v>4.0085685804576981E-3</v>
      </c>
      <c r="H11" s="19">
        <f t="shared" si="0"/>
        <v>6.6674923623152504E-3</v>
      </c>
      <c r="I11" s="19">
        <f t="shared" si="0"/>
        <v>5.9107047226134041E-3</v>
      </c>
      <c r="J11" s="19">
        <f t="shared" si="0"/>
        <v>6.4956926428359242E-3</v>
      </c>
      <c r="K11" s="19">
        <f t="shared" si="0"/>
        <v>7.7584282205849517E-3</v>
      </c>
      <c r="L11" s="19">
        <f t="shared" si="0"/>
        <v>5.0105778866495936E-3</v>
      </c>
      <c r="M11" s="19">
        <f t="shared" si="0"/>
        <v>3.8557610098741012E-3</v>
      </c>
      <c r="N11" s="19">
        <f t="shared" si="0"/>
        <v>1.7440915204635144E-3</v>
      </c>
      <c r="O11" s="19">
        <f t="shared" si="0"/>
        <v>1.1216519365388254E-3</v>
      </c>
      <c r="P11" s="19">
        <f t="shared" si="0"/>
        <v>9.7841520600412853E-4</v>
      </c>
      <c r="Q11" s="19">
        <f t="shared" si="0"/>
        <v>5.0238871615985439E-4</v>
      </c>
      <c r="R11" s="19">
        <f t="shared" si="0"/>
        <v>3.6536353671903543E-4</v>
      </c>
      <c r="S11" s="19">
        <f t="shared" si="0"/>
        <v>2.4688462464278883E-4</v>
      </c>
      <c r="T11" s="19">
        <f t="shared" si="0"/>
        <v>1.2546912127201261E-3</v>
      </c>
      <c r="U11" s="46">
        <f t="shared" si="0"/>
        <v>3.7346578155594821E-3</v>
      </c>
    </row>
    <row r="12" spans="1:21" x14ac:dyDescent="0.4">
      <c r="A12" s="161" t="s">
        <v>68</v>
      </c>
      <c r="B12" s="138">
        <f t="shared" si="1"/>
        <v>6.3550345996328203E-4</v>
      </c>
      <c r="C12" s="19">
        <f t="shared" si="0"/>
        <v>5.3421974238736865E-4</v>
      </c>
      <c r="D12" s="19">
        <f t="shared" si="0"/>
        <v>4.9191080017490162E-4</v>
      </c>
      <c r="E12" s="19">
        <f t="shared" si="0"/>
        <v>2.2929468953499036E-4</v>
      </c>
      <c r="F12" s="19">
        <f t="shared" si="0"/>
        <v>5.7637660179078872E-4</v>
      </c>
      <c r="G12" s="19">
        <f t="shared" si="0"/>
        <v>4.6541521686132843E-4</v>
      </c>
      <c r="H12" s="19">
        <f t="shared" si="0"/>
        <v>1.8471768979742628E-4</v>
      </c>
      <c r="I12" s="19">
        <f t="shared" si="0"/>
        <v>1.983149708360337E-3</v>
      </c>
      <c r="J12" s="19">
        <f t="shared" si="0"/>
        <v>6.9107023268405975E-3</v>
      </c>
      <c r="K12" s="19">
        <f t="shared" si="0"/>
        <v>2.4039617289292755E-4</v>
      </c>
      <c r="L12" s="19">
        <f t="shared" si="0"/>
        <v>1.3514158067952366E-3</v>
      </c>
      <c r="M12" s="19">
        <f t="shared" si="0"/>
        <v>1.0717500964575087E-3</v>
      </c>
      <c r="N12" s="19">
        <f t="shared" si="0"/>
        <v>1.0437977537472339E-3</v>
      </c>
      <c r="O12" s="19">
        <f t="shared" si="0"/>
        <v>0</v>
      </c>
      <c r="P12" s="19">
        <f t="shared" si="0"/>
        <v>0</v>
      </c>
      <c r="Q12" s="19">
        <f t="shared" si="0"/>
        <v>1.3097357020519192E-3</v>
      </c>
      <c r="R12" s="19">
        <f t="shared" si="0"/>
        <v>1.5066504492486366E-3</v>
      </c>
      <c r="S12" s="19">
        <f t="shared" si="0"/>
        <v>1.196205916293732E-3</v>
      </c>
      <c r="T12" s="19">
        <f t="shared" si="0"/>
        <v>1.3133435706780894E-3</v>
      </c>
      <c r="U12" s="46">
        <f t="shared" si="0"/>
        <v>2.146856766421984E-3</v>
      </c>
    </row>
    <row r="13" spans="1:21" x14ac:dyDescent="0.4">
      <c r="A13" s="161" t="s">
        <v>1</v>
      </c>
      <c r="B13" s="138">
        <f t="shared" si="1"/>
        <v>1.2613180773908734E-3</v>
      </c>
      <c r="C13" s="19">
        <f t="shared" si="0"/>
        <v>2.5653289273446672E-3</v>
      </c>
      <c r="D13" s="19">
        <f t="shared" si="0"/>
        <v>3.9176039428788067E-3</v>
      </c>
      <c r="E13" s="19">
        <f t="shared" si="0"/>
        <v>3.2338007736943909E-3</v>
      </c>
      <c r="F13" s="19">
        <f t="shared" si="0"/>
        <v>4.7461943624471838E-3</v>
      </c>
      <c r="G13" s="19">
        <f t="shared" si="0"/>
        <v>1.5752345729744537E-3</v>
      </c>
      <c r="H13" s="19">
        <f t="shared" si="0"/>
        <v>1.6965043082280459E-3</v>
      </c>
      <c r="I13" s="19">
        <f t="shared" si="0"/>
        <v>1.9428201367592999E-3</v>
      </c>
      <c r="J13" s="19">
        <f t="shared" si="0"/>
        <v>2.213368747233289E-3</v>
      </c>
      <c r="K13" s="19">
        <f t="shared" si="0"/>
        <v>2.5252124195981893E-3</v>
      </c>
      <c r="L13" s="19">
        <f t="shared" si="0"/>
        <v>3.786153048560162E-3</v>
      </c>
      <c r="M13" s="19">
        <f t="shared" si="0"/>
        <v>2.759826759389559E-3</v>
      </c>
      <c r="N13" s="19">
        <f t="shared" si="0"/>
        <v>7.0352863581400462E-3</v>
      </c>
      <c r="O13" s="19">
        <f t="shared" si="0"/>
        <v>5.8402237727845571E-3</v>
      </c>
      <c r="P13" s="19">
        <f t="shared" si="0"/>
        <v>5.3813068326884934E-3</v>
      </c>
      <c r="Q13" s="19">
        <f t="shared" si="0"/>
        <v>7.5947545835731312E-3</v>
      </c>
      <c r="R13" s="19">
        <f t="shared" si="0"/>
        <v>1.8959934459485819E-2</v>
      </c>
      <c r="S13" s="19">
        <f t="shared" si="0"/>
        <v>1.0775548242420713E-2</v>
      </c>
      <c r="T13" s="19">
        <f t="shared" si="0"/>
        <v>1.7757483510908167E-2</v>
      </c>
      <c r="U13" s="46">
        <f t="shared" si="0"/>
        <v>1.8314931526323273E-2</v>
      </c>
    </row>
    <row r="14" spans="1:21" x14ac:dyDescent="0.4">
      <c r="A14" s="161" t="s">
        <v>69</v>
      </c>
      <c r="B14" s="138">
        <f t="shared" si="1"/>
        <v>1.598819333415324E-3</v>
      </c>
      <c r="C14" s="19">
        <f t="shared" si="0"/>
        <v>8.7455057817510445E-4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6"/>
    </row>
    <row r="15" spans="1:21" x14ac:dyDescent="0.4">
      <c r="A15" s="161" t="s">
        <v>70</v>
      </c>
      <c r="B15" s="138">
        <f t="shared" si="1"/>
        <v>0.15277777777777779</v>
      </c>
      <c r="C15" s="19">
        <f t="shared" si="0"/>
        <v>0.12048757618377871</v>
      </c>
      <c r="D15" s="19">
        <f t="shared" si="0"/>
        <v>0.11039518900343642</v>
      </c>
      <c r="E15" s="19">
        <f t="shared" si="0"/>
        <v>3.7672583826429983E-2</v>
      </c>
      <c r="F15" s="19">
        <f t="shared" si="0"/>
        <v>2.1065486185315219E-2</v>
      </c>
      <c r="G15" s="19">
        <f t="shared" si="0"/>
        <v>1.942986810381506E-2</v>
      </c>
      <c r="H15" s="19">
        <f t="shared" si="0"/>
        <v>1.0248198558847078E-2</v>
      </c>
      <c r="I15" s="19">
        <f t="shared" si="0"/>
        <v>1.1632133769538349E-2</v>
      </c>
      <c r="J15" s="19"/>
      <c r="K15" s="19"/>
      <c r="L15" s="19"/>
      <c r="M15" s="19">
        <f t="shared" si="0"/>
        <v>3.162563559734786E-3</v>
      </c>
      <c r="N15" s="19">
        <f t="shared" si="0"/>
        <v>3.3417129778984338E-3</v>
      </c>
      <c r="O15" s="19">
        <f t="shared" si="0"/>
        <v>4.3682902321645779E-3</v>
      </c>
      <c r="P15" s="19">
        <f t="shared" si="0"/>
        <v>9.3308033880401403E-3</v>
      </c>
      <c r="Q15" s="19">
        <f t="shared" si="0"/>
        <v>8.0812957107340277E-3</v>
      </c>
      <c r="R15" s="19">
        <f t="shared" si="0"/>
        <v>1.15E-2</v>
      </c>
      <c r="S15" s="19">
        <f t="shared" si="0"/>
        <v>2.437551882876764E-2</v>
      </c>
      <c r="T15" s="19">
        <f t="shared" si="0"/>
        <v>2.7631067089592436E-2</v>
      </c>
      <c r="U15" s="46">
        <f t="shared" si="0"/>
        <v>2.9184665418911321E-2</v>
      </c>
    </row>
    <row r="16" spans="1:21" x14ac:dyDescent="0.4">
      <c r="A16" s="162" t="s">
        <v>114</v>
      </c>
      <c r="B16" s="138">
        <f t="shared" si="1"/>
        <v>2.6305745574117027E-2</v>
      </c>
      <c r="C16" s="19">
        <f t="shared" si="0"/>
        <v>2.269723464823099E-2</v>
      </c>
      <c r="D16" s="19">
        <f t="shared" si="0"/>
        <v>2.0795701912834051E-2</v>
      </c>
      <c r="E16" s="19">
        <f t="shared" si="0"/>
        <v>1.8450600914066466E-2</v>
      </c>
      <c r="F16" s="19">
        <f t="shared" si="0"/>
        <v>1.9721923470643877E-2</v>
      </c>
      <c r="G16" s="19">
        <f t="shared" si="0"/>
        <v>1.9468458345754315E-2</v>
      </c>
      <c r="H16" s="19">
        <f t="shared" si="0"/>
        <v>1.626063985911359E-2</v>
      </c>
      <c r="I16" s="19">
        <f t="shared" si="0"/>
        <v>1.2484503331783666E-2</v>
      </c>
      <c r="J16" s="19">
        <f t="shared" si="0"/>
        <v>7.6165570967476476E-3</v>
      </c>
      <c r="K16" s="19">
        <f t="shared" si="0"/>
        <v>5.1146587715954718E-3</v>
      </c>
      <c r="L16" s="19"/>
      <c r="M16" s="19"/>
      <c r="N16" s="19"/>
      <c r="O16" s="19"/>
      <c r="P16" s="19"/>
      <c r="Q16" s="19"/>
      <c r="R16" s="19"/>
      <c r="S16" s="19"/>
      <c r="T16" s="19"/>
      <c r="U16" s="46"/>
    </row>
    <row r="17" spans="1:61" x14ac:dyDescent="0.4">
      <c r="A17" s="126" t="s">
        <v>115</v>
      </c>
      <c r="B17" s="143">
        <f>VLOOKUP($A17,$A$26:$BI$40,B$20,FALSE)</f>
        <v>1.7193675889328065E-2</v>
      </c>
      <c r="C17" s="34">
        <f t="shared" si="0"/>
        <v>1.6647428000504408E-2</v>
      </c>
      <c r="D17" s="34">
        <f t="shared" si="0"/>
        <v>1.5602804981803598E-2</v>
      </c>
      <c r="E17" s="34">
        <f t="shared" si="0"/>
        <v>1.2277156086521192E-2</v>
      </c>
      <c r="F17" s="34">
        <f t="shared" si="0"/>
        <v>1.0940453542579637E-2</v>
      </c>
      <c r="G17" s="34">
        <f t="shared" si="0"/>
        <v>9.1514273611989945E-3</v>
      </c>
      <c r="H17" s="34">
        <f t="shared" si="0"/>
        <v>7.7871793217988618E-3</v>
      </c>
      <c r="I17" s="34">
        <f t="shared" si="0"/>
        <v>7.0600937409499498E-3</v>
      </c>
      <c r="J17" s="34">
        <f t="shared" si="0"/>
        <v>6.8667820983546058E-3</v>
      </c>
      <c r="K17" s="34">
        <f t="shared" si="0"/>
        <v>7.1146713068189127E-3</v>
      </c>
      <c r="L17" s="34">
        <f t="shared" si="0"/>
        <v>8.7475862949427888E-3</v>
      </c>
      <c r="M17" s="34">
        <f t="shared" si="0"/>
        <v>1.0817904127565255E-2</v>
      </c>
      <c r="N17" s="34">
        <f t="shared" si="0"/>
        <v>1.1425960735534904E-2</v>
      </c>
      <c r="O17" s="34">
        <f t="shared" si="0"/>
        <v>1.305604415969671E-2</v>
      </c>
      <c r="P17" s="34">
        <f t="shared" si="0"/>
        <v>1.4580423913862869E-2</v>
      </c>
      <c r="Q17" s="34">
        <f t="shared" si="0"/>
        <v>1.4236124871205517E-2</v>
      </c>
      <c r="R17" s="34">
        <f t="shared" si="0"/>
        <v>1.5900000000000001E-2</v>
      </c>
      <c r="S17" s="34">
        <f t="shared" si="0"/>
        <v>1.5314973944445904E-2</v>
      </c>
      <c r="T17" s="34">
        <f t="shared" si="0"/>
        <v>2.0541913063824763E-2</v>
      </c>
      <c r="U17" s="80">
        <f t="shared" si="0"/>
        <v>2.0769816867817856E-2</v>
      </c>
    </row>
    <row r="20" spans="1:61" s="38" customFormat="1" x14ac:dyDescent="0.4">
      <c r="A20" s="186"/>
      <c r="B20" s="187">
        <v>4</v>
      </c>
      <c r="C20" s="187">
        <v>7</v>
      </c>
      <c r="D20" s="188">
        <v>10</v>
      </c>
      <c r="E20" s="187">
        <v>13</v>
      </c>
      <c r="F20" s="187">
        <v>16</v>
      </c>
      <c r="G20" s="188">
        <v>19</v>
      </c>
      <c r="H20" s="187">
        <v>22</v>
      </c>
      <c r="I20" s="187">
        <v>25</v>
      </c>
      <c r="J20" s="188">
        <v>28</v>
      </c>
      <c r="K20" s="187">
        <v>31</v>
      </c>
      <c r="L20" s="187">
        <v>34</v>
      </c>
      <c r="M20" s="188">
        <v>37</v>
      </c>
      <c r="N20" s="187">
        <v>40</v>
      </c>
      <c r="O20" s="187">
        <v>43</v>
      </c>
      <c r="P20" s="188">
        <v>46</v>
      </c>
      <c r="Q20" s="187">
        <v>49</v>
      </c>
      <c r="R20" s="187">
        <v>52</v>
      </c>
      <c r="S20" s="188">
        <v>55</v>
      </c>
      <c r="T20" s="187">
        <v>58</v>
      </c>
      <c r="U20" s="187">
        <v>61</v>
      </c>
      <c r="V20" s="189"/>
      <c r="W20" s="190"/>
      <c r="X20" s="187"/>
      <c r="Y20" s="189"/>
      <c r="Z20" s="190"/>
      <c r="AA20" s="187"/>
      <c r="AB20" s="189"/>
      <c r="AC20" s="187"/>
      <c r="AD20" s="187"/>
      <c r="AE20" s="189"/>
    </row>
    <row r="22" spans="1:61" x14ac:dyDescent="0.4">
      <c r="A22" s="39" t="s">
        <v>108</v>
      </c>
    </row>
    <row r="23" spans="1:61" x14ac:dyDescent="0.4">
      <c r="A23" s="2" t="s">
        <v>109</v>
      </c>
      <c r="E23" s="2"/>
    </row>
    <row r="24" spans="1:61" s="10" customFormat="1" x14ac:dyDescent="0.4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5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 x14ac:dyDescent="0.4">
      <c r="A25" s="26"/>
      <c r="B25" s="27" t="s">
        <v>110</v>
      </c>
      <c r="C25" s="28" t="s">
        <v>111</v>
      </c>
      <c r="D25" s="29" t="s">
        <v>12</v>
      </c>
      <c r="E25" s="27" t="s">
        <v>110</v>
      </c>
      <c r="F25" s="28" t="s">
        <v>111</v>
      </c>
      <c r="G25" s="29" t="s">
        <v>12</v>
      </c>
      <c r="H25" s="27" t="s">
        <v>112</v>
      </c>
      <c r="I25" s="28" t="s">
        <v>111</v>
      </c>
      <c r="J25" s="29" t="s">
        <v>12</v>
      </c>
      <c r="K25" s="27" t="s">
        <v>112</v>
      </c>
      <c r="L25" s="28" t="s">
        <v>113</v>
      </c>
      <c r="M25" s="29" t="s">
        <v>12</v>
      </c>
      <c r="N25" s="27" t="s">
        <v>110</v>
      </c>
      <c r="O25" s="28" t="s">
        <v>111</v>
      </c>
      <c r="P25" s="29" t="s">
        <v>12</v>
      </c>
      <c r="Q25" s="27" t="s">
        <v>112</v>
      </c>
      <c r="R25" s="28" t="s">
        <v>111</v>
      </c>
      <c r="S25" s="29" t="s">
        <v>12</v>
      </c>
      <c r="T25" s="27" t="s">
        <v>112</v>
      </c>
      <c r="U25" s="28" t="s">
        <v>113</v>
      </c>
      <c r="V25" s="29" t="s">
        <v>12</v>
      </c>
      <c r="W25" s="27" t="s">
        <v>112</v>
      </c>
      <c r="X25" s="28" t="s">
        <v>113</v>
      </c>
      <c r="Y25" s="29" t="s">
        <v>12</v>
      </c>
      <c r="Z25" s="27" t="s">
        <v>112</v>
      </c>
      <c r="AA25" s="28" t="s">
        <v>113</v>
      </c>
      <c r="AB25" s="29" t="s">
        <v>12</v>
      </c>
      <c r="AC25" s="27" t="s">
        <v>110</v>
      </c>
      <c r="AD25" s="28" t="s">
        <v>111</v>
      </c>
      <c r="AE25" s="29" t="s">
        <v>12</v>
      </c>
      <c r="AF25" s="27" t="s">
        <v>112</v>
      </c>
      <c r="AG25" s="28" t="s">
        <v>113</v>
      </c>
      <c r="AH25" s="29" t="s">
        <v>12</v>
      </c>
      <c r="AI25" s="27" t="s">
        <v>110</v>
      </c>
      <c r="AJ25" s="28" t="s">
        <v>113</v>
      </c>
      <c r="AK25" s="29" t="s">
        <v>12</v>
      </c>
      <c r="AL25" s="27" t="s">
        <v>110</v>
      </c>
      <c r="AM25" s="28" t="s">
        <v>113</v>
      </c>
      <c r="AN25" s="29" t="s">
        <v>12</v>
      </c>
      <c r="AO25" s="27" t="s">
        <v>112</v>
      </c>
      <c r="AP25" s="28" t="s">
        <v>113</v>
      </c>
      <c r="AQ25" s="29" t="s">
        <v>12</v>
      </c>
      <c r="AR25" s="27" t="s">
        <v>112</v>
      </c>
      <c r="AS25" s="28" t="s">
        <v>111</v>
      </c>
      <c r="AT25" s="29" t="s">
        <v>12</v>
      </c>
      <c r="AU25" s="27" t="s">
        <v>112</v>
      </c>
      <c r="AV25" s="28" t="s">
        <v>113</v>
      </c>
      <c r="AW25" s="29" t="s">
        <v>12</v>
      </c>
      <c r="AX25" s="27" t="s">
        <v>112</v>
      </c>
      <c r="AY25" s="28" t="s">
        <v>113</v>
      </c>
      <c r="AZ25" s="29" t="s">
        <v>12</v>
      </c>
      <c r="BA25" s="27" t="s">
        <v>112</v>
      </c>
      <c r="BB25" s="28" t="s">
        <v>113</v>
      </c>
      <c r="BC25" s="29" t="s">
        <v>12</v>
      </c>
      <c r="BD25" s="27" t="s">
        <v>112</v>
      </c>
      <c r="BE25" s="28" t="s">
        <v>113</v>
      </c>
      <c r="BF25" s="29" t="s">
        <v>12</v>
      </c>
      <c r="BG25" s="28" t="s">
        <v>112</v>
      </c>
      <c r="BH25" s="28" t="s">
        <v>113</v>
      </c>
      <c r="BI25" s="29" t="s">
        <v>12</v>
      </c>
    </row>
    <row r="26" spans="1:61" x14ac:dyDescent="0.4">
      <c r="A26" s="57" t="s">
        <v>3</v>
      </c>
      <c r="B26" s="14">
        <v>145272</v>
      </c>
      <c r="C26" s="13">
        <v>4051</v>
      </c>
      <c r="D26" s="16">
        <f>C26/B26</f>
        <v>2.7885621454925933E-2</v>
      </c>
      <c r="E26" s="14">
        <v>159237</v>
      </c>
      <c r="F26" s="13">
        <v>4158</v>
      </c>
      <c r="G26" s="16">
        <f>F26/E26</f>
        <v>2.6112021703498557E-2</v>
      </c>
      <c r="H26" s="14">
        <v>163164</v>
      </c>
      <c r="I26" s="13">
        <v>4300</v>
      </c>
      <c r="J26" s="16">
        <f>I26/H26</f>
        <v>2.6353852565516905E-2</v>
      </c>
      <c r="K26" s="14">
        <v>200776</v>
      </c>
      <c r="L26" s="13">
        <v>4521</v>
      </c>
      <c r="M26" s="16">
        <f>L26/K26</f>
        <v>2.2517631589432999E-2</v>
      </c>
      <c r="N26" s="14">
        <v>210446</v>
      </c>
      <c r="O26" s="13">
        <v>3952</v>
      </c>
      <c r="P26" s="16">
        <f>O26/N26</f>
        <v>1.8779164251161818E-2</v>
      </c>
      <c r="Q26" s="14">
        <v>250401</v>
      </c>
      <c r="R26" s="13">
        <v>3803</v>
      </c>
      <c r="S26" s="16">
        <f>R26/Q26</f>
        <v>1.5187639027000691E-2</v>
      </c>
      <c r="T26" s="14">
        <v>260264</v>
      </c>
      <c r="U26" s="13">
        <v>3076</v>
      </c>
      <c r="V26" s="16">
        <f>U26/T26</f>
        <v>1.1818768634924539E-2</v>
      </c>
      <c r="W26" s="14">
        <v>284298</v>
      </c>
      <c r="X26" s="13">
        <v>2749</v>
      </c>
      <c r="Y26" s="16">
        <f>X26/W26</f>
        <v>9.6694313713075724E-3</v>
      </c>
      <c r="Z26" s="14">
        <v>301815</v>
      </c>
      <c r="AA26" s="13">
        <v>2294</v>
      </c>
      <c r="AB26" s="16">
        <f>AA26/Z26</f>
        <v>7.6006825373159054E-3</v>
      </c>
      <c r="AC26" s="14">
        <v>324967</v>
      </c>
      <c r="AD26" s="13">
        <v>3132</v>
      </c>
      <c r="AE26" s="16">
        <f>AD26/AC26</f>
        <v>9.6379016946336084E-3</v>
      </c>
      <c r="AF26" s="14">
        <v>356625</v>
      </c>
      <c r="AG26" s="13">
        <v>4272</v>
      </c>
      <c r="AH26" s="16">
        <f>AG26/AF26</f>
        <v>1.1978969505783386E-2</v>
      </c>
      <c r="AI26" s="14">
        <v>384766</v>
      </c>
      <c r="AJ26" s="13">
        <v>5421</v>
      </c>
      <c r="AK26" s="16">
        <f>AJ26/AI26</f>
        <v>1.4089082715208725E-2</v>
      </c>
      <c r="AL26" s="14">
        <v>412819</v>
      </c>
      <c r="AM26" s="13">
        <v>6454</v>
      </c>
      <c r="AN26" s="16">
        <f>AM26/AL26</f>
        <v>1.5633970335667689E-2</v>
      </c>
      <c r="AO26" s="14">
        <v>429686</v>
      </c>
      <c r="AP26" s="13">
        <v>7735</v>
      </c>
      <c r="AQ26" s="16">
        <f>AP26/AO26</f>
        <v>1.8001517387115241E-2</v>
      </c>
      <c r="AR26" s="14">
        <v>384521</v>
      </c>
      <c r="AS26" s="13">
        <v>8758</v>
      </c>
      <c r="AT26" s="16">
        <f>AS26/AR26</f>
        <v>2.2776389325940585E-2</v>
      </c>
      <c r="AU26" s="14">
        <v>395705</v>
      </c>
      <c r="AV26" s="13">
        <v>8142</v>
      </c>
      <c r="AW26" s="16">
        <f>AV26/AU26</f>
        <v>2.0575934092316246E-2</v>
      </c>
      <c r="AX26" s="14">
        <v>414273</v>
      </c>
      <c r="AY26" s="13">
        <v>10329</v>
      </c>
      <c r="AZ26" s="16">
        <f>AY26/AX26</f>
        <v>2.4932834145599641E-2</v>
      </c>
      <c r="BA26" s="14">
        <v>415182</v>
      </c>
      <c r="BB26" s="13">
        <v>10764</v>
      </c>
      <c r="BC26" s="16">
        <f>BB26/BA26</f>
        <v>2.5925979449976155E-2</v>
      </c>
      <c r="BD26" s="14">
        <v>385822</v>
      </c>
      <c r="BE26" s="13">
        <v>14506</v>
      </c>
      <c r="BF26" s="16">
        <f>BE26/BD26</f>
        <v>3.7597648656634404E-2</v>
      </c>
      <c r="BG26" s="12">
        <v>343451</v>
      </c>
      <c r="BH26" s="13">
        <v>15234</v>
      </c>
      <c r="BI26" s="16">
        <f>BH26/BG26</f>
        <v>4.4355672279306216E-2</v>
      </c>
    </row>
    <row r="27" spans="1:61" x14ac:dyDescent="0.4">
      <c r="A27" s="58" t="s">
        <v>65</v>
      </c>
      <c r="B27" s="14">
        <v>62856</v>
      </c>
      <c r="C27" s="13">
        <v>65</v>
      </c>
      <c r="D27" s="16">
        <f t="shared" ref="D27:D37" si="2">C27/B27</f>
        <v>1.0341097110856561E-3</v>
      </c>
      <c r="E27" s="14">
        <v>61469</v>
      </c>
      <c r="F27" s="13">
        <v>126</v>
      </c>
      <c r="G27" s="16">
        <f t="shared" ref="G27:G37" si="3">F27/E27</f>
        <v>2.0498137272446275E-3</v>
      </c>
      <c r="H27" s="14">
        <v>62938</v>
      </c>
      <c r="I27" s="13">
        <v>122</v>
      </c>
      <c r="J27" s="16">
        <f t="shared" ref="J27:J37" si="4">I27/H27</f>
        <v>1.9384155835901998E-3</v>
      </c>
      <c r="K27" s="14">
        <v>84583</v>
      </c>
      <c r="L27" s="13">
        <v>120</v>
      </c>
      <c r="M27" s="16">
        <f t="shared" ref="M27:M37" si="5">L27/K27</f>
        <v>1.4187248028563659E-3</v>
      </c>
      <c r="N27" s="14">
        <v>102557</v>
      </c>
      <c r="O27" s="13">
        <v>100</v>
      </c>
      <c r="P27" s="16">
        <f t="shared" ref="P27:P37" si="6">O27/N27</f>
        <v>9.7506752342599724E-4</v>
      </c>
      <c r="Q27" s="14">
        <v>115345</v>
      </c>
      <c r="R27" s="13">
        <v>100</v>
      </c>
      <c r="S27" s="16">
        <f t="shared" ref="S27:S37" si="7">R27/Q27</f>
        <v>8.6696432441805017E-4</v>
      </c>
      <c r="T27" s="14">
        <v>124734</v>
      </c>
      <c r="U27" s="13">
        <v>97</v>
      </c>
      <c r="V27" s="16">
        <f t="shared" ref="V27:V37" si="8">U27/T27</f>
        <v>7.7765484951977811E-4</v>
      </c>
      <c r="W27" s="14">
        <v>122616</v>
      </c>
      <c r="X27" s="13">
        <v>197</v>
      </c>
      <c r="Y27" s="16">
        <f t="shared" ref="Y27:Y37" si="9">X27/W27</f>
        <v>1.6066418738174464E-3</v>
      </c>
      <c r="Z27" s="14">
        <v>125457</v>
      </c>
      <c r="AA27" s="13">
        <v>1095</v>
      </c>
      <c r="AB27" s="16">
        <f t="shared" ref="AB27:AB37" si="10">AA27/Z27</f>
        <v>8.7280901025849501E-3</v>
      </c>
      <c r="AC27" s="14">
        <v>133259</v>
      </c>
      <c r="AD27" s="13">
        <v>1022</v>
      </c>
      <c r="AE27" s="16">
        <f t="shared" ref="AE27:AE37" si="11">AD27/AC27</f>
        <v>7.669275621158796E-3</v>
      </c>
      <c r="AF27" s="14">
        <v>135952</v>
      </c>
      <c r="AG27" s="13">
        <v>207</v>
      </c>
      <c r="AH27" s="16">
        <f t="shared" ref="AH27:AH37" si="12">AG27/AF27</f>
        <v>1.5225962104272097E-3</v>
      </c>
      <c r="AI27" s="14">
        <v>139611</v>
      </c>
      <c r="AJ27" s="13">
        <v>130</v>
      </c>
      <c r="AK27" s="16">
        <f t="shared" ref="AK27:AK37" si="13">AJ27/AI27</f>
        <v>9.3115871958513298E-4</v>
      </c>
      <c r="AL27" s="14">
        <v>135778</v>
      </c>
      <c r="AM27" s="13">
        <v>175</v>
      </c>
      <c r="AN27" s="16">
        <f t="shared" ref="AN27:AN37" si="14">AM27/AL27</f>
        <v>1.2888685943230863E-3</v>
      </c>
      <c r="AO27" s="14">
        <v>138425</v>
      </c>
      <c r="AP27" s="13">
        <v>250</v>
      </c>
      <c r="AQ27" s="16">
        <f t="shared" ref="AQ27:AQ37" si="15">AP27/AO27</f>
        <v>1.8060321473722233E-3</v>
      </c>
      <c r="AR27" s="14">
        <v>138230</v>
      </c>
      <c r="AS27" s="13">
        <v>323</v>
      </c>
      <c r="AT27" s="16">
        <f t="shared" ref="AT27:AT37" si="16">AS27/AR27</f>
        <v>2.3366852347536716E-3</v>
      </c>
      <c r="AU27" s="14">
        <v>138817</v>
      </c>
      <c r="AV27" s="13">
        <v>328</v>
      </c>
      <c r="AW27" s="16">
        <f t="shared" ref="AW27:AW37" si="17">AV27/AU27</f>
        <v>2.3628229971833421E-3</v>
      </c>
      <c r="AX27" s="14">
        <v>147535</v>
      </c>
      <c r="AY27" s="13">
        <v>275</v>
      </c>
      <c r="AZ27" s="16">
        <f t="shared" ref="AZ27:AZ34" si="18">AY27/AX27</f>
        <v>1.8639644830040329E-3</v>
      </c>
      <c r="BA27" s="14">
        <v>157045</v>
      </c>
      <c r="BB27" s="13">
        <v>169</v>
      </c>
      <c r="BC27" s="16">
        <f t="shared" ref="BC27:BC37" si="19">BB27/BA27</f>
        <v>1.0761246776401668E-3</v>
      </c>
      <c r="BD27" s="14">
        <v>161976</v>
      </c>
      <c r="BE27" s="13">
        <v>809</v>
      </c>
      <c r="BF27" s="16">
        <f t="shared" ref="BF27:BF37" si="20">BE27/BD27</f>
        <v>4.9945670963599548E-3</v>
      </c>
      <c r="BG27" s="12">
        <v>153358</v>
      </c>
      <c r="BH27" s="13">
        <v>167</v>
      </c>
      <c r="BI27" s="16">
        <f t="shared" ref="BI27:BI37" si="21">BH27/BG27</f>
        <v>1.0889552550241918E-3</v>
      </c>
    </row>
    <row r="28" spans="1:61" x14ac:dyDescent="0.4">
      <c r="A28" s="58" t="s">
        <v>66</v>
      </c>
      <c r="B28" s="14">
        <v>44392</v>
      </c>
      <c r="C28" s="13">
        <v>22</v>
      </c>
      <c r="D28" s="16">
        <f t="shared" si="2"/>
        <v>4.9558479005226165E-4</v>
      </c>
      <c r="E28" s="14">
        <v>54017</v>
      </c>
      <c r="F28" s="13">
        <v>333</v>
      </c>
      <c r="G28" s="16">
        <f t="shared" si="3"/>
        <v>6.1647259196178977E-3</v>
      </c>
      <c r="H28" s="14">
        <v>57199</v>
      </c>
      <c r="I28" s="13">
        <v>279</v>
      </c>
      <c r="J28" s="16">
        <f t="shared" si="4"/>
        <v>4.8777076522316821E-3</v>
      </c>
      <c r="K28" s="14">
        <v>69359</v>
      </c>
      <c r="L28" s="13">
        <v>234</v>
      </c>
      <c r="M28" s="16">
        <f t="shared" si="5"/>
        <v>3.3737510633082947E-3</v>
      </c>
      <c r="N28" s="14">
        <v>85106</v>
      </c>
      <c r="O28" s="13">
        <v>347</v>
      </c>
      <c r="P28" s="16">
        <f t="shared" si="6"/>
        <v>4.0772683477075643E-3</v>
      </c>
      <c r="Q28" s="14">
        <v>82387</v>
      </c>
      <c r="R28" s="13">
        <v>329</v>
      </c>
      <c r="S28" s="16">
        <f t="shared" si="7"/>
        <v>3.9933484651704758E-3</v>
      </c>
      <c r="T28" s="14">
        <v>81869</v>
      </c>
      <c r="U28" s="13">
        <v>219</v>
      </c>
      <c r="V28" s="16">
        <f t="shared" si="8"/>
        <v>2.6750051912201199E-3</v>
      </c>
      <c r="W28" s="14">
        <v>80226</v>
      </c>
      <c r="X28" s="13">
        <v>219</v>
      </c>
      <c r="Y28" s="16">
        <f t="shared" si="9"/>
        <v>2.7297883479171343E-3</v>
      </c>
      <c r="Z28" s="14">
        <v>79970</v>
      </c>
      <c r="AA28" s="13">
        <v>219</v>
      </c>
      <c r="AB28" s="16">
        <f t="shared" si="10"/>
        <v>2.7385269476053521E-3</v>
      </c>
      <c r="AC28" s="14">
        <v>69267</v>
      </c>
      <c r="AD28" s="13">
        <v>219</v>
      </c>
      <c r="AE28" s="16">
        <f t="shared" si="11"/>
        <v>3.1616787214690978E-3</v>
      </c>
      <c r="AF28" s="14">
        <v>59329</v>
      </c>
      <c r="AG28" s="13">
        <v>188</v>
      </c>
      <c r="AH28" s="16">
        <f t="shared" si="12"/>
        <v>3.1687707529201572E-3</v>
      </c>
      <c r="AI28" s="14">
        <v>56265</v>
      </c>
      <c r="AJ28" s="13">
        <v>160</v>
      </c>
      <c r="AK28" s="16">
        <f t="shared" si="13"/>
        <v>2.8436861281436062E-3</v>
      </c>
      <c r="AL28" s="14">
        <v>56817</v>
      </c>
      <c r="AM28" s="13">
        <v>94</v>
      </c>
      <c r="AN28" s="16">
        <f t="shared" si="14"/>
        <v>1.6544344122357746E-3</v>
      </c>
      <c r="AO28" s="14">
        <v>54712</v>
      </c>
      <c r="AP28" s="13">
        <v>96</v>
      </c>
      <c r="AQ28" s="16">
        <f t="shared" si="15"/>
        <v>1.7546424915923381E-3</v>
      </c>
      <c r="AR28" s="14">
        <v>51828</v>
      </c>
      <c r="AS28" s="13">
        <v>83</v>
      </c>
      <c r="AT28" s="16">
        <f t="shared" si="16"/>
        <v>1.6014509531527359E-3</v>
      </c>
      <c r="AU28" s="14">
        <v>50588</v>
      </c>
      <c r="AV28" s="13">
        <v>102</v>
      </c>
      <c r="AW28" s="16">
        <f t="shared" si="17"/>
        <v>2.016288447853246E-3</v>
      </c>
      <c r="AX28" s="14">
        <v>54704</v>
      </c>
      <c r="AY28" s="13">
        <v>119</v>
      </c>
      <c r="AZ28" s="16">
        <f t="shared" si="18"/>
        <v>2.175343667739105E-3</v>
      </c>
      <c r="BA28" s="14">
        <v>59681</v>
      </c>
      <c r="BB28" s="13">
        <v>454</v>
      </c>
      <c r="BC28" s="16">
        <f t="shared" si="19"/>
        <v>7.6071111408991133E-3</v>
      </c>
      <c r="BD28" s="14">
        <v>60046</v>
      </c>
      <c r="BE28" s="13">
        <v>621</v>
      </c>
      <c r="BF28" s="16">
        <f t="shared" si="20"/>
        <v>1.0342071078839556E-2</v>
      </c>
      <c r="BG28" s="12">
        <v>69967</v>
      </c>
      <c r="BH28" s="13">
        <v>668</v>
      </c>
      <c r="BI28" s="16">
        <f t="shared" si="21"/>
        <v>9.5473580402189607E-3</v>
      </c>
    </row>
    <row r="29" spans="1:61" x14ac:dyDescent="0.4">
      <c r="A29" s="58" t="s">
        <v>2</v>
      </c>
      <c r="B29" s="14">
        <v>42239</v>
      </c>
      <c r="C29" s="13">
        <v>1539</v>
      </c>
      <c r="D29" s="16">
        <f t="shared" si="2"/>
        <v>3.6435521674282059E-2</v>
      </c>
      <c r="E29" s="14">
        <v>48300</v>
      </c>
      <c r="F29" s="13">
        <v>1596</v>
      </c>
      <c r="G29" s="16">
        <f t="shared" si="3"/>
        <v>3.3043478260869563E-2</v>
      </c>
      <c r="H29" s="14">
        <v>48855</v>
      </c>
      <c r="I29" s="13">
        <v>1266</v>
      </c>
      <c r="J29" s="16">
        <f t="shared" si="4"/>
        <v>2.5913417255142769E-2</v>
      </c>
      <c r="K29" s="14">
        <v>65946</v>
      </c>
      <c r="L29" s="13">
        <v>1421</v>
      </c>
      <c r="M29" s="16">
        <f t="shared" si="5"/>
        <v>2.1547933157431837E-2</v>
      </c>
      <c r="N29" s="14">
        <v>85872</v>
      </c>
      <c r="O29" s="13">
        <v>1275</v>
      </c>
      <c r="P29" s="16">
        <f t="shared" si="6"/>
        <v>1.4847680268306317E-2</v>
      </c>
      <c r="Q29" s="14">
        <v>116002</v>
      </c>
      <c r="R29" s="13">
        <v>1155</v>
      </c>
      <c r="S29" s="16">
        <f t="shared" si="7"/>
        <v>9.9567248840537227E-3</v>
      </c>
      <c r="T29" s="14">
        <v>128942</v>
      </c>
      <c r="U29" s="13">
        <v>1369</v>
      </c>
      <c r="V29" s="16">
        <f t="shared" si="8"/>
        <v>1.061717671511222E-2</v>
      </c>
      <c r="W29" s="14">
        <v>146713</v>
      </c>
      <c r="X29" s="13">
        <v>1510</v>
      </c>
      <c r="Y29" s="16">
        <f t="shared" si="9"/>
        <v>1.0292203144915583E-2</v>
      </c>
      <c r="Z29" s="14">
        <v>177121</v>
      </c>
      <c r="AA29" s="13">
        <v>1393</v>
      </c>
      <c r="AB29" s="16">
        <f t="shared" si="10"/>
        <v>7.8646800774611701E-3</v>
      </c>
      <c r="AC29" s="14">
        <v>194593</v>
      </c>
      <c r="AD29" s="13">
        <v>2060</v>
      </c>
      <c r="AE29" s="16">
        <f t="shared" si="11"/>
        <v>1.0586197859121346E-2</v>
      </c>
      <c r="AF29" s="14">
        <v>232252</v>
      </c>
      <c r="AG29" s="13">
        <v>4765</v>
      </c>
      <c r="AH29" s="16">
        <f t="shared" si="12"/>
        <v>2.0516507931040422E-2</v>
      </c>
      <c r="AI29" s="14">
        <v>274905</v>
      </c>
      <c r="AJ29" s="13">
        <v>7895</v>
      </c>
      <c r="AK29" s="16">
        <f t="shared" si="13"/>
        <v>2.871901202233499E-2</v>
      </c>
      <c r="AL29" s="14">
        <v>298847</v>
      </c>
      <c r="AM29" s="13">
        <v>8059</v>
      </c>
      <c r="AN29" s="16">
        <f t="shared" si="14"/>
        <v>2.6966976412679398E-2</v>
      </c>
      <c r="AO29" s="14">
        <v>326275</v>
      </c>
      <c r="AP29" s="13">
        <v>10490</v>
      </c>
      <c r="AQ29" s="16">
        <f t="shared" si="15"/>
        <v>3.2150793042678719E-2</v>
      </c>
      <c r="AR29" s="14">
        <v>290107</v>
      </c>
      <c r="AS29" s="13">
        <v>11025</v>
      </c>
      <c r="AT29" s="16">
        <f t="shared" si="16"/>
        <v>3.800321950177004E-2</v>
      </c>
      <c r="AU29" s="14">
        <v>265778</v>
      </c>
      <c r="AV29" s="13">
        <v>11752</v>
      </c>
      <c r="AW29" s="16">
        <f t="shared" si="17"/>
        <v>4.4217354333315778E-2</v>
      </c>
      <c r="AX29" s="14">
        <v>260675</v>
      </c>
      <c r="AY29" s="13">
        <v>12136</v>
      </c>
      <c r="AZ29" s="16">
        <f t="shared" si="18"/>
        <v>4.6556056392059078E-2</v>
      </c>
      <c r="BA29" s="14">
        <v>257232</v>
      </c>
      <c r="BB29" s="13">
        <v>9453</v>
      </c>
      <c r="BC29" s="16">
        <f t="shared" si="19"/>
        <v>3.674892703862661E-2</v>
      </c>
      <c r="BD29" s="14">
        <v>238545</v>
      </c>
      <c r="BE29" s="13">
        <v>12425</v>
      </c>
      <c r="BF29" s="16">
        <f t="shared" si="20"/>
        <v>5.2086608396738558E-2</v>
      </c>
      <c r="BG29" s="12">
        <v>204130</v>
      </c>
      <c r="BH29" s="13">
        <v>11349</v>
      </c>
      <c r="BI29" s="16">
        <f t="shared" si="21"/>
        <v>5.5596923529123599E-2</v>
      </c>
    </row>
    <row r="30" spans="1:61" x14ac:dyDescent="0.4">
      <c r="A30" s="58" t="s">
        <v>9</v>
      </c>
      <c r="B30" s="14">
        <v>41741</v>
      </c>
      <c r="C30" s="13">
        <v>783</v>
      </c>
      <c r="D30" s="16">
        <f t="shared" si="2"/>
        <v>1.8758534773963248E-2</v>
      </c>
      <c r="E30" s="14">
        <v>50558</v>
      </c>
      <c r="F30" s="13">
        <v>773</v>
      </c>
      <c r="G30" s="16">
        <f t="shared" si="3"/>
        <v>1.5289370623837967E-2</v>
      </c>
      <c r="H30" s="14">
        <v>42225</v>
      </c>
      <c r="I30" s="13">
        <v>721</v>
      </c>
      <c r="J30" s="16">
        <f t="shared" si="4"/>
        <v>1.7075192421551214E-2</v>
      </c>
      <c r="K30" s="14">
        <v>41316</v>
      </c>
      <c r="L30" s="13">
        <v>663</v>
      </c>
      <c r="M30" s="16">
        <f t="shared" si="5"/>
        <v>1.6047051989544002E-2</v>
      </c>
      <c r="N30" s="14">
        <v>46312</v>
      </c>
      <c r="O30" s="13">
        <v>1114</v>
      </c>
      <c r="P30" s="16">
        <f t="shared" si="6"/>
        <v>2.4054240801520126E-2</v>
      </c>
      <c r="Q30" s="14">
        <v>60498</v>
      </c>
      <c r="R30" s="13">
        <v>1228</v>
      </c>
      <c r="S30" s="16">
        <f t="shared" si="7"/>
        <v>2.0298191675757877E-2</v>
      </c>
      <c r="T30" s="14">
        <v>72433</v>
      </c>
      <c r="U30" s="13">
        <v>1103</v>
      </c>
      <c r="V30" s="16">
        <f t="shared" si="8"/>
        <v>1.5227865751798214E-2</v>
      </c>
      <c r="W30" s="14">
        <v>98039</v>
      </c>
      <c r="X30" s="13">
        <v>952</v>
      </c>
      <c r="Y30" s="16">
        <f t="shared" si="9"/>
        <v>9.7104213629269978E-3</v>
      </c>
      <c r="Z30" s="14">
        <v>122111</v>
      </c>
      <c r="AA30" s="13">
        <v>889</v>
      </c>
      <c r="AB30" s="16">
        <f t="shared" si="10"/>
        <v>7.2802614015117393E-3</v>
      </c>
      <c r="AC30" s="14">
        <v>135533</v>
      </c>
      <c r="AD30" s="13">
        <v>691</v>
      </c>
      <c r="AE30" s="16">
        <f t="shared" si="11"/>
        <v>5.0983893221577033E-3</v>
      </c>
      <c r="AF30" s="14">
        <v>133927</v>
      </c>
      <c r="AG30" s="13">
        <v>353</v>
      </c>
      <c r="AH30" s="16">
        <f t="shared" si="12"/>
        <v>2.6357642596339798E-3</v>
      </c>
      <c r="AI30" s="14">
        <v>130885</v>
      </c>
      <c r="AJ30" s="13">
        <v>115</v>
      </c>
      <c r="AK30" s="16">
        <f t="shared" si="13"/>
        <v>8.7863391526912934E-4</v>
      </c>
      <c r="AL30" s="14">
        <v>128930</v>
      </c>
      <c r="AM30" s="13">
        <v>306</v>
      </c>
      <c r="AN30" s="16">
        <f t="shared" si="14"/>
        <v>2.3733809043667104E-3</v>
      </c>
      <c r="AO30" s="14">
        <v>146803</v>
      </c>
      <c r="AP30" s="13">
        <v>310</v>
      </c>
      <c r="AQ30" s="16">
        <f t="shared" si="15"/>
        <v>2.1116734671634777E-3</v>
      </c>
      <c r="AR30" s="14">
        <v>179677</v>
      </c>
      <c r="AS30" s="13">
        <v>96</v>
      </c>
      <c r="AT30" s="16">
        <f t="shared" si="16"/>
        <v>5.342920908073933E-4</v>
      </c>
      <c r="AU30" s="14">
        <v>215838</v>
      </c>
      <c r="AV30" s="13">
        <v>45</v>
      </c>
      <c r="AW30" s="16">
        <f t="shared" si="17"/>
        <v>2.0848970060878994E-4</v>
      </c>
      <c r="AX30" s="14">
        <v>254892</v>
      </c>
      <c r="AY30" s="13">
        <v>249</v>
      </c>
      <c r="AZ30" s="16">
        <f t="shared" si="18"/>
        <v>9.7688432747987386E-4</v>
      </c>
      <c r="BA30" s="14">
        <v>295643</v>
      </c>
      <c r="BB30" s="13">
        <v>278</v>
      </c>
      <c r="BC30" s="16">
        <f t="shared" si="19"/>
        <v>9.4032329532578148E-4</v>
      </c>
      <c r="BD30" s="14">
        <v>293429</v>
      </c>
      <c r="BE30" s="13">
        <v>147</v>
      </c>
      <c r="BF30" s="16">
        <f t="shared" si="20"/>
        <v>5.0097297813099593E-4</v>
      </c>
      <c r="BG30" s="12">
        <v>318015</v>
      </c>
      <c r="BH30" s="13">
        <v>232</v>
      </c>
      <c r="BI30" s="16">
        <f t="shared" si="21"/>
        <v>7.2952533685517978E-4</v>
      </c>
    </row>
    <row r="31" spans="1:61" x14ac:dyDescent="0.4">
      <c r="A31" s="58" t="s">
        <v>67</v>
      </c>
      <c r="B31" s="14">
        <v>34793</v>
      </c>
      <c r="C31" s="13">
        <v>358</v>
      </c>
      <c r="D31" s="16">
        <f t="shared" si="2"/>
        <v>1.028942603397235E-2</v>
      </c>
      <c r="E31" s="14">
        <v>33413</v>
      </c>
      <c r="F31" s="13">
        <v>359</v>
      </c>
      <c r="G31" s="16">
        <f t="shared" si="3"/>
        <v>1.07443210726364E-2</v>
      </c>
      <c r="H31" s="14">
        <v>31396</v>
      </c>
      <c r="I31" s="13">
        <v>372</v>
      </c>
      <c r="J31" s="16">
        <f t="shared" si="4"/>
        <v>1.1848643139253408E-2</v>
      </c>
      <c r="K31" s="14">
        <v>38549</v>
      </c>
      <c r="L31" s="13">
        <v>367</v>
      </c>
      <c r="M31" s="16">
        <f t="shared" si="5"/>
        <v>9.5203507224571327E-3</v>
      </c>
      <c r="N31" s="14">
        <v>49900</v>
      </c>
      <c r="O31" s="13">
        <v>345</v>
      </c>
      <c r="P31" s="16">
        <f t="shared" si="6"/>
        <v>6.9138276553106209E-3</v>
      </c>
      <c r="Q31" s="14">
        <v>47149</v>
      </c>
      <c r="R31" s="13">
        <v>189</v>
      </c>
      <c r="S31" s="16">
        <f t="shared" si="7"/>
        <v>4.0085685804576981E-3</v>
      </c>
      <c r="T31" s="14">
        <v>48444</v>
      </c>
      <c r="U31" s="13">
        <v>323</v>
      </c>
      <c r="V31" s="16">
        <f t="shared" si="8"/>
        <v>6.6674923623152504E-3</v>
      </c>
      <c r="W31" s="14">
        <v>50417</v>
      </c>
      <c r="X31" s="13">
        <v>298</v>
      </c>
      <c r="Y31" s="16">
        <f t="shared" si="9"/>
        <v>5.9107047226134041E-3</v>
      </c>
      <c r="Z31" s="14">
        <v>50495</v>
      </c>
      <c r="AA31" s="13">
        <v>328</v>
      </c>
      <c r="AB31" s="16">
        <f t="shared" si="10"/>
        <v>6.4956926428359242E-3</v>
      </c>
      <c r="AC31" s="14">
        <v>53748</v>
      </c>
      <c r="AD31" s="13">
        <v>417</v>
      </c>
      <c r="AE31" s="16">
        <f t="shared" si="11"/>
        <v>7.7584282205849517E-3</v>
      </c>
      <c r="AF31" s="14">
        <v>53886</v>
      </c>
      <c r="AG31" s="13">
        <v>270</v>
      </c>
      <c r="AH31" s="16">
        <f t="shared" si="12"/>
        <v>5.0105778866495936E-3</v>
      </c>
      <c r="AI31" s="14">
        <v>59651</v>
      </c>
      <c r="AJ31" s="13">
        <v>230</v>
      </c>
      <c r="AK31" s="16">
        <f t="shared" si="13"/>
        <v>3.8557610098741012E-3</v>
      </c>
      <c r="AL31" s="14">
        <v>67657</v>
      </c>
      <c r="AM31" s="13">
        <v>118</v>
      </c>
      <c r="AN31" s="16">
        <f t="shared" si="14"/>
        <v>1.7440915204635144E-3</v>
      </c>
      <c r="AO31" s="14">
        <v>73998</v>
      </c>
      <c r="AP31" s="13">
        <v>83</v>
      </c>
      <c r="AQ31" s="16">
        <f t="shared" si="15"/>
        <v>1.1216519365388254E-3</v>
      </c>
      <c r="AR31" s="14">
        <v>83809</v>
      </c>
      <c r="AS31" s="13">
        <v>82</v>
      </c>
      <c r="AT31" s="16">
        <f t="shared" si="16"/>
        <v>9.7841520600412853E-4</v>
      </c>
      <c r="AU31" s="14">
        <v>105496</v>
      </c>
      <c r="AV31" s="13">
        <v>53</v>
      </c>
      <c r="AW31" s="16">
        <f t="shared" si="17"/>
        <v>5.0238871615985439E-4</v>
      </c>
      <c r="AX31" s="14">
        <v>147798</v>
      </c>
      <c r="AY31" s="13">
        <v>54</v>
      </c>
      <c r="AZ31" s="16">
        <f t="shared" si="18"/>
        <v>3.6536353671903543E-4</v>
      </c>
      <c r="BA31" s="14">
        <v>162019</v>
      </c>
      <c r="BB31" s="13">
        <v>40</v>
      </c>
      <c r="BC31" s="16">
        <f t="shared" si="19"/>
        <v>2.4688462464278883E-4</v>
      </c>
      <c r="BD31" s="14">
        <v>180124</v>
      </c>
      <c r="BE31" s="13">
        <v>226</v>
      </c>
      <c r="BF31" s="16">
        <f t="shared" si="20"/>
        <v>1.2546912127201261E-3</v>
      </c>
      <c r="BG31" s="12">
        <v>209390</v>
      </c>
      <c r="BH31" s="13">
        <v>782</v>
      </c>
      <c r="BI31" s="16">
        <f t="shared" si="21"/>
        <v>3.7346578155594821E-3</v>
      </c>
    </row>
    <row r="32" spans="1:61" x14ac:dyDescent="0.4">
      <c r="A32" s="58" t="s">
        <v>68</v>
      </c>
      <c r="B32" s="14">
        <v>28324</v>
      </c>
      <c r="C32" s="13">
        <v>18</v>
      </c>
      <c r="D32" s="16">
        <f t="shared" si="2"/>
        <v>6.3550345996328203E-4</v>
      </c>
      <c r="E32" s="14">
        <v>33694</v>
      </c>
      <c r="F32" s="13">
        <v>18</v>
      </c>
      <c r="G32" s="16">
        <f t="shared" si="3"/>
        <v>5.3421974238736865E-4</v>
      </c>
      <c r="H32" s="14">
        <v>36592</v>
      </c>
      <c r="I32" s="13">
        <v>18</v>
      </c>
      <c r="J32" s="16">
        <f t="shared" si="4"/>
        <v>4.9191080017490162E-4</v>
      </c>
      <c r="K32" s="14">
        <v>65418</v>
      </c>
      <c r="L32" s="13">
        <v>15</v>
      </c>
      <c r="M32" s="16">
        <f t="shared" si="5"/>
        <v>2.2929468953499036E-4</v>
      </c>
      <c r="N32" s="14">
        <v>74604</v>
      </c>
      <c r="O32" s="13">
        <v>43</v>
      </c>
      <c r="P32" s="16">
        <f t="shared" si="6"/>
        <v>5.7637660179078872E-4</v>
      </c>
      <c r="Q32" s="14">
        <v>90242</v>
      </c>
      <c r="R32" s="13">
        <v>42</v>
      </c>
      <c r="S32" s="16">
        <f t="shared" si="7"/>
        <v>4.6541521686132843E-4</v>
      </c>
      <c r="T32" s="14">
        <v>81205</v>
      </c>
      <c r="U32" s="13">
        <v>15</v>
      </c>
      <c r="V32" s="16">
        <f t="shared" si="8"/>
        <v>1.8471768979742628E-4</v>
      </c>
      <c r="W32" s="14">
        <v>77150</v>
      </c>
      <c r="X32" s="13">
        <v>153</v>
      </c>
      <c r="Y32" s="16">
        <f t="shared" si="9"/>
        <v>1.983149708360337E-3</v>
      </c>
      <c r="Z32" s="14">
        <v>70181</v>
      </c>
      <c r="AA32" s="13">
        <v>485</v>
      </c>
      <c r="AB32" s="16">
        <f t="shared" si="10"/>
        <v>6.9107023268405975E-3</v>
      </c>
      <c r="AC32" s="14">
        <v>62397</v>
      </c>
      <c r="AD32" s="13">
        <v>15</v>
      </c>
      <c r="AE32" s="16">
        <f t="shared" si="11"/>
        <v>2.4039617289292755E-4</v>
      </c>
      <c r="AF32" s="14">
        <v>62897</v>
      </c>
      <c r="AG32" s="13">
        <v>85</v>
      </c>
      <c r="AH32" s="16">
        <f t="shared" si="12"/>
        <v>1.3514158067952366E-3</v>
      </c>
      <c r="AI32" s="14">
        <v>69979</v>
      </c>
      <c r="AJ32" s="13">
        <v>75</v>
      </c>
      <c r="AK32" s="16">
        <f t="shared" si="13"/>
        <v>1.0717500964575087E-3</v>
      </c>
      <c r="AL32" s="14">
        <v>71853</v>
      </c>
      <c r="AM32" s="13">
        <v>75</v>
      </c>
      <c r="AN32" s="16">
        <f t="shared" si="14"/>
        <v>1.0437977537472339E-3</v>
      </c>
      <c r="AO32" s="14">
        <v>86578</v>
      </c>
      <c r="AP32" s="13">
        <v>0</v>
      </c>
      <c r="AQ32" s="16">
        <f t="shared" si="15"/>
        <v>0</v>
      </c>
      <c r="AR32" s="14">
        <v>111524</v>
      </c>
      <c r="AS32" s="13">
        <v>0</v>
      </c>
      <c r="AT32" s="16">
        <f t="shared" si="16"/>
        <v>0</v>
      </c>
      <c r="AU32" s="14">
        <v>119108</v>
      </c>
      <c r="AV32" s="13">
        <v>156</v>
      </c>
      <c r="AW32" s="16">
        <f t="shared" si="17"/>
        <v>1.3097357020519192E-3</v>
      </c>
      <c r="AX32" s="14">
        <v>127435</v>
      </c>
      <c r="AY32" s="13">
        <v>192</v>
      </c>
      <c r="AZ32" s="16">
        <f t="shared" si="18"/>
        <v>1.5066504492486366E-3</v>
      </c>
      <c r="BA32" s="14">
        <v>142116</v>
      </c>
      <c r="BB32" s="13">
        <v>170</v>
      </c>
      <c r="BC32" s="16">
        <f t="shared" si="19"/>
        <v>1.196205916293732E-3</v>
      </c>
      <c r="BD32" s="14">
        <v>148476</v>
      </c>
      <c r="BE32" s="13">
        <v>195</v>
      </c>
      <c r="BF32" s="16">
        <f t="shared" si="20"/>
        <v>1.3133435706780894E-3</v>
      </c>
      <c r="BG32" s="12">
        <v>170016</v>
      </c>
      <c r="BH32" s="13">
        <v>365</v>
      </c>
      <c r="BI32" s="16">
        <f t="shared" si="21"/>
        <v>2.146856766421984E-3</v>
      </c>
    </row>
    <row r="33" spans="1:61" x14ac:dyDescent="0.4">
      <c r="A33" s="58" t="s">
        <v>1</v>
      </c>
      <c r="B33" s="14">
        <v>22199</v>
      </c>
      <c r="C33" s="13">
        <v>28</v>
      </c>
      <c r="D33" s="16">
        <f t="shared" si="2"/>
        <v>1.2613180773908734E-3</v>
      </c>
      <c r="E33" s="14">
        <v>22999</v>
      </c>
      <c r="F33" s="13">
        <v>59</v>
      </c>
      <c r="G33" s="16">
        <f t="shared" si="3"/>
        <v>2.5653289273446672E-3</v>
      </c>
      <c r="H33" s="14">
        <v>23739</v>
      </c>
      <c r="I33" s="13">
        <v>93</v>
      </c>
      <c r="J33" s="16">
        <f t="shared" si="4"/>
        <v>3.9176039428788067E-3</v>
      </c>
      <c r="K33" s="14">
        <v>33088</v>
      </c>
      <c r="L33" s="13">
        <v>107</v>
      </c>
      <c r="M33" s="16">
        <f t="shared" si="5"/>
        <v>3.2338007736943909E-3</v>
      </c>
      <c r="N33" s="14">
        <v>34554</v>
      </c>
      <c r="O33" s="13">
        <v>164</v>
      </c>
      <c r="P33" s="16">
        <f t="shared" si="6"/>
        <v>4.7461943624471838E-3</v>
      </c>
      <c r="Q33" s="14">
        <v>43803</v>
      </c>
      <c r="R33" s="13">
        <v>69</v>
      </c>
      <c r="S33" s="16">
        <f t="shared" si="7"/>
        <v>1.5752345729744537E-3</v>
      </c>
      <c r="T33" s="14">
        <v>44798</v>
      </c>
      <c r="U33" s="13">
        <v>76</v>
      </c>
      <c r="V33" s="16">
        <f t="shared" si="8"/>
        <v>1.6965043082280459E-3</v>
      </c>
      <c r="W33" s="14">
        <v>52501</v>
      </c>
      <c r="X33" s="13">
        <v>102</v>
      </c>
      <c r="Y33" s="16">
        <f t="shared" si="9"/>
        <v>1.9428201367592999E-3</v>
      </c>
      <c r="Z33" s="14">
        <v>58734</v>
      </c>
      <c r="AA33" s="13">
        <v>130</v>
      </c>
      <c r="AB33" s="16">
        <f t="shared" si="10"/>
        <v>2.213368747233289E-3</v>
      </c>
      <c r="AC33" s="14">
        <v>62965</v>
      </c>
      <c r="AD33" s="13">
        <v>159</v>
      </c>
      <c r="AE33" s="16">
        <f t="shared" si="11"/>
        <v>2.5252124195981893E-3</v>
      </c>
      <c r="AF33" s="14">
        <v>63653</v>
      </c>
      <c r="AG33" s="13">
        <v>241</v>
      </c>
      <c r="AH33" s="16">
        <f t="shared" si="12"/>
        <v>3.786153048560162E-3</v>
      </c>
      <c r="AI33" s="14">
        <v>73193</v>
      </c>
      <c r="AJ33" s="13">
        <v>202</v>
      </c>
      <c r="AK33" s="16">
        <f t="shared" si="13"/>
        <v>2.759826759389559E-3</v>
      </c>
      <c r="AL33" s="14">
        <v>81873</v>
      </c>
      <c r="AM33" s="13">
        <v>576</v>
      </c>
      <c r="AN33" s="16">
        <f t="shared" si="14"/>
        <v>7.0352863581400462E-3</v>
      </c>
      <c r="AO33" s="14">
        <v>97599</v>
      </c>
      <c r="AP33" s="13">
        <v>570</v>
      </c>
      <c r="AQ33" s="16">
        <f t="shared" si="15"/>
        <v>5.8402237727845571E-3</v>
      </c>
      <c r="AR33" s="14">
        <v>101834</v>
      </c>
      <c r="AS33" s="13">
        <v>548</v>
      </c>
      <c r="AT33" s="16">
        <f t="shared" si="16"/>
        <v>5.3813068326884934E-3</v>
      </c>
      <c r="AU33" s="14">
        <v>97304</v>
      </c>
      <c r="AV33" s="13">
        <v>739</v>
      </c>
      <c r="AW33" s="16">
        <f t="shared" si="17"/>
        <v>7.5947545835731312E-3</v>
      </c>
      <c r="AX33" s="14">
        <v>102532</v>
      </c>
      <c r="AY33" s="13">
        <v>1944</v>
      </c>
      <c r="AZ33" s="16">
        <f t="shared" si="18"/>
        <v>1.8959934459485819E-2</v>
      </c>
      <c r="BA33" s="14">
        <v>103011</v>
      </c>
      <c r="BB33" s="13">
        <v>1110</v>
      </c>
      <c r="BC33" s="16">
        <f t="shared" si="19"/>
        <v>1.0775548242420713E-2</v>
      </c>
      <c r="BD33" s="14">
        <v>90666</v>
      </c>
      <c r="BE33" s="13">
        <v>1610</v>
      </c>
      <c r="BF33" s="16">
        <f t="shared" si="20"/>
        <v>1.7757483510908167E-2</v>
      </c>
      <c r="BG33" s="12">
        <v>84412</v>
      </c>
      <c r="BH33" s="13">
        <v>1546</v>
      </c>
      <c r="BI33" s="16">
        <f t="shared" si="21"/>
        <v>1.8314931526323273E-2</v>
      </c>
    </row>
    <row r="34" spans="1:61" x14ac:dyDescent="0.4">
      <c r="A34" s="58" t="s">
        <v>69</v>
      </c>
      <c r="B34" s="14">
        <v>8131</v>
      </c>
      <c r="C34" s="13">
        <v>13</v>
      </c>
      <c r="D34" s="16">
        <f t="shared" si="2"/>
        <v>1.598819333415324E-3</v>
      </c>
      <c r="E34" s="14">
        <v>10291</v>
      </c>
      <c r="F34" s="13">
        <v>9</v>
      </c>
      <c r="G34" s="16">
        <f t="shared" si="3"/>
        <v>8.7455057817510445E-4</v>
      </c>
      <c r="H34" s="14">
        <v>22004</v>
      </c>
      <c r="I34" s="13"/>
      <c r="J34" s="16">
        <f t="shared" si="4"/>
        <v>0</v>
      </c>
      <c r="K34" s="14">
        <v>44843</v>
      </c>
      <c r="L34" s="13">
        <v>0</v>
      </c>
      <c r="M34" s="16">
        <f t="shared" si="5"/>
        <v>0</v>
      </c>
      <c r="N34" s="14">
        <v>49560</v>
      </c>
      <c r="O34" s="13">
        <v>0</v>
      </c>
      <c r="P34" s="16">
        <f t="shared" si="6"/>
        <v>0</v>
      </c>
      <c r="Q34" s="14">
        <v>56039</v>
      </c>
      <c r="R34" s="13">
        <v>0</v>
      </c>
      <c r="S34" s="16">
        <f t="shared" si="7"/>
        <v>0</v>
      </c>
      <c r="T34" s="14">
        <v>58163</v>
      </c>
      <c r="U34" s="13"/>
      <c r="V34" s="16">
        <f t="shared" si="8"/>
        <v>0</v>
      </c>
      <c r="W34" s="14">
        <v>46273</v>
      </c>
      <c r="X34" s="13">
        <v>0</v>
      </c>
      <c r="Y34" s="16">
        <f t="shared" si="9"/>
        <v>0</v>
      </c>
      <c r="Z34" s="14">
        <v>21138</v>
      </c>
      <c r="AA34" s="13">
        <v>0</v>
      </c>
      <c r="AB34" s="16">
        <f t="shared" si="10"/>
        <v>0</v>
      </c>
      <c r="AC34" s="14">
        <v>15937</v>
      </c>
      <c r="AD34" s="13">
        <v>0</v>
      </c>
      <c r="AE34" s="16">
        <f t="shared" si="11"/>
        <v>0</v>
      </c>
      <c r="AF34" s="14">
        <v>17723</v>
      </c>
      <c r="AG34" s="13">
        <v>0</v>
      </c>
      <c r="AH34" s="16">
        <f t="shared" si="12"/>
        <v>0</v>
      </c>
      <c r="AI34" s="14">
        <v>17001</v>
      </c>
      <c r="AJ34" s="13"/>
      <c r="AK34" s="16">
        <f t="shared" si="13"/>
        <v>0</v>
      </c>
      <c r="AL34" s="14">
        <v>16992</v>
      </c>
      <c r="AM34" s="13"/>
      <c r="AN34" s="16">
        <f t="shared" si="14"/>
        <v>0</v>
      </c>
      <c r="AO34" s="14">
        <v>16265</v>
      </c>
      <c r="AP34" s="13"/>
      <c r="AQ34" s="16">
        <f t="shared" si="15"/>
        <v>0</v>
      </c>
      <c r="AR34" s="14">
        <v>19304</v>
      </c>
      <c r="AS34" s="13">
        <v>0</v>
      </c>
      <c r="AT34" s="16">
        <f t="shared" si="16"/>
        <v>0</v>
      </c>
      <c r="AU34" s="14">
        <v>19197</v>
      </c>
      <c r="AV34" s="13">
        <v>0</v>
      </c>
      <c r="AW34" s="16">
        <f t="shared" si="17"/>
        <v>0</v>
      </c>
      <c r="AX34" s="14">
        <v>20835</v>
      </c>
      <c r="AY34" s="13">
        <v>0</v>
      </c>
      <c r="AZ34" s="16">
        <f t="shared" si="18"/>
        <v>0</v>
      </c>
      <c r="BA34" s="14">
        <v>22123</v>
      </c>
      <c r="BB34" s="13">
        <v>0</v>
      </c>
      <c r="BC34" s="16">
        <f t="shared" si="19"/>
        <v>0</v>
      </c>
      <c r="BD34" s="14">
        <v>19846</v>
      </c>
      <c r="BE34" s="13"/>
      <c r="BF34" s="16">
        <f t="shared" si="20"/>
        <v>0</v>
      </c>
      <c r="BG34" s="12">
        <v>22041</v>
      </c>
      <c r="BH34" s="13"/>
      <c r="BI34" s="16">
        <f t="shared" si="21"/>
        <v>0</v>
      </c>
    </row>
    <row r="35" spans="1:61" x14ac:dyDescent="0.4">
      <c r="A35" s="58" t="s">
        <v>70</v>
      </c>
      <c r="B35" s="14">
        <v>1512</v>
      </c>
      <c r="C35" s="13">
        <v>231</v>
      </c>
      <c r="D35" s="16">
        <f t="shared" si="2"/>
        <v>0.15277777777777779</v>
      </c>
      <c r="E35" s="14">
        <v>2133</v>
      </c>
      <c r="F35" s="13">
        <v>257</v>
      </c>
      <c r="G35" s="16">
        <f t="shared" si="3"/>
        <v>0.12048757618377871</v>
      </c>
      <c r="H35" s="14">
        <v>2328</v>
      </c>
      <c r="I35" s="13">
        <v>257</v>
      </c>
      <c r="J35" s="16">
        <f t="shared" si="4"/>
        <v>0.11039518900343642</v>
      </c>
      <c r="K35" s="14">
        <v>5070</v>
      </c>
      <c r="L35" s="13">
        <v>191</v>
      </c>
      <c r="M35" s="16">
        <f t="shared" si="5"/>
        <v>3.7672583826429983E-2</v>
      </c>
      <c r="N35" s="14">
        <v>6551</v>
      </c>
      <c r="O35" s="13">
        <v>138</v>
      </c>
      <c r="P35" s="16">
        <f t="shared" si="6"/>
        <v>2.1065486185315219E-2</v>
      </c>
      <c r="Q35" s="14">
        <v>7051</v>
      </c>
      <c r="R35" s="13">
        <v>137</v>
      </c>
      <c r="S35" s="16">
        <f t="shared" si="7"/>
        <v>1.942986810381506E-2</v>
      </c>
      <c r="T35" s="14">
        <v>6245</v>
      </c>
      <c r="U35" s="13">
        <v>64</v>
      </c>
      <c r="V35" s="16">
        <f t="shared" si="8"/>
        <v>1.0248198558847078E-2</v>
      </c>
      <c r="W35" s="14">
        <v>5502</v>
      </c>
      <c r="X35" s="13">
        <v>64</v>
      </c>
      <c r="Y35" s="16">
        <f t="shared" si="9"/>
        <v>1.1632133769538349E-2</v>
      </c>
      <c r="Z35" s="14"/>
      <c r="AA35" s="13"/>
      <c r="AB35" s="16"/>
      <c r="AC35" s="14"/>
      <c r="AD35" s="13"/>
      <c r="AE35" s="16"/>
      <c r="AF35" s="14">
        <v>137016</v>
      </c>
      <c r="AG35" s="13">
        <v>582</v>
      </c>
      <c r="AH35" s="16"/>
      <c r="AI35" s="14">
        <v>153989</v>
      </c>
      <c r="AJ35" s="13">
        <v>487</v>
      </c>
      <c r="AK35" s="16">
        <f t="shared" si="13"/>
        <v>3.162563559734786E-3</v>
      </c>
      <c r="AL35" s="14">
        <v>164287</v>
      </c>
      <c r="AM35" s="13">
        <v>549</v>
      </c>
      <c r="AN35" s="16">
        <f t="shared" si="14"/>
        <v>3.3417129778984338E-3</v>
      </c>
      <c r="AO35" s="14">
        <v>189090</v>
      </c>
      <c r="AP35" s="13">
        <v>826</v>
      </c>
      <c r="AQ35" s="16">
        <f t="shared" si="15"/>
        <v>4.3682902321645779E-3</v>
      </c>
      <c r="AR35" s="14">
        <v>204484</v>
      </c>
      <c r="AS35" s="13">
        <v>1908</v>
      </c>
      <c r="AT35" s="16">
        <f t="shared" si="16"/>
        <v>9.3308033880401403E-3</v>
      </c>
      <c r="AU35" s="14">
        <v>207145</v>
      </c>
      <c r="AV35" s="13">
        <v>1674</v>
      </c>
      <c r="AW35" s="16">
        <f t="shared" si="17"/>
        <v>8.0812957107340277E-3</v>
      </c>
      <c r="AX35" s="14">
        <v>236743</v>
      </c>
      <c r="AY35" s="13">
        <v>2710</v>
      </c>
      <c r="AZ35" s="16">
        <v>1.15E-2</v>
      </c>
      <c r="BA35" s="14">
        <v>251769</v>
      </c>
      <c r="BB35" s="13">
        <v>6137</v>
      </c>
      <c r="BC35" s="16">
        <f t="shared" si="19"/>
        <v>2.437551882876764E-2</v>
      </c>
      <c r="BD35" s="14">
        <v>267344</v>
      </c>
      <c r="BE35" s="13">
        <v>7387</v>
      </c>
      <c r="BF35" s="16">
        <f t="shared" si="20"/>
        <v>2.7631067089592436E-2</v>
      </c>
      <c r="BG35" s="12">
        <v>281038</v>
      </c>
      <c r="BH35" s="13">
        <v>8202</v>
      </c>
      <c r="BI35" s="16">
        <f t="shared" si="21"/>
        <v>2.9184665418911321E-2</v>
      </c>
    </row>
    <row r="36" spans="1:61" x14ac:dyDescent="0.4">
      <c r="A36" s="59" t="s">
        <v>114</v>
      </c>
      <c r="B36" s="14">
        <v>34061</v>
      </c>
      <c r="C36" s="13">
        <v>896</v>
      </c>
      <c r="D36" s="16">
        <f t="shared" si="2"/>
        <v>2.6305745574117027E-2</v>
      </c>
      <c r="E36" s="14">
        <v>39344</v>
      </c>
      <c r="F36" s="13">
        <v>893</v>
      </c>
      <c r="G36" s="16">
        <f t="shared" si="3"/>
        <v>2.269723464823099E-2</v>
      </c>
      <c r="H36" s="14">
        <v>43182</v>
      </c>
      <c r="I36" s="13">
        <v>898</v>
      </c>
      <c r="J36" s="16">
        <f t="shared" si="4"/>
        <v>2.0795701912834051E-2</v>
      </c>
      <c r="K36" s="14">
        <v>53169</v>
      </c>
      <c r="L36" s="13">
        <v>981</v>
      </c>
      <c r="M36" s="16">
        <f t="shared" si="5"/>
        <v>1.8450600914066466E-2</v>
      </c>
      <c r="N36" s="14">
        <v>77173</v>
      </c>
      <c r="O36" s="13">
        <v>1522</v>
      </c>
      <c r="P36" s="16">
        <f t="shared" si="6"/>
        <v>1.9721923470643877E-2</v>
      </c>
      <c r="Q36" s="14">
        <v>87218</v>
      </c>
      <c r="R36" s="13">
        <v>1698</v>
      </c>
      <c r="S36" s="16">
        <f t="shared" si="7"/>
        <v>1.9468458345754315E-2</v>
      </c>
      <c r="T36" s="14">
        <v>85175</v>
      </c>
      <c r="U36" s="13">
        <v>1385</v>
      </c>
      <c r="V36" s="16">
        <f t="shared" si="8"/>
        <v>1.626063985911359E-2</v>
      </c>
      <c r="W36" s="14">
        <v>103248</v>
      </c>
      <c r="X36" s="13">
        <v>1289</v>
      </c>
      <c r="Y36" s="16">
        <f t="shared" si="9"/>
        <v>1.2484503331783666E-2</v>
      </c>
      <c r="Z36" s="14">
        <v>109367</v>
      </c>
      <c r="AA36" s="13">
        <v>833</v>
      </c>
      <c r="AB36" s="16">
        <f t="shared" si="10"/>
        <v>7.6165570967476476E-3</v>
      </c>
      <c r="AC36" s="14">
        <v>112813</v>
      </c>
      <c r="AD36" s="13">
        <v>577</v>
      </c>
      <c r="AE36" s="16">
        <f t="shared" si="11"/>
        <v>5.1146587715954718E-3</v>
      </c>
      <c r="AF36" s="14"/>
      <c r="AG36" s="13"/>
      <c r="AH36" s="16"/>
      <c r="AI36" s="14"/>
      <c r="AJ36" s="13"/>
      <c r="AK36" s="16"/>
      <c r="AL36" s="14"/>
      <c r="AM36" s="13"/>
      <c r="AN36" s="16"/>
      <c r="AO36" s="14"/>
      <c r="AP36" s="13"/>
      <c r="AQ36" s="16"/>
      <c r="AR36" s="14"/>
      <c r="AS36" s="13"/>
      <c r="AT36" s="16"/>
      <c r="AU36" s="14"/>
      <c r="AV36" s="13"/>
      <c r="AW36" s="16"/>
      <c r="AX36" s="14"/>
      <c r="AY36" s="13"/>
      <c r="AZ36" s="16"/>
      <c r="BA36" s="14"/>
      <c r="BB36" s="13"/>
      <c r="BC36" s="16"/>
      <c r="BD36" s="14"/>
      <c r="BE36" s="13"/>
      <c r="BF36" s="16"/>
      <c r="BG36" s="12"/>
      <c r="BH36" s="13"/>
      <c r="BI36" s="16"/>
    </row>
    <row r="37" spans="1:61" x14ac:dyDescent="0.4">
      <c r="A37" s="60" t="s">
        <v>115</v>
      </c>
      <c r="B37" s="30">
        <v>465520</v>
      </c>
      <c r="C37" s="31">
        <v>8004</v>
      </c>
      <c r="D37" s="32">
        <f t="shared" si="2"/>
        <v>1.7193675889328065E-2</v>
      </c>
      <c r="E37" s="30">
        <v>515455</v>
      </c>
      <c r="F37" s="31">
        <v>8581</v>
      </c>
      <c r="G37" s="32">
        <f t="shared" si="3"/>
        <v>1.6647428000504408E-2</v>
      </c>
      <c r="H37" s="30">
        <v>533622</v>
      </c>
      <c r="I37" s="31">
        <v>8326</v>
      </c>
      <c r="J37" s="32">
        <f t="shared" si="4"/>
        <v>1.5602804981803598E-2</v>
      </c>
      <c r="K37" s="30">
        <v>702117</v>
      </c>
      <c r="L37" s="31">
        <v>8620</v>
      </c>
      <c r="M37" s="32">
        <f t="shared" si="5"/>
        <v>1.2277156086521192E-2</v>
      </c>
      <c r="N37" s="30">
        <v>822635</v>
      </c>
      <c r="O37" s="31">
        <v>9000</v>
      </c>
      <c r="P37" s="32">
        <f t="shared" si="6"/>
        <v>1.0940453542579637E-2</v>
      </c>
      <c r="Q37" s="30">
        <v>956135</v>
      </c>
      <c r="R37" s="31">
        <v>8750</v>
      </c>
      <c r="S37" s="32">
        <f t="shared" si="7"/>
        <v>9.1514273611989945E-3</v>
      </c>
      <c r="T37" s="30">
        <v>992272</v>
      </c>
      <c r="U37" s="31">
        <v>7727</v>
      </c>
      <c r="V37" s="32">
        <f t="shared" si="8"/>
        <v>7.7871793217988618E-3</v>
      </c>
      <c r="W37" s="30">
        <v>1066983</v>
      </c>
      <c r="X37" s="31">
        <v>7533</v>
      </c>
      <c r="Y37" s="32">
        <f t="shared" si="9"/>
        <v>7.0600937409499498E-3</v>
      </c>
      <c r="Z37" s="30">
        <v>1116389</v>
      </c>
      <c r="AA37" s="31">
        <v>7666</v>
      </c>
      <c r="AB37" s="32">
        <f t="shared" si="10"/>
        <v>6.8667820983546058E-3</v>
      </c>
      <c r="AC37" s="30">
        <v>1165479</v>
      </c>
      <c r="AD37" s="31">
        <v>8292</v>
      </c>
      <c r="AE37" s="32">
        <f t="shared" si="11"/>
        <v>7.1146713068189127E-3</v>
      </c>
      <c r="AF37" s="30">
        <v>1253260</v>
      </c>
      <c r="AG37" s="31">
        <v>10963</v>
      </c>
      <c r="AH37" s="32">
        <f t="shared" si="12"/>
        <v>8.7475862949427888E-3</v>
      </c>
      <c r="AI37" s="30">
        <v>1360245</v>
      </c>
      <c r="AJ37" s="31">
        <v>14715</v>
      </c>
      <c r="AK37" s="32">
        <f t="shared" si="13"/>
        <v>1.0817904127565255E-2</v>
      </c>
      <c r="AL37" s="30">
        <v>1435853</v>
      </c>
      <c r="AM37" s="31">
        <v>16406</v>
      </c>
      <c r="AN37" s="32">
        <f t="shared" si="14"/>
        <v>1.1425960735534904E-2</v>
      </c>
      <c r="AO37" s="30">
        <v>1559431</v>
      </c>
      <c r="AP37" s="31">
        <v>20360</v>
      </c>
      <c r="AQ37" s="32">
        <f t="shared" si="15"/>
        <v>1.305604415969671E-2</v>
      </c>
      <c r="AR37" s="30">
        <v>1565318</v>
      </c>
      <c r="AS37" s="31">
        <v>22823</v>
      </c>
      <c r="AT37" s="32">
        <f t="shared" si="16"/>
        <v>1.4580423913862869E-2</v>
      </c>
      <c r="AU37" s="30">
        <v>1614976</v>
      </c>
      <c r="AV37" s="31">
        <v>22991</v>
      </c>
      <c r="AW37" s="32">
        <f t="shared" si="17"/>
        <v>1.4236124871205517E-2</v>
      </c>
      <c r="AX37" s="30">
        <v>1767422</v>
      </c>
      <c r="AY37" s="31">
        <v>28008</v>
      </c>
      <c r="AZ37" s="32">
        <v>1.5900000000000001E-2</v>
      </c>
      <c r="BA37" s="30">
        <v>1865821</v>
      </c>
      <c r="BB37" s="31">
        <v>28575</v>
      </c>
      <c r="BC37" s="32">
        <f t="shared" si="19"/>
        <v>1.5314973944445904E-2</v>
      </c>
      <c r="BD37" s="30">
        <v>1846274</v>
      </c>
      <c r="BE37" s="31">
        <v>37926</v>
      </c>
      <c r="BF37" s="32">
        <f t="shared" si="20"/>
        <v>2.0541913063824763E-2</v>
      </c>
      <c r="BG37" s="35">
        <v>1855818</v>
      </c>
      <c r="BH37" s="31">
        <v>38545</v>
      </c>
      <c r="BI37" s="32">
        <f t="shared" si="21"/>
        <v>2.0769816867817856E-2</v>
      </c>
    </row>
    <row r="38" spans="1:61" x14ac:dyDescent="0.4">
      <c r="A38" s="2" t="s">
        <v>116</v>
      </c>
      <c r="B38" s="6">
        <f>SUM(B26:B36)-B37</f>
        <v>0</v>
      </c>
      <c r="C38" s="6">
        <f>SUM(C26:C36)-C37</f>
        <v>0</v>
      </c>
      <c r="D38" s="5">
        <f>C37/B37-D37</f>
        <v>0</v>
      </c>
      <c r="E38" s="6">
        <f>SUM(E26:E36)-E37</f>
        <v>0</v>
      </c>
      <c r="F38" s="6">
        <f>SUM(F26:F36)-F37</f>
        <v>0</v>
      </c>
      <c r="G38" s="5">
        <f>F37/E37-G37</f>
        <v>0</v>
      </c>
      <c r="H38" s="6">
        <f>SUM(H26:H36)-H37</f>
        <v>0</v>
      </c>
      <c r="I38" s="6">
        <f>SUM(I26:I36)-I37</f>
        <v>0</v>
      </c>
      <c r="J38" s="5">
        <f>I37/H37-J37</f>
        <v>0</v>
      </c>
      <c r="K38" s="6">
        <f>SUM(K26:K36)-K37</f>
        <v>0</v>
      </c>
      <c r="L38" s="6">
        <f>SUM(L26:L36)-L37</f>
        <v>0</v>
      </c>
      <c r="M38" s="5">
        <f>L37/K37-M37</f>
        <v>0</v>
      </c>
      <c r="N38" s="6">
        <f>SUM(N26:N36)-N37</f>
        <v>0</v>
      </c>
      <c r="O38" s="6">
        <f>SUM(O26:O36)-O37</f>
        <v>0</v>
      </c>
      <c r="P38" s="5">
        <f>O37/N37-P37</f>
        <v>0</v>
      </c>
      <c r="Q38" s="6">
        <f>SUM(Q26:Q36)-Q37</f>
        <v>0</v>
      </c>
      <c r="R38" s="6">
        <f>SUM(R26:R36)-R37</f>
        <v>0</v>
      </c>
      <c r="S38" s="5">
        <f>R37/Q37-S37</f>
        <v>0</v>
      </c>
      <c r="T38" s="6">
        <f>SUM(T26:T36)-T37</f>
        <v>0</v>
      </c>
      <c r="U38" s="6">
        <f>SUM(U26:U36)-U37</f>
        <v>0</v>
      </c>
      <c r="V38" s="5">
        <f>U37/T37-V37</f>
        <v>0</v>
      </c>
      <c r="W38" s="6">
        <f>SUM(W26:W36)-W37</f>
        <v>0</v>
      </c>
      <c r="X38" s="6">
        <f>SUM(X26:X36)-X37</f>
        <v>0</v>
      </c>
      <c r="Y38" s="5">
        <f>X37/W37-Y37</f>
        <v>0</v>
      </c>
      <c r="Z38" s="6">
        <f>SUM(Z26:Z36)-Z37</f>
        <v>0</v>
      </c>
      <c r="AA38" s="6">
        <f>SUM(AA26:AA36)-AA37</f>
        <v>0</v>
      </c>
      <c r="AB38" s="5">
        <f>AA37/Z37-AB37</f>
        <v>0</v>
      </c>
      <c r="AC38" s="6">
        <f>SUM(AC26:AC36)-AC37</f>
        <v>0</v>
      </c>
      <c r="AD38" s="6">
        <f>SUM(AD26:AD36)-AD37</f>
        <v>0</v>
      </c>
      <c r="AE38" s="5">
        <f>AD37/AC37-AE37</f>
        <v>0</v>
      </c>
      <c r="AF38" s="6">
        <f>SUM(AF26:AF36)-AF37</f>
        <v>0</v>
      </c>
      <c r="AG38" s="6">
        <f>SUM(AG26:AG36)-AG37</f>
        <v>0</v>
      </c>
      <c r="AH38" s="5">
        <f>AG37/AF37-AH37</f>
        <v>0</v>
      </c>
      <c r="AI38" s="6">
        <f>SUM(AI26:AI36)-AI37</f>
        <v>0</v>
      </c>
      <c r="AJ38" s="6">
        <f>SUM(AJ26:AJ36)-AJ37</f>
        <v>0</v>
      </c>
      <c r="AK38" s="5">
        <f>AJ37/AI37-AK37</f>
        <v>0</v>
      </c>
      <c r="AL38" s="6">
        <f>SUM(AL26:AL36)-AL37</f>
        <v>0</v>
      </c>
      <c r="AM38" s="6">
        <f>SUM(AM26:AM36)-AM37</f>
        <v>0</v>
      </c>
      <c r="AN38" s="5">
        <f>AM37/AL37-AN37</f>
        <v>0</v>
      </c>
      <c r="AO38" s="6">
        <f>SUM(AO26:AO36)-AO37</f>
        <v>0</v>
      </c>
      <c r="AP38" s="6">
        <f>SUM(AP26:AP36)-AP37</f>
        <v>0</v>
      </c>
      <c r="AQ38" s="5">
        <f>AP37/AO37-AQ37</f>
        <v>0</v>
      </c>
      <c r="AR38" s="6">
        <f>SUM(AR26:AR36)-AR37</f>
        <v>0</v>
      </c>
      <c r="AS38" s="6">
        <f>SUM(AS26:AS36)-AS37</f>
        <v>0</v>
      </c>
      <c r="AT38" s="5">
        <f>AS37/AR37-AT37</f>
        <v>0</v>
      </c>
      <c r="AU38" s="6">
        <f>SUM(AU26:AU35)-AU37</f>
        <v>0</v>
      </c>
      <c r="AV38" s="6">
        <f>SUM(AV26:AV35)-AV37</f>
        <v>0</v>
      </c>
      <c r="AW38" s="5">
        <f>AV37/AU37-AW37</f>
        <v>0</v>
      </c>
      <c r="AX38" s="6">
        <f>SUM(AX26:AX35)-AX37</f>
        <v>0</v>
      </c>
      <c r="AY38" s="6">
        <f>SUM(AY26:AY35)-AY37</f>
        <v>0</v>
      </c>
      <c r="AZ38" s="200">
        <v>0</v>
      </c>
      <c r="BA38" s="6">
        <f>SUM(BA26:BA35)-BA37</f>
        <v>0</v>
      </c>
      <c r="BB38" s="6">
        <f>SUM(BB26:BB35)-BB37</f>
        <v>0</v>
      </c>
      <c r="BC38" s="8">
        <f>BB37/BA37-BC37</f>
        <v>0</v>
      </c>
      <c r="BD38" s="6">
        <f>SUM(BD26:BD35)-BD37</f>
        <v>0</v>
      </c>
      <c r="BE38" s="6">
        <f>SUM(BE26:BE35)-BE37</f>
        <v>0</v>
      </c>
      <c r="BF38" s="8">
        <f>BE37/BD37-BF37</f>
        <v>0</v>
      </c>
      <c r="BG38" s="6">
        <f>SUM(BG26:BG35)-BG37</f>
        <v>0</v>
      </c>
      <c r="BH38" s="6">
        <f>SUM(BH26:BH35)-BH37</f>
        <v>0</v>
      </c>
      <c r="BI38" s="8">
        <f>BH37/BG37-BI37</f>
        <v>0</v>
      </c>
    </row>
    <row r="42" spans="1:61" ht="11.25" customHeight="1" x14ac:dyDescent="0.4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 x14ac:dyDescent="0.4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 x14ac:dyDescent="0.4">
      <c r="A44" s="20" t="s">
        <v>127</v>
      </c>
      <c r="B44" s="19">
        <f>[1]!s_stmnote_bank_9501($B$1,B43)/100</f>
        <v>1.2E-2</v>
      </c>
      <c r="C44" s="19">
        <f>[1]!s_stmnote_bank_9501($B$1,C43)/100</f>
        <v>4.7999999999999996E-3</v>
      </c>
      <c r="D44" s="19">
        <f>[1]!s_stmnote_bank_9501($B$1,D43)/100</f>
        <v>1.4199999999999999E-2</v>
      </c>
      <c r="E44" s="19">
        <f>[1]!s_stmnote_bank_9501($B$1,E43)/100</f>
        <v>4.4000000000000003E-3</v>
      </c>
      <c r="F44" s="19">
        <f>[1]!s_stmnote_bank_9501($B$1,F43)/100</f>
        <v>5.3E-3</v>
      </c>
      <c r="G44" s="19">
        <f>[1]!s_stmnote_bank_9501($B$1,G43)/100</f>
        <v>2.8999999999999998E-3</v>
      </c>
      <c r="H44" s="19">
        <f>[1]!s_stmnote_bank_9501($B$1,H43)/100</f>
        <v>8.3000000000000001E-3</v>
      </c>
      <c r="I44" s="19">
        <f>[1]!s_stmnote_bank_9501($B$1,I43)/100</f>
        <v>3.7000000000000002E-3</v>
      </c>
      <c r="J44" s="19">
        <f>[1]!s_stmnote_bank_9501($B$1,J43)/100</f>
        <v>1.06E-2</v>
      </c>
      <c r="K44" s="19">
        <f>[1]!s_stmnote_bank_9501($B$1,K43)/100</f>
        <v>3.2000000000000002E-3</v>
      </c>
      <c r="L44" s="19">
        <f>[1]!s_stmnote_bank_9501($B$1,L43)/100</f>
        <v>1.1599999999999999E-2</v>
      </c>
      <c r="M44" s="19">
        <f>[1]!s_stmnote_bank_9501($B$1,M43)/100</f>
        <v>1.06E-2</v>
      </c>
      <c r="N44" s="19">
        <f>[1]!s_stmnote_bank_9501($B$1,N43)/100</f>
        <v>1.5100000000000001E-2</v>
      </c>
      <c r="O44" s="19">
        <f>[1]!s_stmnote_bank_9501($B$1,O43)/100</f>
        <v>1.24E-2</v>
      </c>
      <c r="P44" s="19">
        <f>[1]!s_stmnote_bank_9501($B$1,P43)/100</f>
        <v>3.2099999999999997E-2</v>
      </c>
      <c r="Q44" s="19">
        <f>[1]!s_stmnote_bank_9501($B$1,Q43)/100</f>
        <v>3.6200000000000003E-2</v>
      </c>
      <c r="R44" s="19">
        <f>[1]!s_stmnote_bank_9501($B$1,R43)/100</f>
        <v>2.6699999999999998E-2</v>
      </c>
      <c r="S44" s="19">
        <f>[1]!s_stmnote_bank_9501($B$1,S43)/100</f>
        <v>1.1000000000000001E-2</v>
      </c>
      <c r="T44" s="19">
        <f>[1]!s_stmnote_bank_9501($B$1,T43)/100</f>
        <v>2.0899999999999998E-2</v>
      </c>
      <c r="U44" s="46">
        <f>[1]!s_stmnote_bank_9501($B$1,U43)/100</f>
        <v>1.1200000000000002E-2</v>
      </c>
    </row>
    <row r="45" spans="1:61" x14ac:dyDescent="0.4">
      <c r="A45" s="20" t="s">
        <v>128</v>
      </c>
      <c r="B45" s="19">
        <f>[1]!s_stmnote_bank_9502($B$1,B43)/100</f>
        <v>6.1200000000000004E-2</v>
      </c>
      <c r="C45" s="19">
        <f>[1]!s_stmnote_bank_9502($B$1,C43)/100</f>
        <v>7.51E-2</v>
      </c>
      <c r="D45" s="19">
        <f>[1]!s_stmnote_bank_9502($B$1,D43)/100</f>
        <v>6.9400000000000003E-2</v>
      </c>
      <c r="E45" s="19">
        <f>[1]!s_stmnote_bank_9502($B$1,E43)/100</f>
        <v>4.6699999999999998E-2</v>
      </c>
      <c r="F45" s="19">
        <f>[1]!s_stmnote_bank_9502($B$1,F43)/100</f>
        <v>6.7099999999999993E-2</v>
      </c>
      <c r="G45" s="19">
        <f>[1]!s_stmnote_bank_9502($B$1,G43)/100</f>
        <v>0.05</v>
      </c>
      <c r="H45" s="19">
        <f>[1]!s_stmnote_bank_9502($B$1,H43)/100</f>
        <v>5.0900000000000001E-2</v>
      </c>
      <c r="I45" s="19">
        <f>[1]!s_stmnote_bank_9502($B$1,I43)/100</f>
        <v>1.95E-2</v>
      </c>
      <c r="J45" s="19">
        <f>[1]!s_stmnote_bank_9502($B$1,J43)/100</f>
        <v>6.3700000000000007E-2</v>
      </c>
      <c r="K45" s="19">
        <f>[1]!s_stmnote_bank_9502($B$1,K43)/100</f>
        <v>4.7400000000000005E-2</v>
      </c>
      <c r="L45" s="19">
        <f>[1]!s_stmnote_bank_9502($B$1,L43)/100</f>
        <v>6.3500000000000001E-2</v>
      </c>
      <c r="M45" s="19">
        <f>[1]!s_stmnote_bank_9502($B$1,M43)/100</f>
        <v>0.2026</v>
      </c>
      <c r="N45" s="19">
        <f>[1]!s_stmnote_bank_9502($B$1,N43)/100</f>
        <v>0.27200000000000002</v>
      </c>
      <c r="O45" s="19">
        <f>[1]!s_stmnote_bank_9502($B$1,O43)/100</f>
        <v>0.25429999999999997</v>
      </c>
      <c r="P45" s="19">
        <f>[1]!s_stmnote_bank_9502($B$1,P43)/100</f>
        <v>0.30159999999999998</v>
      </c>
      <c r="Q45" s="19">
        <f>[1]!s_stmnote_bank_9502($B$1,Q43)/100</f>
        <v>0.20480000000000001</v>
      </c>
      <c r="R45" s="19">
        <v>0.31769999999999998</v>
      </c>
      <c r="S45" s="19">
        <f>[1]!s_stmnote_bank_9502($B$1,S43)/100</f>
        <v>0.26379999999999998</v>
      </c>
      <c r="T45" s="19">
        <f>[1]!s_stmnote_bank_9502($B$1,T43)/100</f>
        <v>0.28939999999999999</v>
      </c>
      <c r="U45" s="46">
        <f>[1]!s_stmnote_bank_9502($B$1,U43)/100</f>
        <v>0.25239999999999996</v>
      </c>
    </row>
    <row r="46" spans="1:61" x14ac:dyDescent="0.4">
      <c r="A46" s="20" t="s">
        <v>129</v>
      </c>
      <c r="B46" s="19">
        <f>[1]!s_stmnote_bank_9503($B$1,B43)/100</f>
        <v>0.54039999999999999</v>
      </c>
      <c r="C46" s="19">
        <f>[1]!s_stmnote_bank_9503($B$1,C43)/100</f>
        <v>6.5199999999999994E-2</v>
      </c>
      <c r="D46" s="19">
        <f>[1]!s_stmnote_bank_9503($B$1,D43)/100</f>
        <v>0.39030000000000004</v>
      </c>
      <c r="E46" s="19">
        <f>[1]!s_stmnote_bank_9503($B$1,E43)/100</f>
        <v>0.14779999999999999</v>
      </c>
      <c r="F46" s="19">
        <f>[1]!s_stmnote_bank_9503($B$1,F43)/100</f>
        <v>0.18160000000000001</v>
      </c>
      <c r="G46" s="19">
        <f>[1]!s_stmnote_bank_9503($B$1,G43)/100</f>
        <v>0.21760000000000002</v>
      </c>
      <c r="H46" s="19">
        <f>[1]!s_stmnote_bank_9503($B$1,H43)/100</f>
        <v>0.28649999999999998</v>
      </c>
      <c r="I46" s="19">
        <f>[1]!s_stmnote_bank_9503($B$1,I43)/100</f>
        <v>9.9100000000000008E-2</v>
      </c>
      <c r="J46" s="19">
        <f>[1]!s_stmnote_bank_9503($B$1,J43)/100</f>
        <v>8.2200000000000009E-2</v>
      </c>
      <c r="K46" s="19">
        <f>[1]!s_stmnote_bank_9503($B$1,K43)/100</f>
        <v>5.8999999999999999E-3</v>
      </c>
      <c r="L46" s="19">
        <f>[1]!s_stmnote_bank_9503($B$1,L43)/100</f>
        <v>0.24059999999999998</v>
      </c>
      <c r="M46" s="19">
        <f>[1]!s_stmnote_bank_9503($B$1,M43)/100</f>
        <v>0.24640000000000001</v>
      </c>
      <c r="N46" s="19">
        <f>[1]!s_stmnote_bank_9503($B$1,N43)/100</f>
        <v>0.45979999999999999</v>
      </c>
      <c r="O46" s="19">
        <f>[1]!s_stmnote_bank_9503($B$1,O43)/100</f>
        <v>0.41350000000000003</v>
      </c>
      <c r="P46" s="19">
        <f>[1]!s_stmnote_bank_9503($B$1,P43)/100</f>
        <v>0.58229999999999993</v>
      </c>
      <c r="Q46" s="19">
        <f>[1]!s_stmnote_bank_9503($B$1,Q43)/100</f>
        <v>0.373</v>
      </c>
      <c r="R46" s="19">
        <v>0.59660000000000002</v>
      </c>
      <c r="S46" s="19">
        <f>[1]!s_stmnote_bank_9503($B$1,S43)/100</f>
        <v>0.50219999999999998</v>
      </c>
      <c r="T46" s="19">
        <f>[1]!s_stmnote_bank_9503($B$1,T43)/100</f>
        <v>0.55369999999999997</v>
      </c>
      <c r="U46" s="46">
        <f>[1]!s_stmnote_bank_9503($B$1,U43)/100</f>
        <v>0.27810000000000001</v>
      </c>
    </row>
    <row r="47" spans="1:61" x14ac:dyDescent="0.4">
      <c r="A47" s="21" t="s">
        <v>130</v>
      </c>
      <c r="B47" s="52">
        <f>[1]!s_stmnote_bank_9504($B$1,B43)/100</f>
        <v>5.8600000000000006E-2</v>
      </c>
      <c r="C47" s="52">
        <f>[1]!s_stmnote_bank_9504($B$1,C43)/100</f>
        <v>1.3899999999999999E-2</v>
      </c>
      <c r="D47" s="52">
        <f>[1]!s_stmnote_bank_9504($B$1,D43)/100</f>
        <v>0.1928</v>
      </c>
      <c r="E47" s="52">
        <f>[1]!s_stmnote_bank_9504($B$1,E43)/100</f>
        <v>7.9500000000000001E-2</v>
      </c>
      <c r="F47" s="52">
        <f>[1]!s_stmnote_bank_9504($B$1,F43)/100</f>
        <v>5.3499999999999999E-2</v>
      </c>
      <c r="G47" s="52">
        <f>[1]!s_stmnote_bank_9504($B$1,G43)/100</f>
        <v>4.7100000000000003E-2</v>
      </c>
      <c r="H47" s="52">
        <f>[1]!s_stmnote_bank_9504($B$1,H43)/100</f>
        <v>7.3200000000000001E-2</v>
      </c>
      <c r="I47" s="52">
        <f>[1]!s_stmnote_bank_9504($B$1,I43)/100</f>
        <v>4.8399999999999999E-2</v>
      </c>
      <c r="J47" s="52">
        <f>[1]!s_stmnote_bank_9504($B$1,J43)/100</f>
        <v>2.2700000000000001E-2</v>
      </c>
      <c r="K47" s="52">
        <f>[1]!s_stmnote_bank_9504($B$1,K43)/100</f>
        <v>3.3599999999999998E-2</v>
      </c>
      <c r="L47" s="52">
        <f>[1]!s_stmnote_bank_9504($B$1,L43)/100</f>
        <v>5.7000000000000002E-2</v>
      </c>
      <c r="M47" s="52">
        <f>[1]!s_stmnote_bank_9504($B$1,M43)/100</f>
        <v>5.9000000000000004E-2</v>
      </c>
      <c r="N47" s="52">
        <f>[1]!s_stmnote_bank_9504($B$1,N43)/100</f>
        <v>0.1794</v>
      </c>
      <c r="O47" s="52">
        <f>[1]!s_stmnote_bank_9504($B$1,O43)/100</f>
        <v>0.11539999999999999</v>
      </c>
      <c r="P47" s="52">
        <f>[1]!s_stmnote_bank_9504($B$1,P43)/100</f>
        <v>0.38189999999999996</v>
      </c>
      <c r="Q47" s="52">
        <f>[1]!s_stmnote_bank_9504($B$1,Q43)/100</f>
        <v>0.3493</v>
      </c>
      <c r="R47" s="52">
        <f>[1]!s_stmnote_bank_9504($B$1,R43)/100</f>
        <v>0.41389999999999999</v>
      </c>
      <c r="S47" s="52">
        <f>[1]!s_stmnote_bank_9504($B$1,S43)/100</f>
        <v>0.36219999999999997</v>
      </c>
      <c r="T47" s="52">
        <f>[1]!s_stmnote_bank_9504($B$1,T43)/100</f>
        <v>0.43670000000000003</v>
      </c>
      <c r="U47" s="53">
        <f>[1]!s_stmnote_bank_9504($B$1,U43)/100</f>
        <v>0.18559999999999999</v>
      </c>
    </row>
    <row r="51" spans="1:64" x14ac:dyDescent="0.4">
      <c r="A51" s="2" t="s">
        <v>40</v>
      </c>
    </row>
    <row r="52" spans="1:64" x14ac:dyDescent="0.4">
      <c r="A52" s="44" t="s">
        <v>131</v>
      </c>
    </row>
    <row r="53" spans="1:64" s="4" customFormat="1" x14ac:dyDescent="0.4">
      <c r="A53" s="43" t="s">
        <v>132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 x14ac:dyDescent="0.4">
      <c r="A54" s="2"/>
      <c r="B54" s="9" t="str">
        <f>A53&amp;AF25&amp;"（百万元）"</f>
        <v>制造业贷款余额（百万元）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 x14ac:dyDescent="0.4">
      <c r="A55" s="2">
        <v>2007</v>
      </c>
      <c r="B55" s="2">
        <f>VLOOKUP($A$53,$A$26:$BI$37,B75,FALSE)</f>
        <v>145272</v>
      </c>
      <c r="C55" s="129">
        <f>VLOOKUP($A$53,$A$26:$BI$37,C75,FALSE)</f>
        <v>4051</v>
      </c>
      <c r="D55" s="5">
        <f>VLOOKUP($A$53,$A$26:$BI$37,D75,FALSE)</f>
        <v>2.7885621454925933E-2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 x14ac:dyDescent="0.4">
      <c r="A56" s="105" t="s">
        <v>118</v>
      </c>
      <c r="B56" s="2">
        <f t="shared" ref="B56:D71" si="22">VLOOKUP($A$53,$A$26:$BI$37,B76,FALSE)</f>
        <v>159237</v>
      </c>
      <c r="C56" s="129">
        <f t="shared" si="22"/>
        <v>4158</v>
      </c>
      <c r="D56" s="5">
        <f t="shared" si="22"/>
        <v>2.6112021703498557E-2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 x14ac:dyDescent="0.4">
      <c r="A57" s="105">
        <v>2008</v>
      </c>
      <c r="B57" s="2">
        <f t="shared" si="22"/>
        <v>163164</v>
      </c>
      <c r="C57" s="129">
        <f t="shared" si="22"/>
        <v>4300</v>
      </c>
      <c r="D57" s="5">
        <f t="shared" si="22"/>
        <v>2.6353852565516905E-2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 x14ac:dyDescent="0.4">
      <c r="A58" s="105" t="s">
        <v>133</v>
      </c>
      <c r="B58" s="2">
        <f t="shared" si="22"/>
        <v>200776</v>
      </c>
      <c r="C58" s="129">
        <f t="shared" si="22"/>
        <v>4521</v>
      </c>
      <c r="D58" s="5">
        <f t="shared" si="22"/>
        <v>2.2517631589432999E-2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 x14ac:dyDescent="0.4">
      <c r="A59" s="105">
        <v>2009</v>
      </c>
      <c r="B59" s="2">
        <f t="shared" si="22"/>
        <v>210446</v>
      </c>
      <c r="C59" s="129">
        <f t="shared" si="22"/>
        <v>3952</v>
      </c>
      <c r="D59" s="5">
        <f t="shared" si="22"/>
        <v>1.8779164251161818E-2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 x14ac:dyDescent="0.4">
      <c r="A60" s="105" t="s">
        <v>120</v>
      </c>
      <c r="B60" s="2">
        <f t="shared" si="22"/>
        <v>250401</v>
      </c>
      <c r="C60" s="129">
        <f t="shared" si="22"/>
        <v>3803</v>
      </c>
      <c r="D60" s="5">
        <f t="shared" si="22"/>
        <v>1.5187639027000691E-2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 x14ac:dyDescent="0.4">
      <c r="A61" s="105">
        <v>2010</v>
      </c>
      <c r="B61" s="2">
        <f t="shared" si="22"/>
        <v>260264</v>
      </c>
      <c r="C61" s="129">
        <f t="shared" si="22"/>
        <v>3076</v>
      </c>
      <c r="D61" s="5">
        <f t="shared" si="22"/>
        <v>1.1818768634924539E-2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 x14ac:dyDescent="0.4">
      <c r="A62" s="105" t="s">
        <v>121</v>
      </c>
      <c r="B62" s="2">
        <f t="shared" si="22"/>
        <v>284298</v>
      </c>
      <c r="C62" s="129">
        <f t="shared" si="22"/>
        <v>2749</v>
      </c>
      <c r="D62" s="5">
        <f t="shared" si="22"/>
        <v>9.6694313713075724E-3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 x14ac:dyDescent="0.4">
      <c r="A63" s="105">
        <v>2011</v>
      </c>
      <c r="B63" s="2">
        <f t="shared" si="22"/>
        <v>301815</v>
      </c>
      <c r="C63" s="129">
        <f t="shared" si="22"/>
        <v>2294</v>
      </c>
      <c r="D63" s="5">
        <f t="shared" si="22"/>
        <v>7.6006825373159054E-3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 x14ac:dyDescent="0.4">
      <c r="A64" s="105" t="s">
        <v>134</v>
      </c>
      <c r="B64" s="2">
        <f>VLOOKUP($A$53,$A$26:$BI$37,B84,FALSE)</f>
        <v>324967</v>
      </c>
      <c r="C64" s="129">
        <f t="shared" si="22"/>
        <v>3132</v>
      </c>
      <c r="D64" s="5">
        <f t="shared" si="22"/>
        <v>9.6379016946336084E-3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4">
      <c r="A65" s="36">
        <v>2012</v>
      </c>
      <c r="B65" s="2">
        <f>VLOOKUP($A$53,$A$26:$BI$37,B85,FALSE)</f>
        <v>356625</v>
      </c>
      <c r="C65" s="129">
        <f t="shared" si="22"/>
        <v>4272</v>
      </c>
      <c r="D65" s="5">
        <f t="shared" si="22"/>
        <v>1.1978969505783386E-2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4">
      <c r="A66" s="36" t="s">
        <v>29</v>
      </c>
      <c r="B66" s="2">
        <f t="shared" si="22"/>
        <v>384766</v>
      </c>
      <c r="C66" s="129">
        <f t="shared" si="22"/>
        <v>5421</v>
      </c>
      <c r="D66" s="5">
        <f t="shared" si="22"/>
        <v>1.4089082715208725E-2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4">
      <c r="A67" s="36">
        <v>2013</v>
      </c>
      <c r="B67" s="2">
        <f t="shared" si="22"/>
        <v>412819</v>
      </c>
      <c r="C67" s="129">
        <f t="shared" si="22"/>
        <v>6454</v>
      </c>
      <c r="D67" s="5">
        <f t="shared" si="22"/>
        <v>1.5633970335667689E-2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4">
      <c r="A68" s="36" t="s">
        <v>32</v>
      </c>
      <c r="B68" s="2">
        <f t="shared" si="22"/>
        <v>429686</v>
      </c>
      <c r="C68" s="129">
        <f t="shared" si="22"/>
        <v>7735</v>
      </c>
      <c r="D68" s="5">
        <f t="shared" si="22"/>
        <v>1.8001517387115241E-2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4">
      <c r="A69" s="36">
        <v>2014</v>
      </c>
      <c r="B69" s="2">
        <f t="shared" si="22"/>
        <v>384521</v>
      </c>
      <c r="C69" s="129">
        <f t="shared" si="22"/>
        <v>8758</v>
      </c>
      <c r="D69" s="5">
        <f t="shared" si="22"/>
        <v>2.2776389325940585E-2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4">
      <c r="A70" s="36" t="s">
        <v>30</v>
      </c>
      <c r="B70" s="2">
        <f t="shared" si="22"/>
        <v>395705</v>
      </c>
      <c r="C70" s="129">
        <f t="shared" si="22"/>
        <v>8142</v>
      </c>
      <c r="D70" s="5">
        <f t="shared" si="22"/>
        <v>2.0575934092316246E-2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4">
      <c r="A71" s="36">
        <v>2015</v>
      </c>
      <c r="B71" s="2">
        <f t="shared" si="22"/>
        <v>414273</v>
      </c>
      <c r="C71" s="129">
        <f t="shared" si="22"/>
        <v>10329</v>
      </c>
      <c r="D71" s="5">
        <f t="shared" si="22"/>
        <v>2.4932834145599641E-2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4">
      <c r="A72" s="36" t="s">
        <v>31</v>
      </c>
      <c r="B72" s="2">
        <f t="shared" ref="B72:D74" si="23">VLOOKUP($A$53,$A$26:$BI$37,B92,FALSE)</f>
        <v>415182</v>
      </c>
      <c r="C72" s="129">
        <f t="shared" si="23"/>
        <v>10764</v>
      </c>
      <c r="D72" s="5">
        <f t="shared" si="23"/>
        <v>2.5925979449976155E-2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4">
      <c r="A73" s="36">
        <v>2016</v>
      </c>
      <c r="B73" s="2">
        <f t="shared" si="23"/>
        <v>385822</v>
      </c>
      <c r="C73" s="129">
        <f t="shared" si="23"/>
        <v>14506</v>
      </c>
      <c r="D73" s="5">
        <f t="shared" si="23"/>
        <v>3.7597648656634404E-2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4">
      <c r="A74" s="36" t="s">
        <v>33</v>
      </c>
      <c r="B74" s="2">
        <f t="shared" si="23"/>
        <v>343451</v>
      </c>
      <c r="C74" s="129">
        <f t="shared" si="23"/>
        <v>15234</v>
      </c>
      <c r="D74" s="5">
        <f t="shared" si="23"/>
        <v>4.4355672279306216E-2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4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4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4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4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4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4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4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4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4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4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4">
      <c r="B85" s="37">
        <v>32</v>
      </c>
      <c r="C85" s="37">
        <v>33</v>
      </c>
      <c r="D85" s="37">
        <v>34</v>
      </c>
    </row>
    <row r="86" spans="1:64" x14ac:dyDescent="0.4">
      <c r="B86" s="37">
        <v>35</v>
      </c>
      <c r="C86" s="37">
        <v>36</v>
      </c>
      <c r="D86" s="37">
        <v>37</v>
      </c>
    </row>
    <row r="87" spans="1:64" x14ac:dyDescent="0.4">
      <c r="B87" s="37">
        <v>38</v>
      </c>
      <c r="C87" s="37">
        <v>39</v>
      </c>
      <c r="D87" s="37">
        <v>40</v>
      </c>
    </row>
    <row r="88" spans="1:64" x14ac:dyDescent="0.4">
      <c r="B88" s="37">
        <v>41</v>
      </c>
      <c r="C88" s="37">
        <v>42</v>
      </c>
      <c r="D88" s="37">
        <v>43</v>
      </c>
    </row>
    <row r="89" spans="1:64" x14ac:dyDescent="0.4">
      <c r="B89" s="37">
        <v>44</v>
      </c>
      <c r="C89" s="37">
        <v>45</v>
      </c>
      <c r="D89" s="37">
        <v>46</v>
      </c>
    </row>
    <row r="90" spans="1:64" x14ac:dyDescent="0.4">
      <c r="B90" s="37">
        <v>47</v>
      </c>
      <c r="C90" s="37">
        <v>48</v>
      </c>
      <c r="D90" s="37">
        <v>49</v>
      </c>
    </row>
    <row r="91" spans="1:64" x14ac:dyDescent="0.4">
      <c r="B91" s="37">
        <v>50</v>
      </c>
      <c r="C91" s="37">
        <v>51</v>
      </c>
      <c r="D91" s="37">
        <v>52</v>
      </c>
    </row>
    <row r="92" spans="1:64" x14ac:dyDescent="0.4">
      <c r="B92" s="37">
        <v>53</v>
      </c>
      <c r="C92" s="37">
        <v>54</v>
      </c>
      <c r="D92" s="37">
        <v>55</v>
      </c>
    </row>
    <row r="93" spans="1:64" x14ac:dyDescent="0.4">
      <c r="B93" s="37">
        <v>56</v>
      </c>
      <c r="C93" s="37">
        <v>57</v>
      </c>
      <c r="D93" s="37">
        <v>58</v>
      </c>
    </row>
    <row r="94" spans="1:64" x14ac:dyDescent="0.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$A$26:$A$37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showGridLines="0" zoomScale="84" zoomScaleNormal="84" workbookViewId="0">
      <selection activeCell="A22" sqref="A22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9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 x14ac:dyDescent="0.4">
      <c r="A1" s="9" t="s">
        <v>135</v>
      </c>
      <c r="B1" s="2" t="str">
        <f>[1]!to_tradecode(A1)</f>
        <v>600000</v>
      </c>
    </row>
    <row r="2" spans="1:21" x14ac:dyDescent="0.4">
      <c r="A2" s="9"/>
    </row>
    <row r="3" spans="1:21" x14ac:dyDescent="0.4">
      <c r="A3" s="9"/>
    </row>
    <row r="4" spans="1:21" x14ac:dyDescent="0.4">
      <c r="A4" s="9"/>
    </row>
    <row r="5" spans="1:21" x14ac:dyDescent="0.4">
      <c r="A5" s="167" t="s">
        <v>364</v>
      </c>
      <c r="B5" s="169">
        <v>2008</v>
      </c>
      <c r="C5" s="163" t="s">
        <v>365</v>
      </c>
      <c r="D5" s="163">
        <v>2009</v>
      </c>
      <c r="E5" s="163" t="s">
        <v>225</v>
      </c>
      <c r="F5" s="163">
        <v>2010</v>
      </c>
      <c r="G5" s="163" t="s">
        <v>226</v>
      </c>
      <c r="H5" s="163">
        <v>2011</v>
      </c>
      <c r="I5" s="163" t="s">
        <v>227</v>
      </c>
      <c r="J5" s="163">
        <v>2012</v>
      </c>
      <c r="K5" s="163" t="s">
        <v>29</v>
      </c>
      <c r="L5" s="163">
        <v>2013</v>
      </c>
      <c r="M5" s="164" t="s">
        <v>32</v>
      </c>
      <c r="N5" s="164">
        <v>2014</v>
      </c>
      <c r="O5" s="163" t="s">
        <v>30</v>
      </c>
      <c r="P5" s="163">
        <v>2015</v>
      </c>
      <c r="Q5" s="163" t="s">
        <v>31</v>
      </c>
      <c r="R5" s="163">
        <v>2016</v>
      </c>
      <c r="S5" s="165" t="s">
        <v>74</v>
      </c>
      <c r="T5" s="166"/>
      <c r="U5" s="166"/>
    </row>
    <row r="6" spans="1:21" x14ac:dyDescent="0.4">
      <c r="A6" s="168" t="s">
        <v>145</v>
      </c>
      <c r="B6" s="135">
        <f>VLOOKUP($A6,$A$36:$BI$62,B$30,FALSE)</f>
        <v>1.34E-2</v>
      </c>
      <c r="C6" s="136">
        <f t="shared" ref="B6:K9" si="0">VLOOKUP($A6,$A$36:$BI$62,C$30,FALSE)</f>
        <v>9.5999999999999992E-3</v>
      </c>
      <c r="D6" s="136">
        <f t="shared" si="0"/>
        <v>8.6E-3</v>
      </c>
      <c r="E6" s="136">
        <f t="shared" si="0"/>
        <v>6.6000000000000008E-3</v>
      </c>
      <c r="F6" s="136">
        <f t="shared" si="0"/>
        <v>5.6000000000000008E-3</v>
      </c>
      <c r="G6" s="136">
        <f t="shared" si="0"/>
        <v>4.5999999999999999E-3</v>
      </c>
      <c r="H6" s="136">
        <f t="shared" si="0"/>
        <v>4.7000000000000002E-3</v>
      </c>
      <c r="I6" s="136">
        <f t="shared" si="0"/>
        <v>5.8999999999999999E-3</v>
      </c>
      <c r="J6" s="136">
        <f t="shared" si="0"/>
        <v>6.4000000000000003E-3</v>
      </c>
      <c r="K6" s="136">
        <f t="shared" si="0"/>
        <v>7.3000000000000001E-3</v>
      </c>
      <c r="L6" s="136">
        <f t="shared" ref="L6:S9" si="1">VLOOKUP($A6,$A$36:$BI$62,L$30,FALSE)</f>
        <v>7.9000000000000008E-3</v>
      </c>
      <c r="M6" s="136">
        <f t="shared" si="1"/>
        <v>1.01E-2</v>
      </c>
      <c r="N6" s="136">
        <f t="shared" si="1"/>
        <v>1.1599999999999999E-2</v>
      </c>
      <c r="O6" s="136">
        <f t="shared" si="1"/>
        <v>1.3500000000000002E-2</v>
      </c>
      <c r="P6" s="136">
        <f t="shared" si="1"/>
        <v>1.7100000000000001E-2</v>
      </c>
      <c r="Q6" s="136">
        <f t="shared" si="1"/>
        <v>1.8200000000000001E-2</v>
      </c>
      <c r="R6" s="136">
        <f t="shared" si="1"/>
        <v>2.3900000000000001E-2</v>
      </c>
      <c r="S6" s="100">
        <f t="shared" si="1"/>
        <v>2.8000000000000001E-2</v>
      </c>
      <c r="T6" s="19"/>
      <c r="U6" s="19"/>
    </row>
    <row r="7" spans="1:21" x14ac:dyDescent="0.4">
      <c r="A7" s="125" t="s">
        <v>3</v>
      </c>
      <c r="B7" s="138">
        <f t="shared" si="0"/>
        <v>2.5700000000000001E-2</v>
      </c>
      <c r="C7" s="19">
        <f t="shared" si="0"/>
        <v>1.9599999999999999E-2</v>
      </c>
      <c r="D7" s="19">
        <f t="shared" si="0"/>
        <v>1.9800000000000002E-2</v>
      </c>
      <c r="E7" s="19">
        <f t="shared" si="0"/>
        <v>1.61E-2</v>
      </c>
      <c r="F7" s="19">
        <f t="shared" si="0"/>
        <v>1.2500000000000001E-2</v>
      </c>
      <c r="G7" s="19">
        <f t="shared" si="0"/>
        <v>1.0400000000000001E-2</v>
      </c>
      <c r="H7" s="19">
        <f t="shared" si="0"/>
        <v>9.7999999999999997E-3</v>
      </c>
      <c r="I7" s="19">
        <f t="shared" si="0"/>
        <v>1.2E-2</v>
      </c>
      <c r="J7" s="19">
        <f t="shared" si="0"/>
        <v>1.06E-2</v>
      </c>
      <c r="K7" s="19">
        <f t="shared" si="0"/>
        <v>1.23E-2</v>
      </c>
      <c r="L7" s="19">
        <f t="shared" si="1"/>
        <v>1.6E-2</v>
      </c>
      <c r="M7" s="19">
        <f t="shared" si="1"/>
        <v>2.1600000000000001E-2</v>
      </c>
      <c r="N7" s="19">
        <f t="shared" si="1"/>
        <v>2.6000000000000002E-2</v>
      </c>
      <c r="O7" s="19">
        <f t="shared" si="1"/>
        <v>3.0200000000000001E-2</v>
      </c>
      <c r="P7" s="19">
        <f t="shared" si="1"/>
        <v>3.9900000000000005E-2</v>
      </c>
      <c r="Q7" s="19">
        <f t="shared" si="1"/>
        <v>4.2800000000000005E-2</v>
      </c>
      <c r="R7" s="19">
        <f t="shared" si="1"/>
        <v>4.87E-2</v>
      </c>
      <c r="S7" s="46">
        <f t="shared" si="1"/>
        <v>5.5500000000000001E-2</v>
      </c>
      <c r="T7" s="19"/>
      <c r="U7" s="19"/>
    </row>
    <row r="8" spans="1:21" x14ac:dyDescent="0.4">
      <c r="A8" s="125" t="s">
        <v>2</v>
      </c>
      <c r="B8" s="138">
        <f t="shared" si="0"/>
        <v>2.8700000000000003E-2</v>
      </c>
      <c r="C8" s="19">
        <f t="shared" si="0"/>
        <v>1.9400000000000001E-2</v>
      </c>
      <c r="D8" s="19">
        <f t="shared" si="0"/>
        <v>1.78E-2</v>
      </c>
      <c r="E8" s="19">
        <f t="shared" si="0"/>
        <v>1.15E-2</v>
      </c>
      <c r="F8" s="19">
        <f t="shared" si="0"/>
        <v>1.06E-2</v>
      </c>
      <c r="G8" s="19">
        <f t="shared" si="0"/>
        <v>7.4000000000000003E-3</v>
      </c>
      <c r="H8" s="19">
        <f t="shared" si="0"/>
        <v>7.8000000000000005E-3</v>
      </c>
      <c r="I8" s="19">
        <f t="shared" si="0"/>
        <v>9.4999999999999998E-3</v>
      </c>
      <c r="J8" s="19">
        <f t="shared" si="0"/>
        <v>1.44E-2</v>
      </c>
      <c r="K8" s="19">
        <f t="shared" si="0"/>
        <v>1.52E-2</v>
      </c>
      <c r="L8" s="19">
        <f t="shared" si="1"/>
        <v>1.3600000000000001E-2</v>
      </c>
      <c r="M8" s="19">
        <f t="shared" si="1"/>
        <v>1.6399999999999998E-2</v>
      </c>
      <c r="N8" s="19">
        <f t="shared" si="1"/>
        <v>1.6799999999999999E-2</v>
      </c>
      <c r="O8" s="19">
        <f t="shared" si="1"/>
        <v>2.0299999999999999E-2</v>
      </c>
      <c r="P8" s="19">
        <f t="shared" si="1"/>
        <v>2.9900000000000003E-2</v>
      </c>
      <c r="Q8" s="19">
        <f t="shared" si="1"/>
        <v>3.5700000000000003E-2</v>
      </c>
      <c r="R8" s="19">
        <f t="shared" si="1"/>
        <v>5.4800000000000001E-2</v>
      </c>
      <c r="S8" s="46">
        <f t="shared" si="1"/>
        <v>7.3700000000000002E-2</v>
      </c>
      <c r="T8" s="19"/>
      <c r="U8" s="19"/>
    </row>
    <row r="9" spans="1:21" x14ac:dyDescent="0.4">
      <c r="A9" s="125" t="s">
        <v>9</v>
      </c>
      <c r="B9" s="138">
        <f t="shared" si="0"/>
        <v>6.1999999999999998E-3</v>
      </c>
      <c r="C9" s="19">
        <f t="shared" si="0"/>
        <v>3.8E-3</v>
      </c>
      <c r="D9" s="19">
        <f t="shared" si="0"/>
        <v>2.8999999999999998E-3</v>
      </c>
      <c r="E9" s="19">
        <f t="shared" si="0"/>
        <v>2.8000000000000004E-3</v>
      </c>
      <c r="F9" s="19">
        <f t="shared" si="0"/>
        <v>1.6000000000000001E-3</v>
      </c>
      <c r="G9" s="19">
        <f t="shared" si="0"/>
        <v>1.5E-3</v>
      </c>
      <c r="H9" s="19">
        <f t="shared" si="0"/>
        <v>1.6000000000000001E-3</v>
      </c>
      <c r="I9" s="19">
        <f t="shared" si="0"/>
        <v>1.5E-3</v>
      </c>
      <c r="J9" s="19">
        <f t="shared" si="0"/>
        <v>1.1000000000000001E-3</v>
      </c>
      <c r="K9" s="19">
        <f t="shared" si="0"/>
        <v>1E-3</v>
      </c>
      <c r="L9" s="19">
        <f t="shared" si="1"/>
        <v>5.0000000000000001E-4</v>
      </c>
      <c r="M9" s="19">
        <f t="shared" si="1"/>
        <v>3.0000000000000001E-3</v>
      </c>
      <c r="N9" s="19">
        <f t="shared" si="1"/>
        <v>3.3000000000000004E-3</v>
      </c>
      <c r="O9" s="19">
        <f t="shared" si="1"/>
        <v>4.3E-3</v>
      </c>
      <c r="P9" s="19">
        <f t="shared" si="1"/>
        <v>3.4999999999999996E-3</v>
      </c>
      <c r="Q9" s="19">
        <f t="shared" si="1"/>
        <v>2.7000000000000001E-3</v>
      </c>
      <c r="R9" s="19">
        <f t="shared" si="1"/>
        <v>2.7000000000000001E-3</v>
      </c>
      <c r="S9" s="46">
        <f t="shared" si="1"/>
        <v>2.8000000000000004E-3</v>
      </c>
      <c r="T9" s="19"/>
      <c r="U9" s="19"/>
    </row>
    <row r="10" spans="1:21" x14ac:dyDescent="0.4">
      <c r="A10" s="125" t="s">
        <v>6</v>
      </c>
      <c r="B10" s="138"/>
      <c r="C10" s="19"/>
      <c r="D10" s="19"/>
      <c r="E10" s="19"/>
      <c r="F10" s="19"/>
      <c r="G10" s="19"/>
      <c r="H10" s="19"/>
      <c r="I10" s="19"/>
      <c r="J10" s="19"/>
      <c r="K10" s="19"/>
      <c r="L10" s="19">
        <f t="shared" ref="L10:S12" si="2">VLOOKUP($A10,$A$36:$BI$62,L$30,FALSE)</f>
        <v>1.1999999999999999E-3</v>
      </c>
      <c r="M10" s="19">
        <f t="shared" si="2"/>
        <v>1.5E-3</v>
      </c>
      <c r="N10" s="19">
        <f t="shared" si="2"/>
        <v>2.8000000000000004E-3</v>
      </c>
      <c r="O10" s="19">
        <f t="shared" si="2"/>
        <v>5.0000000000000001E-4</v>
      </c>
      <c r="P10" s="19">
        <f t="shared" si="2"/>
        <v>1.1000000000000001E-3</v>
      </c>
      <c r="Q10" s="19">
        <f t="shared" si="2"/>
        <v>1.1000000000000001E-3</v>
      </c>
      <c r="R10" s="19">
        <f t="shared" si="2"/>
        <v>1.5E-3</v>
      </c>
      <c r="S10" s="46">
        <f t="shared" si="2"/>
        <v>2.6000000000000003E-3</v>
      </c>
      <c r="T10" s="19"/>
      <c r="U10" s="19"/>
    </row>
    <row r="11" spans="1:21" x14ac:dyDescent="0.4">
      <c r="A11" s="125" t="s">
        <v>1</v>
      </c>
      <c r="B11" s="138">
        <f t="shared" ref="B11:K12" si="3">VLOOKUP($A11,$A$36:$BI$62,B$30,FALSE)</f>
        <v>1.8E-3</v>
      </c>
      <c r="C11" s="19">
        <f t="shared" si="3"/>
        <v>4.0000000000000001E-3</v>
      </c>
      <c r="D11" s="19">
        <f t="shared" si="3"/>
        <v>3.9000000000000003E-3</v>
      </c>
      <c r="E11" s="19">
        <f t="shared" si="3"/>
        <v>3.2000000000000002E-3</v>
      </c>
      <c r="F11" s="19">
        <f t="shared" si="3"/>
        <v>3.0999999999999999E-3</v>
      </c>
      <c r="G11" s="19">
        <f t="shared" si="3"/>
        <v>3.4000000000000002E-3</v>
      </c>
      <c r="H11" s="19">
        <f t="shared" si="3"/>
        <v>3.4999999999999996E-3</v>
      </c>
      <c r="I11" s="19">
        <f t="shared" si="3"/>
        <v>3.3000000000000004E-3</v>
      </c>
      <c r="J11" s="19">
        <f t="shared" si="3"/>
        <v>2.8000000000000004E-3</v>
      </c>
      <c r="K11" s="19">
        <f t="shared" si="3"/>
        <v>1.7000000000000001E-3</v>
      </c>
      <c r="L11" s="19">
        <f t="shared" si="2"/>
        <v>1.6000000000000001E-3</v>
      </c>
      <c r="M11" s="19">
        <f t="shared" si="2"/>
        <v>1.9E-3</v>
      </c>
      <c r="N11" s="19">
        <f t="shared" si="2"/>
        <v>5.5000000000000005E-3</v>
      </c>
      <c r="O11" s="19">
        <f t="shared" si="2"/>
        <v>5.4000000000000003E-3</v>
      </c>
      <c r="P11" s="19">
        <f t="shared" si="2"/>
        <v>5.2000000000000006E-3</v>
      </c>
      <c r="Q11" s="19">
        <f t="shared" si="2"/>
        <v>7.7000000000000002E-3</v>
      </c>
      <c r="R11" s="19">
        <f t="shared" si="2"/>
        <v>8.8999999999999999E-3</v>
      </c>
      <c r="S11" s="46">
        <f t="shared" si="2"/>
        <v>1.2500000000000001E-2</v>
      </c>
      <c r="T11" s="19"/>
      <c r="U11" s="19"/>
    </row>
    <row r="12" spans="1:21" x14ac:dyDescent="0.4">
      <c r="A12" s="125" t="s">
        <v>0</v>
      </c>
      <c r="B12" s="138">
        <f t="shared" si="3"/>
        <v>3.7000000000000002E-3</v>
      </c>
      <c r="C12" s="19">
        <f t="shared" si="3"/>
        <v>3.0000000000000001E-3</v>
      </c>
      <c r="D12" s="19">
        <f t="shared" si="3"/>
        <v>1.1999999999999999E-3</v>
      </c>
      <c r="E12" s="19">
        <f t="shared" si="3"/>
        <v>5.9999999999999995E-4</v>
      </c>
      <c r="F12" s="19">
        <f t="shared" si="3"/>
        <v>4.0000000000000002E-4</v>
      </c>
      <c r="G12" s="19">
        <f t="shared" si="3"/>
        <v>4.0000000000000002E-4</v>
      </c>
      <c r="H12" s="19">
        <f t="shared" si="3"/>
        <v>1E-4</v>
      </c>
      <c r="I12" s="19">
        <f t="shared" si="3"/>
        <v>5.9999999999999995E-4</v>
      </c>
      <c r="J12" s="19">
        <f t="shared" si="3"/>
        <v>5.0000000000000001E-4</v>
      </c>
      <c r="K12" s="19">
        <f t="shared" si="3"/>
        <v>1E-4</v>
      </c>
      <c r="L12" s="19">
        <f t="shared" si="2"/>
        <v>2.8000000000000004E-3</v>
      </c>
      <c r="M12" s="19">
        <f t="shared" si="2"/>
        <v>2.6000000000000003E-3</v>
      </c>
      <c r="N12" s="19">
        <f t="shared" si="2"/>
        <v>5.9999999999999995E-4</v>
      </c>
      <c r="O12" s="19">
        <f t="shared" si="2"/>
        <v>5.1000000000000004E-3</v>
      </c>
      <c r="P12" s="19">
        <f t="shared" si="2"/>
        <v>4.4000000000000003E-3</v>
      </c>
      <c r="Q12" s="19">
        <f t="shared" si="2"/>
        <v>5.2000000000000006E-3</v>
      </c>
      <c r="R12" s="19">
        <f t="shared" si="2"/>
        <v>7.3000000000000001E-3</v>
      </c>
      <c r="S12" s="46">
        <f t="shared" si="2"/>
        <v>9.4999999999999998E-3</v>
      </c>
      <c r="T12" s="19"/>
      <c r="U12" s="19"/>
    </row>
    <row r="13" spans="1:21" x14ac:dyDescent="0.4">
      <c r="A13" s="125" t="s">
        <v>8</v>
      </c>
      <c r="B13" s="13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>
        <f t="shared" ref="M13:S18" si="4">VLOOKUP($A13,$A$36:$BI$62,M$30,FALSE)</f>
        <v>1E-4</v>
      </c>
      <c r="N13" s="19">
        <f t="shared" si="4"/>
        <v>1.4000000000000002E-3</v>
      </c>
      <c r="O13" s="19">
        <f t="shared" si="4"/>
        <v>1.1999999999999999E-3</v>
      </c>
      <c r="P13" s="19">
        <f t="shared" si="4"/>
        <v>1.8E-3</v>
      </c>
      <c r="Q13" s="19">
        <f t="shared" si="4"/>
        <v>1.6000000000000001E-3</v>
      </c>
      <c r="R13" s="19">
        <f t="shared" si="4"/>
        <v>1.9E-3</v>
      </c>
      <c r="S13" s="46">
        <f t="shared" si="4"/>
        <v>2.5000000000000001E-3</v>
      </c>
      <c r="T13" s="19"/>
      <c r="U13" s="19"/>
    </row>
    <row r="14" spans="1:21" x14ac:dyDescent="0.4">
      <c r="A14" s="125" t="s">
        <v>44</v>
      </c>
      <c r="B14" s="138">
        <f t="shared" ref="B14:L17" si="5">VLOOKUP($A14,$A$36:$BI$62,B$30,FALSE)</f>
        <v>3.8E-3</v>
      </c>
      <c r="C14" s="19">
        <f t="shared" si="5"/>
        <v>2.0999999999999999E-3</v>
      </c>
      <c r="D14" s="19">
        <f t="shared" si="5"/>
        <v>2.2000000000000001E-3</v>
      </c>
      <c r="E14" s="19">
        <f t="shared" si="5"/>
        <v>1.9E-3</v>
      </c>
      <c r="F14" s="19">
        <f t="shared" si="5"/>
        <v>1.7000000000000001E-3</v>
      </c>
      <c r="G14" s="19">
        <f t="shared" si="5"/>
        <v>0</v>
      </c>
      <c r="H14" s="19">
        <f t="shared" si="5"/>
        <v>0</v>
      </c>
      <c r="I14" s="19">
        <f t="shared" si="5"/>
        <v>2.9999999999999997E-4</v>
      </c>
      <c r="J14" s="19">
        <f t="shared" si="5"/>
        <v>3.0999999999999999E-3</v>
      </c>
      <c r="K14" s="19">
        <f t="shared" si="5"/>
        <v>2.7000000000000001E-3</v>
      </c>
      <c r="L14" s="19">
        <f t="shared" si="5"/>
        <v>2.3999999999999998E-3</v>
      </c>
      <c r="M14" s="19">
        <f t="shared" si="4"/>
        <v>2.9999999999999997E-4</v>
      </c>
      <c r="N14" s="19">
        <f t="shared" si="4"/>
        <v>4.0999999999999995E-3</v>
      </c>
      <c r="O14" s="19">
        <f t="shared" si="4"/>
        <v>7.1999999999999998E-3</v>
      </c>
      <c r="P14" s="19">
        <f t="shared" si="4"/>
        <v>2.12E-2</v>
      </c>
      <c r="Q14" s="19">
        <f t="shared" si="4"/>
        <v>2.2799999999999997E-2</v>
      </c>
      <c r="R14" s="19">
        <f t="shared" si="4"/>
        <v>5.9299999999999999E-2</v>
      </c>
      <c r="S14" s="46">
        <f t="shared" si="4"/>
        <v>6.4699999999999994E-2</v>
      </c>
      <c r="T14" s="19"/>
      <c r="U14" s="19"/>
    </row>
    <row r="15" spans="1:21" x14ac:dyDescent="0.4">
      <c r="A15" s="125" t="s">
        <v>4</v>
      </c>
      <c r="B15" s="138">
        <f t="shared" si="5"/>
        <v>4.7000000000000002E-3</v>
      </c>
      <c r="C15" s="19">
        <f t="shared" si="5"/>
        <v>4.0000000000000001E-3</v>
      </c>
      <c r="D15" s="19">
        <f t="shared" si="5"/>
        <v>4.1999999999999997E-3</v>
      </c>
      <c r="E15" s="19">
        <f t="shared" si="5"/>
        <v>4.5999999999999999E-3</v>
      </c>
      <c r="F15" s="19">
        <f t="shared" si="5"/>
        <v>4.1999999999999997E-3</v>
      </c>
      <c r="G15" s="19">
        <f t="shared" si="5"/>
        <v>3.4000000000000002E-3</v>
      </c>
      <c r="H15" s="19">
        <f t="shared" si="5"/>
        <v>2.8999999999999998E-3</v>
      </c>
      <c r="I15" s="19">
        <f t="shared" si="5"/>
        <v>2.6000000000000003E-3</v>
      </c>
      <c r="J15" s="19">
        <f t="shared" si="5"/>
        <v>1.1000000000000001E-3</v>
      </c>
      <c r="K15" s="19">
        <f t="shared" si="5"/>
        <v>1.3000000000000002E-3</v>
      </c>
      <c r="L15" s="19">
        <f t="shared" si="5"/>
        <v>2E-3</v>
      </c>
      <c r="M15" s="19">
        <f t="shared" si="4"/>
        <v>1.4000000000000002E-3</v>
      </c>
      <c r="N15" s="19">
        <f t="shared" si="4"/>
        <v>2.2000000000000001E-3</v>
      </c>
      <c r="O15" s="19">
        <f t="shared" si="4"/>
        <v>1.7000000000000001E-3</v>
      </c>
      <c r="P15" s="19">
        <f t="shared" si="4"/>
        <v>1.4000000000000002E-3</v>
      </c>
      <c r="Q15" s="19">
        <f t="shared" si="4"/>
        <v>3.0999999999999999E-3</v>
      </c>
      <c r="R15" s="19">
        <f t="shared" si="4"/>
        <v>1.2999999999999999E-3</v>
      </c>
      <c r="S15" s="46">
        <f t="shared" si="4"/>
        <v>6.1000000000000004E-3</v>
      </c>
      <c r="T15" s="19"/>
      <c r="U15" s="19"/>
    </row>
    <row r="16" spans="1:21" x14ac:dyDescent="0.4">
      <c r="A16" s="125" t="s">
        <v>7</v>
      </c>
      <c r="B16" s="138">
        <f t="shared" si="5"/>
        <v>1.8100000000000002E-2</v>
      </c>
      <c r="C16" s="19">
        <f t="shared" si="5"/>
        <v>1.26E-2</v>
      </c>
      <c r="D16" s="19">
        <f t="shared" si="5"/>
        <v>7.7000000000000002E-3</v>
      </c>
      <c r="E16" s="19">
        <f t="shared" si="5"/>
        <v>7.4999999999999997E-3</v>
      </c>
      <c r="F16" s="19">
        <f t="shared" si="5"/>
        <v>1.5E-3</v>
      </c>
      <c r="G16" s="19">
        <f t="shared" si="5"/>
        <v>1.3000000000000002E-3</v>
      </c>
      <c r="H16" s="19">
        <f t="shared" si="5"/>
        <v>0</v>
      </c>
      <c r="I16" s="19">
        <f t="shared" si="5"/>
        <v>0</v>
      </c>
      <c r="J16" s="19">
        <f t="shared" si="5"/>
        <v>2.9999999999999997E-4</v>
      </c>
      <c r="K16" s="19">
        <f t="shared" si="5"/>
        <v>2.9999999999999997E-4</v>
      </c>
      <c r="L16" s="19">
        <f t="shared" si="5"/>
        <v>7.000000000000001E-4</v>
      </c>
      <c r="M16" s="19">
        <f t="shared" si="4"/>
        <v>1.3000000000000002E-3</v>
      </c>
      <c r="N16" s="19">
        <f t="shared" si="4"/>
        <v>2.6000000000000003E-3</v>
      </c>
      <c r="O16" s="19">
        <f t="shared" si="4"/>
        <v>5.4000000000000003E-3</v>
      </c>
      <c r="P16" s="19">
        <f t="shared" si="4"/>
        <v>8.3000000000000001E-3</v>
      </c>
      <c r="Q16" s="19">
        <f t="shared" si="4"/>
        <v>1.0900000000000002E-2</v>
      </c>
      <c r="R16" s="19">
        <f t="shared" si="4"/>
        <v>2.1700000000000001E-2</v>
      </c>
      <c r="S16" s="46">
        <f t="shared" si="4"/>
        <v>2.7400000000000004E-2</v>
      </c>
      <c r="T16" s="19"/>
      <c r="U16" s="19"/>
    </row>
    <row r="17" spans="1:31" x14ac:dyDescent="0.4">
      <c r="A17" s="125" t="s">
        <v>91</v>
      </c>
      <c r="B17" s="138">
        <f t="shared" si="5"/>
        <v>0</v>
      </c>
      <c r="C17" s="19">
        <f t="shared" si="5"/>
        <v>1.2800000000000001E-2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2.3999999999999998E-3</v>
      </c>
      <c r="I17" s="19">
        <f t="shared" si="5"/>
        <v>2.0999999999999999E-3</v>
      </c>
      <c r="J17" s="19">
        <f t="shared" si="5"/>
        <v>1.5E-3</v>
      </c>
      <c r="K17" s="19">
        <f t="shared" si="5"/>
        <v>2.0000000000000001E-4</v>
      </c>
      <c r="L17" s="19">
        <f t="shared" si="5"/>
        <v>3.4999999999999996E-3</v>
      </c>
      <c r="M17" s="19">
        <f t="shared" si="4"/>
        <v>3.5999999999999999E-3</v>
      </c>
      <c r="N17" s="19">
        <f t="shared" si="4"/>
        <v>4.8999999999999998E-3</v>
      </c>
      <c r="O17" s="19">
        <f t="shared" si="4"/>
        <v>7.9000000000000008E-3</v>
      </c>
      <c r="P17" s="19">
        <f t="shared" si="4"/>
        <v>5.4000000000000003E-3</v>
      </c>
      <c r="Q17" s="19">
        <f t="shared" si="4"/>
        <v>4.3E-3</v>
      </c>
      <c r="R17" s="19">
        <f t="shared" si="4"/>
        <v>2.5000000000000001E-3</v>
      </c>
      <c r="S17" s="46">
        <f t="shared" si="4"/>
        <v>4.4000000000000003E-3</v>
      </c>
      <c r="T17" s="19"/>
      <c r="U17" s="19"/>
    </row>
    <row r="18" spans="1:31" x14ac:dyDescent="0.4">
      <c r="A18" s="125" t="s">
        <v>75</v>
      </c>
      <c r="B18" s="138"/>
      <c r="C18" s="19"/>
      <c r="D18" s="19"/>
      <c r="E18" s="19"/>
      <c r="F18" s="19"/>
      <c r="G18" s="19"/>
      <c r="H18" s="19"/>
      <c r="I18" s="19"/>
      <c r="J18" s="19"/>
      <c r="K18" s="19"/>
      <c r="L18" s="19">
        <f>VLOOKUP($A18,$A$36:$BI$62,L$30,FALSE)</f>
        <v>0.01</v>
      </c>
      <c r="M18" s="19">
        <f t="shared" si="4"/>
        <v>1.1299999999999999E-2</v>
      </c>
      <c r="N18" s="19">
        <f t="shared" si="4"/>
        <v>1.3700000000000002E-2</v>
      </c>
      <c r="O18" s="19">
        <f t="shared" si="4"/>
        <v>1.18E-2</v>
      </c>
      <c r="P18" s="19">
        <f t="shared" si="4"/>
        <v>1.5900000000000001E-2</v>
      </c>
      <c r="Q18" s="19">
        <f t="shared" si="4"/>
        <v>9.5999999999999992E-3</v>
      </c>
      <c r="R18" s="19">
        <f t="shared" si="4"/>
        <v>7.8000000000000005E-3</v>
      </c>
      <c r="S18" s="46">
        <f t="shared" si="4"/>
        <v>1.34E-2</v>
      </c>
      <c r="T18" s="19"/>
      <c r="U18" s="19"/>
    </row>
    <row r="19" spans="1:31" x14ac:dyDescent="0.4">
      <c r="A19" s="125" t="s">
        <v>93</v>
      </c>
      <c r="B19" s="13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19"/>
      <c r="U19" s="19"/>
    </row>
    <row r="20" spans="1:31" x14ac:dyDescent="0.4">
      <c r="A20" s="125" t="s">
        <v>92</v>
      </c>
      <c r="B20" s="1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>
        <f t="shared" ref="M20:O24" si="6">VLOOKUP($A20,$A$36:$BI$62,M$30,FALSE)</f>
        <v>5.6999999999999993E-3</v>
      </c>
      <c r="N20" s="19">
        <f t="shared" si="6"/>
        <v>5.3E-3</v>
      </c>
      <c r="O20" s="19">
        <f t="shared" si="6"/>
        <v>4.8999999999999998E-3</v>
      </c>
      <c r="P20" s="19"/>
      <c r="Q20" s="19"/>
      <c r="R20" s="19"/>
      <c r="S20" s="46">
        <f>VLOOKUP($A20,$A$36:$BI$62,S$30,FALSE)</f>
        <v>5.0000000000000001E-4</v>
      </c>
      <c r="T20" s="19"/>
      <c r="U20" s="19"/>
    </row>
    <row r="21" spans="1:31" x14ac:dyDescent="0.4">
      <c r="A21" s="125" t="s">
        <v>77</v>
      </c>
      <c r="B21" s="138">
        <f t="shared" ref="B21:L21" si="7">VLOOKUP($A21,$A$36:$BI$62,B$30,FALSE)</f>
        <v>8.9999999999999998E-4</v>
      </c>
      <c r="C21" s="19">
        <f t="shared" si="7"/>
        <v>1.4000000000000002E-3</v>
      </c>
      <c r="D21" s="19">
        <f t="shared" si="7"/>
        <v>1.9E-3</v>
      </c>
      <c r="E21" s="19">
        <f t="shared" si="7"/>
        <v>3.2000000000000002E-3</v>
      </c>
      <c r="F21" s="19">
        <f t="shared" si="7"/>
        <v>1.5E-3</v>
      </c>
      <c r="G21" s="19">
        <f t="shared" si="7"/>
        <v>6.1000000000000004E-3</v>
      </c>
      <c r="H21" s="19">
        <f t="shared" si="7"/>
        <v>5.5000000000000005E-3</v>
      </c>
      <c r="I21" s="19">
        <f t="shared" si="7"/>
        <v>6.8000000000000005E-3</v>
      </c>
      <c r="J21" s="19">
        <f t="shared" si="7"/>
        <v>7.8000000000000005E-3</v>
      </c>
      <c r="K21" s="19">
        <f t="shared" si="7"/>
        <v>7.6E-3</v>
      </c>
      <c r="L21" s="19">
        <f t="shared" si="7"/>
        <v>0.01</v>
      </c>
      <c r="M21" s="19">
        <f t="shared" si="6"/>
        <v>2.5000000000000001E-3</v>
      </c>
      <c r="N21" s="19">
        <f t="shared" si="6"/>
        <v>3.4000000000000002E-3</v>
      </c>
      <c r="O21" s="19">
        <f t="shared" si="6"/>
        <v>1.1000000000000001E-3</v>
      </c>
      <c r="P21" s="19">
        <f t="shared" ref="P21:R24" si="8">VLOOKUP($A21,$A$36:$BI$62,P$30,FALSE)</f>
        <v>1.1999999999999999E-3</v>
      </c>
      <c r="Q21" s="19">
        <f t="shared" si="8"/>
        <v>1.6000000000000001E-3</v>
      </c>
      <c r="R21" s="19">
        <f t="shared" si="8"/>
        <v>1.5E-3</v>
      </c>
      <c r="S21" s="46">
        <f>VLOOKUP($A21,$A$36:$BI$62,S$30,FALSE)</f>
        <v>5.9999999999999995E-4</v>
      </c>
      <c r="T21" s="19"/>
      <c r="U21" s="19"/>
    </row>
    <row r="22" spans="1:31" x14ac:dyDescent="0.4">
      <c r="A22" s="125" t="s">
        <v>79</v>
      </c>
      <c r="B22" s="138"/>
      <c r="C22" s="19"/>
      <c r="D22" s="19"/>
      <c r="E22" s="19"/>
      <c r="F22" s="19"/>
      <c r="G22" s="19"/>
      <c r="H22" s="19"/>
      <c r="I22" s="19"/>
      <c r="J22" s="19"/>
      <c r="K22" s="19"/>
      <c r="L22" s="19">
        <f>VLOOKUP($A22,$A$36:$BI$62,L$30,FALSE)</f>
        <v>4.0000000000000002E-4</v>
      </c>
      <c r="M22" s="19">
        <f t="shared" si="6"/>
        <v>1.3000000000000002E-3</v>
      </c>
      <c r="N22" s="19">
        <f t="shared" si="6"/>
        <v>7.9000000000000008E-3</v>
      </c>
      <c r="O22" s="19">
        <f t="shared" si="6"/>
        <v>8.0000000000000002E-3</v>
      </c>
      <c r="P22" s="19">
        <f t="shared" si="8"/>
        <v>8.1000000000000013E-3</v>
      </c>
      <c r="Q22" s="19">
        <f t="shared" si="8"/>
        <v>1.11E-2</v>
      </c>
      <c r="R22" s="19">
        <f t="shared" si="8"/>
        <v>1.44E-2</v>
      </c>
      <c r="S22" s="46">
        <f>VLOOKUP($A22,$A$36:$BI$62,S$30,FALSE)</f>
        <v>1.4499999999999999E-2</v>
      </c>
      <c r="T22" s="19"/>
      <c r="U22" s="19"/>
    </row>
    <row r="23" spans="1:31" x14ac:dyDescent="0.4">
      <c r="A23" s="125" t="s">
        <v>5</v>
      </c>
      <c r="B23" s="138"/>
      <c r="C23" s="19"/>
      <c r="D23" s="19"/>
      <c r="E23" s="19"/>
      <c r="F23" s="19"/>
      <c r="G23" s="19"/>
      <c r="H23" s="19"/>
      <c r="I23" s="19"/>
      <c r="J23" s="19"/>
      <c r="K23" s="19"/>
      <c r="L23" s="19">
        <f>VLOOKUP($A23,$A$36:$BI$62,L$30,FALSE)</f>
        <v>5.7999999999999996E-3</v>
      </c>
      <c r="M23" s="19">
        <f t="shared" si="6"/>
        <v>6.0000000000000001E-3</v>
      </c>
      <c r="N23" s="19">
        <f t="shared" si="6"/>
        <v>7.0999999999999995E-3</v>
      </c>
      <c r="O23" s="19">
        <f t="shared" si="6"/>
        <v>7.1999999999999998E-3</v>
      </c>
      <c r="P23" s="19">
        <f t="shared" si="8"/>
        <v>1.46E-2</v>
      </c>
      <c r="Q23" s="19">
        <f t="shared" si="8"/>
        <v>1.5100000000000001E-2</v>
      </c>
      <c r="R23" s="19">
        <f t="shared" si="8"/>
        <v>1.1200000000000002E-2</v>
      </c>
      <c r="S23" s="46">
        <f>VLOOKUP($A23,$A$36:$BI$62,S$30,FALSE)</f>
        <v>1.1599999999999999E-2</v>
      </c>
      <c r="T23" s="19"/>
      <c r="U23" s="19"/>
    </row>
    <row r="24" spans="1:31" x14ac:dyDescent="0.4">
      <c r="A24" s="125" t="s">
        <v>78</v>
      </c>
      <c r="B24" s="138">
        <f t="shared" ref="B24:K24" si="9">VLOOKUP($A24,$A$36:$BI$62,B$30,FALSE)</f>
        <v>8.8000000000000005E-3</v>
      </c>
      <c r="C24" s="19">
        <f t="shared" si="9"/>
        <v>4.7000000000000002E-3</v>
      </c>
      <c r="D24" s="19">
        <f t="shared" si="9"/>
        <v>4.0000000000000001E-3</v>
      </c>
      <c r="E24" s="19">
        <f t="shared" si="9"/>
        <v>2E-3</v>
      </c>
      <c r="F24" s="19">
        <f t="shared" si="9"/>
        <v>2E-3</v>
      </c>
      <c r="G24" s="19">
        <f t="shared" si="9"/>
        <v>1.9E-3</v>
      </c>
      <c r="H24" s="19">
        <f t="shared" si="9"/>
        <v>1.3000000000000002E-3</v>
      </c>
      <c r="I24" s="19">
        <f t="shared" si="9"/>
        <v>1.5E-3</v>
      </c>
      <c r="J24" s="19">
        <f t="shared" si="9"/>
        <v>1E-3</v>
      </c>
      <c r="K24" s="19">
        <f t="shared" si="9"/>
        <v>2.2000000000000001E-3</v>
      </c>
      <c r="L24" s="19">
        <f>VLOOKUP($A24,$A$36:$BI$62,L$30,FALSE)</f>
        <v>5.0000000000000001E-3</v>
      </c>
      <c r="M24" s="19">
        <f t="shared" si="6"/>
        <v>4.5999999999999999E-3</v>
      </c>
      <c r="N24" s="19">
        <f t="shared" si="6"/>
        <v>3.3000000000000004E-3</v>
      </c>
      <c r="O24" s="19">
        <f t="shared" si="6"/>
        <v>4.0000000000000001E-3</v>
      </c>
      <c r="P24" s="19">
        <f t="shared" si="8"/>
        <v>4.5999999999999999E-3</v>
      </c>
      <c r="Q24" s="19">
        <f t="shared" si="8"/>
        <v>7.1999999999999998E-3</v>
      </c>
      <c r="R24" s="19">
        <f t="shared" si="8"/>
        <v>8.6999999999999994E-3</v>
      </c>
      <c r="S24" s="46">
        <f>VLOOKUP($A24,$A$36:$BI$62,S$30,FALSE)</f>
        <v>3.3000000000000004E-3</v>
      </c>
      <c r="T24" s="19"/>
      <c r="U24" s="19"/>
    </row>
    <row r="25" spans="1:31" x14ac:dyDescent="0.4">
      <c r="A25" s="125" t="s">
        <v>57</v>
      </c>
      <c r="B25" s="13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f>VLOOKUP($A25,$A$36:$BI$62,M$30,FALSE)</f>
        <v>1.3700000000000002E-2</v>
      </c>
      <c r="N25" s="19"/>
      <c r="O25" s="19"/>
      <c r="P25" s="19"/>
      <c r="Q25" s="19"/>
      <c r="R25" s="19"/>
      <c r="S25" s="46"/>
      <c r="T25" s="19"/>
      <c r="U25" s="19"/>
    </row>
    <row r="26" spans="1:31" x14ac:dyDescent="0.4">
      <c r="A26" s="125" t="s">
        <v>46</v>
      </c>
      <c r="B26" s="138">
        <f t="shared" ref="B26:C28" si="10">VLOOKUP($A26,$A$36:$BI$62,B$30,FALSE)</f>
        <v>1E-4</v>
      </c>
      <c r="C26" s="19">
        <f t="shared" si="10"/>
        <v>1E-4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f t="shared" ref="O26:P28" si="11">VLOOKUP($A26,$A$36:$BI$62,O$30,FALSE)</f>
        <v>2.2000000000000001E-3</v>
      </c>
      <c r="P26" s="19">
        <f t="shared" si="11"/>
        <v>8.6E-3</v>
      </c>
      <c r="Q26" s="19"/>
      <c r="R26" s="19"/>
      <c r="S26" s="46"/>
      <c r="T26" s="19"/>
      <c r="U26" s="19"/>
    </row>
    <row r="27" spans="1:31" x14ac:dyDescent="0.4">
      <c r="A27" s="168" t="s">
        <v>88</v>
      </c>
      <c r="B27" s="141">
        <f t="shared" si="10"/>
        <v>5.3E-3</v>
      </c>
      <c r="C27" s="52">
        <f t="shared" si="10"/>
        <v>5.4000000000000003E-3</v>
      </c>
      <c r="D27" s="52">
        <f t="shared" ref="D27:N28" si="12">VLOOKUP($A27,$A$36:$BI$62,D$30,FALSE)</f>
        <v>5.2000000000000006E-3</v>
      </c>
      <c r="E27" s="52">
        <f t="shared" si="12"/>
        <v>4.0999999999999995E-3</v>
      </c>
      <c r="F27" s="52">
        <f t="shared" si="12"/>
        <v>3.4999999999999996E-3</v>
      </c>
      <c r="G27" s="52">
        <f t="shared" si="12"/>
        <v>3.0999999999999999E-3</v>
      </c>
      <c r="H27" s="52">
        <f t="shared" si="12"/>
        <v>3.3000000000000004E-3</v>
      </c>
      <c r="I27" s="52">
        <f t="shared" si="12"/>
        <v>4.3E-3</v>
      </c>
      <c r="J27" s="52">
        <f t="shared" si="12"/>
        <v>4.5999999999999999E-3</v>
      </c>
      <c r="K27" s="52">
        <f t="shared" si="12"/>
        <v>6.0000000000000001E-3</v>
      </c>
      <c r="L27" s="52">
        <f t="shared" si="12"/>
        <v>6.1999999999999998E-3</v>
      </c>
      <c r="M27" s="52">
        <f t="shared" si="12"/>
        <v>7.4999999999999997E-3</v>
      </c>
      <c r="N27" s="52">
        <f t="shared" si="12"/>
        <v>8.3999999999999995E-3</v>
      </c>
      <c r="O27" s="52">
        <f t="shared" si="11"/>
        <v>1.17E-2</v>
      </c>
      <c r="P27" s="52">
        <f t="shared" si="11"/>
        <v>1.3200000000000002E-2</v>
      </c>
      <c r="Q27" s="52">
        <f t="shared" ref="Q27:S28" si="13">VLOOKUP($A27,$A$36:$BI$62,Q$30,FALSE)</f>
        <v>1.41E-2</v>
      </c>
      <c r="R27" s="52">
        <f t="shared" si="13"/>
        <v>1.11E-2</v>
      </c>
      <c r="S27" s="53">
        <f t="shared" si="13"/>
        <v>1.1200000000000002E-2</v>
      </c>
      <c r="T27" s="19"/>
      <c r="U27" s="19"/>
    </row>
    <row r="28" spans="1:31" x14ac:dyDescent="0.4">
      <c r="A28" s="142" t="s">
        <v>25</v>
      </c>
      <c r="B28" s="141">
        <f t="shared" si="10"/>
        <v>1.21E-2</v>
      </c>
      <c r="C28" s="52">
        <f t="shared" si="10"/>
        <v>8.9999999999999993E-3</v>
      </c>
      <c r="D28" s="52">
        <f t="shared" si="12"/>
        <v>8.0000000000000002E-3</v>
      </c>
      <c r="E28" s="52">
        <f t="shared" si="12"/>
        <v>6.1999999999999998E-3</v>
      </c>
      <c r="F28" s="52">
        <f t="shared" si="12"/>
        <v>5.1000000000000004E-3</v>
      </c>
      <c r="G28" s="52">
        <f t="shared" si="12"/>
        <v>4.1999999999999997E-3</v>
      </c>
      <c r="H28" s="52">
        <f t="shared" si="12"/>
        <v>4.4000000000000003E-3</v>
      </c>
      <c r="I28" s="52">
        <f t="shared" si="12"/>
        <v>5.3E-3</v>
      </c>
      <c r="J28" s="52">
        <f t="shared" si="12"/>
        <v>5.7999999999999996E-3</v>
      </c>
      <c r="K28" s="52">
        <f t="shared" si="12"/>
        <v>6.7000000000000002E-3</v>
      </c>
      <c r="L28" s="52">
        <f t="shared" si="12"/>
        <v>7.4000000000000003E-3</v>
      </c>
      <c r="M28" s="52">
        <f t="shared" si="12"/>
        <v>9.300000000000001E-3</v>
      </c>
      <c r="N28" s="52">
        <f t="shared" si="12"/>
        <v>1.06E-2</v>
      </c>
      <c r="O28" s="52">
        <f t="shared" si="11"/>
        <v>1.2800000000000001E-2</v>
      </c>
      <c r="P28" s="52">
        <f t="shared" si="11"/>
        <v>1.5600000000000001E-2</v>
      </c>
      <c r="Q28" s="52">
        <f t="shared" si="13"/>
        <v>1.6500000000000001E-2</v>
      </c>
      <c r="R28" s="52">
        <f t="shared" si="13"/>
        <v>1.89E-2</v>
      </c>
      <c r="S28" s="53">
        <f t="shared" si="13"/>
        <v>2.0899999999999998E-2</v>
      </c>
      <c r="T28" s="19"/>
      <c r="U28" s="19"/>
    </row>
    <row r="29" spans="1:31" x14ac:dyDescent="0.4">
      <c r="A29" s="9"/>
    </row>
    <row r="30" spans="1:31" s="38" customFormat="1" x14ac:dyDescent="0.4">
      <c r="A30" s="186"/>
      <c r="B30" s="187">
        <v>4</v>
      </c>
      <c r="C30" s="187">
        <v>7</v>
      </c>
      <c r="D30" s="188">
        <v>10</v>
      </c>
      <c r="E30" s="187">
        <v>13</v>
      </c>
      <c r="F30" s="187">
        <v>16</v>
      </c>
      <c r="G30" s="188">
        <v>19</v>
      </c>
      <c r="H30" s="187">
        <v>22</v>
      </c>
      <c r="I30" s="187">
        <v>25</v>
      </c>
      <c r="J30" s="188">
        <v>28</v>
      </c>
      <c r="K30" s="187">
        <v>31</v>
      </c>
      <c r="L30" s="187">
        <v>34</v>
      </c>
      <c r="M30" s="188">
        <v>37</v>
      </c>
      <c r="N30" s="187">
        <v>40</v>
      </c>
      <c r="O30" s="187">
        <v>43</v>
      </c>
      <c r="P30" s="188">
        <v>46</v>
      </c>
      <c r="Q30" s="187">
        <v>49</v>
      </c>
      <c r="R30" s="187">
        <v>52</v>
      </c>
      <c r="S30" s="188">
        <v>55</v>
      </c>
      <c r="T30" s="187">
        <v>58</v>
      </c>
      <c r="U30" s="187">
        <v>61</v>
      </c>
      <c r="V30" s="189"/>
      <c r="W30" s="190"/>
      <c r="X30" s="187"/>
      <c r="Y30" s="189"/>
      <c r="Z30" s="190"/>
      <c r="AA30" s="187"/>
      <c r="AB30" s="189"/>
      <c r="AC30" s="187"/>
      <c r="AD30" s="187"/>
      <c r="AE30" s="189"/>
    </row>
    <row r="32" spans="1:31" x14ac:dyDescent="0.4">
      <c r="A32" s="39" t="s">
        <v>42</v>
      </c>
    </row>
    <row r="33" spans="1:55" x14ac:dyDescent="0.4">
      <c r="A33" s="2" t="s">
        <v>136</v>
      </c>
      <c r="E33" s="2"/>
    </row>
    <row r="34" spans="1:55" s="10" customFormat="1" x14ac:dyDescent="0.4">
      <c r="A34" s="22" t="s">
        <v>10</v>
      </c>
      <c r="B34" s="23">
        <v>39813</v>
      </c>
      <c r="C34" s="24"/>
      <c r="D34" s="25"/>
      <c r="E34" s="23">
        <v>39994</v>
      </c>
      <c r="F34" s="24"/>
      <c r="G34" s="25"/>
      <c r="H34" s="23">
        <v>40178</v>
      </c>
      <c r="I34" s="24"/>
      <c r="J34" s="25"/>
      <c r="K34" s="23">
        <v>40359</v>
      </c>
      <c r="L34" s="24"/>
      <c r="M34" s="25"/>
      <c r="N34" s="23">
        <v>40543</v>
      </c>
      <c r="O34" s="24"/>
      <c r="P34" s="25"/>
      <c r="Q34" s="23">
        <v>40724</v>
      </c>
      <c r="R34" s="24"/>
      <c r="S34" s="25"/>
      <c r="T34" s="23">
        <v>40908</v>
      </c>
      <c r="U34" s="24"/>
      <c r="V34" s="25"/>
      <c r="W34" s="23">
        <v>41090</v>
      </c>
      <c r="X34" s="24"/>
      <c r="Y34" s="25"/>
      <c r="Z34" s="23">
        <v>41274</v>
      </c>
      <c r="AA34" s="24"/>
      <c r="AB34" s="25"/>
      <c r="AC34" s="23">
        <v>41455</v>
      </c>
      <c r="AD34" s="24"/>
      <c r="AE34" s="25"/>
      <c r="AF34" s="23">
        <v>41639</v>
      </c>
      <c r="AG34" s="24"/>
      <c r="AH34" s="25"/>
      <c r="AI34" s="23">
        <v>41820</v>
      </c>
      <c r="AJ34" s="24"/>
      <c r="AK34" s="25"/>
      <c r="AL34" s="23">
        <v>42004</v>
      </c>
      <c r="AM34" s="24"/>
      <c r="AN34" s="25"/>
      <c r="AO34" s="23">
        <v>42185</v>
      </c>
      <c r="AP34" s="24"/>
      <c r="AQ34" s="25"/>
      <c r="AR34" s="23">
        <v>42369</v>
      </c>
      <c r="AS34" s="24"/>
      <c r="AT34" s="25"/>
      <c r="AU34" s="23">
        <v>42551</v>
      </c>
      <c r="AV34" s="24"/>
      <c r="AW34" s="25"/>
      <c r="AX34" s="23">
        <v>42735</v>
      </c>
      <c r="AY34" s="24"/>
      <c r="AZ34" s="25"/>
      <c r="BA34" s="24">
        <v>42916</v>
      </c>
      <c r="BB34" s="24"/>
      <c r="BC34" s="25"/>
    </row>
    <row r="35" spans="1:55" x14ac:dyDescent="0.4">
      <c r="A35" s="26"/>
      <c r="B35" s="27" t="s">
        <v>11</v>
      </c>
      <c r="C35" s="28" t="s">
        <v>137</v>
      </c>
      <c r="D35" s="29" t="s">
        <v>12</v>
      </c>
      <c r="E35" s="27" t="s">
        <v>11</v>
      </c>
      <c r="F35" s="28" t="s">
        <v>138</v>
      </c>
      <c r="G35" s="29" t="s">
        <v>12</v>
      </c>
      <c r="H35" s="27" t="s">
        <v>139</v>
      </c>
      <c r="I35" s="28" t="s">
        <v>140</v>
      </c>
      <c r="J35" s="29" t="s">
        <v>12</v>
      </c>
      <c r="K35" s="27" t="s">
        <v>141</v>
      </c>
      <c r="L35" s="28" t="s">
        <v>140</v>
      </c>
      <c r="M35" s="29" t="s">
        <v>12</v>
      </c>
      <c r="N35" s="27" t="s">
        <v>11</v>
      </c>
      <c r="O35" s="28" t="s">
        <v>137</v>
      </c>
      <c r="P35" s="29" t="s">
        <v>12</v>
      </c>
      <c r="Q35" s="27" t="s">
        <v>141</v>
      </c>
      <c r="R35" s="28" t="s">
        <v>13</v>
      </c>
      <c r="S35" s="29" t="s">
        <v>12</v>
      </c>
      <c r="T35" s="27" t="s">
        <v>142</v>
      </c>
      <c r="U35" s="28" t="s">
        <v>143</v>
      </c>
      <c r="V35" s="29" t="s">
        <v>12</v>
      </c>
      <c r="W35" s="27" t="s">
        <v>139</v>
      </c>
      <c r="X35" s="28" t="s">
        <v>143</v>
      </c>
      <c r="Y35" s="29" t="s">
        <v>12</v>
      </c>
      <c r="Z35" s="27" t="s">
        <v>139</v>
      </c>
      <c r="AA35" s="28" t="s">
        <v>143</v>
      </c>
      <c r="AB35" s="29" t="s">
        <v>12</v>
      </c>
      <c r="AC35" s="27" t="s">
        <v>11</v>
      </c>
      <c r="AD35" s="28" t="s">
        <v>140</v>
      </c>
      <c r="AE35" s="29" t="s">
        <v>12</v>
      </c>
      <c r="AF35" s="27" t="s">
        <v>139</v>
      </c>
      <c r="AG35" s="28" t="s">
        <v>143</v>
      </c>
      <c r="AH35" s="29" t="s">
        <v>12</v>
      </c>
      <c r="AI35" s="27" t="s">
        <v>139</v>
      </c>
      <c r="AJ35" s="28" t="s">
        <v>140</v>
      </c>
      <c r="AK35" s="29" t="s">
        <v>12</v>
      </c>
      <c r="AL35" s="27" t="s">
        <v>144</v>
      </c>
      <c r="AM35" s="28" t="s">
        <v>137</v>
      </c>
      <c r="AN35" s="29" t="s">
        <v>12</v>
      </c>
      <c r="AO35" s="27" t="s">
        <v>139</v>
      </c>
      <c r="AP35" s="28" t="s">
        <v>137</v>
      </c>
      <c r="AQ35" s="29" t="s">
        <v>12</v>
      </c>
      <c r="AR35" s="27" t="s">
        <v>139</v>
      </c>
      <c r="AS35" s="28" t="s">
        <v>140</v>
      </c>
      <c r="AT35" s="29" t="s">
        <v>12</v>
      </c>
      <c r="AU35" s="27" t="s">
        <v>144</v>
      </c>
      <c r="AV35" s="28" t="s">
        <v>140</v>
      </c>
      <c r="AW35" s="29" t="s">
        <v>12</v>
      </c>
      <c r="AX35" s="27" t="s">
        <v>11</v>
      </c>
      <c r="AY35" s="28" t="s">
        <v>143</v>
      </c>
      <c r="AZ35" s="29" t="s">
        <v>12</v>
      </c>
      <c r="BA35" s="28" t="s">
        <v>141</v>
      </c>
      <c r="BB35" s="28" t="s">
        <v>143</v>
      </c>
      <c r="BC35" s="29" t="s">
        <v>12</v>
      </c>
    </row>
    <row r="36" spans="1:55" x14ac:dyDescent="0.4">
      <c r="A36" s="106" t="s">
        <v>145</v>
      </c>
      <c r="B36" s="122">
        <v>589743.52599999995</v>
      </c>
      <c r="C36" s="123">
        <f>B36*D36</f>
        <v>7902.5632483999998</v>
      </c>
      <c r="D36" s="108">
        <v>1.34E-2</v>
      </c>
      <c r="E36" s="122">
        <v>808658.79299999995</v>
      </c>
      <c r="F36" s="123">
        <f>E36*G36</f>
        <v>7763.1244127999989</v>
      </c>
      <c r="G36" s="108">
        <v>9.5999999999999992E-3</v>
      </c>
      <c r="H36" s="122">
        <v>771106.97</v>
      </c>
      <c r="I36" s="123">
        <f>H36*J36</f>
        <v>6631.5199419999999</v>
      </c>
      <c r="J36" s="108">
        <v>8.6E-3</v>
      </c>
      <c r="K36" s="122">
        <v>863346.41299999994</v>
      </c>
      <c r="L36" s="123">
        <f>K36*M36</f>
        <v>5698.0863257999999</v>
      </c>
      <c r="M36" s="108">
        <v>6.6000000000000008E-3</v>
      </c>
      <c r="N36" s="122">
        <v>906732.17500000005</v>
      </c>
      <c r="O36" s="123">
        <f>N36*P36</f>
        <v>5077.7001800000007</v>
      </c>
      <c r="P36" s="108">
        <v>5.6000000000000008E-3</v>
      </c>
      <c r="Q36" s="122">
        <v>977346.92799999996</v>
      </c>
      <c r="R36" s="123">
        <f>Q36*S36</f>
        <v>4495.7958687999999</v>
      </c>
      <c r="S36" s="108">
        <v>4.5999999999999999E-3</v>
      </c>
      <c r="T36" s="122">
        <v>1046136.632</v>
      </c>
      <c r="U36" s="123">
        <f>T36*V36</f>
        <v>4916.8421704000002</v>
      </c>
      <c r="V36" s="108">
        <v>4.7000000000000002E-3</v>
      </c>
      <c r="W36" s="122">
        <v>1104878.949</v>
      </c>
      <c r="X36" s="123">
        <f>W36*Y36</f>
        <v>6518.7857991000001</v>
      </c>
      <c r="Y36" s="108">
        <v>5.8999999999999999E-3</v>
      </c>
      <c r="Z36" s="110">
        <v>1180245</v>
      </c>
      <c r="AA36" s="111">
        <f t="shared" ref="AA36:AA62" si="14">Z36*AB36</f>
        <v>7553.5680000000002</v>
      </c>
      <c r="AB36" s="112">
        <v>6.4000000000000003E-3</v>
      </c>
      <c r="AC36" s="110">
        <v>1259693</v>
      </c>
      <c r="AD36" s="111">
        <f t="shared" ref="AD36:AD62" si="15">AC36*AE36</f>
        <v>9195.7589000000007</v>
      </c>
      <c r="AE36" s="112">
        <v>7.3000000000000001E-3</v>
      </c>
      <c r="AF36" s="110">
        <v>1339766</v>
      </c>
      <c r="AG36" s="111">
        <f t="shared" ref="AG36:AG62" si="16">AF36*AH36</f>
        <v>10584.151400000001</v>
      </c>
      <c r="AH36" s="112">
        <v>7.9000000000000008E-3</v>
      </c>
      <c r="AI36" s="110">
        <v>1432732</v>
      </c>
      <c r="AJ36" s="111">
        <f t="shared" ref="AJ36:AJ62" si="17">AI36*AK36</f>
        <v>14470.593199999999</v>
      </c>
      <c r="AK36" s="112">
        <v>1.01E-2</v>
      </c>
      <c r="AL36" s="110">
        <v>1519765</v>
      </c>
      <c r="AM36" s="111">
        <f t="shared" ref="AM36:AM62" si="18">AL36*AN36</f>
        <v>17629.273999999998</v>
      </c>
      <c r="AN36" s="112">
        <v>1.1599999999999999E-2</v>
      </c>
      <c r="AO36" s="110">
        <v>1598114</v>
      </c>
      <c r="AP36" s="111">
        <f t="shared" ref="AP36:AP62" si="19">AO36*AQ36</f>
        <v>21574.539000000004</v>
      </c>
      <c r="AQ36" s="112">
        <v>1.3500000000000002E-2</v>
      </c>
      <c r="AR36" s="110">
        <v>1596134</v>
      </c>
      <c r="AS36" s="111">
        <f t="shared" ref="AS36:AS62" si="20">AR36*AT36</f>
        <v>27293.8914</v>
      </c>
      <c r="AT36" s="112">
        <v>1.7100000000000001E-2</v>
      </c>
      <c r="AU36" s="110">
        <v>1648386</v>
      </c>
      <c r="AV36" s="111">
        <f t="shared" ref="AV36:AV62" si="21">AU36*AW36</f>
        <v>30000.625200000002</v>
      </c>
      <c r="AW36" s="112">
        <v>1.8200000000000001E-2</v>
      </c>
      <c r="AX36" s="110">
        <v>1731314</v>
      </c>
      <c r="AY36" s="111">
        <f t="shared" ref="AY36:AY62" si="22">AX36*AZ36</f>
        <v>41378.404600000002</v>
      </c>
      <c r="AZ36" s="112">
        <v>2.3900000000000001E-2</v>
      </c>
      <c r="BA36" s="110">
        <v>1798125</v>
      </c>
      <c r="BB36" s="111">
        <f t="shared" ref="BB36:BB60" si="23">BA36*BC36</f>
        <v>50347.5</v>
      </c>
      <c r="BC36" s="112">
        <v>2.8000000000000001E-2</v>
      </c>
    </row>
    <row r="37" spans="1:55" x14ac:dyDescent="0.4">
      <c r="A37" s="45" t="s">
        <v>3</v>
      </c>
      <c r="B37" s="75">
        <v>174664.00399999999</v>
      </c>
      <c r="C37" s="123">
        <f t="shared" ref="C37:C62" si="24">B37*D37</f>
        <v>4488.8649028</v>
      </c>
      <c r="D37" s="16">
        <v>2.5700000000000001E-2</v>
      </c>
      <c r="E37" s="75">
        <v>218437.58799999999</v>
      </c>
      <c r="F37" s="123">
        <f t="shared" ref="F37:F62" si="25">E37*G37</f>
        <v>4281.3767247999995</v>
      </c>
      <c r="G37" s="16">
        <v>1.9599999999999999E-2</v>
      </c>
      <c r="H37" s="75">
        <v>202455.266</v>
      </c>
      <c r="I37" s="123">
        <f t="shared" ref="I37:I62" si="26">H37*J37</f>
        <v>4008.6142668000002</v>
      </c>
      <c r="J37" s="16">
        <v>1.9800000000000002E-2</v>
      </c>
      <c r="K37" s="75">
        <v>217863.234</v>
      </c>
      <c r="L37" s="123">
        <f t="shared" ref="L37:L62" si="27">K37*M37</f>
        <v>3507.5980673999998</v>
      </c>
      <c r="M37" s="16">
        <v>1.61E-2</v>
      </c>
      <c r="N37" s="75">
        <v>239344.45800000001</v>
      </c>
      <c r="O37" s="123">
        <f t="shared" ref="O37:O62" si="28">N37*P37</f>
        <v>2991.8057250000002</v>
      </c>
      <c r="P37" s="16">
        <v>1.2500000000000001E-2</v>
      </c>
      <c r="Q37" s="75">
        <v>264466.48300000001</v>
      </c>
      <c r="R37" s="123">
        <f t="shared" ref="R37:R62" si="29">Q37*S37</f>
        <v>2750.4514232000006</v>
      </c>
      <c r="S37" s="16">
        <v>1.0400000000000001E-2</v>
      </c>
      <c r="T37" s="75">
        <v>301013.06</v>
      </c>
      <c r="U37" s="123">
        <f t="shared" ref="U37:U62" si="30">T37*V37</f>
        <v>2949.9279879999999</v>
      </c>
      <c r="V37" s="16">
        <v>9.7999999999999997E-3</v>
      </c>
      <c r="W37" s="75">
        <v>327324.45799999998</v>
      </c>
      <c r="X37" s="123">
        <f t="shared" ref="X37:X62" si="31">W37*Y37</f>
        <v>3927.8934959999997</v>
      </c>
      <c r="Y37" s="16">
        <v>1.2E-2</v>
      </c>
      <c r="Z37" s="113">
        <v>354125</v>
      </c>
      <c r="AA37" s="114">
        <f t="shared" si="14"/>
        <v>3753.7249999999999</v>
      </c>
      <c r="AB37" s="115">
        <v>1.06E-2</v>
      </c>
      <c r="AC37" s="113">
        <v>383451</v>
      </c>
      <c r="AD37" s="114">
        <f t="shared" si="15"/>
        <v>4716.4472999999998</v>
      </c>
      <c r="AE37" s="115">
        <v>1.23E-2</v>
      </c>
      <c r="AF37" s="113">
        <v>379883</v>
      </c>
      <c r="AG37" s="114">
        <f t="shared" si="16"/>
        <v>6078.1279999999997</v>
      </c>
      <c r="AH37" s="115">
        <v>1.6E-2</v>
      </c>
      <c r="AI37" s="113">
        <v>371439</v>
      </c>
      <c r="AJ37" s="114">
        <f t="shared" si="17"/>
        <v>8023.0824000000002</v>
      </c>
      <c r="AK37" s="115">
        <v>2.1600000000000001E-2</v>
      </c>
      <c r="AL37" s="113">
        <v>376429</v>
      </c>
      <c r="AM37" s="114">
        <f t="shared" si="18"/>
        <v>9787.1540000000005</v>
      </c>
      <c r="AN37" s="115">
        <v>2.6000000000000002E-2</v>
      </c>
      <c r="AO37" s="113">
        <v>384383</v>
      </c>
      <c r="AP37" s="114">
        <f t="shared" si="19"/>
        <v>11608.366600000001</v>
      </c>
      <c r="AQ37" s="115">
        <v>3.0200000000000001E-2</v>
      </c>
      <c r="AR37" s="113">
        <v>350252</v>
      </c>
      <c r="AS37" s="114">
        <f t="shared" si="20"/>
        <v>13975.054800000002</v>
      </c>
      <c r="AT37" s="115">
        <v>3.9900000000000005E-2</v>
      </c>
      <c r="AU37" s="113">
        <v>338367</v>
      </c>
      <c r="AV37" s="114">
        <f t="shared" si="21"/>
        <v>14482.107600000001</v>
      </c>
      <c r="AW37" s="115">
        <v>4.2800000000000005E-2</v>
      </c>
      <c r="AX37" s="113">
        <v>337188</v>
      </c>
      <c r="AY37" s="114">
        <f t="shared" si="22"/>
        <v>16421.0556</v>
      </c>
      <c r="AZ37" s="115">
        <v>4.87E-2</v>
      </c>
      <c r="BA37" s="113">
        <v>320882</v>
      </c>
      <c r="BB37" s="114">
        <f t="shared" si="23"/>
        <v>17808.951000000001</v>
      </c>
      <c r="BC37" s="115">
        <v>5.5500000000000001E-2</v>
      </c>
    </row>
    <row r="38" spans="1:55" x14ac:dyDescent="0.4">
      <c r="A38" s="45" t="s">
        <v>2</v>
      </c>
      <c r="B38" s="75">
        <v>69121.357999999993</v>
      </c>
      <c r="C38" s="123">
        <f t="shared" si="24"/>
        <v>1983.7829746</v>
      </c>
      <c r="D38" s="16">
        <v>2.8700000000000003E-2</v>
      </c>
      <c r="E38" s="75">
        <v>107652.842</v>
      </c>
      <c r="F38" s="123">
        <f t="shared" si="25"/>
        <v>2088.4651348000002</v>
      </c>
      <c r="G38" s="16">
        <v>1.9400000000000001E-2</v>
      </c>
      <c r="H38" s="75">
        <v>88315.982999999993</v>
      </c>
      <c r="I38" s="123">
        <f t="shared" si="26"/>
        <v>1572.0244974</v>
      </c>
      <c r="J38" s="16">
        <v>1.78E-2</v>
      </c>
      <c r="K38" s="75">
        <v>101935.24800000001</v>
      </c>
      <c r="L38" s="123">
        <f t="shared" si="27"/>
        <v>1172.2553520000001</v>
      </c>
      <c r="M38" s="16">
        <v>1.15E-2</v>
      </c>
      <c r="N38" s="75">
        <v>111587.341</v>
      </c>
      <c r="O38" s="123">
        <f t="shared" si="28"/>
        <v>1182.8258146000001</v>
      </c>
      <c r="P38" s="16">
        <v>1.06E-2</v>
      </c>
      <c r="Q38" s="75">
        <v>129178.28599999999</v>
      </c>
      <c r="R38" s="123">
        <f t="shared" si="29"/>
        <v>955.91931639999996</v>
      </c>
      <c r="S38" s="16">
        <v>7.4000000000000003E-3</v>
      </c>
      <c r="T38" s="75">
        <v>154511.92300000001</v>
      </c>
      <c r="U38" s="123">
        <f t="shared" si="30"/>
        <v>1205.1929994000002</v>
      </c>
      <c r="V38" s="16">
        <v>7.8000000000000005E-3</v>
      </c>
      <c r="W38" s="75">
        <v>182176.70499999999</v>
      </c>
      <c r="X38" s="123">
        <f t="shared" si="31"/>
        <v>1730.6786974999998</v>
      </c>
      <c r="Y38" s="16">
        <v>9.4999999999999998E-3</v>
      </c>
      <c r="Z38" s="113">
        <v>203400</v>
      </c>
      <c r="AA38" s="114">
        <f t="shared" si="14"/>
        <v>2928.96</v>
      </c>
      <c r="AB38" s="115">
        <v>1.44E-2</v>
      </c>
      <c r="AC38" s="113">
        <v>235310</v>
      </c>
      <c r="AD38" s="114">
        <f t="shared" si="15"/>
        <v>3576.712</v>
      </c>
      <c r="AE38" s="115">
        <v>1.52E-2</v>
      </c>
      <c r="AF38" s="113">
        <v>253692</v>
      </c>
      <c r="AG38" s="114">
        <f t="shared" si="16"/>
        <v>3450.2112000000002</v>
      </c>
      <c r="AH38" s="115">
        <v>1.3600000000000001E-2</v>
      </c>
      <c r="AI38" s="113">
        <v>289772</v>
      </c>
      <c r="AJ38" s="114">
        <f t="shared" si="17"/>
        <v>4752.2607999999991</v>
      </c>
      <c r="AK38" s="115">
        <v>1.6399999999999998E-2</v>
      </c>
      <c r="AL38" s="113">
        <v>317184</v>
      </c>
      <c r="AM38" s="114">
        <f t="shared" si="18"/>
        <v>5328.6911999999993</v>
      </c>
      <c r="AN38" s="115">
        <v>1.6799999999999999E-2</v>
      </c>
      <c r="AO38" s="113">
        <v>315298</v>
      </c>
      <c r="AP38" s="114">
        <f t="shared" si="19"/>
        <v>6400.5493999999999</v>
      </c>
      <c r="AQ38" s="115">
        <v>2.0299999999999999E-2</v>
      </c>
      <c r="AR38" s="113">
        <v>299024</v>
      </c>
      <c r="AS38" s="114">
        <f t="shared" si="20"/>
        <v>8940.8176000000003</v>
      </c>
      <c r="AT38" s="115">
        <v>2.9900000000000003E-2</v>
      </c>
      <c r="AU38" s="113">
        <v>290389</v>
      </c>
      <c r="AV38" s="114">
        <f t="shared" si="21"/>
        <v>10366.8873</v>
      </c>
      <c r="AW38" s="115">
        <v>3.5700000000000003E-2</v>
      </c>
      <c r="AX38" s="113">
        <v>303465</v>
      </c>
      <c r="AY38" s="114">
        <f t="shared" si="22"/>
        <v>16629.882000000001</v>
      </c>
      <c r="AZ38" s="115">
        <v>5.4800000000000001E-2</v>
      </c>
      <c r="BA38" s="113">
        <v>282168</v>
      </c>
      <c r="BB38" s="114">
        <f t="shared" si="23"/>
        <v>20795.781600000002</v>
      </c>
      <c r="BC38" s="115">
        <v>7.3700000000000002E-2</v>
      </c>
    </row>
    <row r="39" spans="1:55" x14ac:dyDescent="0.4">
      <c r="A39" s="45" t="s">
        <v>9</v>
      </c>
      <c r="B39" s="75">
        <v>63952.62</v>
      </c>
      <c r="C39" s="123">
        <f t="shared" si="24"/>
        <v>396.50624399999998</v>
      </c>
      <c r="D39" s="16">
        <v>6.1999999999999998E-3</v>
      </c>
      <c r="E39" s="75">
        <v>76613.481</v>
      </c>
      <c r="F39" s="123">
        <f t="shared" si="25"/>
        <v>291.13122779999998</v>
      </c>
      <c r="G39" s="16">
        <v>3.8E-3</v>
      </c>
      <c r="H39" s="75">
        <v>80904.210999999996</v>
      </c>
      <c r="I39" s="123">
        <f t="shared" si="26"/>
        <v>234.62221189999997</v>
      </c>
      <c r="J39" s="16">
        <v>2.8999999999999998E-3</v>
      </c>
      <c r="K39" s="75">
        <v>101350.603</v>
      </c>
      <c r="L39" s="123">
        <f t="shared" si="27"/>
        <v>283.78168840000006</v>
      </c>
      <c r="M39" s="16">
        <v>2.8000000000000004E-3</v>
      </c>
      <c r="N39" s="75">
        <v>116295.395</v>
      </c>
      <c r="O39" s="123">
        <f t="shared" si="28"/>
        <v>186.07263200000003</v>
      </c>
      <c r="P39" s="16">
        <v>1.6000000000000001E-3</v>
      </c>
      <c r="Q39" s="75">
        <v>125123.962</v>
      </c>
      <c r="R39" s="123">
        <f t="shared" si="29"/>
        <v>187.68594300000001</v>
      </c>
      <c r="S39" s="16">
        <v>1.5E-3</v>
      </c>
      <c r="T39" s="75">
        <v>115118.113</v>
      </c>
      <c r="U39" s="123">
        <f t="shared" si="30"/>
        <v>184.1889808</v>
      </c>
      <c r="V39" s="16">
        <v>1.6000000000000001E-3</v>
      </c>
      <c r="W39" s="75">
        <v>107392.66099999999</v>
      </c>
      <c r="X39" s="123">
        <f t="shared" si="31"/>
        <v>161.08899149999999</v>
      </c>
      <c r="Y39" s="16">
        <v>1.5E-3</v>
      </c>
      <c r="Z39" s="113">
        <v>112803</v>
      </c>
      <c r="AA39" s="114">
        <f t="shared" si="14"/>
        <v>124.08330000000001</v>
      </c>
      <c r="AB39" s="115">
        <v>1.1000000000000001E-3</v>
      </c>
      <c r="AC39" s="113">
        <v>118232</v>
      </c>
      <c r="AD39" s="114">
        <f t="shared" si="15"/>
        <v>118.232</v>
      </c>
      <c r="AE39" s="115">
        <v>1E-3</v>
      </c>
      <c r="AF39" s="113">
        <v>149953</v>
      </c>
      <c r="AG39" s="114">
        <f t="shared" si="16"/>
        <v>74.976500000000001</v>
      </c>
      <c r="AH39" s="115">
        <v>5.0000000000000001E-4</v>
      </c>
      <c r="AI39" s="113">
        <v>173976</v>
      </c>
      <c r="AJ39" s="114">
        <f t="shared" si="17"/>
        <v>521.928</v>
      </c>
      <c r="AK39" s="115">
        <v>3.0000000000000001E-3</v>
      </c>
      <c r="AL39" s="113">
        <v>201190</v>
      </c>
      <c r="AM39" s="114">
        <f t="shared" si="18"/>
        <v>663.92700000000013</v>
      </c>
      <c r="AN39" s="115">
        <v>3.3000000000000004E-3</v>
      </c>
      <c r="AO39" s="113">
        <v>229325</v>
      </c>
      <c r="AP39" s="114">
        <f t="shared" si="19"/>
        <v>986.09749999999997</v>
      </c>
      <c r="AQ39" s="115">
        <v>4.3E-3</v>
      </c>
      <c r="AR39" s="113">
        <v>236579</v>
      </c>
      <c r="AS39" s="114">
        <f t="shared" si="20"/>
        <v>828.02649999999994</v>
      </c>
      <c r="AT39" s="115">
        <v>3.4999999999999996E-3</v>
      </c>
      <c r="AU39" s="113">
        <v>242245</v>
      </c>
      <c r="AV39" s="114">
        <f t="shared" si="21"/>
        <v>654.06150000000002</v>
      </c>
      <c r="AW39" s="115">
        <v>2.7000000000000001E-3</v>
      </c>
      <c r="AX39" s="113">
        <v>244285</v>
      </c>
      <c r="AY39" s="114">
        <f t="shared" si="22"/>
        <v>659.56950000000006</v>
      </c>
      <c r="AZ39" s="115">
        <v>2.7000000000000001E-3</v>
      </c>
      <c r="BA39" s="113">
        <v>273037</v>
      </c>
      <c r="BB39" s="114">
        <f t="shared" si="23"/>
        <v>764.50360000000012</v>
      </c>
      <c r="BC39" s="115">
        <v>2.8000000000000004E-3</v>
      </c>
    </row>
    <row r="40" spans="1:55" x14ac:dyDescent="0.4">
      <c r="A40" s="45" t="s">
        <v>6</v>
      </c>
      <c r="B40" s="75">
        <v>0</v>
      </c>
      <c r="C40" s="123">
        <f t="shared" si="24"/>
        <v>0</v>
      </c>
      <c r="D40" s="16">
        <v>0</v>
      </c>
      <c r="E40" s="75">
        <v>0</v>
      </c>
      <c r="F40" s="123">
        <f t="shared" si="25"/>
        <v>0</v>
      </c>
      <c r="G40" s="16">
        <v>0</v>
      </c>
      <c r="H40" s="75">
        <v>0</v>
      </c>
      <c r="I40" s="123">
        <f t="shared" si="26"/>
        <v>0</v>
      </c>
      <c r="J40" s="16">
        <v>0</v>
      </c>
      <c r="K40" s="75">
        <v>0</v>
      </c>
      <c r="L40" s="123">
        <f t="shared" si="27"/>
        <v>0</v>
      </c>
      <c r="M40" s="16">
        <v>0</v>
      </c>
      <c r="N40" s="75">
        <v>0</v>
      </c>
      <c r="O40" s="123">
        <f t="shared" si="28"/>
        <v>0</v>
      </c>
      <c r="P40" s="16">
        <v>0</v>
      </c>
      <c r="Q40" s="75">
        <v>0</v>
      </c>
      <c r="R40" s="123">
        <f t="shared" si="29"/>
        <v>0</v>
      </c>
      <c r="S40" s="16">
        <v>0</v>
      </c>
      <c r="T40" s="75">
        <v>0</v>
      </c>
      <c r="U40" s="123">
        <f t="shared" si="30"/>
        <v>0</v>
      </c>
      <c r="V40" s="16">
        <v>0</v>
      </c>
      <c r="W40" s="75">
        <v>0</v>
      </c>
      <c r="X40" s="123">
        <f t="shared" si="31"/>
        <v>0</v>
      </c>
      <c r="Y40" s="16">
        <v>0</v>
      </c>
      <c r="Z40" s="113">
        <v>0</v>
      </c>
      <c r="AA40" s="114">
        <f t="shared" si="14"/>
        <v>0</v>
      </c>
      <c r="AB40" s="115">
        <v>0</v>
      </c>
      <c r="AC40" s="113">
        <v>0</v>
      </c>
      <c r="AD40" s="114">
        <f t="shared" si="15"/>
        <v>0</v>
      </c>
      <c r="AE40" s="115">
        <v>0</v>
      </c>
      <c r="AF40" s="113">
        <v>97409</v>
      </c>
      <c r="AG40" s="114">
        <f t="shared" si="16"/>
        <v>116.89079999999998</v>
      </c>
      <c r="AH40" s="115">
        <v>1.1999999999999999E-3</v>
      </c>
      <c r="AI40" s="113">
        <v>108698</v>
      </c>
      <c r="AJ40" s="114">
        <f t="shared" si="17"/>
        <v>163.047</v>
      </c>
      <c r="AK40" s="115">
        <v>1.5E-3</v>
      </c>
      <c r="AL40" s="113">
        <v>126770</v>
      </c>
      <c r="AM40" s="114">
        <f t="shared" si="18"/>
        <v>354.95600000000007</v>
      </c>
      <c r="AN40" s="115">
        <v>2.8000000000000004E-3</v>
      </c>
      <c r="AO40" s="113">
        <v>140671</v>
      </c>
      <c r="AP40" s="114">
        <f t="shared" si="19"/>
        <v>70.335499999999996</v>
      </c>
      <c r="AQ40" s="115">
        <v>5.0000000000000001E-4</v>
      </c>
      <c r="AR40" s="113">
        <v>168908</v>
      </c>
      <c r="AS40" s="114">
        <f t="shared" si="20"/>
        <v>185.7988</v>
      </c>
      <c r="AT40" s="115">
        <v>1.1000000000000001E-3</v>
      </c>
      <c r="AU40" s="113">
        <v>202919</v>
      </c>
      <c r="AV40" s="114">
        <f t="shared" si="21"/>
        <v>223.21090000000001</v>
      </c>
      <c r="AW40" s="115">
        <v>1.1000000000000001E-3</v>
      </c>
      <c r="AX40" s="113">
        <v>244088</v>
      </c>
      <c r="AY40" s="114">
        <f t="shared" si="22"/>
        <v>366.13200000000001</v>
      </c>
      <c r="AZ40" s="115">
        <v>1.5E-3</v>
      </c>
      <c r="BA40" s="113">
        <v>278903</v>
      </c>
      <c r="BB40" s="114">
        <f t="shared" si="23"/>
        <v>725.14780000000007</v>
      </c>
      <c r="BC40" s="115">
        <v>2.6000000000000003E-3</v>
      </c>
    </row>
    <row r="41" spans="1:55" x14ac:dyDescent="0.4">
      <c r="A41" s="45" t="s">
        <v>1</v>
      </c>
      <c r="B41" s="75">
        <v>37965.781999999999</v>
      </c>
      <c r="C41" s="123">
        <f t="shared" si="24"/>
        <v>68.338407599999996</v>
      </c>
      <c r="D41" s="16">
        <v>1.8E-3</v>
      </c>
      <c r="E41" s="75">
        <v>50455.402000000002</v>
      </c>
      <c r="F41" s="123">
        <f t="shared" si="25"/>
        <v>201.821608</v>
      </c>
      <c r="G41" s="16">
        <v>4.0000000000000001E-3</v>
      </c>
      <c r="H41" s="75">
        <v>48253.345000000001</v>
      </c>
      <c r="I41" s="123">
        <f t="shared" si="26"/>
        <v>188.18804550000002</v>
      </c>
      <c r="J41" s="16">
        <v>3.9000000000000003E-3</v>
      </c>
      <c r="K41" s="75">
        <v>54575.692000000003</v>
      </c>
      <c r="L41" s="123">
        <f t="shared" si="27"/>
        <v>174.64221440000003</v>
      </c>
      <c r="M41" s="16">
        <v>3.2000000000000002E-3</v>
      </c>
      <c r="N41" s="75">
        <v>55872.464</v>
      </c>
      <c r="O41" s="123">
        <f t="shared" si="28"/>
        <v>173.20463839999999</v>
      </c>
      <c r="P41" s="16">
        <v>3.0999999999999999E-3</v>
      </c>
      <c r="Q41" s="75">
        <v>62118.288</v>
      </c>
      <c r="R41" s="123">
        <f t="shared" si="29"/>
        <v>211.20217920000002</v>
      </c>
      <c r="S41" s="16">
        <v>3.4000000000000002E-3</v>
      </c>
      <c r="T41" s="75">
        <v>69554.535999999993</v>
      </c>
      <c r="U41" s="123">
        <f t="shared" si="30"/>
        <v>243.44087599999995</v>
      </c>
      <c r="V41" s="16">
        <v>3.4999999999999996E-3</v>
      </c>
      <c r="W41" s="75">
        <v>76054.982999999993</v>
      </c>
      <c r="X41" s="123">
        <f t="shared" si="31"/>
        <v>250.98144390000002</v>
      </c>
      <c r="Y41" s="16">
        <v>3.3000000000000004E-3</v>
      </c>
      <c r="Z41" s="113">
        <v>81622</v>
      </c>
      <c r="AA41" s="114">
        <f t="shared" si="14"/>
        <v>228.54160000000005</v>
      </c>
      <c r="AB41" s="115">
        <v>2.8000000000000004E-3</v>
      </c>
      <c r="AC41" s="113">
        <v>93606</v>
      </c>
      <c r="AD41" s="114">
        <f t="shared" si="15"/>
        <v>159.1302</v>
      </c>
      <c r="AE41" s="115">
        <v>1.7000000000000001E-3</v>
      </c>
      <c r="AF41" s="113">
        <v>100650</v>
      </c>
      <c r="AG41" s="114">
        <f t="shared" si="16"/>
        <v>161.04000000000002</v>
      </c>
      <c r="AH41" s="115">
        <v>1.6000000000000001E-3</v>
      </c>
      <c r="AI41" s="113">
        <v>112359</v>
      </c>
      <c r="AJ41" s="114">
        <f t="shared" si="17"/>
        <v>213.4821</v>
      </c>
      <c r="AK41" s="115">
        <v>1.9E-3</v>
      </c>
      <c r="AL41" s="113">
        <v>113124</v>
      </c>
      <c r="AM41" s="114">
        <f t="shared" si="18"/>
        <v>622.18200000000002</v>
      </c>
      <c r="AN41" s="115">
        <v>5.5000000000000005E-3</v>
      </c>
      <c r="AO41" s="113">
        <v>120700</v>
      </c>
      <c r="AP41" s="114">
        <f t="shared" si="19"/>
        <v>651.78000000000009</v>
      </c>
      <c r="AQ41" s="115">
        <v>5.4000000000000003E-3</v>
      </c>
      <c r="AR41" s="113">
        <v>125383</v>
      </c>
      <c r="AS41" s="114">
        <f t="shared" si="20"/>
        <v>651.99160000000006</v>
      </c>
      <c r="AT41" s="115">
        <v>5.2000000000000006E-3</v>
      </c>
      <c r="AU41" s="113">
        <v>124023</v>
      </c>
      <c r="AV41" s="114">
        <f t="shared" si="21"/>
        <v>954.97710000000006</v>
      </c>
      <c r="AW41" s="115">
        <v>7.7000000000000002E-3</v>
      </c>
      <c r="AX41" s="113">
        <v>125173</v>
      </c>
      <c r="AY41" s="114">
        <f t="shared" si="22"/>
        <v>1114.0397</v>
      </c>
      <c r="AZ41" s="115">
        <v>8.8999999999999999E-3</v>
      </c>
      <c r="BA41" s="113">
        <v>125020</v>
      </c>
      <c r="BB41" s="114">
        <f t="shared" si="23"/>
        <v>1562.75</v>
      </c>
      <c r="BC41" s="115">
        <v>1.2500000000000001E-2</v>
      </c>
    </row>
    <row r="42" spans="1:55" x14ac:dyDescent="0.4">
      <c r="A42" s="45" t="s">
        <v>0</v>
      </c>
      <c r="B42" s="75">
        <v>50608.675999999999</v>
      </c>
      <c r="C42" s="123">
        <f t="shared" si="24"/>
        <v>187.2521012</v>
      </c>
      <c r="D42" s="16">
        <v>3.7000000000000002E-3</v>
      </c>
      <c r="E42" s="75">
        <v>65707.914000000004</v>
      </c>
      <c r="F42" s="123">
        <f t="shared" si="25"/>
        <v>197.12374200000002</v>
      </c>
      <c r="G42" s="16">
        <v>3.0000000000000001E-3</v>
      </c>
      <c r="H42" s="75">
        <v>69334.3</v>
      </c>
      <c r="I42" s="123">
        <f t="shared" si="26"/>
        <v>83.201160000000002</v>
      </c>
      <c r="J42" s="16">
        <v>1.1999999999999999E-3</v>
      </c>
      <c r="K42" s="75">
        <v>79127.248999999996</v>
      </c>
      <c r="L42" s="123">
        <f t="shared" si="27"/>
        <v>47.476349399999997</v>
      </c>
      <c r="M42" s="16">
        <v>5.9999999999999995E-4</v>
      </c>
      <c r="N42" s="75">
        <v>88620.160999999993</v>
      </c>
      <c r="O42" s="123">
        <f t="shared" si="28"/>
        <v>35.4480644</v>
      </c>
      <c r="P42" s="16">
        <v>4.0000000000000002E-4</v>
      </c>
      <c r="Q42" s="75">
        <v>90773.312000000005</v>
      </c>
      <c r="R42" s="123">
        <f t="shared" si="29"/>
        <v>36.309324800000006</v>
      </c>
      <c r="S42" s="16">
        <v>4.0000000000000002E-4</v>
      </c>
      <c r="T42" s="75">
        <v>92241.356</v>
      </c>
      <c r="U42" s="123">
        <f t="shared" si="30"/>
        <v>9.2241356000000003</v>
      </c>
      <c r="V42" s="16">
        <v>1E-4</v>
      </c>
      <c r="W42" s="75">
        <v>94884.657999999996</v>
      </c>
      <c r="X42" s="123">
        <f t="shared" si="31"/>
        <v>56.930794799999994</v>
      </c>
      <c r="Y42" s="16">
        <v>5.9999999999999995E-4</v>
      </c>
      <c r="Z42" s="113">
        <v>98500</v>
      </c>
      <c r="AA42" s="114">
        <f t="shared" si="14"/>
        <v>49.25</v>
      </c>
      <c r="AB42" s="115">
        <v>5.0000000000000001E-4</v>
      </c>
      <c r="AC42" s="113">
        <v>100865</v>
      </c>
      <c r="AD42" s="114">
        <f t="shared" si="15"/>
        <v>10.086500000000001</v>
      </c>
      <c r="AE42" s="115">
        <v>1E-4</v>
      </c>
      <c r="AF42" s="113">
        <v>97414</v>
      </c>
      <c r="AG42" s="114">
        <f t="shared" si="16"/>
        <v>272.75920000000002</v>
      </c>
      <c r="AH42" s="115">
        <v>2.8000000000000004E-3</v>
      </c>
      <c r="AI42" s="113">
        <v>99517</v>
      </c>
      <c r="AJ42" s="114">
        <f t="shared" si="17"/>
        <v>258.74420000000003</v>
      </c>
      <c r="AK42" s="115">
        <v>2.6000000000000003E-3</v>
      </c>
      <c r="AL42" s="113">
        <v>97023</v>
      </c>
      <c r="AM42" s="114">
        <f t="shared" si="18"/>
        <v>58.213799999999992</v>
      </c>
      <c r="AN42" s="115">
        <v>5.9999999999999995E-4</v>
      </c>
      <c r="AO42" s="113">
        <v>100298</v>
      </c>
      <c r="AP42" s="114">
        <f t="shared" si="19"/>
        <v>511.51980000000003</v>
      </c>
      <c r="AQ42" s="115">
        <v>5.1000000000000004E-3</v>
      </c>
      <c r="AR42" s="113">
        <v>99416</v>
      </c>
      <c r="AS42" s="114">
        <f t="shared" si="20"/>
        <v>437.43040000000002</v>
      </c>
      <c r="AT42" s="115">
        <v>4.4000000000000003E-3</v>
      </c>
      <c r="AU42" s="113">
        <v>101271</v>
      </c>
      <c r="AV42" s="114">
        <f t="shared" si="21"/>
        <v>526.6092000000001</v>
      </c>
      <c r="AW42" s="115">
        <v>5.2000000000000006E-3</v>
      </c>
      <c r="AX42" s="113">
        <v>111969</v>
      </c>
      <c r="AY42" s="114">
        <f t="shared" si="22"/>
        <v>817.37369999999999</v>
      </c>
      <c r="AZ42" s="115">
        <v>7.3000000000000001E-3</v>
      </c>
      <c r="BA42" s="113">
        <v>116422</v>
      </c>
      <c r="BB42" s="114">
        <f t="shared" si="23"/>
        <v>1106.009</v>
      </c>
      <c r="BC42" s="115">
        <v>9.4999999999999998E-3</v>
      </c>
    </row>
    <row r="43" spans="1:55" x14ac:dyDescent="0.4">
      <c r="A43" s="45" t="s">
        <v>8</v>
      </c>
      <c r="B43" s="75">
        <v>51050.351999999999</v>
      </c>
      <c r="C43" s="123">
        <f t="shared" si="24"/>
        <v>0</v>
      </c>
      <c r="D43" s="16">
        <v>0</v>
      </c>
      <c r="E43" s="75">
        <v>95174.010999999999</v>
      </c>
      <c r="F43" s="123">
        <f t="shared" si="25"/>
        <v>0</v>
      </c>
      <c r="G43" s="16">
        <v>0</v>
      </c>
      <c r="H43" s="75">
        <v>106028.023</v>
      </c>
      <c r="I43" s="123">
        <f t="shared" si="26"/>
        <v>0</v>
      </c>
      <c r="J43" s="16">
        <v>0</v>
      </c>
      <c r="K43" s="75">
        <v>108189.44899999999</v>
      </c>
      <c r="L43" s="123">
        <f t="shared" si="27"/>
        <v>0</v>
      </c>
      <c r="M43" s="16">
        <v>0</v>
      </c>
      <c r="N43" s="75">
        <v>109944.003</v>
      </c>
      <c r="O43" s="123">
        <f t="shared" si="28"/>
        <v>0</v>
      </c>
      <c r="P43" s="16">
        <v>0</v>
      </c>
      <c r="Q43" s="75">
        <v>104991.678</v>
      </c>
      <c r="R43" s="123">
        <f t="shared" si="29"/>
        <v>0</v>
      </c>
      <c r="S43" s="16">
        <v>0</v>
      </c>
      <c r="T43" s="75">
        <v>96352.525999999998</v>
      </c>
      <c r="U43" s="123">
        <f t="shared" si="30"/>
        <v>0</v>
      </c>
      <c r="V43" s="16">
        <v>0</v>
      </c>
      <c r="W43" s="75">
        <v>88490.418000000005</v>
      </c>
      <c r="X43" s="123">
        <f t="shared" si="31"/>
        <v>0</v>
      </c>
      <c r="Y43" s="16">
        <v>0</v>
      </c>
      <c r="Z43" s="113">
        <v>84436</v>
      </c>
      <c r="AA43" s="116">
        <f t="shared" si="14"/>
        <v>0</v>
      </c>
      <c r="AB43" s="115">
        <v>0</v>
      </c>
      <c r="AC43" s="113">
        <v>82974</v>
      </c>
      <c r="AD43" s="116">
        <f t="shared" si="15"/>
        <v>0</v>
      </c>
      <c r="AE43" s="115">
        <v>0</v>
      </c>
      <c r="AF43" s="113">
        <v>75552</v>
      </c>
      <c r="AG43" s="116">
        <f t="shared" si="16"/>
        <v>0</v>
      </c>
      <c r="AH43" s="115">
        <v>0</v>
      </c>
      <c r="AI43" s="113">
        <v>74555</v>
      </c>
      <c r="AJ43" s="116">
        <f t="shared" si="17"/>
        <v>7.4555000000000007</v>
      </c>
      <c r="AK43" s="115">
        <v>1E-4</v>
      </c>
      <c r="AL43" s="113">
        <v>81342</v>
      </c>
      <c r="AM43" s="116">
        <f t="shared" si="18"/>
        <v>113.87880000000001</v>
      </c>
      <c r="AN43" s="115">
        <v>1.4000000000000002E-3</v>
      </c>
      <c r="AO43" s="113">
        <v>87237</v>
      </c>
      <c r="AP43" s="116">
        <f t="shared" si="19"/>
        <v>104.6844</v>
      </c>
      <c r="AQ43" s="115">
        <v>1.1999999999999999E-3</v>
      </c>
      <c r="AR43" s="113">
        <v>92399</v>
      </c>
      <c r="AS43" s="116">
        <f t="shared" si="20"/>
        <v>166.31819999999999</v>
      </c>
      <c r="AT43" s="115">
        <v>1.8E-3</v>
      </c>
      <c r="AU43" s="113">
        <v>101690</v>
      </c>
      <c r="AV43" s="116">
        <f t="shared" si="21"/>
        <v>162.70400000000001</v>
      </c>
      <c r="AW43" s="115">
        <v>1.6000000000000001E-3</v>
      </c>
      <c r="AX43" s="113">
        <v>101138</v>
      </c>
      <c r="AY43" s="116">
        <f t="shared" si="22"/>
        <v>192.16220000000001</v>
      </c>
      <c r="AZ43" s="115">
        <v>1.9E-3</v>
      </c>
      <c r="BA43" s="113">
        <v>109234</v>
      </c>
      <c r="BB43" s="116">
        <f t="shared" si="23"/>
        <v>273.08499999999998</v>
      </c>
      <c r="BC43" s="115">
        <v>2.5000000000000001E-3</v>
      </c>
    </row>
    <row r="44" spans="1:55" x14ac:dyDescent="0.4">
      <c r="A44" s="45" t="s">
        <v>44</v>
      </c>
      <c r="B44" s="75">
        <v>17045.222000000002</v>
      </c>
      <c r="C44" s="123">
        <f t="shared" si="24"/>
        <v>64.771843600000011</v>
      </c>
      <c r="D44" s="16">
        <v>3.8E-3</v>
      </c>
      <c r="E44" s="75">
        <v>21828.824000000001</v>
      </c>
      <c r="F44" s="123">
        <f t="shared" si="25"/>
        <v>45.840530399999999</v>
      </c>
      <c r="G44" s="16">
        <v>2.0999999999999999E-3</v>
      </c>
      <c r="H44" s="75">
        <v>20364.955000000002</v>
      </c>
      <c r="I44" s="123">
        <f t="shared" si="26"/>
        <v>44.802901000000006</v>
      </c>
      <c r="J44" s="16">
        <v>2.2000000000000001E-3</v>
      </c>
      <c r="K44" s="75">
        <v>24253.817999999999</v>
      </c>
      <c r="L44" s="123">
        <f t="shared" si="27"/>
        <v>46.082254200000001</v>
      </c>
      <c r="M44" s="16">
        <v>1.9E-3</v>
      </c>
      <c r="N44" s="75">
        <v>26491.675999999999</v>
      </c>
      <c r="O44" s="123">
        <f t="shared" si="28"/>
        <v>45.035849200000001</v>
      </c>
      <c r="P44" s="16">
        <v>1.7000000000000001E-3</v>
      </c>
      <c r="Q44" s="75">
        <v>29959.913</v>
      </c>
      <c r="R44" s="123">
        <f t="shared" si="29"/>
        <v>0</v>
      </c>
      <c r="S44" s="16">
        <v>0</v>
      </c>
      <c r="T44" s="75">
        <v>32493.241000000002</v>
      </c>
      <c r="U44" s="123">
        <f t="shared" si="30"/>
        <v>0</v>
      </c>
      <c r="V44" s="16">
        <v>0</v>
      </c>
      <c r="W44" s="75">
        <v>39839.955000000002</v>
      </c>
      <c r="X44" s="123">
        <f t="shared" si="31"/>
        <v>11.9519865</v>
      </c>
      <c r="Y44" s="16">
        <v>2.9999999999999997E-4</v>
      </c>
      <c r="Z44" s="113">
        <v>45623</v>
      </c>
      <c r="AA44" s="114">
        <f t="shared" si="14"/>
        <v>141.43129999999999</v>
      </c>
      <c r="AB44" s="115">
        <v>3.0999999999999999E-3</v>
      </c>
      <c r="AC44" s="113">
        <v>50091</v>
      </c>
      <c r="AD44" s="114">
        <f t="shared" si="15"/>
        <v>135.2457</v>
      </c>
      <c r="AE44" s="115">
        <v>2.7000000000000001E-3</v>
      </c>
      <c r="AF44" s="113">
        <v>53078</v>
      </c>
      <c r="AG44" s="114">
        <f t="shared" si="16"/>
        <v>127.38719999999999</v>
      </c>
      <c r="AH44" s="115">
        <v>2.3999999999999998E-3</v>
      </c>
      <c r="AI44" s="113">
        <v>59009</v>
      </c>
      <c r="AJ44" s="114">
        <f t="shared" si="17"/>
        <v>17.7027</v>
      </c>
      <c r="AK44" s="115">
        <v>2.9999999999999997E-4</v>
      </c>
      <c r="AL44" s="113">
        <v>61829</v>
      </c>
      <c r="AM44" s="114">
        <f t="shared" si="18"/>
        <v>253.49889999999996</v>
      </c>
      <c r="AN44" s="115">
        <v>4.0999999999999995E-3</v>
      </c>
      <c r="AO44" s="113">
        <v>59856</v>
      </c>
      <c r="AP44" s="114">
        <f t="shared" si="19"/>
        <v>430.96319999999997</v>
      </c>
      <c r="AQ44" s="115">
        <v>7.1999999999999998E-3</v>
      </c>
      <c r="AR44" s="113">
        <v>60021</v>
      </c>
      <c r="AS44" s="114">
        <f t="shared" si="20"/>
        <v>1272.4452000000001</v>
      </c>
      <c r="AT44" s="115">
        <v>2.12E-2</v>
      </c>
      <c r="AU44" s="113">
        <v>65584</v>
      </c>
      <c r="AV44" s="114">
        <f t="shared" si="21"/>
        <v>1495.3151999999998</v>
      </c>
      <c r="AW44" s="115">
        <v>2.2799999999999997E-2</v>
      </c>
      <c r="AX44" s="113">
        <v>65748</v>
      </c>
      <c r="AY44" s="114">
        <f t="shared" si="22"/>
        <v>3898.8564000000001</v>
      </c>
      <c r="AZ44" s="115">
        <v>5.9299999999999999E-2</v>
      </c>
      <c r="BA44" s="113">
        <v>77611</v>
      </c>
      <c r="BB44" s="114">
        <f t="shared" si="23"/>
        <v>5021.4316999999992</v>
      </c>
      <c r="BC44" s="115">
        <v>6.4699999999999994E-2</v>
      </c>
    </row>
    <row r="45" spans="1:55" x14ac:dyDescent="0.4">
      <c r="A45" s="45" t="s">
        <v>4</v>
      </c>
      <c r="B45" s="75">
        <v>48263.786999999997</v>
      </c>
      <c r="C45" s="123">
        <f t="shared" si="24"/>
        <v>226.83979890000001</v>
      </c>
      <c r="D45" s="16">
        <v>4.7000000000000002E-3</v>
      </c>
      <c r="E45" s="75">
        <v>53295.411</v>
      </c>
      <c r="F45" s="123">
        <f t="shared" si="25"/>
        <v>213.18164400000001</v>
      </c>
      <c r="G45" s="16">
        <v>4.0000000000000001E-3</v>
      </c>
      <c r="H45" s="75">
        <v>48228.71</v>
      </c>
      <c r="I45" s="123">
        <f t="shared" si="26"/>
        <v>202.56058199999998</v>
      </c>
      <c r="J45" s="16">
        <v>4.1999999999999997E-3</v>
      </c>
      <c r="K45" s="75">
        <v>43788.29</v>
      </c>
      <c r="L45" s="123">
        <f t="shared" si="27"/>
        <v>201.42613399999999</v>
      </c>
      <c r="M45" s="16">
        <v>4.5999999999999999E-3</v>
      </c>
      <c r="N45" s="75">
        <v>45688.322999999997</v>
      </c>
      <c r="O45" s="123">
        <f t="shared" si="28"/>
        <v>191.89095659999998</v>
      </c>
      <c r="P45" s="16">
        <v>4.1999999999999997E-3</v>
      </c>
      <c r="Q45" s="75">
        <v>48878.879000000001</v>
      </c>
      <c r="R45" s="123">
        <f t="shared" si="29"/>
        <v>166.18818860000002</v>
      </c>
      <c r="S45" s="16">
        <v>3.4000000000000002E-3</v>
      </c>
      <c r="T45" s="75">
        <v>50809.298000000003</v>
      </c>
      <c r="U45" s="123">
        <f t="shared" si="30"/>
        <v>147.3469642</v>
      </c>
      <c r="V45" s="16">
        <v>2.8999999999999998E-3</v>
      </c>
      <c r="W45" s="75">
        <v>47302.26</v>
      </c>
      <c r="X45" s="123">
        <f t="shared" si="31"/>
        <v>122.98587600000002</v>
      </c>
      <c r="Y45" s="16">
        <v>2.6000000000000003E-3</v>
      </c>
      <c r="Z45" s="113">
        <v>43571</v>
      </c>
      <c r="AA45" s="114">
        <f t="shared" si="14"/>
        <v>47.928100000000001</v>
      </c>
      <c r="AB45" s="115">
        <v>1.1000000000000001E-3</v>
      </c>
      <c r="AC45" s="113">
        <v>43908</v>
      </c>
      <c r="AD45" s="114">
        <f t="shared" si="15"/>
        <v>57.080400000000004</v>
      </c>
      <c r="AE45" s="115">
        <v>1.3000000000000002E-3</v>
      </c>
      <c r="AF45" s="113">
        <v>43712</v>
      </c>
      <c r="AG45" s="114">
        <f t="shared" si="16"/>
        <v>87.424000000000007</v>
      </c>
      <c r="AH45" s="115">
        <v>2E-3</v>
      </c>
      <c r="AI45" s="113">
        <v>43415</v>
      </c>
      <c r="AJ45" s="114">
        <f t="shared" si="17"/>
        <v>60.781000000000006</v>
      </c>
      <c r="AK45" s="115">
        <v>1.4000000000000002E-3</v>
      </c>
      <c r="AL45" s="113">
        <v>44542</v>
      </c>
      <c r="AM45" s="114">
        <f t="shared" si="18"/>
        <v>97.992400000000004</v>
      </c>
      <c r="AN45" s="115">
        <v>2.2000000000000001E-3</v>
      </c>
      <c r="AO45" s="113">
        <v>48036</v>
      </c>
      <c r="AP45" s="114">
        <f t="shared" si="19"/>
        <v>81.661200000000008</v>
      </c>
      <c r="AQ45" s="115">
        <v>1.7000000000000001E-3</v>
      </c>
      <c r="AR45" s="113">
        <v>46785</v>
      </c>
      <c r="AS45" s="114">
        <f t="shared" si="20"/>
        <v>65.499000000000009</v>
      </c>
      <c r="AT45" s="115">
        <v>1.4000000000000002E-3</v>
      </c>
      <c r="AU45" s="113">
        <v>49191</v>
      </c>
      <c r="AV45" s="114">
        <f t="shared" si="21"/>
        <v>152.49209999999999</v>
      </c>
      <c r="AW45" s="115">
        <v>3.0999999999999999E-3</v>
      </c>
      <c r="AX45" s="113">
        <v>58505</v>
      </c>
      <c r="AY45" s="114">
        <f t="shared" si="22"/>
        <v>76.0565</v>
      </c>
      <c r="AZ45" s="115">
        <v>1.2999999999999999E-3</v>
      </c>
      <c r="BA45" s="113">
        <v>59675</v>
      </c>
      <c r="BB45" s="114">
        <f t="shared" si="23"/>
        <v>364.01750000000004</v>
      </c>
      <c r="BC45" s="115">
        <v>6.1000000000000004E-3</v>
      </c>
    </row>
    <row r="46" spans="1:55" x14ac:dyDescent="0.4">
      <c r="A46" s="45" t="s">
        <v>7</v>
      </c>
      <c r="B46" s="75">
        <v>2687.4749999999999</v>
      </c>
      <c r="C46" s="123">
        <f t="shared" si="24"/>
        <v>48.643297500000003</v>
      </c>
      <c r="D46" s="16">
        <v>1.8100000000000002E-2</v>
      </c>
      <c r="E46" s="75">
        <v>3860.3159999999998</v>
      </c>
      <c r="F46" s="123">
        <f t="shared" si="25"/>
        <v>48.639981599999999</v>
      </c>
      <c r="G46" s="16">
        <v>1.26E-2</v>
      </c>
      <c r="H46" s="75">
        <v>3689.48</v>
      </c>
      <c r="I46" s="123">
        <f t="shared" si="26"/>
        <v>28.408996000000002</v>
      </c>
      <c r="J46" s="16">
        <v>7.7000000000000002E-3</v>
      </c>
      <c r="K46" s="75">
        <v>3786.2779999999998</v>
      </c>
      <c r="L46" s="123">
        <f t="shared" si="27"/>
        <v>28.397084999999997</v>
      </c>
      <c r="M46" s="16">
        <v>7.4999999999999997E-3</v>
      </c>
      <c r="N46" s="75">
        <v>5653.125</v>
      </c>
      <c r="O46" s="123">
        <f t="shared" si="28"/>
        <v>8.4796875000000007</v>
      </c>
      <c r="P46" s="16">
        <v>1.5E-3</v>
      </c>
      <c r="Q46" s="75">
        <v>6671.9430000000002</v>
      </c>
      <c r="R46" s="123">
        <f t="shared" si="29"/>
        <v>8.6735259000000013</v>
      </c>
      <c r="S46" s="16">
        <v>1.3000000000000002E-3</v>
      </c>
      <c r="T46" s="75">
        <v>8012.9219999999996</v>
      </c>
      <c r="U46" s="123">
        <f t="shared" si="30"/>
        <v>0</v>
      </c>
      <c r="V46" s="16">
        <v>0</v>
      </c>
      <c r="W46" s="75">
        <v>8989.8850000000002</v>
      </c>
      <c r="X46" s="123">
        <f t="shared" si="31"/>
        <v>0</v>
      </c>
      <c r="Y46" s="16">
        <v>0</v>
      </c>
      <c r="Z46" s="113">
        <v>10830</v>
      </c>
      <c r="AA46" s="114">
        <f t="shared" si="14"/>
        <v>3.2489999999999997</v>
      </c>
      <c r="AB46" s="115">
        <v>2.9999999999999997E-4</v>
      </c>
      <c r="AC46" s="113">
        <v>11949</v>
      </c>
      <c r="AD46" s="114">
        <f t="shared" si="15"/>
        <v>3.5846999999999998</v>
      </c>
      <c r="AE46" s="115">
        <v>2.9999999999999997E-4</v>
      </c>
      <c r="AF46" s="113">
        <v>14588</v>
      </c>
      <c r="AG46" s="114">
        <f t="shared" si="16"/>
        <v>10.211600000000001</v>
      </c>
      <c r="AH46" s="115">
        <v>7.000000000000001E-4</v>
      </c>
      <c r="AI46" s="113">
        <v>16635</v>
      </c>
      <c r="AJ46" s="114">
        <f t="shared" si="17"/>
        <v>21.625500000000002</v>
      </c>
      <c r="AK46" s="115">
        <v>1.3000000000000002E-3</v>
      </c>
      <c r="AL46" s="113">
        <v>17892</v>
      </c>
      <c r="AM46" s="114">
        <f t="shared" si="18"/>
        <v>46.519200000000005</v>
      </c>
      <c r="AN46" s="115">
        <v>2.6000000000000003E-3</v>
      </c>
      <c r="AO46" s="113">
        <v>18754</v>
      </c>
      <c r="AP46" s="114">
        <f t="shared" si="19"/>
        <v>101.27160000000001</v>
      </c>
      <c r="AQ46" s="115">
        <v>5.4000000000000003E-3</v>
      </c>
      <c r="AR46" s="113">
        <v>19924</v>
      </c>
      <c r="AS46" s="114">
        <f t="shared" si="20"/>
        <v>165.36920000000001</v>
      </c>
      <c r="AT46" s="115">
        <v>8.3000000000000001E-3</v>
      </c>
      <c r="AU46" s="113">
        <v>20185</v>
      </c>
      <c r="AV46" s="114">
        <f t="shared" si="21"/>
        <v>220.01650000000004</v>
      </c>
      <c r="AW46" s="115">
        <v>1.0900000000000002E-2</v>
      </c>
      <c r="AX46" s="113">
        <v>21590</v>
      </c>
      <c r="AY46" s="114">
        <f t="shared" si="22"/>
        <v>468.50299999999999</v>
      </c>
      <c r="AZ46" s="115">
        <v>2.1700000000000001E-2</v>
      </c>
      <c r="BA46" s="113">
        <v>32848</v>
      </c>
      <c r="BB46" s="114">
        <f t="shared" si="23"/>
        <v>900.03520000000015</v>
      </c>
      <c r="BC46" s="115">
        <v>2.7400000000000004E-2</v>
      </c>
    </row>
    <row r="47" spans="1:55" x14ac:dyDescent="0.4">
      <c r="A47" s="45" t="s">
        <v>91</v>
      </c>
      <c r="B47" s="75">
        <v>600.51800000000003</v>
      </c>
      <c r="C47" s="123">
        <f t="shared" si="24"/>
        <v>0</v>
      </c>
      <c r="D47" s="16">
        <v>0</v>
      </c>
      <c r="E47" s="75">
        <v>1099.8579999999999</v>
      </c>
      <c r="F47" s="123">
        <f t="shared" si="25"/>
        <v>14.078182399999999</v>
      </c>
      <c r="G47" s="16">
        <v>1.2800000000000001E-2</v>
      </c>
      <c r="H47" s="75">
        <v>1451.1410000000001</v>
      </c>
      <c r="I47" s="123">
        <f t="shared" si="26"/>
        <v>0</v>
      </c>
      <c r="J47" s="16">
        <v>0</v>
      </c>
      <c r="K47" s="75">
        <v>1858.759</v>
      </c>
      <c r="L47" s="123">
        <f t="shared" si="27"/>
        <v>0</v>
      </c>
      <c r="M47" s="16">
        <v>0</v>
      </c>
      <c r="N47" s="75">
        <v>1613.7860000000001</v>
      </c>
      <c r="O47" s="123">
        <f t="shared" si="28"/>
        <v>0</v>
      </c>
      <c r="P47" s="16">
        <v>0</v>
      </c>
      <c r="Q47" s="75">
        <v>2741.4679999999998</v>
      </c>
      <c r="R47" s="123">
        <f t="shared" si="29"/>
        <v>0</v>
      </c>
      <c r="S47" s="16">
        <v>0</v>
      </c>
      <c r="T47" s="75">
        <v>3566.9690000000001</v>
      </c>
      <c r="U47" s="123">
        <f t="shared" si="30"/>
        <v>8.5607255999999996</v>
      </c>
      <c r="V47" s="16">
        <v>2.3999999999999998E-3</v>
      </c>
      <c r="W47" s="75">
        <v>3897.0250000000001</v>
      </c>
      <c r="X47" s="123">
        <f t="shared" si="31"/>
        <v>8.1837524999999989</v>
      </c>
      <c r="Y47" s="16">
        <v>2.0999999999999999E-3</v>
      </c>
      <c r="Z47" s="113">
        <v>5260</v>
      </c>
      <c r="AA47" s="114">
        <f t="shared" si="14"/>
        <v>7.8900000000000006</v>
      </c>
      <c r="AB47" s="115">
        <v>1.5E-3</v>
      </c>
      <c r="AC47" s="113">
        <v>6416</v>
      </c>
      <c r="AD47" s="114">
        <f t="shared" si="15"/>
        <v>1.2832000000000001</v>
      </c>
      <c r="AE47" s="115">
        <v>2.0000000000000001E-4</v>
      </c>
      <c r="AF47" s="113">
        <v>6774</v>
      </c>
      <c r="AG47" s="114">
        <f t="shared" si="16"/>
        <v>23.708999999999996</v>
      </c>
      <c r="AH47" s="115">
        <v>3.4999999999999996E-3</v>
      </c>
      <c r="AI47" s="113">
        <v>6720</v>
      </c>
      <c r="AJ47" s="114">
        <f t="shared" si="17"/>
        <v>24.192</v>
      </c>
      <c r="AK47" s="115">
        <v>3.5999999999999999E-3</v>
      </c>
      <c r="AL47" s="113">
        <v>6887</v>
      </c>
      <c r="AM47" s="114">
        <f t="shared" si="18"/>
        <v>33.746299999999998</v>
      </c>
      <c r="AN47" s="115">
        <v>4.8999999999999998E-3</v>
      </c>
      <c r="AO47" s="113">
        <v>6837</v>
      </c>
      <c r="AP47" s="114">
        <f t="shared" si="19"/>
        <v>54.012300000000003</v>
      </c>
      <c r="AQ47" s="115">
        <v>7.9000000000000008E-3</v>
      </c>
      <c r="AR47" s="113">
        <v>7616</v>
      </c>
      <c r="AS47" s="114">
        <f t="shared" si="20"/>
        <v>41.126400000000004</v>
      </c>
      <c r="AT47" s="115">
        <v>5.4000000000000003E-3</v>
      </c>
      <c r="AU47" s="113">
        <v>15028</v>
      </c>
      <c r="AV47" s="114">
        <f t="shared" si="21"/>
        <v>64.620400000000004</v>
      </c>
      <c r="AW47" s="115">
        <v>4.3E-3</v>
      </c>
      <c r="AX47" s="113">
        <v>18254</v>
      </c>
      <c r="AY47" s="114">
        <f t="shared" si="22"/>
        <v>45.634999999999998</v>
      </c>
      <c r="AZ47" s="115">
        <v>2.5000000000000001E-3</v>
      </c>
      <c r="BA47" s="113">
        <v>17879</v>
      </c>
      <c r="BB47" s="114">
        <f t="shared" si="23"/>
        <v>78.667600000000007</v>
      </c>
      <c r="BC47" s="115">
        <v>4.4000000000000003E-3</v>
      </c>
    </row>
    <row r="48" spans="1:55" x14ac:dyDescent="0.4">
      <c r="A48" s="45" t="s">
        <v>75</v>
      </c>
      <c r="B48" s="75">
        <v>0</v>
      </c>
      <c r="C48" s="123">
        <f t="shared" si="24"/>
        <v>0</v>
      </c>
      <c r="D48" s="16">
        <v>0</v>
      </c>
      <c r="E48" s="75">
        <v>0</v>
      </c>
      <c r="F48" s="123">
        <f t="shared" si="25"/>
        <v>0</v>
      </c>
      <c r="G48" s="16">
        <v>0</v>
      </c>
      <c r="H48" s="75">
        <v>0</v>
      </c>
      <c r="I48" s="123">
        <f t="shared" si="26"/>
        <v>0</v>
      </c>
      <c r="J48" s="16">
        <v>0</v>
      </c>
      <c r="K48" s="75">
        <v>0</v>
      </c>
      <c r="L48" s="123">
        <f t="shared" si="27"/>
        <v>0</v>
      </c>
      <c r="M48" s="16">
        <v>0</v>
      </c>
      <c r="N48" s="75">
        <v>0</v>
      </c>
      <c r="O48" s="123">
        <f t="shared" si="28"/>
        <v>0</v>
      </c>
      <c r="P48" s="16">
        <v>0</v>
      </c>
      <c r="Q48" s="75">
        <v>0</v>
      </c>
      <c r="R48" s="123">
        <f t="shared" si="29"/>
        <v>0</v>
      </c>
      <c r="S48" s="16">
        <v>0</v>
      </c>
      <c r="T48" s="75">
        <v>0</v>
      </c>
      <c r="U48" s="123">
        <f t="shared" si="30"/>
        <v>0</v>
      </c>
      <c r="V48" s="16">
        <v>0</v>
      </c>
      <c r="W48" s="75">
        <v>0</v>
      </c>
      <c r="X48" s="123">
        <f t="shared" si="31"/>
        <v>0</v>
      </c>
      <c r="Y48" s="16">
        <v>0</v>
      </c>
      <c r="Z48" s="113">
        <v>0</v>
      </c>
      <c r="AA48" s="114">
        <f t="shared" si="14"/>
        <v>0</v>
      </c>
      <c r="AB48" s="115">
        <v>0</v>
      </c>
      <c r="AC48" s="113">
        <v>0</v>
      </c>
      <c r="AD48" s="114">
        <f t="shared" si="15"/>
        <v>0</v>
      </c>
      <c r="AE48" s="115">
        <v>0</v>
      </c>
      <c r="AF48" s="113">
        <v>11355</v>
      </c>
      <c r="AG48" s="114">
        <f t="shared" si="16"/>
        <v>113.55</v>
      </c>
      <c r="AH48" s="115">
        <v>0.01</v>
      </c>
      <c r="AI48" s="113">
        <v>11721</v>
      </c>
      <c r="AJ48" s="114">
        <f t="shared" si="17"/>
        <v>132.44729999999998</v>
      </c>
      <c r="AK48" s="115">
        <v>1.1299999999999999E-2</v>
      </c>
      <c r="AL48" s="113">
        <v>12643</v>
      </c>
      <c r="AM48" s="114">
        <f t="shared" si="18"/>
        <v>173.20910000000003</v>
      </c>
      <c r="AN48" s="115">
        <v>1.3700000000000002E-2</v>
      </c>
      <c r="AO48" s="113">
        <v>12770</v>
      </c>
      <c r="AP48" s="114">
        <f t="shared" si="19"/>
        <v>150.68600000000001</v>
      </c>
      <c r="AQ48" s="115">
        <v>1.18E-2</v>
      </c>
      <c r="AR48" s="113">
        <v>12452</v>
      </c>
      <c r="AS48" s="114">
        <f t="shared" si="20"/>
        <v>197.98680000000002</v>
      </c>
      <c r="AT48" s="115">
        <v>1.5900000000000001E-2</v>
      </c>
      <c r="AU48" s="113">
        <v>14150</v>
      </c>
      <c r="AV48" s="114">
        <f t="shared" si="21"/>
        <v>135.83999999999997</v>
      </c>
      <c r="AW48" s="115">
        <v>9.5999999999999992E-3</v>
      </c>
      <c r="AX48" s="113">
        <v>16340</v>
      </c>
      <c r="AY48" s="114">
        <f t="shared" si="22"/>
        <v>127.45200000000001</v>
      </c>
      <c r="AZ48" s="115">
        <v>7.8000000000000005E-3</v>
      </c>
      <c r="BA48" s="113">
        <v>21918</v>
      </c>
      <c r="BB48" s="114">
        <f t="shared" si="23"/>
        <v>293.70120000000003</v>
      </c>
      <c r="BC48" s="115">
        <v>1.34E-2</v>
      </c>
    </row>
    <row r="49" spans="1:55" x14ac:dyDescent="0.4">
      <c r="A49" s="45" t="s">
        <v>93</v>
      </c>
      <c r="B49" s="75">
        <v>3254.9</v>
      </c>
      <c r="C49" s="123">
        <f t="shared" si="24"/>
        <v>0</v>
      </c>
      <c r="D49" s="16">
        <v>0</v>
      </c>
      <c r="E49" s="75">
        <v>5683.5739999999996</v>
      </c>
      <c r="F49" s="123">
        <f t="shared" si="25"/>
        <v>0</v>
      </c>
      <c r="G49" s="16">
        <v>0</v>
      </c>
      <c r="H49" s="75">
        <v>5837.902</v>
      </c>
      <c r="I49" s="123">
        <f t="shared" si="26"/>
        <v>0</v>
      </c>
      <c r="J49" s="16">
        <v>0</v>
      </c>
      <c r="K49" s="75">
        <v>6333.16</v>
      </c>
      <c r="L49" s="123">
        <f t="shared" si="27"/>
        <v>0</v>
      </c>
      <c r="M49" s="16">
        <v>0</v>
      </c>
      <c r="N49" s="75">
        <v>6665.0360000000001</v>
      </c>
      <c r="O49" s="123">
        <f t="shared" si="28"/>
        <v>0</v>
      </c>
      <c r="P49" s="16">
        <v>0</v>
      </c>
      <c r="Q49" s="75">
        <v>6099.5879999999997</v>
      </c>
      <c r="R49" s="123">
        <f t="shared" si="29"/>
        <v>0</v>
      </c>
      <c r="S49" s="16">
        <v>0</v>
      </c>
      <c r="T49" s="75">
        <v>4873.4880000000003</v>
      </c>
      <c r="U49" s="123">
        <f t="shared" si="30"/>
        <v>0</v>
      </c>
      <c r="V49" s="16">
        <v>0</v>
      </c>
      <c r="W49" s="75">
        <v>4900.5349999999999</v>
      </c>
      <c r="X49" s="123">
        <f t="shared" si="31"/>
        <v>0</v>
      </c>
      <c r="Y49" s="16">
        <v>0</v>
      </c>
      <c r="Z49" s="113">
        <v>0</v>
      </c>
      <c r="AA49" s="114">
        <f t="shared" si="14"/>
        <v>0</v>
      </c>
      <c r="AB49" s="115">
        <v>0</v>
      </c>
      <c r="AC49" s="113">
        <v>0</v>
      </c>
      <c r="AD49" s="114">
        <f t="shared" si="15"/>
        <v>0</v>
      </c>
      <c r="AE49" s="115">
        <v>0</v>
      </c>
      <c r="AF49" s="113">
        <v>6984</v>
      </c>
      <c r="AG49" s="114">
        <f t="shared" si="16"/>
        <v>0</v>
      </c>
      <c r="AH49" s="115">
        <v>0</v>
      </c>
      <c r="AI49" s="113">
        <v>13338</v>
      </c>
      <c r="AJ49" s="114">
        <f t="shared" si="17"/>
        <v>0</v>
      </c>
      <c r="AK49" s="115">
        <v>0</v>
      </c>
      <c r="AL49" s="113">
        <v>9318</v>
      </c>
      <c r="AM49" s="114">
        <f t="shared" si="18"/>
        <v>0</v>
      </c>
      <c r="AN49" s="115">
        <v>0</v>
      </c>
      <c r="AO49" s="113">
        <v>11991</v>
      </c>
      <c r="AP49" s="114">
        <f t="shared" si="19"/>
        <v>0</v>
      </c>
      <c r="AQ49" s="115">
        <v>0</v>
      </c>
      <c r="AR49" s="113">
        <v>15073</v>
      </c>
      <c r="AS49" s="114">
        <f t="shared" si="20"/>
        <v>0</v>
      </c>
      <c r="AT49" s="115">
        <v>0</v>
      </c>
      <c r="AU49" s="113">
        <v>21486</v>
      </c>
      <c r="AV49" s="114">
        <f t="shared" si="21"/>
        <v>0</v>
      </c>
      <c r="AW49" s="115">
        <v>0</v>
      </c>
      <c r="AX49" s="113">
        <v>15421</v>
      </c>
      <c r="AY49" s="114">
        <f t="shared" si="22"/>
        <v>0</v>
      </c>
      <c r="AZ49" s="115">
        <v>0</v>
      </c>
      <c r="BA49" s="113">
        <v>13230</v>
      </c>
      <c r="BB49" s="114">
        <f t="shared" si="23"/>
        <v>0</v>
      </c>
      <c r="BC49" s="115">
        <v>0</v>
      </c>
    </row>
    <row r="50" spans="1:55" x14ac:dyDescent="0.4">
      <c r="A50" s="45" t="s">
        <v>92</v>
      </c>
      <c r="B50" s="75">
        <v>0</v>
      </c>
      <c r="C50" s="123">
        <f t="shared" si="24"/>
        <v>0</v>
      </c>
      <c r="D50" s="16">
        <v>0</v>
      </c>
      <c r="E50" s="75">
        <v>0</v>
      </c>
      <c r="F50" s="123">
        <f t="shared" si="25"/>
        <v>0</v>
      </c>
      <c r="G50" s="16">
        <v>0</v>
      </c>
      <c r="H50" s="75">
        <v>0</v>
      </c>
      <c r="I50" s="123">
        <f t="shared" si="26"/>
        <v>0</v>
      </c>
      <c r="J50" s="16">
        <v>0</v>
      </c>
      <c r="K50" s="75">
        <v>0</v>
      </c>
      <c r="L50" s="123">
        <f t="shared" si="27"/>
        <v>0</v>
      </c>
      <c r="M50" s="16">
        <v>0</v>
      </c>
      <c r="N50" s="75">
        <v>0</v>
      </c>
      <c r="O50" s="123">
        <f t="shared" si="28"/>
        <v>0</v>
      </c>
      <c r="P50" s="16">
        <v>0</v>
      </c>
      <c r="Q50" s="75">
        <v>0</v>
      </c>
      <c r="R50" s="123">
        <f t="shared" si="29"/>
        <v>0</v>
      </c>
      <c r="S50" s="16">
        <v>0</v>
      </c>
      <c r="T50" s="75"/>
      <c r="U50" s="123">
        <f t="shared" si="30"/>
        <v>0</v>
      </c>
      <c r="V50" s="16">
        <v>0</v>
      </c>
      <c r="W50" s="75"/>
      <c r="X50" s="123">
        <f t="shared" si="31"/>
        <v>0</v>
      </c>
      <c r="Y50" s="16">
        <v>0</v>
      </c>
      <c r="Z50" s="113">
        <v>5952</v>
      </c>
      <c r="AA50" s="114">
        <f t="shared" si="14"/>
        <v>0</v>
      </c>
      <c r="AB50" s="115">
        <v>0</v>
      </c>
      <c r="AC50" s="113">
        <v>6597</v>
      </c>
      <c r="AD50" s="114">
        <f t="shared" si="15"/>
        <v>0</v>
      </c>
      <c r="AE50" s="115">
        <v>0</v>
      </c>
      <c r="AF50" s="113">
        <v>7647</v>
      </c>
      <c r="AG50" s="114">
        <f t="shared" si="16"/>
        <v>0</v>
      </c>
      <c r="AH50" s="115">
        <v>0</v>
      </c>
      <c r="AI50" s="113">
        <v>8742</v>
      </c>
      <c r="AJ50" s="114">
        <f t="shared" si="17"/>
        <v>49.829399999999993</v>
      </c>
      <c r="AK50" s="115">
        <v>5.6999999999999993E-3</v>
      </c>
      <c r="AL50" s="113">
        <v>9364</v>
      </c>
      <c r="AM50" s="114">
        <f t="shared" si="18"/>
        <v>49.629199999999997</v>
      </c>
      <c r="AN50" s="115">
        <v>5.3E-3</v>
      </c>
      <c r="AO50" s="113">
        <v>10127</v>
      </c>
      <c r="AP50" s="114">
        <f t="shared" si="19"/>
        <v>49.622299999999996</v>
      </c>
      <c r="AQ50" s="115">
        <v>4.8999999999999998E-3</v>
      </c>
      <c r="AR50" s="113">
        <v>11416</v>
      </c>
      <c r="AS50" s="114">
        <f t="shared" si="20"/>
        <v>0</v>
      </c>
      <c r="AT50" s="115">
        <v>0</v>
      </c>
      <c r="AU50" s="113">
        <v>12839</v>
      </c>
      <c r="AV50" s="114">
        <f t="shared" si="21"/>
        <v>0</v>
      </c>
      <c r="AW50" s="115">
        <v>0</v>
      </c>
      <c r="AX50" s="113">
        <v>13591</v>
      </c>
      <c r="AY50" s="114">
        <f t="shared" si="22"/>
        <v>0</v>
      </c>
      <c r="AZ50" s="115">
        <v>0</v>
      </c>
      <c r="BA50" s="113">
        <v>11419</v>
      </c>
      <c r="BB50" s="114">
        <f t="shared" si="23"/>
        <v>5.7095000000000002</v>
      </c>
      <c r="BC50" s="115">
        <v>5.0000000000000001E-4</v>
      </c>
    </row>
    <row r="51" spans="1:55" x14ac:dyDescent="0.4">
      <c r="A51" s="45" t="s">
        <v>77</v>
      </c>
      <c r="B51" s="75">
        <v>11365.885</v>
      </c>
      <c r="C51" s="123">
        <f t="shared" si="24"/>
        <v>10.2292965</v>
      </c>
      <c r="D51" s="16">
        <v>8.9999999999999998E-4</v>
      </c>
      <c r="E51" s="75">
        <v>17384.685000000001</v>
      </c>
      <c r="F51" s="123">
        <f t="shared" si="25"/>
        <v>24.338559000000004</v>
      </c>
      <c r="G51" s="16">
        <v>1.4000000000000002E-3</v>
      </c>
      <c r="H51" s="75">
        <v>16665.918000000001</v>
      </c>
      <c r="I51" s="123">
        <f t="shared" si="26"/>
        <v>31.665244200000004</v>
      </c>
      <c r="J51" s="16">
        <v>1.9E-3</v>
      </c>
      <c r="K51" s="75">
        <v>18940.343000000001</v>
      </c>
      <c r="L51" s="123">
        <f t="shared" si="27"/>
        <v>60.609097600000005</v>
      </c>
      <c r="M51" s="16">
        <v>3.2000000000000002E-3</v>
      </c>
      <c r="N51" s="75">
        <v>19300.14</v>
      </c>
      <c r="O51" s="123">
        <f t="shared" si="28"/>
        <v>28.950209999999998</v>
      </c>
      <c r="P51" s="16">
        <v>1.5E-3</v>
      </c>
      <c r="Q51" s="75">
        <v>20355.665000000001</v>
      </c>
      <c r="R51" s="123">
        <f t="shared" si="29"/>
        <v>124.16955650000001</v>
      </c>
      <c r="S51" s="16">
        <v>6.1000000000000004E-3</v>
      </c>
      <c r="T51" s="75">
        <v>18764.173999999999</v>
      </c>
      <c r="U51" s="123">
        <f t="shared" si="30"/>
        <v>103.20295700000001</v>
      </c>
      <c r="V51" s="16">
        <v>5.5000000000000005E-3</v>
      </c>
      <c r="W51" s="75">
        <v>18810.196</v>
      </c>
      <c r="X51" s="123">
        <f t="shared" si="31"/>
        <v>127.90933280000002</v>
      </c>
      <c r="Y51" s="16">
        <v>6.8000000000000005E-3</v>
      </c>
      <c r="Z51" s="113">
        <v>16351</v>
      </c>
      <c r="AA51" s="114">
        <f t="shared" si="14"/>
        <v>127.5378</v>
      </c>
      <c r="AB51" s="115">
        <v>7.8000000000000005E-3</v>
      </c>
      <c r="AC51" s="113">
        <v>17184</v>
      </c>
      <c r="AD51" s="114">
        <f t="shared" si="15"/>
        <v>130.5984</v>
      </c>
      <c r="AE51" s="115">
        <v>7.6E-3</v>
      </c>
      <c r="AF51" s="113">
        <v>10388</v>
      </c>
      <c r="AG51" s="114">
        <f t="shared" si="16"/>
        <v>103.88</v>
      </c>
      <c r="AH51" s="115">
        <v>0.01</v>
      </c>
      <c r="AI51" s="113">
        <v>11620</v>
      </c>
      <c r="AJ51" s="114">
        <f t="shared" si="17"/>
        <v>29.05</v>
      </c>
      <c r="AK51" s="115">
        <v>2.5000000000000001E-3</v>
      </c>
      <c r="AL51" s="113">
        <v>11005</v>
      </c>
      <c r="AM51" s="114">
        <f t="shared" si="18"/>
        <v>37.417000000000002</v>
      </c>
      <c r="AN51" s="115">
        <v>3.4000000000000002E-3</v>
      </c>
      <c r="AO51" s="113">
        <v>11962</v>
      </c>
      <c r="AP51" s="114">
        <f t="shared" si="19"/>
        <v>13.158200000000001</v>
      </c>
      <c r="AQ51" s="115">
        <v>1.1000000000000001E-3</v>
      </c>
      <c r="AR51" s="113">
        <v>11204</v>
      </c>
      <c r="AS51" s="114">
        <f t="shared" si="20"/>
        <v>13.444799999999999</v>
      </c>
      <c r="AT51" s="115">
        <v>1.1999999999999999E-3</v>
      </c>
      <c r="AU51" s="113">
        <v>10349</v>
      </c>
      <c r="AV51" s="114">
        <f t="shared" si="21"/>
        <v>16.558400000000002</v>
      </c>
      <c r="AW51" s="115">
        <v>1.6000000000000001E-3</v>
      </c>
      <c r="AX51" s="113">
        <v>10191</v>
      </c>
      <c r="AY51" s="114">
        <f t="shared" si="22"/>
        <v>15.2865</v>
      </c>
      <c r="AZ51" s="115">
        <v>1.5E-3</v>
      </c>
      <c r="BA51" s="113">
        <v>10314</v>
      </c>
      <c r="BB51" s="114">
        <f t="shared" si="23"/>
        <v>6.1883999999999997</v>
      </c>
      <c r="BC51" s="115">
        <v>5.9999999999999995E-4</v>
      </c>
    </row>
    <row r="52" spans="1:55" x14ac:dyDescent="0.4">
      <c r="A52" s="45" t="s">
        <v>79</v>
      </c>
      <c r="B52" s="75"/>
      <c r="C52" s="123"/>
      <c r="D52" s="16"/>
      <c r="E52" s="75"/>
      <c r="F52" s="123"/>
      <c r="G52" s="16"/>
      <c r="H52" s="75"/>
      <c r="I52" s="123"/>
      <c r="J52" s="16"/>
      <c r="K52" s="75"/>
      <c r="L52" s="123"/>
      <c r="M52" s="16"/>
      <c r="N52" s="75"/>
      <c r="O52" s="123"/>
      <c r="P52" s="16"/>
      <c r="Q52" s="75"/>
      <c r="R52" s="123"/>
      <c r="S52" s="16"/>
      <c r="T52" s="75"/>
      <c r="U52" s="123"/>
      <c r="V52" s="16"/>
      <c r="W52" s="75"/>
      <c r="X52" s="123"/>
      <c r="Y52" s="16"/>
      <c r="Z52" s="113"/>
      <c r="AA52" s="114"/>
      <c r="AB52" s="115"/>
      <c r="AC52" s="113"/>
      <c r="AD52" s="114"/>
      <c r="AE52" s="115"/>
      <c r="AF52" s="113">
        <v>5075</v>
      </c>
      <c r="AG52" s="114">
        <f t="shared" si="16"/>
        <v>2.0300000000000002</v>
      </c>
      <c r="AH52" s="115">
        <v>4.0000000000000002E-4</v>
      </c>
      <c r="AI52" s="113">
        <v>4743</v>
      </c>
      <c r="AJ52" s="114">
        <f t="shared" si="17"/>
        <v>6.1659000000000006</v>
      </c>
      <c r="AK52" s="115">
        <v>1.3000000000000002E-3</v>
      </c>
      <c r="AL52" s="113">
        <v>5589</v>
      </c>
      <c r="AM52" s="114">
        <f t="shared" si="18"/>
        <v>44.153100000000002</v>
      </c>
      <c r="AN52" s="115">
        <v>7.9000000000000008E-3</v>
      </c>
      <c r="AO52" s="113">
        <v>6147</v>
      </c>
      <c r="AP52" s="114">
        <f t="shared" si="19"/>
        <v>49.176000000000002</v>
      </c>
      <c r="AQ52" s="115">
        <v>8.0000000000000002E-3</v>
      </c>
      <c r="AR52" s="113">
        <v>7717</v>
      </c>
      <c r="AS52" s="114">
        <f t="shared" si="20"/>
        <v>62.507700000000007</v>
      </c>
      <c r="AT52" s="115">
        <v>8.1000000000000013E-3</v>
      </c>
      <c r="AU52" s="113">
        <v>9077</v>
      </c>
      <c r="AV52" s="114">
        <f t="shared" si="21"/>
        <v>100.7547</v>
      </c>
      <c r="AW52" s="115">
        <v>1.11E-2</v>
      </c>
      <c r="AX52" s="113">
        <v>10024</v>
      </c>
      <c r="AY52" s="114">
        <f t="shared" si="22"/>
        <v>144.34559999999999</v>
      </c>
      <c r="AZ52" s="115">
        <v>1.44E-2</v>
      </c>
      <c r="BA52" s="113">
        <v>8845</v>
      </c>
      <c r="BB52" s="114">
        <f t="shared" si="23"/>
        <v>128.2525</v>
      </c>
      <c r="BC52" s="115">
        <v>1.4499999999999999E-2</v>
      </c>
    </row>
    <row r="53" spans="1:55" x14ac:dyDescent="0.4">
      <c r="A53" s="45" t="s">
        <v>5</v>
      </c>
      <c r="B53" s="75"/>
      <c r="C53" s="123"/>
      <c r="D53" s="16"/>
      <c r="E53" s="75"/>
      <c r="F53" s="123"/>
      <c r="G53" s="16"/>
      <c r="H53" s="75"/>
      <c r="I53" s="123"/>
      <c r="J53" s="16"/>
      <c r="K53" s="75"/>
      <c r="L53" s="123"/>
      <c r="M53" s="16"/>
      <c r="N53" s="75"/>
      <c r="O53" s="123"/>
      <c r="P53" s="16"/>
      <c r="Q53" s="75"/>
      <c r="R53" s="123"/>
      <c r="S53" s="16"/>
      <c r="T53" s="75"/>
      <c r="U53" s="123"/>
      <c r="V53" s="16"/>
      <c r="W53" s="75"/>
      <c r="X53" s="123"/>
      <c r="Y53" s="16"/>
      <c r="Z53" s="113"/>
      <c r="AA53" s="114"/>
      <c r="AB53" s="115"/>
      <c r="AC53" s="113"/>
      <c r="AD53" s="114"/>
      <c r="AE53" s="115"/>
      <c r="AF53" s="113">
        <v>10373</v>
      </c>
      <c r="AG53" s="114">
        <f t="shared" si="16"/>
        <v>60.163399999999996</v>
      </c>
      <c r="AH53" s="115">
        <v>5.7999999999999996E-3</v>
      </c>
      <c r="AI53" s="113">
        <v>10409</v>
      </c>
      <c r="AJ53" s="114">
        <f t="shared" si="17"/>
        <v>62.454000000000001</v>
      </c>
      <c r="AK53" s="115">
        <v>6.0000000000000001E-3</v>
      </c>
      <c r="AL53" s="113">
        <v>10431</v>
      </c>
      <c r="AM53" s="114">
        <f t="shared" si="18"/>
        <v>74.060099999999991</v>
      </c>
      <c r="AN53" s="115">
        <v>7.0999999999999995E-3</v>
      </c>
      <c r="AO53" s="113">
        <v>10917</v>
      </c>
      <c r="AP53" s="114">
        <f t="shared" si="19"/>
        <v>78.602400000000003</v>
      </c>
      <c r="AQ53" s="115">
        <v>7.1999999999999998E-3</v>
      </c>
      <c r="AR53" s="113">
        <v>11858</v>
      </c>
      <c r="AS53" s="114">
        <f t="shared" si="20"/>
        <v>173.1268</v>
      </c>
      <c r="AT53" s="115">
        <v>1.46E-2</v>
      </c>
      <c r="AU53" s="113">
        <v>11167</v>
      </c>
      <c r="AV53" s="114">
        <f t="shared" si="21"/>
        <v>168.6217</v>
      </c>
      <c r="AW53" s="115">
        <v>1.5100000000000001E-2</v>
      </c>
      <c r="AX53" s="113">
        <v>9999</v>
      </c>
      <c r="AY53" s="114">
        <f t="shared" si="22"/>
        <v>111.98880000000001</v>
      </c>
      <c r="AZ53" s="115">
        <v>1.1200000000000002E-2</v>
      </c>
      <c r="BA53" s="113">
        <v>10684</v>
      </c>
      <c r="BB53" s="114">
        <f t="shared" si="23"/>
        <v>123.9344</v>
      </c>
      <c r="BC53" s="115">
        <v>1.1599999999999999E-2</v>
      </c>
    </row>
    <row r="54" spans="1:55" x14ac:dyDescent="0.4">
      <c r="A54" s="45" t="s">
        <v>78</v>
      </c>
      <c r="B54" s="75">
        <v>46677.95</v>
      </c>
      <c r="C54" s="123">
        <f t="shared" si="24"/>
        <v>410.76596000000001</v>
      </c>
      <c r="D54" s="16">
        <v>8.8000000000000005E-3</v>
      </c>
      <c r="E54" s="75">
        <v>76269.259000000005</v>
      </c>
      <c r="F54" s="123">
        <f t="shared" si="25"/>
        <v>358.46551730000004</v>
      </c>
      <c r="G54" s="16">
        <v>4.7000000000000002E-3</v>
      </c>
      <c r="H54" s="75">
        <v>64659.538999999997</v>
      </c>
      <c r="I54" s="123">
        <f t="shared" si="26"/>
        <v>258.63815599999998</v>
      </c>
      <c r="J54" s="16">
        <v>4.0000000000000001E-3</v>
      </c>
      <c r="K54" s="75">
        <v>91577.652000000002</v>
      </c>
      <c r="L54" s="123">
        <f t="shared" si="27"/>
        <v>183.155304</v>
      </c>
      <c r="M54" s="16">
        <v>2E-3</v>
      </c>
      <c r="N54" s="75">
        <v>71617.633000000002</v>
      </c>
      <c r="O54" s="123">
        <f t="shared" si="28"/>
        <v>143.235266</v>
      </c>
      <c r="P54" s="16">
        <v>2E-3</v>
      </c>
      <c r="Q54" s="75">
        <v>74524.914000000004</v>
      </c>
      <c r="R54" s="123">
        <f t="shared" si="29"/>
        <v>141.59733660000001</v>
      </c>
      <c r="S54" s="16">
        <v>1.9E-3</v>
      </c>
      <c r="T54" s="75">
        <v>81128.873000000007</v>
      </c>
      <c r="U54" s="123">
        <f t="shared" si="30"/>
        <v>105.46753490000002</v>
      </c>
      <c r="V54" s="16">
        <v>1.3000000000000002E-3</v>
      </c>
      <c r="W54" s="75">
        <v>80196.066000000006</v>
      </c>
      <c r="X54" s="123">
        <f t="shared" si="31"/>
        <v>120.29409900000002</v>
      </c>
      <c r="Y54" s="16">
        <v>1.5E-3</v>
      </c>
      <c r="Z54" s="113">
        <v>91205</v>
      </c>
      <c r="AA54" s="114">
        <f t="shared" si="14"/>
        <v>91.204999999999998</v>
      </c>
      <c r="AB54" s="115">
        <v>1E-3</v>
      </c>
      <c r="AC54" s="113">
        <v>102391</v>
      </c>
      <c r="AD54" s="114">
        <f t="shared" si="15"/>
        <v>225.26020000000003</v>
      </c>
      <c r="AE54" s="115">
        <v>2.2000000000000001E-3</v>
      </c>
      <c r="AF54" s="113">
        <v>9315</v>
      </c>
      <c r="AG54" s="114">
        <f t="shared" si="16"/>
        <v>46.575000000000003</v>
      </c>
      <c r="AH54" s="115">
        <v>5.0000000000000001E-3</v>
      </c>
      <c r="AI54" s="113">
        <v>10090</v>
      </c>
      <c r="AJ54" s="114">
        <f t="shared" si="17"/>
        <v>46.414000000000001</v>
      </c>
      <c r="AK54" s="115">
        <v>4.5999999999999999E-3</v>
      </c>
      <c r="AL54" s="113">
        <v>9123</v>
      </c>
      <c r="AM54" s="114">
        <f t="shared" si="18"/>
        <v>30.105900000000005</v>
      </c>
      <c r="AN54" s="115">
        <v>3.3000000000000004E-3</v>
      </c>
      <c r="AO54" s="113">
        <v>11669</v>
      </c>
      <c r="AP54" s="114">
        <f t="shared" si="19"/>
        <v>46.676000000000002</v>
      </c>
      <c r="AQ54" s="115">
        <v>4.0000000000000001E-3</v>
      </c>
      <c r="AR54" s="113">
        <v>11787</v>
      </c>
      <c r="AS54" s="114">
        <f t="shared" si="20"/>
        <v>54.220199999999998</v>
      </c>
      <c r="AT54" s="115">
        <v>4.5999999999999999E-3</v>
      </c>
      <c r="AU54" s="113">
        <v>9782</v>
      </c>
      <c r="AV54" s="114">
        <f t="shared" si="21"/>
        <v>70.430399999999992</v>
      </c>
      <c r="AW54" s="115">
        <v>7.1999999999999998E-3</v>
      </c>
      <c r="AX54" s="113">
        <v>9882</v>
      </c>
      <c r="AY54" s="114">
        <f t="shared" si="22"/>
        <v>85.973399999999998</v>
      </c>
      <c r="AZ54" s="115">
        <v>8.6999999999999994E-3</v>
      </c>
      <c r="BA54" s="113">
        <v>13090</v>
      </c>
      <c r="BB54" s="114">
        <f t="shared" si="23"/>
        <v>43.197000000000003</v>
      </c>
      <c r="BC54" s="115">
        <v>3.3000000000000004E-3</v>
      </c>
    </row>
    <row r="55" spans="1:55" x14ac:dyDescent="0.4">
      <c r="A55" s="45" t="s">
        <v>57</v>
      </c>
      <c r="B55" s="75"/>
      <c r="C55" s="123"/>
      <c r="D55" s="16"/>
      <c r="E55" s="75"/>
      <c r="F55" s="123"/>
      <c r="G55" s="16"/>
      <c r="H55" s="75"/>
      <c r="I55" s="123"/>
      <c r="J55" s="16"/>
      <c r="K55" s="75"/>
      <c r="L55" s="123"/>
      <c r="M55" s="16"/>
      <c r="N55" s="75"/>
      <c r="O55" s="123"/>
      <c r="P55" s="16"/>
      <c r="Q55" s="75"/>
      <c r="R55" s="123"/>
      <c r="S55" s="16"/>
      <c r="T55" s="75"/>
      <c r="U55" s="123"/>
      <c r="V55" s="16"/>
      <c r="W55" s="75"/>
      <c r="X55" s="123"/>
      <c r="Y55" s="16"/>
      <c r="Z55" s="113"/>
      <c r="AA55" s="114"/>
      <c r="AB55" s="115"/>
      <c r="AC55" s="113"/>
      <c r="AD55" s="114"/>
      <c r="AE55" s="115"/>
      <c r="AF55" s="113">
        <v>2782</v>
      </c>
      <c r="AG55" s="114">
        <f t="shared" si="16"/>
        <v>0</v>
      </c>
      <c r="AH55" s="115">
        <v>0</v>
      </c>
      <c r="AI55" s="113">
        <v>3637</v>
      </c>
      <c r="AJ55" s="114">
        <f t="shared" si="17"/>
        <v>49.826900000000009</v>
      </c>
      <c r="AK55" s="115">
        <v>1.3700000000000002E-2</v>
      </c>
      <c r="AL55" s="113">
        <v>4656</v>
      </c>
      <c r="AM55" s="114">
        <f t="shared" si="18"/>
        <v>0</v>
      </c>
      <c r="AN55" s="115">
        <v>0</v>
      </c>
      <c r="AO55" s="113">
        <v>5067</v>
      </c>
      <c r="AP55" s="114">
        <f t="shared" si="19"/>
        <v>0</v>
      </c>
      <c r="AQ55" s="115">
        <v>0</v>
      </c>
      <c r="AR55" s="113">
        <v>4386</v>
      </c>
      <c r="AS55" s="114">
        <f t="shared" si="20"/>
        <v>0</v>
      </c>
      <c r="AT55" s="115">
        <v>0</v>
      </c>
      <c r="AU55" s="113">
        <v>5024</v>
      </c>
      <c r="AV55" s="114">
        <f t="shared" si="21"/>
        <v>0</v>
      </c>
      <c r="AW55" s="115">
        <v>0</v>
      </c>
      <c r="AX55" s="113">
        <v>8747</v>
      </c>
      <c r="AY55" s="114">
        <f t="shared" si="22"/>
        <v>0</v>
      </c>
      <c r="AZ55" s="115">
        <v>0</v>
      </c>
      <c r="BA55" s="113">
        <v>9070</v>
      </c>
      <c r="BB55" s="114">
        <f t="shared" si="23"/>
        <v>0</v>
      </c>
      <c r="BC55" s="115">
        <v>0</v>
      </c>
    </row>
    <row r="56" spans="1:55" x14ac:dyDescent="0.4">
      <c r="A56" s="45" t="s">
        <v>46</v>
      </c>
      <c r="B56" s="75">
        <v>12484.996999999999</v>
      </c>
      <c r="C56" s="123">
        <f t="shared" si="24"/>
        <v>1.2484997</v>
      </c>
      <c r="D56" s="16">
        <v>1E-4</v>
      </c>
      <c r="E56" s="75">
        <v>15195.628000000001</v>
      </c>
      <c r="F56" s="123">
        <f t="shared" si="25"/>
        <v>1.5195628000000001</v>
      </c>
      <c r="G56" s="16">
        <v>1E-4</v>
      </c>
      <c r="H56" s="75">
        <v>14918.197</v>
      </c>
      <c r="I56" s="123">
        <f t="shared" si="26"/>
        <v>0</v>
      </c>
      <c r="J56" s="16">
        <v>0</v>
      </c>
      <c r="K56" s="75">
        <v>9766.6380000000008</v>
      </c>
      <c r="L56" s="123">
        <f t="shared" si="27"/>
        <v>0</v>
      </c>
      <c r="M56" s="16">
        <v>0</v>
      </c>
      <c r="N56" s="75">
        <v>8038.634</v>
      </c>
      <c r="O56" s="123">
        <f t="shared" si="28"/>
        <v>0</v>
      </c>
      <c r="P56" s="16">
        <v>0</v>
      </c>
      <c r="Q56" s="75">
        <v>11462.549000000001</v>
      </c>
      <c r="R56" s="123">
        <f t="shared" si="29"/>
        <v>0</v>
      </c>
      <c r="S56" s="16">
        <v>0</v>
      </c>
      <c r="T56" s="75">
        <v>17696.152999999998</v>
      </c>
      <c r="U56" s="123">
        <f t="shared" si="30"/>
        <v>0</v>
      </c>
      <c r="V56" s="16">
        <v>0</v>
      </c>
      <c r="W56" s="75">
        <v>24619.144</v>
      </c>
      <c r="X56" s="123">
        <f t="shared" si="31"/>
        <v>0</v>
      </c>
      <c r="Y56" s="16">
        <v>0</v>
      </c>
      <c r="Z56" s="113">
        <v>26567</v>
      </c>
      <c r="AA56" s="114">
        <f t="shared" si="14"/>
        <v>0</v>
      </c>
      <c r="AB56" s="115">
        <v>0</v>
      </c>
      <c r="AC56" s="113">
        <v>6719</v>
      </c>
      <c r="AD56" s="114">
        <f t="shared" si="15"/>
        <v>0</v>
      </c>
      <c r="AE56" s="115">
        <v>0</v>
      </c>
      <c r="AF56" s="113">
        <v>3142</v>
      </c>
      <c r="AG56" s="114">
        <f t="shared" si="16"/>
        <v>0</v>
      </c>
      <c r="AH56" s="115">
        <v>0</v>
      </c>
      <c r="AI56" s="113">
        <v>2337</v>
      </c>
      <c r="AJ56" s="114">
        <f t="shared" si="17"/>
        <v>0</v>
      </c>
      <c r="AK56" s="115">
        <v>0</v>
      </c>
      <c r="AL56" s="113">
        <v>3424</v>
      </c>
      <c r="AM56" s="114">
        <f t="shared" si="18"/>
        <v>0</v>
      </c>
      <c r="AN56" s="115">
        <v>0</v>
      </c>
      <c r="AO56" s="113">
        <v>6069</v>
      </c>
      <c r="AP56" s="114">
        <f t="shared" si="19"/>
        <v>13.351800000000001</v>
      </c>
      <c r="AQ56" s="115">
        <v>2.2000000000000001E-3</v>
      </c>
      <c r="AR56" s="113">
        <v>3934</v>
      </c>
      <c r="AS56" s="114">
        <f t="shared" si="20"/>
        <v>33.8324</v>
      </c>
      <c r="AT56" s="115">
        <v>8.6E-3</v>
      </c>
      <c r="AU56" s="113">
        <v>3620</v>
      </c>
      <c r="AV56" s="114">
        <f t="shared" si="21"/>
        <v>0</v>
      </c>
      <c r="AW56" s="115">
        <v>0</v>
      </c>
      <c r="AX56" s="113">
        <v>5716</v>
      </c>
      <c r="AY56" s="114">
        <f t="shared" si="22"/>
        <v>0</v>
      </c>
      <c r="AZ56" s="115">
        <v>0</v>
      </c>
      <c r="BA56" s="113">
        <v>5876</v>
      </c>
      <c r="BB56" s="114">
        <f t="shared" si="23"/>
        <v>0</v>
      </c>
      <c r="BC56" s="115">
        <v>0</v>
      </c>
    </row>
    <row r="57" spans="1:55" x14ac:dyDescent="0.4">
      <c r="A57" s="106" t="s">
        <v>94</v>
      </c>
      <c r="B57" s="75"/>
      <c r="C57" s="76"/>
      <c r="D57" s="16"/>
      <c r="E57" s="75"/>
      <c r="F57" s="76"/>
      <c r="G57" s="16"/>
      <c r="H57" s="75"/>
      <c r="I57" s="76"/>
      <c r="J57" s="16"/>
      <c r="K57" s="75"/>
      <c r="L57" s="76"/>
      <c r="M57" s="16"/>
      <c r="N57" s="75">
        <v>21888.569</v>
      </c>
      <c r="O57" s="76">
        <f t="shared" si="28"/>
        <v>0</v>
      </c>
      <c r="P57" s="16">
        <v>0</v>
      </c>
      <c r="Q57" s="75">
        <v>18116.698</v>
      </c>
      <c r="R57" s="76">
        <f t="shared" si="29"/>
        <v>0</v>
      </c>
      <c r="S57" s="16">
        <v>0</v>
      </c>
      <c r="T57" s="75">
        <v>23994.514999999999</v>
      </c>
      <c r="U57" s="76">
        <f t="shared" si="30"/>
        <v>0</v>
      </c>
      <c r="V57" s="16">
        <v>0</v>
      </c>
      <c r="W57" s="75">
        <v>70037.070000000007</v>
      </c>
      <c r="X57" s="76">
        <f t="shared" si="31"/>
        <v>0</v>
      </c>
      <c r="Y57" s="16">
        <v>0</v>
      </c>
      <c r="Z57" s="113">
        <v>55124</v>
      </c>
      <c r="AA57" s="114">
        <f t="shared" si="14"/>
        <v>0</v>
      </c>
      <c r="AB57" s="115">
        <v>0</v>
      </c>
      <c r="AC57" s="113">
        <v>69840</v>
      </c>
      <c r="AD57" s="114">
        <f t="shared" si="15"/>
        <v>0</v>
      </c>
      <c r="AE57" s="115">
        <v>0</v>
      </c>
      <c r="AF57" s="113">
        <v>33690</v>
      </c>
      <c r="AG57" s="114">
        <f t="shared" si="16"/>
        <v>0</v>
      </c>
      <c r="AH57" s="115">
        <v>0</v>
      </c>
      <c r="AI57" s="113">
        <v>38065</v>
      </c>
      <c r="AJ57" s="114">
        <f t="shared" si="17"/>
        <v>0</v>
      </c>
      <c r="AK57" s="115">
        <v>0</v>
      </c>
      <c r="AL57" s="113">
        <v>43833</v>
      </c>
      <c r="AM57" s="114">
        <f t="shared" si="18"/>
        <v>0</v>
      </c>
      <c r="AN57" s="115">
        <v>0</v>
      </c>
      <c r="AO57" s="113">
        <v>50133</v>
      </c>
      <c r="AP57" s="114">
        <f t="shared" si="19"/>
        <v>0</v>
      </c>
      <c r="AQ57" s="115">
        <v>0</v>
      </c>
      <c r="AR57" s="113">
        <v>62080</v>
      </c>
      <c r="AS57" s="114">
        <f t="shared" si="20"/>
        <v>0</v>
      </c>
      <c r="AT57" s="115">
        <v>0</v>
      </c>
      <c r="AU57" s="113">
        <v>65719</v>
      </c>
      <c r="AV57" s="114">
        <f t="shared" si="21"/>
        <v>0</v>
      </c>
      <c r="AW57" s="115">
        <v>0</v>
      </c>
      <c r="AX57" s="113">
        <v>61293</v>
      </c>
      <c r="AY57" s="114">
        <f t="shared" si="22"/>
        <v>0</v>
      </c>
      <c r="AZ57" s="115">
        <v>0</v>
      </c>
      <c r="BA57" s="113">
        <v>60854</v>
      </c>
      <c r="BB57" s="114">
        <f t="shared" si="23"/>
        <v>0</v>
      </c>
      <c r="BC57" s="115">
        <v>0</v>
      </c>
    </row>
    <row r="58" spans="1:55" x14ac:dyDescent="0.4">
      <c r="A58" s="45" t="s">
        <v>146</v>
      </c>
      <c r="B58" s="75"/>
      <c r="C58" s="76"/>
      <c r="D58" s="16"/>
      <c r="E58" s="75"/>
      <c r="F58" s="76"/>
      <c r="G58" s="16"/>
      <c r="H58" s="75"/>
      <c r="I58" s="76"/>
      <c r="J58" s="16"/>
      <c r="K58" s="75"/>
      <c r="L58" s="76"/>
      <c r="M58" s="16"/>
      <c r="N58" s="75">
        <v>10937.263999999999</v>
      </c>
      <c r="O58" s="76">
        <f t="shared" si="28"/>
        <v>0</v>
      </c>
      <c r="P58" s="16">
        <v>0</v>
      </c>
      <c r="Q58" s="75">
        <v>8469.8680000000004</v>
      </c>
      <c r="R58" s="76">
        <f t="shared" si="29"/>
        <v>0</v>
      </c>
      <c r="S58" s="16">
        <v>0</v>
      </c>
      <c r="T58" s="75">
        <v>11833.183999999999</v>
      </c>
      <c r="U58" s="76">
        <f t="shared" si="30"/>
        <v>0</v>
      </c>
      <c r="V58" s="16">
        <v>0</v>
      </c>
      <c r="W58" s="75">
        <v>37594.398999999998</v>
      </c>
      <c r="X58" s="76">
        <f t="shared" si="31"/>
        <v>0</v>
      </c>
      <c r="Y58" s="16">
        <v>0</v>
      </c>
      <c r="Z58" s="113">
        <v>39796</v>
      </c>
      <c r="AA58" s="114">
        <f t="shared" si="14"/>
        <v>0</v>
      </c>
      <c r="AB58" s="115">
        <v>0</v>
      </c>
      <c r="AC58" s="113">
        <v>52598</v>
      </c>
      <c r="AD58" s="114">
        <f t="shared" si="15"/>
        <v>0</v>
      </c>
      <c r="AE58" s="115">
        <v>0</v>
      </c>
      <c r="AF58" s="113">
        <v>27967</v>
      </c>
      <c r="AG58" s="114">
        <f t="shared" si="16"/>
        <v>0</v>
      </c>
      <c r="AH58" s="115">
        <v>0</v>
      </c>
      <c r="AI58" s="113">
        <v>28799</v>
      </c>
      <c r="AJ58" s="114">
        <f t="shared" si="17"/>
        <v>0</v>
      </c>
      <c r="AK58" s="115">
        <v>0</v>
      </c>
      <c r="AL58" s="113">
        <v>34273</v>
      </c>
      <c r="AM58" s="114">
        <f t="shared" si="18"/>
        <v>0</v>
      </c>
      <c r="AN58" s="115">
        <v>0</v>
      </c>
      <c r="AO58" s="113">
        <v>37824</v>
      </c>
      <c r="AP58" s="114">
        <f t="shared" si="19"/>
        <v>0</v>
      </c>
      <c r="AQ58" s="115">
        <v>0</v>
      </c>
      <c r="AR58" s="113">
        <v>48043</v>
      </c>
      <c r="AS58" s="114">
        <f t="shared" si="20"/>
        <v>0</v>
      </c>
      <c r="AT58" s="115">
        <v>0</v>
      </c>
      <c r="AU58" s="113">
        <v>38013</v>
      </c>
      <c r="AV58" s="114">
        <f t="shared" si="21"/>
        <v>0</v>
      </c>
      <c r="AW58" s="115">
        <v>0</v>
      </c>
      <c r="AX58" s="113">
        <v>33514</v>
      </c>
      <c r="AY58" s="114">
        <f t="shared" si="22"/>
        <v>0</v>
      </c>
      <c r="AZ58" s="115">
        <v>0</v>
      </c>
      <c r="BA58" s="113">
        <v>41240</v>
      </c>
      <c r="BB58" s="114">
        <f t="shared" si="23"/>
        <v>0</v>
      </c>
      <c r="BC58" s="115">
        <v>0</v>
      </c>
    </row>
    <row r="59" spans="1:55" x14ac:dyDescent="0.4">
      <c r="A59" s="45" t="s">
        <v>147</v>
      </c>
      <c r="B59" s="75"/>
      <c r="C59" s="76"/>
      <c r="D59" s="16"/>
      <c r="E59" s="75"/>
      <c r="F59" s="76"/>
      <c r="G59" s="16"/>
      <c r="H59" s="75"/>
      <c r="I59" s="76"/>
      <c r="J59" s="16"/>
      <c r="K59" s="75"/>
      <c r="L59" s="76"/>
      <c r="M59" s="16"/>
      <c r="N59" s="75">
        <v>8789.5589999999993</v>
      </c>
      <c r="O59" s="76">
        <f t="shared" si="28"/>
        <v>0</v>
      </c>
      <c r="P59" s="16">
        <v>0</v>
      </c>
      <c r="Q59" s="75">
        <v>8043.9110000000001</v>
      </c>
      <c r="R59" s="76">
        <f t="shared" si="29"/>
        <v>0</v>
      </c>
      <c r="S59" s="16">
        <v>0</v>
      </c>
      <c r="T59" s="75">
        <v>11204.646000000001</v>
      </c>
      <c r="U59" s="76">
        <f t="shared" si="30"/>
        <v>0</v>
      </c>
      <c r="V59" s="16">
        <v>0</v>
      </c>
      <c r="W59" s="75">
        <v>29759.995999999999</v>
      </c>
      <c r="X59" s="76">
        <f t="shared" si="31"/>
        <v>0</v>
      </c>
      <c r="Y59" s="16">
        <v>0</v>
      </c>
      <c r="Z59" s="113">
        <v>13534</v>
      </c>
      <c r="AA59" s="114">
        <f t="shared" si="14"/>
        <v>0</v>
      </c>
      <c r="AB59" s="115">
        <v>0</v>
      </c>
      <c r="AC59" s="113">
        <v>13833</v>
      </c>
      <c r="AD59" s="114">
        <f t="shared" si="15"/>
        <v>0</v>
      </c>
      <c r="AE59" s="115">
        <v>0</v>
      </c>
      <c r="AF59" s="113">
        <v>3847</v>
      </c>
      <c r="AG59" s="114">
        <f t="shared" si="16"/>
        <v>0</v>
      </c>
      <c r="AH59" s="115">
        <v>0</v>
      </c>
      <c r="AI59" s="113">
        <v>7319</v>
      </c>
      <c r="AJ59" s="114">
        <f t="shared" si="17"/>
        <v>0</v>
      </c>
      <c r="AK59" s="115">
        <v>0</v>
      </c>
      <c r="AL59" s="113">
        <v>7304</v>
      </c>
      <c r="AM59" s="114">
        <f t="shared" si="18"/>
        <v>0</v>
      </c>
      <c r="AN59" s="115">
        <v>0</v>
      </c>
      <c r="AO59" s="113">
        <v>9312</v>
      </c>
      <c r="AP59" s="114">
        <f t="shared" si="19"/>
        <v>0</v>
      </c>
      <c r="AQ59" s="115">
        <v>0</v>
      </c>
      <c r="AR59" s="113">
        <v>8785</v>
      </c>
      <c r="AS59" s="114">
        <f t="shared" si="20"/>
        <v>0</v>
      </c>
      <c r="AT59" s="115">
        <v>0</v>
      </c>
      <c r="AU59" s="113">
        <v>23100</v>
      </c>
      <c r="AV59" s="114">
        <f t="shared" si="21"/>
        <v>0</v>
      </c>
      <c r="AW59" s="115">
        <v>0</v>
      </c>
      <c r="AX59" s="113">
        <v>20543</v>
      </c>
      <c r="AY59" s="114">
        <f t="shared" si="22"/>
        <v>0</v>
      </c>
      <c r="AZ59" s="115">
        <v>0</v>
      </c>
      <c r="BA59" s="113">
        <v>15204</v>
      </c>
      <c r="BB59" s="114">
        <f t="shared" si="23"/>
        <v>0</v>
      </c>
      <c r="BC59" s="115">
        <v>0</v>
      </c>
    </row>
    <row r="60" spans="1:55" x14ac:dyDescent="0.4">
      <c r="A60" s="45" t="s">
        <v>148</v>
      </c>
      <c r="B60" s="75"/>
      <c r="C60" s="76"/>
      <c r="D60" s="16"/>
      <c r="E60" s="75"/>
      <c r="F60" s="76"/>
      <c r="G60" s="16"/>
      <c r="H60" s="75"/>
      <c r="I60" s="76"/>
      <c r="J60" s="16"/>
      <c r="K60" s="75"/>
      <c r="L60" s="76"/>
      <c r="M60" s="16"/>
      <c r="N60" s="75">
        <v>2161.7460000000001</v>
      </c>
      <c r="O60" s="76">
        <f t="shared" si="28"/>
        <v>0</v>
      </c>
      <c r="P60" s="16">
        <v>0</v>
      </c>
      <c r="Q60" s="75">
        <v>1602.9190000000001</v>
      </c>
      <c r="R60" s="76">
        <f t="shared" si="29"/>
        <v>0</v>
      </c>
      <c r="S60" s="16">
        <v>0</v>
      </c>
      <c r="T60" s="75">
        <v>956.68499999999995</v>
      </c>
      <c r="U60" s="76">
        <f t="shared" si="30"/>
        <v>0</v>
      </c>
      <c r="V60" s="16">
        <v>0</v>
      </c>
      <c r="W60" s="75">
        <v>2682.6750000000002</v>
      </c>
      <c r="X60" s="76">
        <f t="shared" si="31"/>
        <v>0</v>
      </c>
      <c r="Y60" s="16">
        <v>0</v>
      </c>
      <c r="Z60" s="113">
        <v>1794</v>
      </c>
      <c r="AA60" s="114">
        <f t="shared" si="14"/>
        <v>0</v>
      </c>
      <c r="AB60" s="115">
        <v>0</v>
      </c>
      <c r="AC60" s="113">
        <v>3409</v>
      </c>
      <c r="AD60" s="114">
        <f t="shared" si="15"/>
        <v>0</v>
      </c>
      <c r="AE60" s="115">
        <v>0</v>
      </c>
      <c r="AF60" s="113">
        <v>1876</v>
      </c>
      <c r="AG60" s="114">
        <f t="shared" si="16"/>
        <v>0</v>
      </c>
      <c r="AH60" s="115">
        <v>0</v>
      </c>
      <c r="AI60" s="113">
        <v>1947</v>
      </c>
      <c r="AJ60" s="114">
        <f t="shared" si="17"/>
        <v>0</v>
      </c>
      <c r="AK60" s="115">
        <v>0</v>
      </c>
      <c r="AL60" s="113">
        <v>2256</v>
      </c>
      <c r="AM60" s="114">
        <f t="shared" si="18"/>
        <v>0</v>
      </c>
      <c r="AN60" s="115">
        <v>0</v>
      </c>
      <c r="AO60" s="113">
        <v>2997</v>
      </c>
      <c r="AP60" s="114">
        <f t="shared" si="19"/>
        <v>0</v>
      </c>
      <c r="AQ60" s="115">
        <v>0</v>
      </c>
      <c r="AR60" s="113">
        <v>5252</v>
      </c>
      <c r="AS60" s="114">
        <f t="shared" si="20"/>
        <v>0</v>
      </c>
      <c r="AT60" s="115">
        <v>0</v>
      </c>
      <c r="AU60" s="113">
        <v>4606</v>
      </c>
      <c r="AV60" s="114">
        <f t="shared" si="21"/>
        <v>0</v>
      </c>
      <c r="AW60" s="115">
        <v>0</v>
      </c>
      <c r="AX60" s="113">
        <v>7236</v>
      </c>
      <c r="AY60" s="114">
        <f t="shared" si="22"/>
        <v>0</v>
      </c>
      <c r="AZ60" s="115">
        <v>0</v>
      </c>
      <c r="BA60" s="113">
        <v>4410</v>
      </c>
      <c r="BB60" s="114">
        <f t="shared" si="23"/>
        <v>0</v>
      </c>
      <c r="BC60" s="115">
        <v>0</v>
      </c>
    </row>
    <row r="61" spans="1:55" x14ac:dyDescent="0.4">
      <c r="A61" s="106" t="s">
        <v>88</v>
      </c>
      <c r="B61" s="75">
        <v>107821.144</v>
      </c>
      <c r="C61" s="76">
        <f t="shared" si="24"/>
        <v>571.4520632</v>
      </c>
      <c r="D61" s="16">
        <v>5.3E-3</v>
      </c>
      <c r="E61" s="75">
        <v>130059.579</v>
      </c>
      <c r="F61" s="76">
        <f t="shared" si="25"/>
        <v>702.32172660000003</v>
      </c>
      <c r="G61" s="16">
        <v>5.4000000000000003E-3</v>
      </c>
      <c r="H61" s="75">
        <v>157747.78</v>
      </c>
      <c r="I61" s="76">
        <f t="shared" si="26"/>
        <v>820.28845600000011</v>
      </c>
      <c r="J61" s="16">
        <v>5.2000000000000006E-3</v>
      </c>
      <c r="K61" s="75">
        <v>187263.19</v>
      </c>
      <c r="L61" s="76">
        <f t="shared" si="27"/>
        <v>767.77907899999991</v>
      </c>
      <c r="M61" s="16">
        <v>4.0999999999999995E-3</v>
      </c>
      <c r="N61" s="75">
        <v>217868.557</v>
      </c>
      <c r="O61" s="76">
        <f t="shared" si="28"/>
        <v>762.53994949999992</v>
      </c>
      <c r="P61" s="16">
        <v>3.4999999999999996E-3</v>
      </c>
      <c r="Q61" s="75">
        <v>241943.019</v>
      </c>
      <c r="R61" s="76">
        <f t="shared" si="29"/>
        <v>750.02335889999995</v>
      </c>
      <c r="S61" s="16">
        <v>3.0999999999999999E-3</v>
      </c>
      <c r="T61" s="75">
        <v>261304.897</v>
      </c>
      <c r="U61" s="76">
        <f t="shared" si="30"/>
        <v>862.30616010000006</v>
      </c>
      <c r="V61" s="16">
        <v>3.3000000000000004E-3</v>
      </c>
      <c r="W61" s="75">
        <v>277520.85100000002</v>
      </c>
      <c r="X61" s="76">
        <f t="shared" si="31"/>
        <v>1193.3396593</v>
      </c>
      <c r="Y61" s="16">
        <v>4.3E-3</v>
      </c>
      <c r="Z61" s="113">
        <v>309184</v>
      </c>
      <c r="AA61" s="114">
        <f t="shared" si="14"/>
        <v>1422.2464</v>
      </c>
      <c r="AB61" s="115">
        <v>4.5999999999999999E-3</v>
      </c>
      <c r="AC61" s="113">
        <v>348753</v>
      </c>
      <c r="AD61" s="114">
        <f t="shared" si="15"/>
        <v>2092.518</v>
      </c>
      <c r="AE61" s="115">
        <v>6.0000000000000001E-3</v>
      </c>
      <c r="AF61" s="113">
        <v>394038</v>
      </c>
      <c r="AG61" s="114">
        <f t="shared" si="16"/>
        <v>2443.0355999999997</v>
      </c>
      <c r="AH61" s="115">
        <v>6.1999999999999998E-3</v>
      </c>
      <c r="AI61" s="113">
        <v>427547</v>
      </c>
      <c r="AJ61" s="114">
        <f t="shared" si="17"/>
        <v>3206.6025</v>
      </c>
      <c r="AK61" s="115">
        <v>7.4999999999999997E-3</v>
      </c>
      <c r="AL61" s="113">
        <v>464782</v>
      </c>
      <c r="AM61" s="114">
        <f t="shared" si="18"/>
        <v>3904.1687999999999</v>
      </c>
      <c r="AN61" s="115">
        <v>8.3999999999999995E-3</v>
      </c>
      <c r="AO61" s="113">
        <v>526187</v>
      </c>
      <c r="AP61" s="114">
        <f t="shared" si="19"/>
        <v>6156.3879000000006</v>
      </c>
      <c r="AQ61" s="115">
        <v>1.17E-2</v>
      </c>
      <c r="AR61" s="113">
        <v>587304</v>
      </c>
      <c r="AS61" s="114">
        <f t="shared" si="20"/>
        <v>7752.412800000001</v>
      </c>
      <c r="AT61" s="115">
        <v>1.3200000000000002E-2</v>
      </c>
      <c r="AU61" s="113">
        <v>734660</v>
      </c>
      <c r="AV61" s="114">
        <f t="shared" si="21"/>
        <v>10358.706</v>
      </c>
      <c r="AW61" s="115">
        <v>1.41E-2</v>
      </c>
      <c r="AX61" s="113">
        <v>970199</v>
      </c>
      <c r="AY61" s="114">
        <f t="shared" si="22"/>
        <v>10769.2089</v>
      </c>
      <c r="AZ61" s="115">
        <v>1.11E-2</v>
      </c>
      <c r="BA61" s="113">
        <v>1168507</v>
      </c>
      <c r="BB61" s="114">
        <f>BA61*BC61</f>
        <v>13087.278400000001</v>
      </c>
      <c r="BC61" s="115">
        <v>1.1200000000000002E-2</v>
      </c>
    </row>
    <row r="62" spans="1:55" x14ac:dyDescent="0.4">
      <c r="A62" s="3" t="s">
        <v>25</v>
      </c>
      <c r="B62" s="82">
        <v>697564.67</v>
      </c>
      <c r="C62" s="124">
        <f t="shared" si="24"/>
        <v>8440.5325069999999</v>
      </c>
      <c r="D62" s="32">
        <v>1.21E-2</v>
      </c>
      <c r="E62" s="82">
        <v>938718.37199999997</v>
      </c>
      <c r="F62" s="124">
        <f t="shared" si="25"/>
        <v>8448.4653479999997</v>
      </c>
      <c r="G62" s="32">
        <v>8.9999999999999993E-3</v>
      </c>
      <c r="H62" s="82">
        <v>928854.75</v>
      </c>
      <c r="I62" s="124">
        <f t="shared" si="26"/>
        <v>7430.8379999999997</v>
      </c>
      <c r="J62" s="32">
        <v>8.0000000000000002E-3</v>
      </c>
      <c r="K62" s="82">
        <v>1050609.6029999999</v>
      </c>
      <c r="L62" s="124">
        <f t="shared" si="27"/>
        <v>6513.7795385999989</v>
      </c>
      <c r="M62" s="32">
        <v>6.1999999999999998E-3</v>
      </c>
      <c r="N62" s="82">
        <v>1146489.301</v>
      </c>
      <c r="O62" s="124">
        <f t="shared" si="28"/>
        <v>5847.0954351</v>
      </c>
      <c r="P62" s="32">
        <v>5.1000000000000004E-3</v>
      </c>
      <c r="Q62" s="82">
        <v>1237406.645</v>
      </c>
      <c r="R62" s="124">
        <f t="shared" si="29"/>
        <v>5197.1079089999994</v>
      </c>
      <c r="S62" s="32">
        <v>4.1999999999999997E-3</v>
      </c>
      <c r="T62" s="82">
        <v>1331436.044</v>
      </c>
      <c r="U62" s="124">
        <f t="shared" si="30"/>
        <v>5858.3185936</v>
      </c>
      <c r="V62" s="32">
        <v>4.4000000000000003E-3</v>
      </c>
      <c r="W62" s="82">
        <v>1452436.87</v>
      </c>
      <c r="X62" s="124">
        <f t="shared" si="31"/>
        <v>7697.9154110000009</v>
      </c>
      <c r="Y62" s="32">
        <v>5.3E-3</v>
      </c>
      <c r="Z62" s="97">
        <v>1544553</v>
      </c>
      <c r="AA62" s="119">
        <f t="shared" si="14"/>
        <v>8958.4074000000001</v>
      </c>
      <c r="AB62" s="120">
        <v>5.7999999999999996E-3</v>
      </c>
      <c r="AC62" s="97">
        <v>1678286</v>
      </c>
      <c r="AD62" s="119">
        <f t="shared" si="15"/>
        <v>11244.5162</v>
      </c>
      <c r="AE62" s="120">
        <v>6.7000000000000002E-3</v>
      </c>
      <c r="AF62" s="97">
        <v>1767494</v>
      </c>
      <c r="AG62" s="119">
        <f t="shared" si="16"/>
        <v>13079.455600000001</v>
      </c>
      <c r="AH62" s="120">
        <v>7.4000000000000003E-3</v>
      </c>
      <c r="AI62" s="97">
        <v>1898344</v>
      </c>
      <c r="AJ62" s="119">
        <f t="shared" si="17"/>
        <v>17654.599200000001</v>
      </c>
      <c r="AK62" s="120">
        <v>9.300000000000001E-3</v>
      </c>
      <c r="AL62" s="97">
        <v>2028380</v>
      </c>
      <c r="AM62" s="119">
        <f t="shared" si="18"/>
        <v>21500.828000000001</v>
      </c>
      <c r="AN62" s="120">
        <v>1.06E-2</v>
      </c>
      <c r="AO62" s="97">
        <v>2174434</v>
      </c>
      <c r="AP62" s="119">
        <f t="shared" si="19"/>
        <v>27832.7552</v>
      </c>
      <c r="AQ62" s="120">
        <v>1.2800000000000001E-2</v>
      </c>
      <c r="AR62" s="97">
        <v>2245518</v>
      </c>
      <c r="AS62" s="119">
        <f t="shared" si="20"/>
        <v>35030.080800000003</v>
      </c>
      <c r="AT62" s="120">
        <v>1.5600000000000001E-2</v>
      </c>
      <c r="AU62" s="97">
        <v>2448765</v>
      </c>
      <c r="AV62" s="119">
        <f t="shared" si="21"/>
        <v>40404.622500000005</v>
      </c>
      <c r="AW62" s="120">
        <v>1.6500000000000001E-2</v>
      </c>
      <c r="AX62" s="97">
        <v>2762806</v>
      </c>
      <c r="AY62" s="119">
        <f t="shared" si="22"/>
        <v>52217.0334</v>
      </c>
      <c r="AZ62" s="120">
        <v>1.89E-2</v>
      </c>
      <c r="BA62" s="97">
        <v>3027486</v>
      </c>
      <c r="BB62" s="119">
        <f>BA62*BC62</f>
        <v>63274.457399999992</v>
      </c>
      <c r="BC62" s="120">
        <v>2.0899999999999998E-2</v>
      </c>
    </row>
    <row r="63" spans="1:55" x14ac:dyDescent="0.4">
      <c r="A63" s="2" t="s">
        <v>149</v>
      </c>
      <c r="B63" s="6">
        <f>SUM(B37:B61)-B62</f>
        <v>0</v>
      </c>
      <c r="C63" s="6">
        <f>SUM(C37:C61)-C62</f>
        <v>18.162882599999648</v>
      </c>
      <c r="D63" s="8">
        <f>C62/B62-D62</f>
        <v>0</v>
      </c>
      <c r="E63" s="6">
        <f>SUM(E37:E61)-E62</f>
        <v>0</v>
      </c>
      <c r="F63" s="6">
        <f>SUM(F37:F61)-F62</f>
        <v>19.838793499999156</v>
      </c>
      <c r="G63" s="8">
        <f>F62/E62-G62</f>
        <v>0</v>
      </c>
      <c r="H63" s="6">
        <f>SUM(H37:H61)-H62</f>
        <v>0</v>
      </c>
      <c r="I63" s="6">
        <f>SUM(I37:I61)-I62</f>
        <v>42.176516800001082</v>
      </c>
      <c r="J63" s="8">
        <f>I62/H62-J62</f>
        <v>0</v>
      </c>
      <c r="K63" s="6">
        <f>SUM(K37:K61)-K62</f>
        <v>0</v>
      </c>
      <c r="L63" s="6">
        <f>SUM(L37:L61)-L62</f>
        <v>-40.576913199999581</v>
      </c>
      <c r="M63" s="8">
        <f>L62/K62-M62</f>
        <v>0</v>
      </c>
      <c r="N63" s="6">
        <f>SUM(N37:N57)+N61-N62</f>
        <v>0</v>
      </c>
      <c r="O63" s="6">
        <f>SUM(O37:O61)-O62</f>
        <v>-97.606641900000795</v>
      </c>
      <c r="P63" s="8">
        <f>O62/N62-P62</f>
        <v>0</v>
      </c>
      <c r="Q63" s="6">
        <f>SUM(Q37:Q57)+Q61-Q62</f>
        <v>0</v>
      </c>
      <c r="R63" s="6">
        <f>SUM(R37:R61)-R62</f>
        <v>135.11224409999977</v>
      </c>
      <c r="S63" s="8">
        <f>R62/Q62-S62</f>
        <v>0</v>
      </c>
      <c r="T63" s="6">
        <f>SUM(T37:T57)+T61-T62</f>
        <v>0</v>
      </c>
      <c r="U63" s="6">
        <f>SUM(U37:U61)-U62</f>
        <v>-39.459272000000055</v>
      </c>
      <c r="V63" s="8">
        <f>U62/T62-V62</f>
        <v>0</v>
      </c>
      <c r="W63" s="6">
        <f>SUM(W37:W57)+W61-W62</f>
        <v>0</v>
      </c>
      <c r="X63" s="6">
        <f>SUM(X37:X61)-X62</f>
        <v>14.322718799997347</v>
      </c>
      <c r="Y63" s="8">
        <f>X62/W62-Y62</f>
        <v>0</v>
      </c>
      <c r="Z63" s="6">
        <f>SUM(Z37:Z56,Z58:Z61)-Z62</f>
        <v>0</v>
      </c>
      <c r="AA63" s="6">
        <f>SUM(AA37:AA61)-AA62</f>
        <v>-32.35989999999947</v>
      </c>
      <c r="AB63" s="8">
        <f>AA62/Z62-AB62</f>
        <v>0</v>
      </c>
      <c r="AC63" s="6">
        <f>SUM(AC37:AC56,AC58:AC61)-AC62</f>
        <v>0</v>
      </c>
      <c r="AD63" s="6">
        <f>SUM(AD37:AD61)-AD62</f>
        <v>-18.337600000000748</v>
      </c>
      <c r="AE63" s="8">
        <f>AD62/AC62-AE62</f>
        <v>0</v>
      </c>
      <c r="AF63" s="6">
        <f>SUM(AF37:AF56,AF58:AF61)-AF62</f>
        <v>0</v>
      </c>
      <c r="AG63" s="6">
        <f>SUM(AG37:AG61)-AG62</f>
        <v>92.515900000000329</v>
      </c>
      <c r="AH63" s="8">
        <f>AG62/AF62-AH62</f>
        <v>0</v>
      </c>
      <c r="AI63" s="6">
        <f>SUM(AI37:AI56,AI58:AI61)-AI62</f>
        <v>0</v>
      </c>
      <c r="AJ63" s="6">
        <f>SUM(AJ37:AJ61)-AJ62</f>
        <v>-7.5080000000016298</v>
      </c>
      <c r="AK63" s="8">
        <f>AJ62/AI62-AK62</f>
        <v>0</v>
      </c>
      <c r="AL63" s="6">
        <f>SUM(AL37:AL56,AL58:AL61)-AL62</f>
        <v>0</v>
      </c>
      <c r="AM63" s="6">
        <f>SUM(AM37:AM61)-AM62</f>
        <v>172.67479999998977</v>
      </c>
      <c r="AN63" s="8">
        <f>AM62/AL62-AN62</f>
        <v>0</v>
      </c>
      <c r="AO63" s="6">
        <f>SUM(AO37:AO56,AO58:AO61)-AO62</f>
        <v>0</v>
      </c>
      <c r="AP63" s="6">
        <f>SUM(AP37:AP61)-AP62</f>
        <v>-273.85310000000027</v>
      </c>
      <c r="AQ63" s="8">
        <f>AP62/AO62-AQ62</f>
        <v>0</v>
      </c>
      <c r="AR63" s="6">
        <f>SUM(AR37:AR56,AR58:AR61)-AR62</f>
        <v>0</v>
      </c>
      <c r="AS63" s="6">
        <f>SUM(AS37:AS61)-AS62</f>
        <v>-12.671599999994214</v>
      </c>
      <c r="AT63" s="8">
        <f>AS62/AR62-AT62</f>
        <v>0</v>
      </c>
      <c r="AU63" s="6">
        <f>SUM(AU37:AU56,AU58:AU61)-AU62</f>
        <v>0</v>
      </c>
      <c r="AV63" s="6">
        <f>SUM(AV37:AV61)-AV62</f>
        <v>-250.70949999999721</v>
      </c>
      <c r="AW63" s="8">
        <f>AV62/AU62-AW62</f>
        <v>0</v>
      </c>
      <c r="AX63" s="6">
        <f>SUM(AX37:AX56,AX58:AX61)-AX62</f>
        <v>0</v>
      </c>
      <c r="AY63" s="6">
        <f>SUM(AY37:AY61)-AY62</f>
        <v>-273.51260000000912</v>
      </c>
      <c r="AZ63" s="8">
        <f>AY62/AX62-AZ62</f>
        <v>0</v>
      </c>
      <c r="BA63" s="6">
        <f>SUM(BA37:BA56,BA58:BA61)-BA62</f>
        <v>0</v>
      </c>
      <c r="BB63" s="6">
        <f>SUM(BB37:BB61)-BB62</f>
        <v>-185.81599999998434</v>
      </c>
      <c r="BC63" s="8">
        <f>BB62/BA62-BC62</f>
        <v>0</v>
      </c>
    </row>
    <row r="64" spans="1:55" x14ac:dyDescent="0.4">
      <c r="A64" s="9" t="s">
        <v>167</v>
      </c>
    </row>
    <row r="65" spans="1:64" x14ac:dyDescent="0.4">
      <c r="A65" s="9" t="s">
        <v>168</v>
      </c>
    </row>
    <row r="67" spans="1:64" x14ac:dyDescent="0.4">
      <c r="A67" s="3" t="s">
        <v>150</v>
      </c>
      <c r="B67" s="41">
        <v>2008</v>
      </c>
      <c r="C67" s="41" t="s">
        <v>151</v>
      </c>
      <c r="D67" s="41">
        <v>2009</v>
      </c>
      <c r="E67" s="41" t="s">
        <v>152</v>
      </c>
      <c r="F67" s="41">
        <v>2010</v>
      </c>
      <c r="G67" s="41" t="s">
        <v>153</v>
      </c>
      <c r="H67" s="41">
        <v>2011</v>
      </c>
      <c r="I67" s="41" t="s">
        <v>154</v>
      </c>
      <c r="J67" s="41">
        <v>2012</v>
      </c>
      <c r="K67" s="41" t="s">
        <v>29</v>
      </c>
      <c r="L67" s="41">
        <v>2013</v>
      </c>
      <c r="M67" s="41" t="s">
        <v>155</v>
      </c>
      <c r="N67" s="41">
        <v>2014</v>
      </c>
      <c r="O67" s="41" t="s">
        <v>156</v>
      </c>
      <c r="P67" s="41">
        <v>2015</v>
      </c>
      <c r="Q67" s="41" t="s">
        <v>157</v>
      </c>
      <c r="R67" s="41">
        <v>2016</v>
      </c>
      <c r="S67" s="42" t="s">
        <v>158</v>
      </c>
    </row>
    <row r="68" spans="1:64" hidden="1" x14ac:dyDescent="0.4">
      <c r="A68" s="20"/>
      <c r="B68" s="40">
        <v>39813</v>
      </c>
      <c r="C68" s="40">
        <v>39994</v>
      </c>
      <c r="D68" s="40">
        <v>40178</v>
      </c>
      <c r="E68" s="40">
        <v>40359</v>
      </c>
      <c r="F68" s="40">
        <v>40543</v>
      </c>
      <c r="G68" s="40">
        <v>40724</v>
      </c>
      <c r="H68" s="40">
        <v>40908</v>
      </c>
      <c r="I68" s="40">
        <v>41090</v>
      </c>
      <c r="J68" s="11">
        <v>41274</v>
      </c>
      <c r="K68" s="11">
        <v>41455</v>
      </c>
      <c r="L68" s="11">
        <v>41639</v>
      </c>
      <c r="M68" s="11">
        <v>41820</v>
      </c>
      <c r="N68" s="11">
        <v>42004</v>
      </c>
      <c r="O68" s="11">
        <v>42185</v>
      </c>
      <c r="P68" s="11">
        <v>42369</v>
      </c>
      <c r="Q68" s="11">
        <v>42551</v>
      </c>
      <c r="R68" s="11">
        <v>42735</v>
      </c>
      <c r="S68" s="40">
        <v>42916</v>
      </c>
    </row>
    <row r="69" spans="1:64" x14ac:dyDescent="0.4">
      <c r="A69" s="20" t="s">
        <v>159</v>
      </c>
      <c r="B69" s="19">
        <f>[1]!s_stmnote_bank_9501($B$1,B68)/100</f>
        <v>4.07E-2</v>
      </c>
      <c r="C69" s="19">
        <f>[1]!s_stmnote_bank_9501($B$1,C68)/100</f>
        <v>5.8999999999999999E-3</v>
      </c>
      <c r="D69" s="19">
        <f>[1]!s_stmnote_bank_9501($B$1,D68)/100</f>
        <v>1.9299999999999998E-2</v>
      </c>
      <c r="E69" s="19">
        <f>[1]!s_stmnote_bank_9501($B$1,E68)/100</f>
        <v>4.5999999999999999E-3</v>
      </c>
      <c r="F69" s="19">
        <f>[1]!s_stmnote_bank_9501($B$1,F68)/100</f>
        <v>7.0999999999999995E-3</v>
      </c>
      <c r="G69" s="19">
        <f>[1]!s_stmnote_bank_9501($B$1,G68)/100</f>
        <v>3.2000000000000002E-3</v>
      </c>
      <c r="H69" s="19">
        <f>[1]!s_stmnote_bank_9501($B$1,H68)/100</f>
        <v>7.6E-3</v>
      </c>
      <c r="I69" s="19">
        <f>[1]!s_stmnote_bank_9501($B$1,I68)/100</f>
        <v>5.5000000000000005E-3</v>
      </c>
      <c r="J69" s="19">
        <f>[1]!s_stmnote_bank_9501($B$1,J68)/100</f>
        <v>1.3999999999999999E-2</v>
      </c>
      <c r="K69" s="19">
        <f>[1]!s_stmnote_bank_9501($B$1,K68)/100</f>
        <v>7.4999999999999997E-3</v>
      </c>
      <c r="L69" s="19">
        <f>[1]!s_stmnote_bank_9501($B$1,L68)/100</f>
        <v>1.95E-2</v>
      </c>
      <c r="M69" s="19">
        <f>[1]!s_stmnote_bank_9501($B$1,M68)/100</f>
        <v>1.3600000000000001E-2</v>
      </c>
      <c r="N69" s="19">
        <f>[1]!s_stmnote_bank_9501($B$1,N68)/100</f>
        <v>3.3500000000000002E-2</v>
      </c>
      <c r="O69" s="19">
        <f>[1]!s_stmnote_bank_9501($B$1,O68)/100</f>
        <v>2.64E-2</v>
      </c>
      <c r="P69" s="19">
        <f>[1]!s_stmnote_bank_9501($B$1,P68)/100</f>
        <v>5.1900000000000002E-2</v>
      </c>
      <c r="Q69" s="19">
        <f>[1]!s_stmnote_bank_9501($B$1,Q68)/100</f>
        <v>2.8399999999999998E-2</v>
      </c>
      <c r="R69" s="19">
        <f>[1]!s_stmnote_bank_9501($B$1,R68)/100</f>
        <v>7.2099999999999997E-2</v>
      </c>
      <c r="S69" s="46">
        <v>2.69E-2</v>
      </c>
    </row>
    <row r="70" spans="1:64" x14ac:dyDescent="0.4">
      <c r="A70" s="20" t="s">
        <v>160</v>
      </c>
      <c r="B70" s="19">
        <f>[1]!s_stmnote_bank_9502($B$1,B68)/100</f>
        <v>0.2223</v>
      </c>
      <c r="C70" s="19">
        <f>[1]!s_stmnote_bank_9502($B$1,C68)/100</f>
        <v>8.4499999999999992E-2</v>
      </c>
      <c r="D70" s="19">
        <f>[1]!s_stmnote_bank_9502($B$1,D68)/100</f>
        <v>0.2041</v>
      </c>
      <c r="E70" s="19">
        <f>[1]!s_stmnote_bank_9502($B$1,E68)/100</f>
        <v>4.5899999999999996E-2</v>
      </c>
      <c r="F70" s="19">
        <f>[1]!s_stmnote_bank_9502($B$1,F68)/100</f>
        <v>4.2099999999999999E-2</v>
      </c>
      <c r="G70" s="19">
        <f>[1]!s_stmnote_bank_9502($B$1,G68)/100</f>
        <v>2.0199999999999999E-2</v>
      </c>
      <c r="H70" s="19">
        <f>[1]!s_stmnote_bank_9502($B$1,H68)/100</f>
        <v>7.8299999999999995E-2</v>
      </c>
      <c r="I70" s="19">
        <f>[1]!s_stmnote_bank_9502($B$1,I68)/100</f>
        <v>0.1308</v>
      </c>
      <c r="J70" s="19">
        <f>[1]!s_stmnote_bank_9502($B$1,J68)/100</f>
        <v>0.26239999999999997</v>
      </c>
      <c r="K70" s="19">
        <f>[1]!s_stmnote_bank_9502($B$1,K68)/100</f>
        <v>0.2097</v>
      </c>
      <c r="L70" s="19">
        <f>[1]!s_stmnote_bank_9502($B$1,L68)/100</f>
        <v>0.34590000000000004</v>
      </c>
      <c r="M70" s="19">
        <f>[1]!s_stmnote_bank_9502($B$1,M68)/100</f>
        <v>0.32740000000000002</v>
      </c>
      <c r="N70" s="19">
        <f>[1]!s_stmnote_bank_9502($B$1,N68)/100</f>
        <v>0.46289999999999998</v>
      </c>
      <c r="O70" s="19">
        <f>[1]!s_stmnote_bank_9502($B$1,O68)/100</f>
        <v>0.25940000000000002</v>
      </c>
      <c r="P70" s="19">
        <v>0.31769999999999998</v>
      </c>
      <c r="Q70" s="19">
        <f>[1]!s_stmnote_bank_9502($B$1,Q68)/100</f>
        <v>0.26850000000000002</v>
      </c>
      <c r="R70" s="19">
        <f>[1]!s_stmnote_bank_9502($B$1,R68)/100</f>
        <v>0.50170000000000003</v>
      </c>
      <c r="S70" s="46">
        <v>0.28420000000000001</v>
      </c>
    </row>
    <row r="71" spans="1:64" x14ac:dyDescent="0.4">
      <c r="A71" s="20" t="s">
        <v>161</v>
      </c>
      <c r="B71" s="19">
        <f>[1]!s_stmnote_bank_9503($B$1,B68)/100</f>
        <v>0.31259999999999999</v>
      </c>
      <c r="C71" s="19">
        <f>[1]!s_stmnote_bank_9503($B$1,C68)/100</f>
        <v>6.3799999999999996E-2</v>
      </c>
      <c r="D71" s="19">
        <f>[1]!s_stmnote_bank_9503($B$1,D68)/100</f>
        <v>0.2024</v>
      </c>
      <c r="E71" s="19">
        <f>[1]!s_stmnote_bank_9503($B$1,E68)/100</f>
        <v>0.26719999999999999</v>
      </c>
      <c r="F71" s="19">
        <f>[1]!s_stmnote_bank_9503($B$1,F68)/100</f>
        <v>0.41749999999999998</v>
      </c>
      <c r="G71" s="19">
        <f>[1]!s_stmnote_bank_9503($B$1,G68)/100</f>
        <v>0.14499999999999999</v>
      </c>
      <c r="H71" s="19">
        <f>[1]!s_stmnote_bank_9503($B$1,H68)/100</f>
        <v>0.51939999999999997</v>
      </c>
      <c r="I71" s="19">
        <f>[1]!s_stmnote_bank_9503($B$1,I68)/100</f>
        <v>0.34509999999999996</v>
      </c>
      <c r="J71" s="19">
        <f>[1]!s_stmnote_bank_9503($B$1,J68)/100</f>
        <v>0.67900000000000005</v>
      </c>
      <c r="K71" s="19">
        <f>[1]!s_stmnote_bank_9503($B$1,K68)/100</f>
        <v>0.42299999999999999</v>
      </c>
      <c r="L71" s="19">
        <f>[1]!s_stmnote_bank_9503($B$1,L68)/100</f>
        <v>0.53420000000000001</v>
      </c>
      <c r="M71" s="19">
        <f>[1]!s_stmnote_bank_9503($B$1,M68)/100</f>
        <v>8.3100000000000007E-2</v>
      </c>
      <c r="N71" s="19">
        <f>[1]!s_stmnote_bank_9503($B$1,N68)/100</f>
        <v>0.71860000000000002</v>
      </c>
      <c r="O71" s="19">
        <f>[1]!s_stmnote_bank_9503($B$1,O68)/100</f>
        <v>0.37920000000000004</v>
      </c>
      <c r="P71" s="19">
        <v>0.59660000000000002</v>
      </c>
      <c r="Q71" s="19">
        <f>[1]!s_stmnote_bank_9503($B$1,Q68)/100</f>
        <v>0.48049999999999998</v>
      </c>
      <c r="R71" s="19">
        <f>[1]!s_stmnote_bank_9503($B$1,R68)/100</f>
        <v>0.73140000000000005</v>
      </c>
      <c r="S71" s="46">
        <v>0.58309999999999995</v>
      </c>
    </row>
    <row r="72" spans="1:64" x14ac:dyDescent="0.4">
      <c r="A72" s="21" t="s">
        <v>162</v>
      </c>
      <c r="B72" s="52">
        <f>[1]!s_stmnote_bank_9504($B$1,B68)/100</f>
        <v>0.31869999999999998</v>
      </c>
      <c r="C72" s="52">
        <f>[1]!s_stmnote_bank_9504($B$1,C68)/100</f>
        <v>0.1167</v>
      </c>
      <c r="D72" s="52">
        <f>[1]!s_stmnote_bank_9504($B$1,D68)/100</f>
        <v>0.2432</v>
      </c>
      <c r="E72" s="52">
        <f>[1]!s_stmnote_bank_9504($B$1,E68)/100</f>
        <v>0.11460000000000001</v>
      </c>
      <c r="F72" s="52">
        <f>[1]!s_stmnote_bank_9504($B$1,F68)/100</f>
        <v>0.37390000000000001</v>
      </c>
      <c r="G72" s="52">
        <f>[1]!s_stmnote_bank_9504($B$1,G68)/100</f>
        <v>9.8599999999999993E-2</v>
      </c>
      <c r="H72" s="52">
        <f>[1]!s_stmnote_bank_9504($B$1,H68)/100</f>
        <v>0.35630000000000001</v>
      </c>
      <c r="I72" s="52">
        <f>[1]!s_stmnote_bank_9504($B$1,I68)/100</f>
        <v>4.2599999999999999E-2</v>
      </c>
      <c r="J72" s="52">
        <f>[1]!s_stmnote_bank_9504($B$1,J68)/100</f>
        <v>6.8600000000000008E-2</v>
      </c>
      <c r="K72" s="52">
        <f>[1]!s_stmnote_bank_9504($B$1,K68)/100</f>
        <v>8.8000000000000005E-3</v>
      </c>
      <c r="L72" s="52">
        <f>[1]!s_stmnote_bank_9504($B$1,L68)/100</f>
        <v>0.09</v>
      </c>
      <c r="M72" s="52">
        <f>[1]!s_stmnote_bank_9504($B$1,M68)/100</f>
        <v>4.3700000000000003E-2</v>
      </c>
      <c r="N72" s="52">
        <f>[1]!s_stmnote_bank_9504($B$1,N68)/100</f>
        <v>0.12890000000000001</v>
      </c>
      <c r="O72" s="52">
        <f>[1]!s_stmnote_bank_9504($B$1,O68)/100</f>
        <v>5.6399999999999999E-2</v>
      </c>
      <c r="P72" s="52">
        <f>[1]!s_stmnote_bank_9504($B$1,P68)/100</f>
        <v>0.50580000000000003</v>
      </c>
      <c r="Q72" s="52">
        <f>[1]!s_stmnote_bank_9504($B$1,Q68)/100</f>
        <v>0.17010000000000003</v>
      </c>
      <c r="R72" s="52">
        <f>[1]!s_stmnote_bank_9504($B$1,R68)/100</f>
        <v>0.67559999999999998</v>
      </c>
      <c r="S72" s="53">
        <v>0.19700000000000001</v>
      </c>
    </row>
    <row r="76" spans="1:64" x14ac:dyDescent="0.4">
      <c r="A76" s="2" t="s">
        <v>40</v>
      </c>
    </row>
    <row r="77" spans="1:64" x14ac:dyDescent="0.4">
      <c r="A77" s="44" t="s">
        <v>41</v>
      </c>
    </row>
    <row r="78" spans="1:64" s="4" customFormat="1" x14ac:dyDescent="0.4">
      <c r="A78" s="43" t="s">
        <v>71</v>
      </c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4">
      <c r="A79" s="2"/>
      <c r="B79" s="9" t="str">
        <f>A78&amp;Z35&amp;"（百万元）"</f>
        <v>制造业贷款余额（百万元）</v>
      </c>
      <c r="C79" s="2" t="s">
        <v>13</v>
      </c>
      <c r="D79" s="2" t="s">
        <v>12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4">
      <c r="A80" s="105">
        <v>2008</v>
      </c>
      <c r="B80" s="64">
        <f>VLOOKUP($A$78,$A$37:$BC$62,B98,FALSE)</f>
        <v>174664.00399999999</v>
      </c>
      <c r="C80" s="7">
        <f>VLOOKUP($A$78,$A$37:$BC$62,C98,FALSE)</f>
        <v>4488.8649028</v>
      </c>
      <c r="D80" s="5">
        <f>VLOOKUP($A$78,$A$37:$BC$62,D98,FALSE)</f>
        <v>2.5700000000000001E-2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4">
      <c r="A81" s="105" t="s">
        <v>163</v>
      </c>
      <c r="B81" s="64">
        <f t="shared" ref="B81:D96" si="32">VLOOKUP($A$78,$A$37:$BC$62,B99,FALSE)</f>
        <v>218437.58799999999</v>
      </c>
      <c r="C81" s="7">
        <f t="shared" si="32"/>
        <v>4281.3767247999995</v>
      </c>
      <c r="D81" s="5">
        <f t="shared" si="32"/>
        <v>1.9599999999999999E-2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4">
      <c r="A82" s="105">
        <v>2009</v>
      </c>
      <c r="B82" s="64">
        <f t="shared" si="32"/>
        <v>202455.266</v>
      </c>
      <c r="C82" s="7">
        <f t="shared" si="32"/>
        <v>4008.6142668000002</v>
      </c>
      <c r="D82" s="5">
        <f t="shared" si="32"/>
        <v>1.9800000000000002E-2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4">
      <c r="A83" s="105" t="s">
        <v>164</v>
      </c>
      <c r="B83" s="64">
        <f t="shared" si="32"/>
        <v>217863.234</v>
      </c>
      <c r="C83" s="7">
        <f t="shared" si="32"/>
        <v>3507.5980673999998</v>
      </c>
      <c r="D83" s="5">
        <f t="shared" si="32"/>
        <v>1.61E-2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4">
      <c r="A84" s="105">
        <v>2010</v>
      </c>
      <c r="B84" s="64">
        <f t="shared" si="32"/>
        <v>239344.45800000001</v>
      </c>
      <c r="C84" s="7">
        <f t="shared" si="32"/>
        <v>2991.8057250000002</v>
      </c>
      <c r="D84" s="5">
        <f t="shared" si="32"/>
        <v>1.2500000000000001E-2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4">
      <c r="A85" s="105" t="s">
        <v>165</v>
      </c>
      <c r="B85" s="64">
        <f t="shared" si="32"/>
        <v>264466.48300000001</v>
      </c>
      <c r="C85" s="7">
        <f t="shared" si="32"/>
        <v>2750.4514232000006</v>
      </c>
      <c r="D85" s="5">
        <f t="shared" si="32"/>
        <v>1.0400000000000001E-2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4">
      <c r="A86" s="105">
        <v>2011</v>
      </c>
      <c r="B86" s="64">
        <f t="shared" si="32"/>
        <v>301013.06</v>
      </c>
      <c r="C86" s="7">
        <f t="shared" si="32"/>
        <v>2949.9279879999999</v>
      </c>
      <c r="D86" s="5">
        <f t="shared" si="32"/>
        <v>9.7999999999999997E-3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4">
      <c r="A87" s="105" t="s">
        <v>166</v>
      </c>
      <c r="B87" s="64">
        <f t="shared" si="32"/>
        <v>327324.45799999998</v>
      </c>
      <c r="C87" s="7">
        <f t="shared" si="32"/>
        <v>3927.8934959999997</v>
      </c>
      <c r="D87" s="5">
        <f t="shared" si="32"/>
        <v>1.2E-2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4">
      <c r="A88" s="36">
        <v>2012</v>
      </c>
      <c r="B88" s="64">
        <f t="shared" si="32"/>
        <v>354125</v>
      </c>
      <c r="C88" s="7">
        <f t="shared" si="32"/>
        <v>3753.7249999999999</v>
      </c>
      <c r="D88" s="5">
        <f t="shared" si="32"/>
        <v>1.06E-2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4">
      <c r="A89" s="36" t="s">
        <v>29</v>
      </c>
      <c r="B89" s="64">
        <f t="shared" si="32"/>
        <v>383451</v>
      </c>
      <c r="C89" s="7">
        <f t="shared" si="32"/>
        <v>4716.4472999999998</v>
      </c>
      <c r="D89" s="5">
        <f t="shared" si="32"/>
        <v>1.23E-2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 x14ac:dyDescent="0.4">
      <c r="A90" s="36">
        <v>2013</v>
      </c>
      <c r="B90" s="64">
        <f t="shared" si="32"/>
        <v>379883</v>
      </c>
      <c r="C90" s="7">
        <f t="shared" si="32"/>
        <v>6078.1279999999997</v>
      </c>
      <c r="D90" s="5">
        <f t="shared" si="32"/>
        <v>1.6E-2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 x14ac:dyDescent="0.4">
      <c r="A91" s="36" t="s">
        <v>32</v>
      </c>
      <c r="B91" s="64">
        <f t="shared" si="32"/>
        <v>371439</v>
      </c>
      <c r="C91" s="7">
        <f t="shared" si="32"/>
        <v>8023.0824000000002</v>
      </c>
      <c r="D91" s="5">
        <f t="shared" si="32"/>
        <v>2.1600000000000001E-2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 x14ac:dyDescent="0.4">
      <c r="A92" s="36">
        <v>2014</v>
      </c>
      <c r="B92" s="64">
        <f t="shared" si="32"/>
        <v>376429</v>
      </c>
      <c r="C92" s="7">
        <f t="shared" si="32"/>
        <v>9787.1540000000005</v>
      </c>
      <c r="D92" s="5">
        <f t="shared" si="32"/>
        <v>2.6000000000000002E-2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 x14ac:dyDescent="0.4">
      <c r="A93" s="36" t="s">
        <v>30</v>
      </c>
      <c r="B93" s="64">
        <f t="shared" si="32"/>
        <v>384383</v>
      </c>
      <c r="C93" s="7">
        <f t="shared" si="32"/>
        <v>11608.366600000001</v>
      </c>
      <c r="D93" s="5">
        <f t="shared" si="32"/>
        <v>3.0200000000000001E-2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 x14ac:dyDescent="0.4">
      <c r="A94" s="36">
        <v>2015</v>
      </c>
      <c r="B94" s="64">
        <f t="shared" si="32"/>
        <v>350252</v>
      </c>
      <c r="C94" s="7">
        <f t="shared" si="32"/>
        <v>13975.054800000002</v>
      </c>
      <c r="D94" s="5">
        <f t="shared" si="32"/>
        <v>3.9900000000000005E-2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 x14ac:dyDescent="0.4">
      <c r="A95" s="36" t="s">
        <v>31</v>
      </c>
      <c r="B95" s="64">
        <f t="shared" si="32"/>
        <v>338367</v>
      </c>
      <c r="C95" s="7">
        <f t="shared" si="32"/>
        <v>14482.107600000001</v>
      </c>
      <c r="D95" s="5">
        <f t="shared" si="32"/>
        <v>4.2800000000000005E-2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 x14ac:dyDescent="0.4">
      <c r="A96" s="36">
        <v>2016</v>
      </c>
      <c r="B96" s="64">
        <f t="shared" si="32"/>
        <v>337188</v>
      </c>
      <c r="C96" s="7">
        <f t="shared" si="32"/>
        <v>16421.0556</v>
      </c>
      <c r="D96" s="5">
        <f t="shared" si="32"/>
        <v>4.87E-2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 x14ac:dyDescent="0.4">
      <c r="A97" s="36" t="s">
        <v>33</v>
      </c>
      <c r="B97" s="64">
        <f t="shared" ref="B97:D97" si="33">VLOOKUP($A$78,$A$37:$BC$62,B115,FALSE)</f>
        <v>320882</v>
      </c>
      <c r="C97" s="7">
        <f t="shared" si="33"/>
        <v>17808.951000000001</v>
      </c>
      <c r="D97" s="5">
        <f t="shared" si="33"/>
        <v>5.5500000000000001E-2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 x14ac:dyDescent="0.4">
      <c r="A98" s="2"/>
      <c r="B98" s="37">
        <v>2</v>
      </c>
      <c r="C98" s="37">
        <v>3</v>
      </c>
      <c r="D98" s="37">
        <v>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 x14ac:dyDescent="0.4">
      <c r="A99" s="2"/>
      <c r="B99" s="37">
        <v>5</v>
      </c>
      <c r="C99" s="37">
        <v>6</v>
      </c>
      <c r="D99" s="37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 x14ac:dyDescent="0.4">
      <c r="A100" s="2"/>
      <c r="B100" s="37">
        <v>8</v>
      </c>
      <c r="C100" s="37">
        <v>9</v>
      </c>
      <c r="D100" s="37">
        <v>10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 x14ac:dyDescent="0.4">
      <c r="A101" s="2"/>
      <c r="B101" s="37">
        <v>11</v>
      </c>
      <c r="C101" s="37">
        <v>12</v>
      </c>
      <c r="D101" s="37">
        <v>13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 x14ac:dyDescent="0.4">
      <c r="A102" s="2"/>
      <c r="B102" s="37">
        <v>14</v>
      </c>
      <c r="C102" s="37">
        <v>15</v>
      </c>
      <c r="D102" s="37">
        <v>16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s="4" customFormat="1" x14ac:dyDescent="0.4">
      <c r="A103" s="61"/>
      <c r="B103" s="37">
        <v>17</v>
      </c>
      <c r="C103" s="37">
        <v>18</v>
      </c>
      <c r="D103" s="37">
        <v>19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s="4" customFormat="1" x14ac:dyDescent="0.4">
      <c r="A104" s="2"/>
      <c r="B104" s="37">
        <v>20</v>
      </c>
      <c r="C104" s="37">
        <v>21</v>
      </c>
      <c r="D104" s="37">
        <v>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s="4" customFormat="1" x14ac:dyDescent="0.4">
      <c r="A105" s="2"/>
      <c r="B105" s="37">
        <v>23</v>
      </c>
      <c r="C105" s="37">
        <v>24</v>
      </c>
      <c r="D105" s="37">
        <v>25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s="4" customFormat="1" x14ac:dyDescent="0.4">
      <c r="A106" s="2"/>
      <c r="B106" s="37">
        <v>26</v>
      </c>
      <c r="C106" s="37">
        <v>27</v>
      </c>
      <c r="D106" s="37">
        <v>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s="4" customFormat="1" x14ac:dyDescent="0.4">
      <c r="A107" s="2"/>
      <c r="B107" s="37">
        <v>29</v>
      </c>
      <c r="C107" s="37">
        <v>30</v>
      </c>
      <c r="D107" s="37">
        <v>31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s="4" customFormat="1" x14ac:dyDescent="0.4">
      <c r="A108" s="2"/>
      <c r="B108" s="37">
        <v>32</v>
      </c>
      <c r="C108" s="37">
        <v>33</v>
      </c>
      <c r="D108" s="37">
        <v>34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s="4" customFormat="1" x14ac:dyDescent="0.4">
      <c r="A109" s="2"/>
      <c r="B109" s="37">
        <v>35</v>
      </c>
      <c r="C109" s="37">
        <v>36</v>
      </c>
      <c r="D109" s="37">
        <v>37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x14ac:dyDescent="0.4">
      <c r="B110" s="37">
        <v>38</v>
      </c>
      <c r="C110" s="37">
        <v>39</v>
      </c>
      <c r="D110" s="37">
        <v>40</v>
      </c>
    </row>
    <row r="111" spans="1:64" x14ac:dyDescent="0.4">
      <c r="B111" s="37">
        <v>41</v>
      </c>
      <c r="C111" s="37">
        <v>42</v>
      </c>
      <c r="D111" s="37">
        <v>43</v>
      </c>
    </row>
    <row r="112" spans="1:64" x14ac:dyDescent="0.4">
      <c r="B112" s="37">
        <v>44</v>
      </c>
      <c r="C112" s="37">
        <v>45</v>
      </c>
      <c r="D112" s="37">
        <v>46</v>
      </c>
    </row>
    <row r="113" spans="2:4" x14ac:dyDescent="0.4">
      <c r="B113" s="37">
        <v>47</v>
      </c>
      <c r="C113" s="37">
        <v>48</v>
      </c>
      <c r="D113" s="37">
        <v>49</v>
      </c>
    </row>
    <row r="114" spans="2:4" x14ac:dyDescent="0.4">
      <c r="B114" s="37">
        <v>50</v>
      </c>
      <c r="C114" s="37">
        <v>51</v>
      </c>
      <c r="D114" s="37">
        <v>52</v>
      </c>
    </row>
    <row r="115" spans="2:4" x14ac:dyDescent="0.4">
      <c r="B115" s="37">
        <v>53</v>
      </c>
      <c r="C115" s="37">
        <v>54</v>
      </c>
      <c r="D115" s="37">
        <v>55</v>
      </c>
    </row>
    <row r="116" spans="2:4" x14ac:dyDescent="0.4">
      <c r="B116" s="37">
        <v>56</v>
      </c>
      <c r="C116" s="37">
        <v>57</v>
      </c>
      <c r="D116" s="37">
        <v>58</v>
      </c>
    </row>
    <row r="117" spans="2:4" x14ac:dyDescent="0.4">
      <c r="B117" s="121"/>
      <c r="C117" s="37">
        <v>60</v>
      </c>
      <c r="D117" s="37">
        <v>61</v>
      </c>
    </row>
    <row r="118" spans="2:4" x14ac:dyDescent="0.4">
      <c r="B118" s="121"/>
    </row>
  </sheetData>
  <phoneticPr fontId="2" type="noConversion"/>
  <dataValidations disablePrompts="1" count="1">
    <dataValidation type="list" allowBlank="1" showInputMessage="1" showErrorMessage="1" sqref="A78">
      <formula1>$A$37:$A$62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showGridLines="0" topLeftCell="A37" zoomScale="85" zoomScaleNormal="85" workbookViewId="0">
      <selection activeCell="A61" sqref="A61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0" x14ac:dyDescent="0.4">
      <c r="A1" s="9" t="s">
        <v>55</v>
      </c>
      <c r="B1" s="2" t="str">
        <f>[1]!to_tradecode(A1)</f>
        <v>600016</v>
      </c>
    </row>
    <row r="2" spans="1:10" x14ac:dyDescent="0.4">
      <c r="A2" s="9"/>
    </row>
    <row r="3" spans="1:10" x14ac:dyDescent="0.4">
      <c r="A3" s="9"/>
    </row>
    <row r="4" spans="1:10" x14ac:dyDescent="0.4">
      <c r="A4" s="151"/>
    </row>
    <row r="5" spans="1:10" x14ac:dyDescent="0.4">
      <c r="A5" s="11"/>
    </row>
    <row r="6" spans="1:10" x14ac:dyDescent="0.4">
      <c r="A6" s="132" t="s">
        <v>364</v>
      </c>
      <c r="B6" s="169">
        <v>2012</v>
      </c>
      <c r="C6" s="41">
        <v>2013</v>
      </c>
      <c r="D6" s="83" t="s">
        <v>32</v>
      </c>
      <c r="E6" s="83">
        <v>2014</v>
      </c>
      <c r="F6" s="41" t="s">
        <v>30</v>
      </c>
      <c r="G6" s="41">
        <v>2015</v>
      </c>
      <c r="H6" s="41" t="s">
        <v>31</v>
      </c>
      <c r="I6" s="41">
        <v>2016</v>
      </c>
      <c r="J6" s="42" t="s">
        <v>74</v>
      </c>
    </row>
    <row r="7" spans="1:10" x14ac:dyDescent="0.4">
      <c r="A7" s="171" t="s">
        <v>44</v>
      </c>
      <c r="B7" s="135">
        <f>VLOOKUP($A7,$A$30:$AB$45,B$23,FALSE)</f>
        <v>1.1670044837540691E-3</v>
      </c>
      <c r="C7" s="136">
        <f>VLOOKUP($A7,$A$30:$AB$45,C$23,FALSE)</f>
        <v>7.4128068593172801E-5</v>
      </c>
      <c r="D7" s="136">
        <f t="shared" ref="D7:J22" si="0">VLOOKUP($A7,$A$30:$AB$45,D$23,FALSE)</f>
        <v>1.0304531801539102E-3</v>
      </c>
      <c r="E7" s="136">
        <f t="shared" si="0"/>
        <v>1.3202817976461852E-3</v>
      </c>
      <c r="F7" s="136">
        <f t="shared" si="0"/>
        <v>8.7673815696441202E-4</v>
      </c>
      <c r="G7" s="136">
        <f t="shared" si="0"/>
        <v>4.1752390173060636E-3</v>
      </c>
      <c r="H7" s="136">
        <f t="shared" si="0"/>
        <v>1.6844399341196827E-2</v>
      </c>
      <c r="I7" s="136">
        <f t="shared" si="0"/>
        <v>1.4612883354257153E-2</v>
      </c>
      <c r="J7" s="100">
        <f t="shared" si="0"/>
        <v>1.6049843075106429E-2</v>
      </c>
    </row>
    <row r="8" spans="1:10" x14ac:dyDescent="0.4">
      <c r="A8" s="55" t="s">
        <v>4</v>
      </c>
      <c r="B8" s="138">
        <f t="shared" ref="B8:C22" si="1">VLOOKUP($A8,$A$30:$AB$45,B$23,FALSE)</f>
        <v>1.3908205841446453E-3</v>
      </c>
      <c r="C8" s="19">
        <f t="shared" si="1"/>
        <v>0</v>
      </c>
      <c r="D8" s="19">
        <f t="shared" si="0"/>
        <v>0</v>
      </c>
      <c r="E8" s="19">
        <f t="shared" si="0"/>
        <v>0</v>
      </c>
      <c r="F8" s="19">
        <f t="shared" si="0"/>
        <v>1.4174846734469684E-3</v>
      </c>
      <c r="G8" s="19">
        <f t="shared" si="0"/>
        <v>3.5961815090885313E-3</v>
      </c>
      <c r="H8" s="19">
        <f t="shared" si="0"/>
        <v>3.0852078308184214E-3</v>
      </c>
      <c r="I8" s="19">
        <f t="shared" si="0"/>
        <v>3.3283944254761753E-3</v>
      </c>
      <c r="J8" s="46">
        <f t="shared" si="0"/>
        <v>7.8591266323937842E-3</v>
      </c>
    </row>
    <row r="9" spans="1:10" x14ac:dyDescent="0.4">
      <c r="A9" s="55" t="s">
        <v>9</v>
      </c>
      <c r="B9" s="138">
        <f t="shared" si="1"/>
        <v>4.2782411224807039E-3</v>
      </c>
      <c r="C9" s="19">
        <f t="shared" si="1"/>
        <v>2.5548106541040043E-3</v>
      </c>
      <c r="D9" s="19">
        <f t="shared" si="0"/>
        <v>1.6123300821545821E-3</v>
      </c>
      <c r="E9" s="19">
        <f t="shared" si="0"/>
        <v>2.0512301049672691E-3</v>
      </c>
      <c r="F9" s="19">
        <f t="shared" si="0"/>
        <v>1.3866401628701047E-3</v>
      </c>
      <c r="G9" s="19">
        <f t="shared" si="0"/>
        <v>1.4181315911354479E-3</v>
      </c>
      <c r="H9" s="19">
        <f t="shared" si="0"/>
        <v>1.4138896267086203E-3</v>
      </c>
      <c r="I9" s="19">
        <f t="shared" si="0"/>
        <v>2.5821347997743937E-3</v>
      </c>
      <c r="J9" s="46">
        <f t="shared" si="0"/>
        <v>2.3078413029412612E-3</v>
      </c>
    </row>
    <row r="10" spans="1:10" x14ac:dyDescent="0.4">
      <c r="A10" s="55" t="s">
        <v>398</v>
      </c>
      <c r="B10" s="138"/>
      <c r="C10" s="19"/>
      <c r="D10" s="19"/>
      <c r="E10" s="19"/>
      <c r="F10" s="19"/>
      <c r="G10" s="19"/>
      <c r="H10" s="19"/>
      <c r="I10" s="19"/>
      <c r="J10" s="46"/>
    </row>
    <row r="11" spans="1:10" x14ac:dyDescent="0.4">
      <c r="A11" s="55" t="s">
        <v>1</v>
      </c>
      <c r="B11" s="138">
        <f t="shared" si="1"/>
        <v>4.0344066377407325E-3</v>
      </c>
      <c r="C11" s="19">
        <f t="shared" si="1"/>
        <v>1.2245079704336984E-3</v>
      </c>
      <c r="D11" s="19">
        <f t="shared" si="0"/>
        <v>3.5625890647266183E-3</v>
      </c>
      <c r="E11" s="19">
        <f t="shared" si="0"/>
        <v>5.0215928492517827E-3</v>
      </c>
      <c r="F11" s="19">
        <f t="shared" si="0"/>
        <v>8.4065291966675462E-3</v>
      </c>
      <c r="G11" s="19">
        <f t="shared" si="0"/>
        <v>1.2907407407407407E-2</v>
      </c>
      <c r="H11" s="19">
        <f t="shared" si="0"/>
        <v>1.0622948740308542E-2</v>
      </c>
      <c r="I11" s="19">
        <f t="shared" si="0"/>
        <v>1.189297819370707E-2</v>
      </c>
      <c r="J11" s="46">
        <f t="shared" si="0"/>
        <v>9.7145439081437381E-3</v>
      </c>
    </row>
    <row r="12" spans="1:10" x14ac:dyDescent="0.4">
      <c r="A12" s="55" t="s">
        <v>0</v>
      </c>
      <c r="B12" s="138">
        <f t="shared" si="1"/>
        <v>2.1584084084084083E-3</v>
      </c>
      <c r="C12" s="19">
        <f t="shared" si="1"/>
        <v>2.2667360952907865E-2</v>
      </c>
      <c r="D12" s="19">
        <f t="shared" si="0"/>
        <v>5.4801384126387646E-4</v>
      </c>
      <c r="E12" s="19">
        <f t="shared" si="0"/>
        <v>3.6258603736479844E-3</v>
      </c>
      <c r="F12" s="19">
        <f t="shared" si="0"/>
        <v>9.6007530002353118E-3</v>
      </c>
      <c r="G12" s="19">
        <f t="shared" si="0"/>
        <v>8.3576927827411582E-3</v>
      </c>
      <c r="H12" s="19">
        <f t="shared" si="0"/>
        <v>8.210750874407759E-3</v>
      </c>
      <c r="I12" s="19">
        <f t="shared" si="0"/>
        <v>1.5836394869158527E-2</v>
      </c>
      <c r="J12" s="46">
        <f t="shared" si="0"/>
        <v>1.4529972291680746E-2</v>
      </c>
    </row>
    <row r="13" spans="1:10" x14ac:dyDescent="0.4">
      <c r="A13" s="55" t="s">
        <v>57</v>
      </c>
      <c r="B13" s="138">
        <f t="shared" si="1"/>
        <v>0</v>
      </c>
      <c r="C13" s="19">
        <f t="shared" si="1"/>
        <v>1.3100436681222707E-3</v>
      </c>
      <c r="D13" s="19">
        <f t="shared" si="0"/>
        <v>9.6112110125875865E-4</v>
      </c>
      <c r="E13" s="19">
        <f t="shared" si="0"/>
        <v>1.2418931971850422E-3</v>
      </c>
      <c r="F13" s="19">
        <f t="shared" si="0"/>
        <v>6.4215077700244022E-4</v>
      </c>
      <c r="G13" s="19">
        <f t="shared" si="0"/>
        <v>7.6839013728570449E-4</v>
      </c>
      <c r="H13" s="19">
        <f t="shared" si="0"/>
        <v>4.0421678954857067E-4</v>
      </c>
      <c r="I13" s="19">
        <f t="shared" si="0"/>
        <v>4.0600526904615826E-4</v>
      </c>
      <c r="J13" s="46">
        <f t="shared" si="0"/>
        <v>1.5129050803352597E-4</v>
      </c>
    </row>
    <row r="14" spans="1:10" x14ac:dyDescent="0.4">
      <c r="A14" s="55" t="s">
        <v>7</v>
      </c>
      <c r="B14" s="138">
        <f t="shared" si="1"/>
        <v>3.5591879778539416E-3</v>
      </c>
      <c r="C14" s="19">
        <f t="shared" si="1"/>
        <v>6.075738660008323E-3</v>
      </c>
      <c r="D14" s="19">
        <f t="shared" si="0"/>
        <v>5.0315470010382553E-3</v>
      </c>
      <c r="E14" s="19">
        <f t="shared" si="0"/>
        <v>6.9141437873397327E-3</v>
      </c>
      <c r="F14" s="19">
        <f t="shared" si="0"/>
        <v>1.6171925537267304E-2</v>
      </c>
      <c r="G14" s="19">
        <f t="shared" si="0"/>
        <v>1.5492616799806342E-2</v>
      </c>
      <c r="H14" s="19">
        <f t="shared" si="0"/>
        <v>1.025183864497437E-2</v>
      </c>
      <c r="I14" s="19">
        <f t="shared" si="0"/>
        <v>1.8421879911977367E-2</v>
      </c>
      <c r="J14" s="46">
        <f t="shared" si="0"/>
        <v>2.5398256687706643E-2</v>
      </c>
    </row>
    <row r="15" spans="1:10" x14ac:dyDescent="0.4">
      <c r="A15" s="55" t="s">
        <v>2</v>
      </c>
      <c r="B15" s="138">
        <f t="shared" si="1"/>
        <v>1.5914688168022693E-2</v>
      </c>
      <c r="C15" s="19">
        <f t="shared" si="1"/>
        <v>2.3622264156141101E-2</v>
      </c>
      <c r="D15" s="19">
        <f t="shared" si="0"/>
        <v>2.2085667577748914E-2</v>
      </c>
      <c r="E15" s="19">
        <f t="shared" si="0"/>
        <v>4.3324910156484403E-2</v>
      </c>
      <c r="F15" s="19">
        <f t="shared" si="0"/>
        <v>4.2973937835829076E-2</v>
      </c>
      <c r="G15" s="19">
        <f t="shared" si="0"/>
        <v>3.9502584512740906E-2</v>
      </c>
      <c r="H15" s="19">
        <f t="shared" si="0"/>
        <v>3.6349054536035229E-2</v>
      </c>
      <c r="I15" s="19">
        <f t="shared" si="0"/>
        <v>2.6627660392202965E-2</v>
      </c>
      <c r="J15" s="46">
        <f t="shared" si="0"/>
        <v>2.6963963848251709E-2</v>
      </c>
    </row>
    <row r="16" spans="1:10" x14ac:dyDescent="0.4">
      <c r="A16" s="55" t="s">
        <v>8</v>
      </c>
      <c r="B16" s="138">
        <f t="shared" si="1"/>
        <v>0</v>
      </c>
      <c r="C16" s="19">
        <f t="shared" si="1"/>
        <v>6.0270908413073195E-3</v>
      </c>
      <c r="D16" s="19">
        <f t="shared" si="0"/>
        <v>2.3616903673182254E-3</v>
      </c>
      <c r="E16" s="19">
        <f t="shared" si="0"/>
        <v>0</v>
      </c>
      <c r="F16" s="19">
        <f t="shared" si="0"/>
        <v>1.941634467895074E-4</v>
      </c>
      <c r="G16" s="19">
        <f t="shared" si="0"/>
        <v>7.6187573806712127E-4</v>
      </c>
      <c r="H16" s="19">
        <f t="shared" si="0"/>
        <v>5.1312124321946926E-4</v>
      </c>
      <c r="I16" s="19">
        <f t="shared" si="0"/>
        <v>0</v>
      </c>
      <c r="J16" s="46">
        <f t="shared" si="0"/>
        <v>0</v>
      </c>
    </row>
    <row r="17" spans="1:30" x14ac:dyDescent="0.4">
      <c r="A17" s="55" t="s">
        <v>3</v>
      </c>
      <c r="B17" s="138">
        <f t="shared" si="1"/>
        <v>1.8173520368946965E-2</v>
      </c>
      <c r="C17" s="19">
        <f t="shared" si="1"/>
        <v>1.790423816006434E-2</v>
      </c>
      <c r="D17" s="19">
        <f t="shared" si="0"/>
        <v>2.6529451945534046E-2</v>
      </c>
      <c r="E17" s="19">
        <f t="shared" si="0"/>
        <v>2.6256632376827287E-2</v>
      </c>
      <c r="F17" s="19">
        <f t="shared" si="0"/>
        <v>3.5390964100151807E-2</v>
      </c>
      <c r="G17" s="19">
        <f t="shared" si="0"/>
        <v>3.7552934588597625E-2</v>
      </c>
      <c r="H17" s="19">
        <f t="shared" si="0"/>
        <v>3.5358910052192771E-2</v>
      </c>
      <c r="I17" s="19">
        <f t="shared" si="0"/>
        <v>3.175136811042005E-2</v>
      </c>
      <c r="J17" s="46">
        <f t="shared" si="0"/>
        <v>3.4362292000586867E-2</v>
      </c>
    </row>
    <row r="18" spans="1:30" x14ac:dyDescent="0.4">
      <c r="A18" s="55" t="s">
        <v>5</v>
      </c>
      <c r="B18" s="138">
        <f t="shared" si="1"/>
        <v>7.0925245098039214E-2</v>
      </c>
      <c r="C18" s="19">
        <f t="shared" si="1"/>
        <v>2.709153067148294E-3</v>
      </c>
      <c r="D18" s="19">
        <f t="shared" si="0"/>
        <v>4.273123831567702E-3</v>
      </c>
      <c r="E18" s="19">
        <f t="shared" si="0"/>
        <v>5.9808612440191387E-3</v>
      </c>
      <c r="F18" s="19">
        <f t="shared" si="0"/>
        <v>6.091757091185989E-3</v>
      </c>
      <c r="G18" s="19">
        <f t="shared" si="0"/>
        <v>7.4381043459781108E-3</v>
      </c>
      <c r="H18" s="19">
        <f t="shared" si="0"/>
        <v>7.71158665895508E-3</v>
      </c>
      <c r="I18" s="19">
        <f t="shared" si="0"/>
        <v>8.6988039144617613E-3</v>
      </c>
      <c r="J18" s="46">
        <f t="shared" si="0"/>
        <v>8.9563378529667875E-3</v>
      </c>
    </row>
    <row r="19" spans="1:30" x14ac:dyDescent="0.4">
      <c r="A19" s="55" t="s">
        <v>6</v>
      </c>
      <c r="B19" s="138">
        <f t="shared" si="1"/>
        <v>2.965882197596823E-3</v>
      </c>
      <c r="C19" s="19">
        <f t="shared" si="1"/>
        <v>2.6022826662059581E-3</v>
      </c>
      <c r="D19" s="19">
        <f t="shared" si="0"/>
        <v>7.1151419707994568E-4</v>
      </c>
      <c r="E19" s="19">
        <f t="shared" si="0"/>
        <v>0</v>
      </c>
      <c r="F19" s="19">
        <f t="shared" si="0"/>
        <v>0</v>
      </c>
      <c r="G19" s="19">
        <f t="shared" si="0"/>
        <v>8.0823058271601938E-4</v>
      </c>
      <c r="H19" s="19">
        <f t="shared" si="0"/>
        <v>1.6471324255369064E-3</v>
      </c>
      <c r="I19" s="19">
        <f t="shared" si="0"/>
        <v>4.06323026806311E-3</v>
      </c>
      <c r="J19" s="46">
        <f t="shared" si="0"/>
        <v>3.6819896508561915E-3</v>
      </c>
    </row>
    <row r="20" spans="1:30" x14ac:dyDescent="0.4">
      <c r="A20" s="55" t="s">
        <v>58</v>
      </c>
      <c r="B20" s="138">
        <f t="shared" si="1"/>
        <v>4.8606457377528053E-3</v>
      </c>
      <c r="C20" s="19">
        <f t="shared" si="1"/>
        <v>5.7338294284831944E-3</v>
      </c>
      <c r="D20" s="19">
        <f t="shared" si="0"/>
        <v>7.9439844336236329E-3</v>
      </c>
      <c r="E20" s="19">
        <f t="shared" si="0"/>
        <v>1.0933569173383678E-2</v>
      </c>
      <c r="F20" s="19">
        <f t="shared" si="0"/>
        <v>1.2725028187908126E-2</v>
      </c>
      <c r="G20" s="19">
        <f t="shared" si="0"/>
        <v>1.8008922733741009E-2</v>
      </c>
      <c r="H20" s="19">
        <f t="shared" si="0"/>
        <v>1.9602590587068494E-2</v>
      </c>
      <c r="I20" s="19">
        <f t="shared" si="0"/>
        <v>2.1352569922812408E-2</v>
      </c>
      <c r="J20" s="46">
        <f t="shared" si="0"/>
        <v>2.0047070360382446E-2</v>
      </c>
    </row>
    <row r="21" spans="1:30" x14ac:dyDescent="0.4">
      <c r="A21" s="56" t="s">
        <v>46</v>
      </c>
      <c r="B21" s="138">
        <f t="shared" si="1"/>
        <v>6.1515337081779215E-3</v>
      </c>
      <c r="C21" s="19">
        <f t="shared" si="1"/>
        <v>3.2116093731414299E-3</v>
      </c>
      <c r="D21" s="19">
        <f t="shared" si="0"/>
        <v>2.9799772316346346E-3</v>
      </c>
      <c r="E21" s="19">
        <f t="shared" si="0"/>
        <v>2.9684817089141759E-3</v>
      </c>
      <c r="F21" s="19">
        <f t="shared" si="0"/>
        <v>4.3566386319688743E-3</v>
      </c>
      <c r="G21" s="19">
        <f t="shared" si="0"/>
        <v>3.760328533966652E-3</v>
      </c>
      <c r="H21" s="19">
        <f t="shared" si="0"/>
        <v>3.8587610472594499E-3</v>
      </c>
      <c r="I21" s="19">
        <f t="shared" si="0"/>
        <v>4.3957833041637839E-3</v>
      </c>
      <c r="J21" s="46">
        <f t="shared" si="0"/>
        <v>2.4664920364811382E-3</v>
      </c>
    </row>
    <row r="22" spans="1:30" x14ac:dyDescent="0.4">
      <c r="A22" s="3" t="s">
        <v>25</v>
      </c>
      <c r="B22" s="143">
        <f t="shared" si="1"/>
        <v>7.5999739998988888E-3</v>
      </c>
      <c r="C22" s="34">
        <f t="shared" si="1"/>
        <v>8.5144604173508498E-3</v>
      </c>
      <c r="D22" s="34">
        <f t="shared" si="0"/>
        <v>9.3250949281458335E-3</v>
      </c>
      <c r="E22" s="34">
        <f t="shared" si="0"/>
        <v>1.1659070121026157E-2</v>
      </c>
      <c r="F22" s="34">
        <f t="shared" si="0"/>
        <v>1.3554872017958935E-2</v>
      </c>
      <c r="G22" s="34">
        <f t="shared" si="0"/>
        <v>1.6025503308516206E-2</v>
      </c>
      <c r="H22" s="34">
        <f t="shared" si="0"/>
        <v>1.6739276655046136E-2</v>
      </c>
      <c r="I22" s="34">
        <f t="shared" si="0"/>
        <v>1.6832643669569131E-2</v>
      </c>
      <c r="J22" s="80">
        <f t="shared" si="0"/>
        <v>1.6853305664499128E-2</v>
      </c>
    </row>
    <row r="23" spans="1:30" hidden="1" x14ac:dyDescent="0.4">
      <c r="A23" s="9"/>
      <c r="B23" s="6">
        <v>4</v>
      </c>
      <c r="C23" s="6">
        <v>7</v>
      </c>
      <c r="D23" s="131">
        <v>10</v>
      </c>
      <c r="E23" s="6">
        <v>13</v>
      </c>
      <c r="F23" s="6">
        <v>16</v>
      </c>
      <c r="G23" s="131">
        <v>19</v>
      </c>
      <c r="H23" s="6">
        <v>22</v>
      </c>
      <c r="I23" s="6">
        <v>25</v>
      </c>
      <c r="J23" s="131">
        <v>28</v>
      </c>
    </row>
    <row r="24" spans="1:30" x14ac:dyDescent="0.4">
      <c r="A24" s="9"/>
      <c r="K24" s="6"/>
      <c r="L24" s="131"/>
      <c r="M24" s="6"/>
      <c r="N24" s="6"/>
      <c r="O24" s="131"/>
      <c r="P24" s="6"/>
      <c r="Q24" s="6"/>
      <c r="R24" s="131"/>
      <c r="S24" s="6"/>
      <c r="T24" s="6"/>
      <c r="U24" s="5"/>
      <c r="V24" s="64"/>
      <c r="W24" s="6"/>
      <c r="X24" s="5"/>
      <c r="Y24" s="64"/>
      <c r="Z24" s="6"/>
      <c r="AA24" s="5"/>
      <c r="AB24" s="6"/>
      <c r="AC24" s="6"/>
      <c r="AD24" s="5"/>
    </row>
    <row r="25" spans="1:30" x14ac:dyDescent="0.4">
      <c r="A25" s="9"/>
    </row>
    <row r="26" spans="1:30" x14ac:dyDescent="0.4">
      <c r="A26" s="39" t="s">
        <v>42</v>
      </c>
    </row>
    <row r="27" spans="1:30" x14ac:dyDescent="0.4">
      <c r="A27" s="2" t="s">
        <v>26</v>
      </c>
      <c r="E27" s="2"/>
    </row>
    <row r="28" spans="1:30" s="10" customFormat="1" x14ac:dyDescent="0.4">
      <c r="A28" s="22" t="s">
        <v>10</v>
      </c>
      <c r="B28" s="23">
        <v>41274</v>
      </c>
      <c r="C28" s="24"/>
      <c r="D28" s="25"/>
      <c r="E28" s="23">
        <v>41639</v>
      </c>
      <c r="F28" s="24"/>
      <c r="G28" s="25"/>
      <c r="H28" s="23">
        <v>41820</v>
      </c>
      <c r="I28" s="24"/>
      <c r="J28" s="25"/>
      <c r="K28" s="23">
        <v>42004</v>
      </c>
      <c r="L28" s="24"/>
      <c r="M28" s="25"/>
      <c r="N28" s="23">
        <v>42185</v>
      </c>
      <c r="O28" s="24"/>
      <c r="P28" s="25"/>
      <c r="Q28" s="23">
        <v>42369</v>
      </c>
      <c r="R28" s="24"/>
      <c r="S28" s="24"/>
      <c r="T28" s="23">
        <v>42551</v>
      </c>
      <c r="U28" s="24"/>
      <c r="V28" s="25"/>
      <c r="W28" s="23">
        <v>42735</v>
      </c>
      <c r="X28" s="24"/>
      <c r="Y28" s="25"/>
      <c r="Z28" s="24">
        <v>42916</v>
      </c>
      <c r="AA28" s="24"/>
      <c r="AB28" s="25"/>
    </row>
    <row r="29" spans="1:30" x14ac:dyDescent="0.4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9" t="s">
        <v>12</v>
      </c>
      <c r="Q29" s="27" t="s">
        <v>11</v>
      </c>
      <c r="R29" s="28" t="s">
        <v>13</v>
      </c>
      <c r="S29" s="28" t="s">
        <v>12</v>
      </c>
      <c r="T29" s="27" t="s">
        <v>11</v>
      </c>
      <c r="U29" s="28" t="s">
        <v>13</v>
      </c>
      <c r="V29" s="29" t="s">
        <v>12</v>
      </c>
      <c r="W29" s="27" t="s">
        <v>11</v>
      </c>
      <c r="X29" s="28" t="s">
        <v>13</v>
      </c>
      <c r="Y29" s="29" t="s">
        <v>12</v>
      </c>
      <c r="Z29" s="28" t="s">
        <v>11</v>
      </c>
      <c r="AA29" s="28" t="s">
        <v>13</v>
      </c>
      <c r="AB29" s="29" t="s">
        <v>12</v>
      </c>
    </row>
    <row r="30" spans="1:30" x14ac:dyDescent="0.4">
      <c r="A30" s="54" t="s">
        <v>44</v>
      </c>
      <c r="B30" s="14">
        <v>81405</v>
      </c>
      <c r="C30" s="13">
        <v>95</v>
      </c>
      <c r="D30" s="16">
        <f>C30/B30</f>
        <v>1.1670044837540691E-3</v>
      </c>
      <c r="E30" s="14">
        <v>80941</v>
      </c>
      <c r="F30" s="13">
        <v>6</v>
      </c>
      <c r="G30" s="16">
        <f>F30/E30</f>
        <v>7.4128068593172801E-5</v>
      </c>
      <c r="H30" s="14">
        <v>91222</v>
      </c>
      <c r="I30" s="13">
        <v>94</v>
      </c>
      <c r="J30" s="16">
        <f>I30/H30</f>
        <v>1.0304531801539102E-3</v>
      </c>
      <c r="K30" s="14">
        <v>96949</v>
      </c>
      <c r="L30" s="13">
        <v>128</v>
      </c>
      <c r="M30" s="16">
        <f>L30/K30</f>
        <v>1.3202817976461852E-3</v>
      </c>
      <c r="N30" s="14">
        <v>106075</v>
      </c>
      <c r="O30" s="13">
        <v>93</v>
      </c>
      <c r="P30" s="16">
        <f>O30/N30</f>
        <v>8.7673815696441202E-4</v>
      </c>
      <c r="Q30" s="18">
        <v>115682</v>
      </c>
      <c r="R30" s="13">
        <v>483</v>
      </c>
      <c r="S30" s="16">
        <f>R30/Q30</f>
        <v>4.1752390173060636E-3</v>
      </c>
      <c r="T30" s="14">
        <v>120218</v>
      </c>
      <c r="U30" s="13">
        <v>2025</v>
      </c>
      <c r="V30" s="16">
        <f>U30/T30</f>
        <v>1.6844399341196827E-2</v>
      </c>
      <c r="W30" s="14">
        <v>128243</v>
      </c>
      <c r="X30" s="13">
        <v>1874</v>
      </c>
      <c r="Y30" s="16">
        <f>X30/W30</f>
        <v>1.4612883354257153E-2</v>
      </c>
      <c r="Z30" s="12">
        <v>128724</v>
      </c>
      <c r="AA30" s="13">
        <v>2066</v>
      </c>
      <c r="AB30" s="16">
        <f>AA30/Z30</f>
        <v>1.6049843075106429E-2</v>
      </c>
    </row>
    <row r="31" spans="1:30" x14ac:dyDescent="0.4">
      <c r="A31" s="55" t="s">
        <v>4</v>
      </c>
      <c r="B31" s="14">
        <v>20132</v>
      </c>
      <c r="C31" s="13">
        <v>28</v>
      </c>
      <c r="D31" s="16">
        <f t="shared" ref="D31:D44" si="2">C31/B31</f>
        <v>1.3908205841446453E-3</v>
      </c>
      <c r="E31" s="14">
        <v>19965</v>
      </c>
      <c r="F31" s="13"/>
      <c r="G31" s="16">
        <f t="shared" ref="G31:G44" si="3">F31/E31</f>
        <v>0</v>
      </c>
      <c r="H31" s="14">
        <v>25572</v>
      </c>
      <c r="I31" s="13"/>
      <c r="J31" s="16">
        <f t="shared" ref="J31:J44" si="4">I31/H31</f>
        <v>0</v>
      </c>
      <c r="K31" s="14">
        <v>25144</v>
      </c>
      <c r="L31" s="13"/>
      <c r="M31" s="16">
        <f t="shared" ref="M31:M44" si="5">L31/K31</f>
        <v>0</v>
      </c>
      <c r="N31" s="14">
        <v>28219</v>
      </c>
      <c r="O31" s="13">
        <v>40</v>
      </c>
      <c r="P31" s="16">
        <f t="shared" ref="P31:P44" si="6">O31/N31</f>
        <v>1.4174846734469684E-3</v>
      </c>
      <c r="Q31" s="18">
        <v>30588</v>
      </c>
      <c r="R31" s="13">
        <v>110</v>
      </c>
      <c r="S31" s="16">
        <f t="shared" ref="S31:S44" si="7">R31/Q31</f>
        <v>3.5961815090885313E-3</v>
      </c>
      <c r="T31" s="14">
        <v>35654</v>
      </c>
      <c r="U31" s="13">
        <v>110</v>
      </c>
      <c r="V31" s="16">
        <f t="shared" ref="V31:V44" si="8">U31/T31</f>
        <v>3.0852078308184214E-3</v>
      </c>
      <c r="W31" s="14">
        <v>46569</v>
      </c>
      <c r="X31" s="13">
        <v>155</v>
      </c>
      <c r="Y31" s="16">
        <f t="shared" ref="Y31:Y44" si="9">X31/W31</f>
        <v>3.3283944254761753E-3</v>
      </c>
      <c r="Z31" s="12">
        <v>50769</v>
      </c>
      <c r="AA31" s="13">
        <v>399</v>
      </c>
      <c r="AB31" s="16">
        <f t="shared" ref="AB31:AB44" si="10">AA31/Z31</f>
        <v>7.8591266323937842E-3</v>
      </c>
    </row>
    <row r="32" spans="1:30" x14ac:dyDescent="0.4">
      <c r="A32" s="55" t="s">
        <v>9</v>
      </c>
      <c r="B32" s="14">
        <v>147958</v>
      </c>
      <c r="C32" s="13">
        <v>633</v>
      </c>
      <c r="D32" s="16">
        <f t="shared" si="2"/>
        <v>4.2782411224807039E-3</v>
      </c>
      <c r="E32" s="14">
        <v>165570</v>
      </c>
      <c r="F32" s="13">
        <v>423</v>
      </c>
      <c r="G32" s="16">
        <f t="shared" si="3"/>
        <v>2.5548106541040043E-3</v>
      </c>
      <c r="H32" s="14">
        <v>188547</v>
      </c>
      <c r="I32" s="13">
        <v>304</v>
      </c>
      <c r="J32" s="16">
        <f t="shared" si="4"/>
        <v>1.6123300821545821E-3</v>
      </c>
      <c r="K32" s="14">
        <v>236931</v>
      </c>
      <c r="L32" s="13">
        <v>486</v>
      </c>
      <c r="M32" s="16">
        <f t="shared" si="5"/>
        <v>2.0512301049672691E-3</v>
      </c>
      <c r="N32" s="14">
        <v>249524</v>
      </c>
      <c r="O32" s="13">
        <v>346</v>
      </c>
      <c r="P32" s="16">
        <f t="shared" si="6"/>
        <v>1.3866401628701047E-3</v>
      </c>
      <c r="Q32" s="18">
        <v>243983</v>
      </c>
      <c r="R32" s="13">
        <v>346</v>
      </c>
      <c r="S32" s="16">
        <f t="shared" si="7"/>
        <v>1.4181315911354479E-3</v>
      </c>
      <c r="T32" s="14">
        <v>244715</v>
      </c>
      <c r="U32" s="13">
        <v>346</v>
      </c>
      <c r="V32" s="16">
        <f t="shared" si="8"/>
        <v>1.4138896267086203E-3</v>
      </c>
      <c r="W32" s="14">
        <v>226944</v>
      </c>
      <c r="X32" s="13">
        <v>586</v>
      </c>
      <c r="Y32" s="16">
        <f t="shared" si="9"/>
        <v>2.5821347997743937E-3</v>
      </c>
      <c r="Z32" s="12">
        <v>242651</v>
      </c>
      <c r="AA32" s="13">
        <v>560</v>
      </c>
      <c r="AB32" s="16">
        <f t="shared" si="10"/>
        <v>2.3078413029412612E-3</v>
      </c>
    </row>
    <row r="33" spans="1:28" x14ac:dyDescent="0.4">
      <c r="A33" s="55" t="s">
        <v>397</v>
      </c>
      <c r="B33" s="14">
        <v>30014</v>
      </c>
      <c r="C33" s="13"/>
      <c r="D33" s="16">
        <f t="shared" si="2"/>
        <v>0</v>
      </c>
      <c r="E33" s="14">
        <v>31502</v>
      </c>
      <c r="F33" s="13"/>
      <c r="G33" s="16">
        <f t="shared" si="3"/>
        <v>0</v>
      </c>
      <c r="H33" s="14">
        <v>27728</v>
      </c>
      <c r="I33" s="13"/>
      <c r="J33" s="16">
        <f t="shared" si="4"/>
        <v>0</v>
      </c>
      <c r="K33" s="14">
        <v>31366</v>
      </c>
      <c r="L33" s="13"/>
      <c r="M33" s="16">
        <f t="shared" si="5"/>
        <v>0</v>
      </c>
      <c r="N33" s="14">
        <v>32263</v>
      </c>
      <c r="O33" s="13">
        <v>0</v>
      </c>
      <c r="P33" s="16">
        <f t="shared" si="6"/>
        <v>0</v>
      </c>
      <c r="Q33" s="18">
        <v>26235</v>
      </c>
      <c r="R33" s="13"/>
      <c r="S33" s="16">
        <f t="shared" si="7"/>
        <v>0</v>
      </c>
      <c r="T33" s="14">
        <v>25327</v>
      </c>
      <c r="U33" s="13"/>
      <c r="V33" s="16">
        <f t="shared" si="8"/>
        <v>0</v>
      </c>
      <c r="W33" s="14">
        <v>24886</v>
      </c>
      <c r="X33" s="13"/>
      <c r="Y33" s="16">
        <f t="shared" si="9"/>
        <v>0</v>
      </c>
      <c r="Z33" s="12">
        <v>15629</v>
      </c>
      <c r="AA33" s="13"/>
      <c r="AB33" s="16">
        <f t="shared" si="10"/>
        <v>0</v>
      </c>
    </row>
    <row r="34" spans="1:28" x14ac:dyDescent="0.4">
      <c r="A34" s="55" t="s">
        <v>1</v>
      </c>
      <c r="B34" s="14">
        <v>39411</v>
      </c>
      <c r="C34" s="13">
        <v>159</v>
      </c>
      <c r="D34" s="16">
        <f t="shared" si="2"/>
        <v>4.0344066377407325E-3</v>
      </c>
      <c r="E34" s="14">
        <v>44916</v>
      </c>
      <c r="F34" s="13">
        <v>55</v>
      </c>
      <c r="G34" s="16">
        <f t="shared" si="3"/>
        <v>1.2245079704336984E-3</v>
      </c>
      <c r="H34" s="14">
        <v>53332</v>
      </c>
      <c r="I34" s="13">
        <v>190</v>
      </c>
      <c r="J34" s="16">
        <f t="shared" si="4"/>
        <v>3.5625890647266183E-3</v>
      </c>
      <c r="K34" s="14">
        <v>49785</v>
      </c>
      <c r="L34" s="13">
        <v>250</v>
      </c>
      <c r="M34" s="16">
        <f t="shared" si="5"/>
        <v>5.0215928492517827E-3</v>
      </c>
      <c r="N34" s="14">
        <v>53054</v>
      </c>
      <c r="O34" s="13">
        <v>446</v>
      </c>
      <c r="P34" s="16">
        <f t="shared" si="6"/>
        <v>8.4065291966675462E-3</v>
      </c>
      <c r="Q34" s="18">
        <v>54000</v>
      </c>
      <c r="R34" s="13">
        <v>697</v>
      </c>
      <c r="S34" s="16">
        <f t="shared" si="7"/>
        <v>1.2907407407407407E-2</v>
      </c>
      <c r="T34" s="14">
        <v>63071</v>
      </c>
      <c r="U34" s="13">
        <v>670</v>
      </c>
      <c r="V34" s="16">
        <f t="shared" si="8"/>
        <v>1.0622948740308542E-2</v>
      </c>
      <c r="W34" s="14">
        <v>66678</v>
      </c>
      <c r="X34" s="13">
        <v>793</v>
      </c>
      <c r="Y34" s="16">
        <f t="shared" si="9"/>
        <v>1.189297819370707E-2</v>
      </c>
      <c r="Z34" s="12">
        <v>75248</v>
      </c>
      <c r="AA34" s="13">
        <v>731</v>
      </c>
      <c r="AB34" s="16">
        <f t="shared" si="10"/>
        <v>9.7145439081437381E-3</v>
      </c>
    </row>
    <row r="35" spans="1:28" x14ac:dyDescent="0.4">
      <c r="A35" s="55" t="s">
        <v>0</v>
      </c>
      <c r="B35" s="14">
        <v>63936</v>
      </c>
      <c r="C35" s="13">
        <v>138</v>
      </c>
      <c r="D35" s="16">
        <f t="shared" si="2"/>
        <v>2.1584084084084083E-3</v>
      </c>
      <c r="E35" s="14">
        <v>61454</v>
      </c>
      <c r="F35" s="13">
        <v>1393</v>
      </c>
      <c r="G35" s="16">
        <f t="shared" si="3"/>
        <v>2.2667360952907865E-2</v>
      </c>
      <c r="H35" s="14">
        <v>63867</v>
      </c>
      <c r="I35" s="13">
        <v>35</v>
      </c>
      <c r="J35" s="16">
        <f t="shared" si="4"/>
        <v>5.4801384126387646E-4</v>
      </c>
      <c r="K35" s="14">
        <v>65088</v>
      </c>
      <c r="L35" s="13">
        <v>236</v>
      </c>
      <c r="M35" s="16">
        <f t="shared" si="5"/>
        <v>3.6258603736479844E-3</v>
      </c>
      <c r="N35" s="14">
        <v>63745</v>
      </c>
      <c r="O35" s="13">
        <v>612</v>
      </c>
      <c r="P35" s="16">
        <f t="shared" si="6"/>
        <v>9.6007530002353118E-3</v>
      </c>
      <c r="Q35" s="18">
        <v>72867</v>
      </c>
      <c r="R35" s="13">
        <v>609</v>
      </c>
      <c r="S35" s="16">
        <f t="shared" si="7"/>
        <v>8.3576927827411582E-3</v>
      </c>
      <c r="T35" s="14">
        <v>80626</v>
      </c>
      <c r="U35" s="13">
        <v>662</v>
      </c>
      <c r="V35" s="16">
        <f t="shared" si="8"/>
        <v>8.210750874407759E-3</v>
      </c>
      <c r="W35" s="14">
        <v>79753</v>
      </c>
      <c r="X35" s="13">
        <v>1263</v>
      </c>
      <c r="Y35" s="16">
        <f t="shared" si="9"/>
        <v>1.5836394869158527E-2</v>
      </c>
      <c r="Z35" s="12">
        <v>88782</v>
      </c>
      <c r="AA35" s="13">
        <v>1290</v>
      </c>
      <c r="AB35" s="16">
        <f t="shared" si="10"/>
        <v>1.4529972291680746E-2</v>
      </c>
    </row>
    <row r="36" spans="1:28" x14ac:dyDescent="0.4">
      <c r="A36" s="55" t="s">
        <v>57</v>
      </c>
      <c r="B36" s="14">
        <v>18415</v>
      </c>
      <c r="C36" s="13"/>
      <c r="D36" s="16">
        <f t="shared" si="2"/>
        <v>0</v>
      </c>
      <c r="E36" s="14">
        <v>27480</v>
      </c>
      <c r="F36" s="13">
        <v>36</v>
      </c>
      <c r="G36" s="16">
        <f t="shared" si="3"/>
        <v>1.3100436681222707E-3</v>
      </c>
      <c r="H36" s="14">
        <v>32254</v>
      </c>
      <c r="I36" s="13">
        <v>31</v>
      </c>
      <c r="J36" s="16">
        <f t="shared" si="4"/>
        <v>9.6112110125875865E-4</v>
      </c>
      <c r="K36" s="14">
        <v>28988</v>
      </c>
      <c r="L36" s="13">
        <v>36</v>
      </c>
      <c r="M36" s="16">
        <f t="shared" si="5"/>
        <v>1.2418931971850422E-3</v>
      </c>
      <c r="N36" s="14">
        <v>46718</v>
      </c>
      <c r="O36" s="13">
        <v>30</v>
      </c>
      <c r="P36" s="16">
        <f t="shared" si="6"/>
        <v>6.4215077700244022E-4</v>
      </c>
      <c r="Q36" s="18">
        <v>58564</v>
      </c>
      <c r="R36" s="13">
        <v>45</v>
      </c>
      <c r="S36" s="16">
        <f t="shared" si="7"/>
        <v>7.6839013728570449E-4</v>
      </c>
      <c r="T36" s="14">
        <v>61848</v>
      </c>
      <c r="U36" s="13">
        <v>25</v>
      </c>
      <c r="V36" s="16">
        <f t="shared" si="8"/>
        <v>4.0421678954857067E-4</v>
      </c>
      <c r="W36" s="14">
        <v>110836</v>
      </c>
      <c r="X36" s="13">
        <v>45</v>
      </c>
      <c r="Y36" s="16">
        <f t="shared" si="9"/>
        <v>4.0600526904615826E-4</v>
      </c>
      <c r="Z36" s="12">
        <v>99147</v>
      </c>
      <c r="AA36" s="13">
        <v>15</v>
      </c>
      <c r="AB36" s="16">
        <f t="shared" si="10"/>
        <v>1.5129050803352597E-4</v>
      </c>
    </row>
    <row r="37" spans="1:28" x14ac:dyDescent="0.4">
      <c r="A37" s="55" t="s">
        <v>7</v>
      </c>
      <c r="B37" s="14">
        <v>7586</v>
      </c>
      <c r="C37" s="13">
        <v>27</v>
      </c>
      <c r="D37" s="16">
        <f t="shared" si="2"/>
        <v>3.5591879778539416E-3</v>
      </c>
      <c r="E37" s="14">
        <v>12015</v>
      </c>
      <c r="F37" s="13">
        <v>73</v>
      </c>
      <c r="G37" s="16">
        <f t="shared" si="3"/>
        <v>6.075738660008323E-3</v>
      </c>
      <c r="H37" s="14">
        <v>12521</v>
      </c>
      <c r="I37" s="13">
        <v>63</v>
      </c>
      <c r="J37" s="16">
        <f t="shared" si="4"/>
        <v>5.0315470010382553E-3</v>
      </c>
      <c r="K37" s="14">
        <v>14897</v>
      </c>
      <c r="L37" s="13">
        <v>103</v>
      </c>
      <c r="M37" s="16">
        <f t="shared" si="5"/>
        <v>6.9141437873397327E-3</v>
      </c>
      <c r="N37" s="14">
        <v>13913</v>
      </c>
      <c r="O37" s="13">
        <v>225</v>
      </c>
      <c r="P37" s="16">
        <f t="shared" si="6"/>
        <v>1.6171925537267304E-2</v>
      </c>
      <c r="Q37" s="18">
        <v>12393</v>
      </c>
      <c r="R37" s="13">
        <v>192</v>
      </c>
      <c r="S37" s="16">
        <f t="shared" si="7"/>
        <v>1.5492616799806342E-2</v>
      </c>
      <c r="T37" s="14">
        <v>13461</v>
      </c>
      <c r="U37" s="13">
        <v>138</v>
      </c>
      <c r="V37" s="16">
        <f t="shared" si="8"/>
        <v>1.025183864497437E-2</v>
      </c>
      <c r="W37" s="14">
        <v>15905</v>
      </c>
      <c r="X37" s="13">
        <v>293</v>
      </c>
      <c r="Y37" s="16">
        <f t="shared" si="9"/>
        <v>1.8421879911977367E-2</v>
      </c>
      <c r="Z37" s="12">
        <v>13308</v>
      </c>
      <c r="AA37" s="13">
        <v>338</v>
      </c>
      <c r="AB37" s="16">
        <f t="shared" si="10"/>
        <v>2.5398256687706643E-2</v>
      </c>
    </row>
    <row r="38" spans="1:28" x14ac:dyDescent="0.4">
      <c r="A38" s="55" t="s">
        <v>2</v>
      </c>
      <c r="B38" s="14">
        <v>123031</v>
      </c>
      <c r="C38" s="13">
        <v>1958</v>
      </c>
      <c r="D38" s="16">
        <f t="shared" si="2"/>
        <v>1.5914688168022693E-2</v>
      </c>
      <c r="E38" s="14">
        <v>145202</v>
      </c>
      <c r="F38" s="13">
        <v>3430</v>
      </c>
      <c r="G38" s="16">
        <f t="shared" si="3"/>
        <v>2.3622264156141101E-2</v>
      </c>
      <c r="H38" s="14">
        <v>154761</v>
      </c>
      <c r="I38" s="13">
        <v>3418</v>
      </c>
      <c r="J38" s="16">
        <f t="shared" si="4"/>
        <v>2.2085667577748914E-2</v>
      </c>
      <c r="K38" s="14">
        <v>149983</v>
      </c>
      <c r="L38" s="13">
        <v>6498</v>
      </c>
      <c r="M38" s="16">
        <f t="shared" si="5"/>
        <v>4.3324910156484403E-2</v>
      </c>
      <c r="N38" s="14">
        <v>164146</v>
      </c>
      <c r="O38" s="13">
        <v>7054</v>
      </c>
      <c r="P38" s="16">
        <f t="shared" si="6"/>
        <v>4.2973937835829076E-2</v>
      </c>
      <c r="Q38" s="18">
        <v>181659</v>
      </c>
      <c r="R38" s="13">
        <v>7176</v>
      </c>
      <c r="S38" s="16">
        <f t="shared" si="7"/>
        <v>3.9502584512740906E-2</v>
      </c>
      <c r="T38" s="14">
        <v>200748</v>
      </c>
      <c r="U38" s="13">
        <v>7297</v>
      </c>
      <c r="V38" s="16">
        <f t="shared" si="8"/>
        <v>3.6349054536035229E-2</v>
      </c>
      <c r="W38" s="14">
        <v>221161</v>
      </c>
      <c r="X38" s="13">
        <v>5889</v>
      </c>
      <c r="Y38" s="16">
        <f t="shared" si="9"/>
        <v>2.6627660392202965E-2</v>
      </c>
      <c r="Z38" s="12">
        <v>233571</v>
      </c>
      <c r="AA38" s="13">
        <v>6298</v>
      </c>
      <c r="AB38" s="16">
        <f t="shared" si="10"/>
        <v>2.6963963848251709E-2</v>
      </c>
    </row>
    <row r="39" spans="1:28" x14ac:dyDescent="0.4">
      <c r="A39" s="55" t="s">
        <v>8</v>
      </c>
      <c r="B39" s="14">
        <v>31551</v>
      </c>
      <c r="C39" s="13"/>
      <c r="D39" s="16">
        <f t="shared" si="2"/>
        <v>0</v>
      </c>
      <c r="E39" s="14">
        <v>32188</v>
      </c>
      <c r="F39" s="13">
        <v>194</v>
      </c>
      <c r="G39" s="16">
        <f t="shared" si="3"/>
        <v>6.0270908413073195E-3</v>
      </c>
      <c r="H39" s="14">
        <v>39802</v>
      </c>
      <c r="I39" s="13">
        <v>94</v>
      </c>
      <c r="J39" s="16">
        <f t="shared" si="4"/>
        <v>2.3616903673182254E-3</v>
      </c>
      <c r="K39" s="14">
        <v>54107</v>
      </c>
      <c r="L39" s="13"/>
      <c r="M39" s="16">
        <f t="shared" si="5"/>
        <v>0</v>
      </c>
      <c r="N39" s="14">
        <v>51503</v>
      </c>
      <c r="O39" s="13">
        <v>10</v>
      </c>
      <c r="P39" s="16">
        <f t="shared" si="6"/>
        <v>1.941634467895074E-4</v>
      </c>
      <c r="Q39" s="18">
        <v>52502</v>
      </c>
      <c r="R39" s="13">
        <v>40</v>
      </c>
      <c r="S39" s="16">
        <f t="shared" si="7"/>
        <v>7.6187573806712127E-4</v>
      </c>
      <c r="T39" s="14">
        <v>68210</v>
      </c>
      <c r="U39" s="13">
        <v>35</v>
      </c>
      <c r="V39" s="16">
        <f t="shared" si="8"/>
        <v>5.1312124321946926E-4</v>
      </c>
      <c r="W39" s="14">
        <v>61187</v>
      </c>
      <c r="X39" s="13"/>
      <c r="Y39" s="16">
        <f t="shared" si="9"/>
        <v>0</v>
      </c>
      <c r="Z39" s="12">
        <v>84653</v>
      </c>
      <c r="AA39" s="13"/>
      <c r="AB39" s="16">
        <f t="shared" si="10"/>
        <v>0</v>
      </c>
    </row>
    <row r="40" spans="1:28" x14ac:dyDescent="0.4">
      <c r="A40" s="55" t="s">
        <v>3</v>
      </c>
      <c r="B40" s="14">
        <v>208160</v>
      </c>
      <c r="C40" s="13">
        <v>3783</v>
      </c>
      <c r="D40" s="16">
        <f t="shared" si="2"/>
        <v>1.8173520368946965E-2</v>
      </c>
      <c r="E40" s="14">
        <v>222573</v>
      </c>
      <c r="F40" s="13">
        <v>3985</v>
      </c>
      <c r="G40" s="16">
        <f t="shared" si="3"/>
        <v>1.790423816006434E-2</v>
      </c>
      <c r="H40" s="14">
        <v>244483</v>
      </c>
      <c r="I40" s="13">
        <v>6486</v>
      </c>
      <c r="J40" s="16">
        <f t="shared" si="4"/>
        <v>2.6529451945534046E-2</v>
      </c>
      <c r="K40" s="14">
        <v>230875</v>
      </c>
      <c r="L40" s="13">
        <v>6062</v>
      </c>
      <c r="M40" s="16">
        <f t="shared" si="5"/>
        <v>2.6256632376827287E-2</v>
      </c>
      <c r="N40" s="14">
        <v>233845</v>
      </c>
      <c r="O40" s="13">
        <v>8276</v>
      </c>
      <c r="P40" s="16">
        <f t="shared" si="6"/>
        <v>3.5390964100151807E-2</v>
      </c>
      <c r="Q40" s="18">
        <v>257157</v>
      </c>
      <c r="R40" s="13">
        <v>9657</v>
      </c>
      <c r="S40" s="16">
        <f t="shared" si="7"/>
        <v>3.7552934588597625E-2</v>
      </c>
      <c r="T40" s="14">
        <v>295060</v>
      </c>
      <c r="U40" s="13">
        <v>10433</v>
      </c>
      <c r="V40" s="16">
        <f t="shared" si="8"/>
        <v>3.5358910052192771E-2</v>
      </c>
      <c r="W40" s="14">
        <v>321246</v>
      </c>
      <c r="X40" s="13">
        <v>10200</v>
      </c>
      <c r="Y40" s="16">
        <f t="shared" si="9"/>
        <v>3.175136811042005E-2</v>
      </c>
      <c r="Z40" s="12">
        <v>361239</v>
      </c>
      <c r="AA40" s="13">
        <v>12413</v>
      </c>
      <c r="AB40" s="16">
        <f t="shared" si="10"/>
        <v>3.4362292000586867E-2</v>
      </c>
    </row>
    <row r="41" spans="1:28" x14ac:dyDescent="0.4">
      <c r="A41" s="55" t="s">
        <v>5</v>
      </c>
      <c r="B41" s="17">
        <v>13056</v>
      </c>
      <c r="C41" s="13">
        <v>926</v>
      </c>
      <c r="D41" s="16">
        <f t="shared" si="2"/>
        <v>7.0925245098039214E-2</v>
      </c>
      <c r="E41" s="14">
        <v>15503</v>
      </c>
      <c r="F41" s="13">
        <v>42</v>
      </c>
      <c r="G41" s="16">
        <f t="shared" si="3"/>
        <v>2.709153067148294E-3</v>
      </c>
      <c r="H41" s="14">
        <v>11233</v>
      </c>
      <c r="I41" s="13">
        <v>48</v>
      </c>
      <c r="J41" s="16">
        <f t="shared" si="4"/>
        <v>4.273123831567702E-3</v>
      </c>
      <c r="K41" s="14">
        <v>12540</v>
      </c>
      <c r="L41" s="13">
        <v>75</v>
      </c>
      <c r="M41" s="16">
        <f t="shared" si="5"/>
        <v>5.9808612440191387E-3</v>
      </c>
      <c r="N41" s="14">
        <v>10506</v>
      </c>
      <c r="O41" s="13">
        <v>64</v>
      </c>
      <c r="P41" s="16">
        <f t="shared" si="6"/>
        <v>6.091757091185989E-3</v>
      </c>
      <c r="Q41" s="18">
        <v>9411</v>
      </c>
      <c r="R41" s="13">
        <v>70</v>
      </c>
      <c r="S41" s="16">
        <f t="shared" si="7"/>
        <v>7.4381043459781108E-3</v>
      </c>
      <c r="T41" s="14">
        <v>10374</v>
      </c>
      <c r="U41" s="13">
        <v>80</v>
      </c>
      <c r="V41" s="16">
        <f t="shared" si="8"/>
        <v>7.71158665895508E-3</v>
      </c>
      <c r="W41" s="14">
        <v>8277</v>
      </c>
      <c r="X41" s="13">
        <v>72</v>
      </c>
      <c r="Y41" s="16">
        <f t="shared" si="9"/>
        <v>8.6988039144617613E-3</v>
      </c>
      <c r="Z41" s="12">
        <v>8039</v>
      </c>
      <c r="AA41" s="13">
        <v>72</v>
      </c>
      <c r="AB41" s="16">
        <f t="shared" si="10"/>
        <v>8.9563378529667875E-3</v>
      </c>
    </row>
    <row r="42" spans="1:28" x14ac:dyDescent="0.4">
      <c r="A42" s="55" t="s">
        <v>6</v>
      </c>
      <c r="B42" s="14">
        <v>98453</v>
      </c>
      <c r="C42" s="13">
        <v>292</v>
      </c>
      <c r="D42" s="16">
        <f t="shared" si="2"/>
        <v>2.965882197596823E-3</v>
      </c>
      <c r="E42" s="14">
        <v>92611</v>
      </c>
      <c r="F42" s="13">
        <v>241</v>
      </c>
      <c r="G42" s="16">
        <f t="shared" si="3"/>
        <v>2.6022826662059581E-3</v>
      </c>
      <c r="H42" s="14">
        <v>105409</v>
      </c>
      <c r="I42" s="13">
        <v>75</v>
      </c>
      <c r="J42" s="16">
        <f t="shared" si="4"/>
        <v>7.1151419707994568E-4</v>
      </c>
      <c r="K42" s="14">
        <v>126971</v>
      </c>
      <c r="L42" s="13"/>
      <c r="M42" s="16">
        <f t="shared" si="5"/>
        <v>0</v>
      </c>
      <c r="N42" s="14">
        <v>142491</v>
      </c>
      <c r="O42" s="13">
        <v>0</v>
      </c>
      <c r="P42" s="16">
        <f t="shared" si="6"/>
        <v>0</v>
      </c>
      <c r="Q42" s="18">
        <v>164557</v>
      </c>
      <c r="R42" s="13">
        <v>133</v>
      </c>
      <c r="S42" s="16">
        <f t="shared" si="7"/>
        <v>8.0823058271601938E-4</v>
      </c>
      <c r="T42" s="14">
        <v>204598</v>
      </c>
      <c r="U42" s="13">
        <v>337</v>
      </c>
      <c r="V42" s="16">
        <f t="shared" si="8"/>
        <v>1.6471324255369064E-3</v>
      </c>
      <c r="W42" s="14">
        <v>199841</v>
      </c>
      <c r="X42" s="13">
        <v>812</v>
      </c>
      <c r="Y42" s="16">
        <f t="shared" si="9"/>
        <v>4.06323026806311E-3</v>
      </c>
      <c r="Z42" s="12">
        <v>232483</v>
      </c>
      <c r="AA42" s="13">
        <v>856</v>
      </c>
      <c r="AB42" s="16">
        <f t="shared" si="10"/>
        <v>3.6819896508561915E-3</v>
      </c>
    </row>
    <row r="43" spans="1:28" x14ac:dyDescent="0.4">
      <c r="A43" s="55" t="s">
        <v>58</v>
      </c>
      <c r="B43" s="14">
        <v>465576</v>
      </c>
      <c r="C43" s="13">
        <v>2263</v>
      </c>
      <c r="D43" s="16">
        <f t="shared" si="2"/>
        <v>4.8606457377528053E-3</v>
      </c>
      <c r="E43" s="14">
        <v>605529</v>
      </c>
      <c r="F43" s="13">
        <v>3472</v>
      </c>
      <c r="G43" s="16">
        <f t="shared" si="3"/>
        <v>5.7338294284831944E-3</v>
      </c>
      <c r="H43" s="14">
        <v>615686</v>
      </c>
      <c r="I43" s="13">
        <v>4891</v>
      </c>
      <c r="J43" s="16">
        <f t="shared" si="4"/>
        <v>7.9439844336236329E-3</v>
      </c>
      <c r="K43" s="14">
        <v>654681</v>
      </c>
      <c r="L43" s="13">
        <v>7158</v>
      </c>
      <c r="M43" s="16">
        <f t="shared" si="5"/>
        <v>1.0933569173383678E-2</v>
      </c>
      <c r="N43" s="14">
        <v>710411</v>
      </c>
      <c r="O43" s="13">
        <v>9040</v>
      </c>
      <c r="P43" s="16">
        <f t="shared" si="6"/>
        <v>1.2725028187908126E-2</v>
      </c>
      <c r="Q43" s="18">
        <v>728028</v>
      </c>
      <c r="R43" s="13">
        <v>13111</v>
      </c>
      <c r="S43" s="16">
        <f t="shared" si="7"/>
        <v>1.8008922733741009E-2</v>
      </c>
      <c r="T43" s="14">
        <v>802598</v>
      </c>
      <c r="U43" s="13">
        <v>15733</v>
      </c>
      <c r="V43" s="16">
        <f t="shared" si="8"/>
        <v>1.9602590587068494E-2</v>
      </c>
      <c r="W43" s="14">
        <v>900922</v>
      </c>
      <c r="X43" s="13">
        <v>19237</v>
      </c>
      <c r="Y43" s="16">
        <f t="shared" si="9"/>
        <v>2.1352569922812408E-2</v>
      </c>
      <c r="Z43" s="12">
        <v>1019750</v>
      </c>
      <c r="AA43" s="13">
        <v>20443</v>
      </c>
      <c r="AB43" s="16">
        <f t="shared" si="10"/>
        <v>2.0047070360382446E-2</v>
      </c>
    </row>
    <row r="44" spans="1:28" x14ac:dyDescent="0.4">
      <c r="A44" s="56" t="s">
        <v>46</v>
      </c>
      <c r="B44" s="14">
        <v>35926</v>
      </c>
      <c r="C44" s="13">
        <v>221</v>
      </c>
      <c r="D44" s="16">
        <f t="shared" si="2"/>
        <v>6.1515337081779215E-3</v>
      </c>
      <c r="E44" s="14">
        <v>16814</v>
      </c>
      <c r="F44" s="13">
        <v>54</v>
      </c>
      <c r="G44" s="16">
        <f t="shared" si="3"/>
        <v>3.2116093731414299E-3</v>
      </c>
      <c r="H44" s="14">
        <v>29866</v>
      </c>
      <c r="I44" s="13">
        <v>89</v>
      </c>
      <c r="J44" s="16">
        <f t="shared" si="4"/>
        <v>2.9799772316346346E-3</v>
      </c>
      <c r="K44" s="14">
        <v>34361</v>
      </c>
      <c r="L44" s="13">
        <v>102</v>
      </c>
      <c r="M44" s="16">
        <f t="shared" si="5"/>
        <v>2.9684817089141759E-3</v>
      </c>
      <c r="N44" s="14">
        <v>42923</v>
      </c>
      <c r="O44" s="13">
        <v>187</v>
      </c>
      <c r="P44" s="16">
        <f t="shared" si="6"/>
        <v>4.3566386319688743E-3</v>
      </c>
      <c r="Q44" s="18">
        <v>40422</v>
      </c>
      <c r="R44" s="13">
        <v>152</v>
      </c>
      <c r="S44" s="16">
        <f t="shared" si="7"/>
        <v>3.760328533966652E-3</v>
      </c>
      <c r="T44" s="14">
        <v>48202</v>
      </c>
      <c r="U44" s="13">
        <v>186</v>
      </c>
      <c r="V44" s="16">
        <f t="shared" si="8"/>
        <v>3.8587610472594499E-3</v>
      </c>
      <c r="W44" s="14">
        <v>49138</v>
      </c>
      <c r="X44" s="13">
        <v>216</v>
      </c>
      <c r="Y44" s="16">
        <f t="shared" si="9"/>
        <v>4.3957833041637839E-3</v>
      </c>
      <c r="Z44" s="12">
        <v>52301</v>
      </c>
      <c r="AA44" s="13">
        <v>129</v>
      </c>
      <c r="AB44" s="16">
        <f t="shared" si="10"/>
        <v>2.4664920364811382E-3</v>
      </c>
    </row>
    <row r="45" spans="1:28" x14ac:dyDescent="0.4">
      <c r="A45" s="3" t="s">
        <v>25</v>
      </c>
      <c r="B45" s="30">
        <v>1384610</v>
      </c>
      <c r="C45" s="31">
        <v>10523</v>
      </c>
      <c r="D45" s="32">
        <f>C45/B45</f>
        <v>7.5999739998988888E-3</v>
      </c>
      <c r="E45" s="30">
        <v>1574263</v>
      </c>
      <c r="F45" s="31">
        <v>13404</v>
      </c>
      <c r="G45" s="32">
        <f>F45/E45</f>
        <v>8.5144604173508498E-3</v>
      </c>
      <c r="H45" s="30">
        <v>1696283</v>
      </c>
      <c r="I45" s="31">
        <v>15818</v>
      </c>
      <c r="J45" s="32">
        <f>I45/H45</f>
        <v>9.3250949281458335E-3</v>
      </c>
      <c r="K45" s="30">
        <v>1812666</v>
      </c>
      <c r="L45" s="31">
        <v>21134</v>
      </c>
      <c r="M45" s="32">
        <f>L45/K45</f>
        <v>1.1659070121026157E-2</v>
      </c>
      <c r="N45" s="30">
        <v>1949336</v>
      </c>
      <c r="O45" s="31">
        <v>26423</v>
      </c>
      <c r="P45" s="32">
        <f>O45/N45</f>
        <v>1.3554872017958935E-2</v>
      </c>
      <c r="Q45" s="33">
        <v>2048048</v>
      </c>
      <c r="R45" s="31">
        <v>32821</v>
      </c>
      <c r="S45" s="32">
        <f>R45/Q45</f>
        <v>1.6025503308516206E-2</v>
      </c>
      <c r="T45" s="30">
        <v>2274710</v>
      </c>
      <c r="U45" s="31">
        <v>38077</v>
      </c>
      <c r="V45" s="32">
        <f>U45/T45</f>
        <v>1.6739276655046136E-2</v>
      </c>
      <c r="W45" s="30">
        <v>2461586</v>
      </c>
      <c r="X45" s="31">
        <v>41435</v>
      </c>
      <c r="Y45" s="32">
        <f>X45/W45</f>
        <v>1.6832643669569131E-2</v>
      </c>
      <c r="Z45" s="35">
        <v>2706294</v>
      </c>
      <c r="AA45" s="31">
        <v>45610</v>
      </c>
      <c r="AB45" s="32">
        <f>AA45/Z45</f>
        <v>1.6853305664499128E-2</v>
      </c>
    </row>
    <row r="46" spans="1:28" x14ac:dyDescent="0.4">
      <c r="A46" s="2" t="s">
        <v>28</v>
      </c>
      <c r="B46" s="6">
        <f>SUM(B30:B44)-B45</f>
        <v>0</v>
      </c>
      <c r="C46" s="6">
        <f>SUM(C30:C44)-C45</f>
        <v>0</v>
      </c>
      <c r="D46" s="5">
        <f>C45/B45-D45</f>
        <v>0</v>
      </c>
      <c r="E46" s="6">
        <f>SUM(E30:E44)-E45</f>
        <v>0</v>
      </c>
      <c r="F46" s="6">
        <f>SUM(F30:F44)-F45</f>
        <v>0</v>
      </c>
      <c r="G46" s="5">
        <f>F45/E45-G45</f>
        <v>0</v>
      </c>
      <c r="H46" s="6">
        <f>SUM(H30:H44)-H45</f>
        <v>0</v>
      </c>
      <c r="I46" s="6">
        <f>SUM(I30:I44)-I45</f>
        <v>0</v>
      </c>
      <c r="J46" s="5">
        <f>I45/H45-J45</f>
        <v>0</v>
      </c>
      <c r="K46" s="6">
        <f>SUM(K30:K44)-K45</f>
        <v>0</v>
      </c>
      <c r="L46" s="6">
        <f>SUM(L30:L44)-L45</f>
        <v>0</v>
      </c>
      <c r="M46" s="5">
        <f>L45/K45-M45</f>
        <v>0</v>
      </c>
      <c r="N46" s="6">
        <f>SUM(N30:N44)-N45</f>
        <v>0</v>
      </c>
      <c r="O46" s="6">
        <f>SUM(O30:O44)-O45</f>
        <v>0</v>
      </c>
      <c r="P46" s="5">
        <f>O45/N45-P45</f>
        <v>0</v>
      </c>
      <c r="Q46" s="6">
        <f>SUM(Q30:Q44)-Q45</f>
        <v>0</v>
      </c>
      <c r="R46" s="6">
        <f>SUM(R30:R44)-R45</f>
        <v>0</v>
      </c>
      <c r="S46" s="5">
        <f>R45/Q45-S45</f>
        <v>0</v>
      </c>
      <c r="T46" s="6">
        <f>SUM(T30:T44)-T45</f>
        <v>0</v>
      </c>
      <c r="U46" s="6">
        <f>SUM(U30:U44)-U45</f>
        <v>0</v>
      </c>
      <c r="V46" s="5">
        <f>U45/T45-V45</f>
        <v>0</v>
      </c>
      <c r="W46" s="6">
        <f>SUM(W30:W44)-W45</f>
        <v>0</v>
      </c>
      <c r="X46" s="6">
        <f>SUM(X30:X44)-X45</f>
        <v>0</v>
      </c>
      <c r="Y46" s="5">
        <f>X45/W45-Y45</f>
        <v>0</v>
      </c>
      <c r="Z46" s="6">
        <f>SUM(Z30:Z44)-Z45</f>
        <v>0</v>
      </c>
      <c r="AA46" s="6">
        <f>SUM(AA30:AA44)-AA45</f>
        <v>0</v>
      </c>
      <c r="AB46" s="5">
        <f>AA45/Z45-AB45</f>
        <v>0</v>
      </c>
    </row>
    <row r="47" spans="1:28" x14ac:dyDescent="0.4">
      <c r="A47" s="9" t="s">
        <v>56</v>
      </c>
    </row>
    <row r="48" spans="1:28" x14ac:dyDescent="0.4">
      <c r="A48" s="1" t="s">
        <v>169</v>
      </c>
    </row>
    <row r="50" spans="1:11" x14ac:dyDescent="0.4">
      <c r="A50" s="3" t="s">
        <v>35</v>
      </c>
      <c r="B50" s="41">
        <v>2012</v>
      </c>
      <c r="C50" s="41" t="s">
        <v>29</v>
      </c>
      <c r="D50" s="41">
        <v>2013</v>
      </c>
      <c r="E50" s="41" t="s">
        <v>32</v>
      </c>
      <c r="F50" s="41">
        <v>2014</v>
      </c>
      <c r="G50" s="41" t="s">
        <v>30</v>
      </c>
      <c r="H50" s="41">
        <v>2015</v>
      </c>
      <c r="I50" s="41" t="s">
        <v>31</v>
      </c>
      <c r="J50" s="41">
        <v>2016</v>
      </c>
      <c r="K50" s="42" t="s">
        <v>33</v>
      </c>
    </row>
    <row r="51" spans="1:11" hidden="1" x14ac:dyDescent="0.4">
      <c r="A51" s="20"/>
      <c r="B51" s="11">
        <v>41274</v>
      </c>
      <c r="C51" s="11">
        <v>41455</v>
      </c>
      <c r="D51" s="11">
        <v>41639</v>
      </c>
      <c r="E51" s="11">
        <v>41820</v>
      </c>
      <c r="F51" s="11">
        <v>42004</v>
      </c>
      <c r="G51" s="11">
        <v>42185</v>
      </c>
      <c r="H51" s="11">
        <v>42369</v>
      </c>
      <c r="I51" s="11">
        <v>42551</v>
      </c>
      <c r="J51" s="11">
        <v>42735</v>
      </c>
      <c r="K51" s="40">
        <v>42916</v>
      </c>
    </row>
    <row r="52" spans="1:11" x14ac:dyDescent="0.4">
      <c r="A52" s="20" t="s">
        <v>36</v>
      </c>
      <c r="B52" s="19">
        <f>[1]!s_stmnote_bank_9501($B$1,B51)/100</f>
        <v>1.9799999999999998E-2</v>
      </c>
      <c r="C52" s="19">
        <f>[1]!s_stmnote_bank_9501($B$1,C51)/100</f>
        <v>1.18E-2</v>
      </c>
      <c r="D52" s="19">
        <f>[1]!s_stmnote_bank_9501($B$1,D51)/100</f>
        <v>2.4E-2</v>
      </c>
      <c r="E52" s="19">
        <f>[1]!s_stmnote_bank_9501($B$1,E51)/100</f>
        <v>1.66E-2</v>
      </c>
      <c r="F52" s="19">
        <f>[1]!s_stmnote_bank_9501($B$1,F51)/100</f>
        <v>3.0499999999999999E-2</v>
      </c>
      <c r="G52" s="19">
        <f>[1]!s_stmnote_bank_9501($B$1,G51)/100</f>
        <v>2.9600000000000001E-2</v>
      </c>
      <c r="H52" s="19">
        <f>[1]!s_stmnote_bank_9501($B$1,H51)/100</f>
        <v>4.5899999999999996E-2</v>
      </c>
      <c r="I52" s="19">
        <f>[1]!s_stmnote_bank_9501($B$1,I51)/100</f>
        <v>2.5499999999999998E-2</v>
      </c>
      <c r="J52" s="19">
        <f>[1]!s_stmnote_bank_9501($B$1,J51)/100</f>
        <v>5.2300000000000006E-2</v>
      </c>
      <c r="K52" s="46">
        <v>1.6E-2</v>
      </c>
    </row>
    <row r="53" spans="1:11" x14ac:dyDescent="0.4">
      <c r="A53" s="20" t="s">
        <v>37</v>
      </c>
      <c r="B53" s="19">
        <f>[1]!s_stmnote_bank_9502($B$1,B51)/100</f>
        <v>0.11990000000000001</v>
      </c>
      <c r="C53" s="19">
        <f>[1]!s_stmnote_bank_9502($B$1,C51)/100</f>
        <v>0.2545</v>
      </c>
      <c r="D53" s="19">
        <f>[1]!s_stmnote_bank_9502($B$1,D51)/100</f>
        <v>0.23710000000000001</v>
      </c>
      <c r="E53" s="19">
        <f>[1]!s_stmnote_bank_9502($B$1,E51)/100</f>
        <v>0.28710000000000002</v>
      </c>
      <c r="F53" s="19">
        <f>[1]!s_stmnote_bank_9502($B$1,F51)/100</f>
        <v>0.16670000000000001</v>
      </c>
      <c r="G53" s="19">
        <f>[1]!s_stmnote_bank_9502($B$1,G51)/100</f>
        <v>0.24100000000000002</v>
      </c>
      <c r="H53" s="19">
        <f>[1]!s_stmnote_bank_9502($B$1,H51)/100</f>
        <v>0.27190000000000003</v>
      </c>
      <c r="I53" s="19">
        <f>[1]!s_stmnote_bank_9502($B$1,I51)/100</f>
        <v>0.17030000000000001</v>
      </c>
      <c r="J53" s="19">
        <f>[1]!s_stmnote_bank_9502($B$1,J51)/100</f>
        <v>0.2248</v>
      </c>
      <c r="K53" s="46">
        <v>0.1137</v>
      </c>
    </row>
    <row r="54" spans="1:11" x14ac:dyDescent="0.4">
      <c r="A54" s="20" t="s">
        <v>38</v>
      </c>
      <c r="B54" s="19">
        <f>[1]!s_stmnote_bank_9503($B$1,B51)/100</f>
        <v>8.7799999999999989E-2</v>
      </c>
      <c r="C54" s="19">
        <f>[1]!s_stmnote_bank_9503($B$1,C51)/100</f>
        <v>0.22070000000000001</v>
      </c>
      <c r="D54" s="19">
        <f>[1]!s_stmnote_bank_9503($B$1,D51)/100</f>
        <v>0.19600000000000001</v>
      </c>
      <c r="E54" s="19">
        <f>[1]!s_stmnote_bank_9503($B$1,E51)/100</f>
        <v>0.1164</v>
      </c>
      <c r="F54" s="19">
        <f>[1]!s_stmnote_bank_9503($B$1,F51)/100</f>
        <v>0.12300000000000001</v>
      </c>
      <c r="G54" s="19">
        <f>[1]!s_stmnote_bank_9503($B$1,G51)/100</f>
        <v>9.1199999999999989E-2</v>
      </c>
      <c r="H54" s="19">
        <f>[1]!s_stmnote_bank_9503($B$1,H51)/100</f>
        <v>0.2369</v>
      </c>
      <c r="I54" s="19">
        <f>[1]!s_stmnote_bank_9503($B$1,I51)/100</f>
        <v>0.22120000000000001</v>
      </c>
      <c r="J54" s="19">
        <f>[1]!s_stmnote_bank_9503($B$1,J51)/100</f>
        <v>0.60970000000000002</v>
      </c>
      <c r="K54" s="46">
        <v>0.3528</v>
      </c>
    </row>
    <row r="55" spans="1:11" x14ac:dyDescent="0.4">
      <c r="A55" s="21" t="s">
        <v>39</v>
      </c>
      <c r="B55" s="52">
        <f>[1]!s_stmnote_bank_9504($B$1,B51)/100</f>
        <v>0.19289999999999999</v>
      </c>
      <c r="C55" s="52">
        <f>[1]!s_stmnote_bank_9504($B$1,C51)/100</f>
        <v>0.14099999999999999</v>
      </c>
      <c r="D55" s="52">
        <f>[1]!s_stmnote_bank_9504($B$1,D51)/100</f>
        <v>0.11789999999999999</v>
      </c>
      <c r="E55" s="52">
        <f>[1]!s_stmnote_bank_9504($B$1,E51)/100</f>
        <v>0.28309999999999996</v>
      </c>
      <c r="F55" s="52">
        <f>[1]!s_stmnote_bank_9504($B$1,F51)/100</f>
        <v>0.1457</v>
      </c>
      <c r="G55" s="52">
        <f>[1]!s_stmnote_bank_9504($B$1,G51)/100</f>
        <v>0.31519999999999998</v>
      </c>
      <c r="H55" s="52">
        <f>[1]!s_stmnote_bank_9504($B$1,H51)/100</f>
        <v>0.52010000000000001</v>
      </c>
      <c r="I55" s="52">
        <f>[1]!s_stmnote_bank_9504($B$1,I51)/100</f>
        <v>0.29100000000000004</v>
      </c>
      <c r="J55" s="52">
        <f>[1]!s_stmnote_bank_9504($B$1,J51)/100</f>
        <v>0.3881</v>
      </c>
      <c r="K55" s="53">
        <v>0.20170000000000002</v>
      </c>
    </row>
    <row r="59" spans="1:11" x14ac:dyDescent="0.4">
      <c r="A59" s="2" t="s">
        <v>40</v>
      </c>
      <c r="E59" s="2"/>
    </row>
    <row r="60" spans="1:11" x14ac:dyDescent="0.4">
      <c r="A60" s="44" t="s">
        <v>41</v>
      </c>
      <c r="E60" s="2"/>
    </row>
    <row r="61" spans="1:11" x14ac:dyDescent="0.4">
      <c r="A61" s="43" t="s">
        <v>1</v>
      </c>
      <c r="E61" s="2"/>
    </row>
    <row r="62" spans="1:11" x14ac:dyDescent="0.4">
      <c r="B62" s="9" t="str">
        <f>A61&amp;B29&amp;"（百万元）"</f>
        <v>建筑业贷款余额（百万元）</v>
      </c>
      <c r="C62" s="2" t="s">
        <v>13</v>
      </c>
      <c r="D62" s="2" t="s">
        <v>12</v>
      </c>
      <c r="E62" s="2"/>
    </row>
    <row r="63" spans="1:11" x14ac:dyDescent="0.4">
      <c r="A63" s="36">
        <v>2012</v>
      </c>
      <c r="B63" s="2">
        <f t="shared" ref="B63:D71" si="11">VLOOKUP($A$61,$A$30:$AB$45,B73,FALSE)</f>
        <v>39411</v>
      </c>
      <c r="C63" s="7">
        <f t="shared" si="11"/>
        <v>159</v>
      </c>
      <c r="D63" s="5">
        <f t="shared" si="11"/>
        <v>4.0344066377407325E-3</v>
      </c>
      <c r="E63" s="2"/>
    </row>
    <row r="64" spans="1:11" x14ac:dyDescent="0.4">
      <c r="A64" s="36">
        <v>2013</v>
      </c>
      <c r="B64" s="2">
        <f t="shared" si="11"/>
        <v>44916</v>
      </c>
      <c r="C64" s="7">
        <f t="shared" si="11"/>
        <v>55</v>
      </c>
      <c r="D64" s="5">
        <f t="shared" si="11"/>
        <v>1.2245079704336984E-3</v>
      </c>
      <c r="E64" s="2"/>
    </row>
    <row r="65" spans="1:5" x14ac:dyDescent="0.4">
      <c r="A65" s="36" t="s">
        <v>59</v>
      </c>
      <c r="B65" s="2">
        <f t="shared" si="11"/>
        <v>53332</v>
      </c>
      <c r="C65" s="7">
        <f t="shared" si="11"/>
        <v>190</v>
      </c>
      <c r="D65" s="5">
        <f t="shared" si="11"/>
        <v>3.5625890647266183E-3</v>
      </c>
      <c r="E65" s="2"/>
    </row>
    <row r="66" spans="1:5" x14ac:dyDescent="0.4">
      <c r="A66" s="36">
        <v>2014</v>
      </c>
      <c r="B66" s="2">
        <f t="shared" si="11"/>
        <v>49785</v>
      </c>
      <c r="C66" s="7">
        <f t="shared" si="11"/>
        <v>250</v>
      </c>
      <c r="D66" s="5">
        <f t="shared" si="11"/>
        <v>5.0215928492517827E-3</v>
      </c>
      <c r="E66" s="2"/>
    </row>
    <row r="67" spans="1:5" x14ac:dyDescent="0.4">
      <c r="A67" s="36" t="s">
        <v>60</v>
      </c>
      <c r="B67" s="2">
        <f t="shared" si="11"/>
        <v>53054</v>
      </c>
      <c r="C67" s="7">
        <f t="shared" si="11"/>
        <v>446</v>
      </c>
      <c r="D67" s="5">
        <f t="shared" si="11"/>
        <v>8.4065291966675462E-3</v>
      </c>
      <c r="E67" s="2"/>
    </row>
    <row r="68" spans="1:5" x14ac:dyDescent="0.4">
      <c r="A68" s="36">
        <v>2015</v>
      </c>
      <c r="B68" s="2">
        <f t="shared" si="11"/>
        <v>54000</v>
      </c>
      <c r="C68" s="7">
        <f t="shared" si="11"/>
        <v>697</v>
      </c>
      <c r="D68" s="5">
        <f t="shared" si="11"/>
        <v>1.2907407407407407E-2</v>
      </c>
      <c r="E68" s="2"/>
    </row>
    <row r="69" spans="1:5" x14ac:dyDescent="0.4">
      <c r="A69" s="36" t="s">
        <v>61</v>
      </c>
      <c r="B69" s="2">
        <f t="shared" si="11"/>
        <v>63071</v>
      </c>
      <c r="C69" s="7">
        <f t="shared" si="11"/>
        <v>670</v>
      </c>
      <c r="D69" s="5">
        <f t="shared" si="11"/>
        <v>1.0622948740308542E-2</v>
      </c>
      <c r="E69" s="2"/>
    </row>
    <row r="70" spans="1:5" x14ac:dyDescent="0.4">
      <c r="A70" s="36">
        <v>2016</v>
      </c>
      <c r="B70" s="2">
        <f t="shared" si="11"/>
        <v>66678</v>
      </c>
      <c r="C70" s="7">
        <f t="shared" si="11"/>
        <v>793</v>
      </c>
      <c r="D70" s="5">
        <f t="shared" si="11"/>
        <v>1.189297819370707E-2</v>
      </c>
      <c r="E70" s="2"/>
    </row>
    <row r="71" spans="1:5" x14ac:dyDescent="0.4">
      <c r="A71" s="36" t="s">
        <v>62</v>
      </c>
      <c r="B71" s="2">
        <f t="shared" si="11"/>
        <v>75248</v>
      </c>
      <c r="C71" s="7">
        <f t="shared" si="11"/>
        <v>731</v>
      </c>
      <c r="D71" s="5">
        <f t="shared" si="11"/>
        <v>9.7145439081437381E-3</v>
      </c>
      <c r="E71" s="2"/>
    </row>
    <row r="72" spans="1:5" x14ac:dyDescent="0.4">
      <c r="A72" s="36"/>
      <c r="C72" s="7"/>
      <c r="D72" s="5"/>
      <c r="E72" s="2"/>
    </row>
    <row r="73" spans="1:5" x14ac:dyDescent="0.4">
      <c r="B73" s="37">
        <v>2</v>
      </c>
      <c r="C73" s="38">
        <v>3</v>
      </c>
      <c r="D73" s="38">
        <v>4</v>
      </c>
      <c r="E73" s="2"/>
    </row>
    <row r="74" spans="1:5" x14ac:dyDescent="0.4">
      <c r="B74" s="37">
        <v>5</v>
      </c>
      <c r="C74" s="38">
        <v>6</v>
      </c>
      <c r="D74" s="38">
        <v>7</v>
      </c>
      <c r="E74" s="2"/>
    </row>
    <row r="75" spans="1:5" x14ac:dyDescent="0.4">
      <c r="B75" s="37">
        <v>8</v>
      </c>
      <c r="C75" s="38">
        <v>9</v>
      </c>
      <c r="D75" s="38">
        <v>10</v>
      </c>
      <c r="E75" s="2"/>
    </row>
    <row r="76" spans="1:5" x14ac:dyDescent="0.4">
      <c r="B76" s="37">
        <v>11</v>
      </c>
      <c r="C76" s="38">
        <v>12</v>
      </c>
      <c r="D76" s="38">
        <v>13</v>
      </c>
      <c r="E76" s="2"/>
    </row>
    <row r="77" spans="1:5" x14ac:dyDescent="0.4">
      <c r="B77" s="37">
        <v>14</v>
      </c>
      <c r="C77" s="38">
        <v>15</v>
      </c>
      <c r="D77" s="38">
        <v>16</v>
      </c>
      <c r="E77" s="2"/>
    </row>
    <row r="78" spans="1:5" x14ac:dyDescent="0.4">
      <c r="B78" s="37">
        <v>17</v>
      </c>
      <c r="C78" s="38">
        <v>18</v>
      </c>
      <c r="D78" s="38">
        <v>19</v>
      </c>
      <c r="E78" s="2"/>
    </row>
    <row r="79" spans="1:5" x14ac:dyDescent="0.4">
      <c r="B79" s="37">
        <v>20</v>
      </c>
      <c r="C79" s="38">
        <v>21</v>
      </c>
      <c r="D79" s="38">
        <v>22</v>
      </c>
      <c r="E79" s="2"/>
    </row>
    <row r="80" spans="1:5" x14ac:dyDescent="0.4">
      <c r="B80" s="37">
        <v>23</v>
      </c>
      <c r="C80" s="38">
        <v>24</v>
      </c>
      <c r="D80" s="38">
        <v>25</v>
      </c>
      <c r="E80" s="2"/>
    </row>
    <row r="81" spans="2:5" x14ac:dyDescent="0.4">
      <c r="B81" s="37">
        <v>26</v>
      </c>
      <c r="C81" s="38">
        <v>27</v>
      </c>
      <c r="D81" s="38">
        <v>28</v>
      </c>
      <c r="E81" s="2"/>
    </row>
    <row r="82" spans="2:5" x14ac:dyDescent="0.4">
      <c r="B82" s="37">
        <v>29</v>
      </c>
      <c r="C82" s="38">
        <v>30</v>
      </c>
      <c r="D82" s="38">
        <v>31</v>
      </c>
      <c r="E82" s="2"/>
    </row>
  </sheetData>
  <phoneticPr fontId="2" type="noConversion"/>
  <dataValidations count="1">
    <dataValidation type="list" allowBlank="1" showInputMessage="1" showErrorMessage="1" sqref="A61">
      <formula1>$A$30:$A$45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1"/>
  <sheetViews>
    <sheetView showGridLines="0" tabSelected="1" zoomScale="80" zoomScaleNormal="80" workbookViewId="0">
      <selection activeCell="B24" sqref="B24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10" style="2" bestFit="1" customWidth="1"/>
    <col min="4" max="4" width="10.73046875" style="2" bestFit="1" customWidth="1"/>
    <col min="5" max="5" width="8.86328125" style="4" customWidth="1"/>
    <col min="6" max="6" width="9" style="2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9" style="2" bestFit="1" customWidth="1"/>
    <col min="11" max="11" width="10.3984375" style="2" customWidth="1"/>
    <col min="12" max="13" width="8.265625" style="2" bestFit="1" customWidth="1"/>
    <col min="14" max="14" width="12.46484375" style="2" bestFit="1" customWidth="1"/>
    <col min="15" max="16" width="8.265625" style="2" bestFit="1" customWidth="1"/>
    <col min="17" max="17" width="11.59765625" style="2" bestFit="1" customWidth="1"/>
    <col min="18" max="19" width="8.26562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9" x14ac:dyDescent="0.4">
      <c r="A1" s="9" t="s">
        <v>89</v>
      </c>
      <c r="B1" s="2" t="str">
        <f>[1]!to_tradecode(A1)</f>
        <v>601166</v>
      </c>
    </row>
    <row r="2" spans="1:19" x14ac:dyDescent="0.4">
      <c r="A2" s="9"/>
    </row>
    <row r="3" spans="1:19" x14ac:dyDescent="0.4">
      <c r="E3" s="2"/>
    </row>
    <row r="4" spans="1:19" x14ac:dyDescent="0.4">
      <c r="E4" s="2"/>
    </row>
    <row r="5" spans="1:19" x14ac:dyDescent="0.4">
      <c r="A5" s="132" t="s">
        <v>222</v>
      </c>
      <c r="B5" s="170">
        <v>2008</v>
      </c>
      <c r="C5" s="28" t="s">
        <v>369</v>
      </c>
      <c r="D5" s="170">
        <v>2009</v>
      </c>
      <c r="E5" s="28" t="s">
        <v>368</v>
      </c>
      <c r="F5" s="170">
        <v>2010</v>
      </c>
      <c r="G5" s="28" t="s">
        <v>374</v>
      </c>
      <c r="H5" s="170">
        <v>2011</v>
      </c>
      <c r="I5" s="28" t="s">
        <v>367</v>
      </c>
      <c r="J5" s="41">
        <v>2012</v>
      </c>
      <c r="K5" s="41" t="s">
        <v>370</v>
      </c>
      <c r="L5" s="41">
        <v>2013</v>
      </c>
      <c r="M5" s="83" t="s">
        <v>371</v>
      </c>
      <c r="N5" s="83">
        <v>2014</v>
      </c>
      <c r="O5" s="41" t="s">
        <v>372</v>
      </c>
      <c r="P5" s="41">
        <v>2015</v>
      </c>
      <c r="Q5" s="41" t="s">
        <v>373</v>
      </c>
      <c r="R5" s="41">
        <v>2016</v>
      </c>
      <c r="S5" s="42" t="s">
        <v>33</v>
      </c>
    </row>
    <row r="6" spans="1:19" x14ac:dyDescent="0.4">
      <c r="A6" s="45" t="s">
        <v>7</v>
      </c>
      <c r="B6" s="174">
        <f>VLOOKUP($A6,$A$33:$BC$55,B$28,FALSE)</f>
        <v>8.1400000000000014E-2</v>
      </c>
      <c r="C6" s="174">
        <f t="shared" ref="C6:S21" si="0">VLOOKUP($A6,$A$33:$BC$55,C$28,FALSE)</f>
        <v>1.41E-2</v>
      </c>
      <c r="D6" s="174">
        <f t="shared" si="0"/>
        <v>1.5100000000000001E-2</v>
      </c>
      <c r="E6" s="174">
        <f t="shared" si="0"/>
        <v>1E-3</v>
      </c>
      <c r="F6" s="174">
        <f t="shared" si="0"/>
        <v>8.0000000000000004E-4</v>
      </c>
      <c r="G6" s="174">
        <f t="shared" si="0"/>
        <v>0</v>
      </c>
      <c r="H6" s="174">
        <f t="shared" si="0"/>
        <v>0</v>
      </c>
      <c r="I6" s="174">
        <f t="shared" si="0"/>
        <v>2.7000000000000001E-3</v>
      </c>
      <c r="J6" s="136">
        <f t="shared" si="0"/>
        <v>0</v>
      </c>
      <c r="K6" s="136">
        <f t="shared" si="0"/>
        <v>0</v>
      </c>
      <c r="L6" s="136">
        <f t="shared" si="0"/>
        <v>0</v>
      </c>
      <c r="M6" s="136">
        <f t="shared" si="0"/>
        <v>0</v>
      </c>
      <c r="N6" s="136">
        <f t="shared" si="0"/>
        <v>0</v>
      </c>
      <c r="O6" s="136">
        <f t="shared" si="0"/>
        <v>2.0999999999999999E-3</v>
      </c>
      <c r="P6" s="136">
        <f t="shared" si="0"/>
        <v>2.0899999999999998E-2</v>
      </c>
      <c r="Q6" s="136">
        <f t="shared" si="0"/>
        <v>1.8499999999999999E-2</v>
      </c>
      <c r="R6" s="136">
        <f t="shared" si="0"/>
        <v>1.5800000000000002E-2</v>
      </c>
      <c r="S6" s="100">
        <f t="shared" si="0"/>
        <v>2.0799999999999999E-2</v>
      </c>
    </row>
    <row r="7" spans="1:19" x14ac:dyDescent="0.4">
      <c r="A7" s="45" t="s">
        <v>44</v>
      </c>
      <c r="B7" s="174">
        <f t="shared" ref="B7:Q27" si="1">VLOOKUP($A7,$A$33:$BC$55,B$28,FALSE)</f>
        <v>0</v>
      </c>
      <c r="C7" s="174">
        <f t="shared" si="0"/>
        <v>2.2000000000000001E-3</v>
      </c>
      <c r="D7" s="174">
        <f t="shared" si="0"/>
        <v>2.5000000000000001E-3</v>
      </c>
      <c r="E7" s="174">
        <f t="shared" si="1"/>
        <v>1.9E-3</v>
      </c>
      <c r="F7" s="174">
        <f t="shared" si="0"/>
        <v>5.9999999999999995E-4</v>
      </c>
      <c r="G7" s="174">
        <f t="shared" si="0"/>
        <v>5.0000000000000001E-4</v>
      </c>
      <c r="H7" s="174">
        <f t="shared" si="1"/>
        <v>4.0000000000000002E-4</v>
      </c>
      <c r="I7" s="174">
        <f t="shared" si="0"/>
        <v>5.0000000000000001E-4</v>
      </c>
      <c r="J7" s="174">
        <f t="shared" si="0"/>
        <v>2.0000000000000001E-4</v>
      </c>
      <c r="K7" s="174">
        <f t="shared" si="1"/>
        <v>2.9999999999999997E-4</v>
      </c>
      <c r="L7" s="174">
        <f t="shared" si="0"/>
        <v>6.7000000000000002E-3</v>
      </c>
      <c r="M7" s="174">
        <f t="shared" si="0"/>
        <v>5.1000000000000004E-3</v>
      </c>
      <c r="N7" s="174">
        <f t="shared" si="1"/>
        <v>9.300000000000001E-3</v>
      </c>
      <c r="O7" s="174">
        <f t="shared" si="0"/>
        <v>8.8999999999999999E-3</v>
      </c>
      <c r="P7" s="174">
        <f t="shared" si="0"/>
        <v>1.6799999999999999E-2</v>
      </c>
      <c r="Q7" s="174">
        <f t="shared" si="1"/>
        <v>2.75E-2</v>
      </c>
      <c r="R7" s="174">
        <f t="shared" si="0"/>
        <v>3.3300000000000003E-2</v>
      </c>
      <c r="S7" s="16">
        <f t="shared" si="0"/>
        <v>3.1199999999999999E-2</v>
      </c>
    </row>
    <row r="8" spans="1:19" x14ac:dyDescent="0.4">
      <c r="A8" s="45" t="s">
        <v>3</v>
      </c>
      <c r="B8" s="174">
        <f t="shared" si="1"/>
        <v>1.5100000000000001E-2</v>
      </c>
      <c r="C8" s="174">
        <f t="shared" si="0"/>
        <v>1.6899999999999998E-2</v>
      </c>
      <c r="D8" s="174">
        <f t="shared" si="0"/>
        <v>1.49E-2</v>
      </c>
      <c r="E8" s="174">
        <f t="shared" si="0"/>
        <v>1.3100000000000001E-2</v>
      </c>
      <c r="F8" s="174">
        <f t="shared" si="0"/>
        <v>9.4000000000000004E-3</v>
      </c>
      <c r="G8" s="174">
        <f t="shared" si="0"/>
        <v>5.7999999999999996E-3</v>
      </c>
      <c r="H8" s="174">
        <f t="shared" si="0"/>
        <v>7.4000000000000003E-3</v>
      </c>
      <c r="I8" s="174">
        <f t="shared" si="0"/>
        <v>8.5000000000000006E-3</v>
      </c>
      <c r="J8" s="19">
        <f t="shared" si="0"/>
        <v>6.1999999999999998E-3</v>
      </c>
      <c r="K8" s="19">
        <f t="shared" si="0"/>
        <v>8.0000000000000002E-3</v>
      </c>
      <c r="L8" s="19">
        <f t="shared" si="0"/>
        <v>1.34E-2</v>
      </c>
      <c r="M8" s="19">
        <f t="shared" si="0"/>
        <v>1.8500000000000003E-2</v>
      </c>
      <c r="N8" s="19">
        <f t="shared" si="0"/>
        <v>2.29E-2</v>
      </c>
      <c r="O8" s="19">
        <f t="shared" si="0"/>
        <v>2.6699999999999998E-2</v>
      </c>
      <c r="P8" s="19">
        <f t="shared" si="0"/>
        <v>2.9499999999999998E-2</v>
      </c>
      <c r="Q8" s="19">
        <f t="shared" si="0"/>
        <v>3.32E-2</v>
      </c>
      <c r="R8" s="19">
        <f t="shared" si="0"/>
        <v>3.5900000000000001E-2</v>
      </c>
      <c r="S8" s="46">
        <f t="shared" si="0"/>
        <v>3.5499999999999997E-2</v>
      </c>
    </row>
    <row r="9" spans="1:19" x14ac:dyDescent="0.4">
      <c r="A9" s="45" t="s">
        <v>90</v>
      </c>
      <c r="B9" s="174">
        <f t="shared" si="1"/>
        <v>8.9999999999999998E-4</v>
      </c>
      <c r="C9" s="174">
        <f t="shared" si="0"/>
        <v>8.0000000000000004E-4</v>
      </c>
      <c r="D9" s="174">
        <f t="shared" si="0"/>
        <v>8.0000000000000004E-4</v>
      </c>
      <c r="E9" s="174">
        <f t="shared" si="0"/>
        <v>8.0000000000000004E-4</v>
      </c>
      <c r="F9" s="174">
        <f t="shared" si="0"/>
        <v>7.000000000000001E-4</v>
      </c>
      <c r="G9" s="174">
        <f t="shared" si="0"/>
        <v>7.000000000000001E-4</v>
      </c>
      <c r="H9" s="174">
        <f t="shared" si="0"/>
        <v>5.0000000000000001E-4</v>
      </c>
      <c r="I9" s="174">
        <f t="shared" si="0"/>
        <v>4.0000000000000002E-4</v>
      </c>
      <c r="J9" s="19">
        <f t="shared" si="0"/>
        <v>7.000000000000001E-4</v>
      </c>
      <c r="K9" s="19">
        <f t="shared" si="0"/>
        <v>4.0000000000000002E-4</v>
      </c>
      <c r="L9" s="19">
        <f t="shared" si="0"/>
        <v>4.0000000000000002E-4</v>
      </c>
      <c r="M9" s="19">
        <f t="shared" si="0"/>
        <v>4.0000000000000002E-4</v>
      </c>
      <c r="N9" s="19">
        <f t="shared" si="0"/>
        <v>1E-4</v>
      </c>
      <c r="O9" s="19">
        <f t="shared" si="0"/>
        <v>5.9999999999999995E-4</v>
      </c>
      <c r="P9" s="19">
        <f t="shared" si="0"/>
        <v>2.0000000000000001E-4</v>
      </c>
      <c r="Q9" s="19">
        <f t="shared" si="0"/>
        <v>8.0000000000000004E-4</v>
      </c>
      <c r="R9" s="19">
        <f t="shared" si="0"/>
        <v>3.4000000000000002E-3</v>
      </c>
      <c r="S9" s="46">
        <f t="shared" si="0"/>
        <v>2.5999999999999999E-3</v>
      </c>
    </row>
    <row r="10" spans="1:19" x14ac:dyDescent="0.4">
      <c r="A10" s="45" t="s">
        <v>1</v>
      </c>
      <c r="B10" s="174">
        <f t="shared" si="1"/>
        <v>3.9000000000000003E-3</v>
      </c>
      <c r="C10" s="174">
        <f t="shared" si="0"/>
        <v>2.8999999999999998E-3</v>
      </c>
      <c r="D10" s="174">
        <f t="shared" si="0"/>
        <v>3.4999999999999996E-3</v>
      </c>
      <c r="E10" s="174">
        <f t="shared" si="0"/>
        <v>3.3000000000000004E-3</v>
      </c>
      <c r="F10" s="174">
        <f t="shared" si="0"/>
        <v>2.7000000000000001E-3</v>
      </c>
      <c r="G10" s="174">
        <f t="shared" si="0"/>
        <v>3.4000000000000002E-3</v>
      </c>
      <c r="H10" s="174">
        <f t="shared" si="0"/>
        <v>4.5999999999999999E-3</v>
      </c>
      <c r="I10" s="174">
        <f t="shared" si="0"/>
        <v>4.0999999999999995E-3</v>
      </c>
      <c r="J10" s="19">
        <f t="shared" si="0"/>
        <v>2.8999999999999998E-3</v>
      </c>
      <c r="K10" s="19">
        <f t="shared" si="0"/>
        <v>1.1000000000000001E-3</v>
      </c>
      <c r="L10" s="19">
        <f t="shared" si="0"/>
        <v>1.2999999999999999E-3</v>
      </c>
      <c r="M10" s="19">
        <f t="shared" si="0"/>
        <v>3.7000000000000002E-3</v>
      </c>
      <c r="N10" s="19">
        <f t="shared" si="0"/>
        <v>2.8000000000000004E-3</v>
      </c>
      <c r="O10" s="19">
        <f t="shared" si="0"/>
        <v>5.8999999999999999E-3</v>
      </c>
      <c r="P10" s="19">
        <f t="shared" si="0"/>
        <v>1.0999999999999999E-2</v>
      </c>
      <c r="Q10" s="19">
        <f t="shared" si="0"/>
        <v>0.01</v>
      </c>
      <c r="R10" s="19">
        <f t="shared" si="0"/>
        <v>1.44E-2</v>
      </c>
      <c r="S10" s="46">
        <f t="shared" si="0"/>
        <v>1.32E-2</v>
      </c>
    </row>
    <row r="11" spans="1:19" x14ac:dyDescent="0.4">
      <c r="A11" s="45" t="s">
        <v>0</v>
      </c>
      <c r="B11" s="174">
        <f t="shared" si="1"/>
        <v>2.3400000000000001E-2</v>
      </c>
      <c r="C11" s="174">
        <f t="shared" si="0"/>
        <v>1.6000000000000001E-3</v>
      </c>
      <c r="D11" s="174">
        <f t="shared" si="0"/>
        <v>1.4000000000000002E-3</v>
      </c>
      <c r="E11" s="174">
        <f t="shared" si="0"/>
        <v>1.4000000000000002E-3</v>
      </c>
      <c r="F11" s="174">
        <f t="shared" si="0"/>
        <v>1.1999999999999999E-3</v>
      </c>
      <c r="G11" s="174">
        <f t="shared" si="0"/>
        <v>1E-3</v>
      </c>
      <c r="H11" s="174">
        <f t="shared" si="0"/>
        <v>1E-4</v>
      </c>
      <c r="I11" s="174">
        <f t="shared" si="0"/>
        <v>0</v>
      </c>
      <c r="J11" s="19">
        <f t="shared" si="0"/>
        <v>2.0000000000000001E-4</v>
      </c>
      <c r="K11" s="19">
        <f t="shared" si="0"/>
        <v>6.0999999999999995E-3</v>
      </c>
      <c r="L11" s="19">
        <f t="shared" si="0"/>
        <v>4.5000000000000005E-3</v>
      </c>
      <c r="M11" s="19">
        <f t="shared" si="0"/>
        <v>1.6000000000000001E-3</v>
      </c>
      <c r="N11" s="19">
        <f t="shared" si="0"/>
        <v>2.0000000000000001E-4</v>
      </c>
      <c r="O11" s="19">
        <f t="shared" si="0"/>
        <v>3.4000000000000002E-3</v>
      </c>
      <c r="P11" s="19">
        <f t="shared" si="0"/>
        <v>6.4000000000000003E-3</v>
      </c>
      <c r="Q11" s="19">
        <f t="shared" si="0"/>
        <v>7.3000000000000001E-3</v>
      </c>
      <c r="R11" s="19">
        <f t="shared" si="0"/>
        <v>7.6E-3</v>
      </c>
      <c r="S11" s="46">
        <f t="shared" si="0"/>
        <v>7.1999999999999998E-3</v>
      </c>
    </row>
    <row r="12" spans="1:19" x14ac:dyDescent="0.4">
      <c r="A12" s="45" t="s">
        <v>75</v>
      </c>
      <c r="B12" s="174">
        <f t="shared" si="1"/>
        <v>2.2100000000000002E-2</v>
      </c>
      <c r="C12" s="174">
        <f t="shared" si="0"/>
        <v>1.61E-2</v>
      </c>
      <c r="D12" s="174">
        <f t="shared" si="0"/>
        <v>1.6200000000000003E-2</v>
      </c>
      <c r="E12" s="174">
        <f t="shared" si="0"/>
        <v>1.3600000000000001E-2</v>
      </c>
      <c r="F12" s="174">
        <f t="shared" si="0"/>
        <v>1.23E-2</v>
      </c>
      <c r="G12" s="174">
        <f t="shared" si="0"/>
        <v>4.6100000000000002E-2</v>
      </c>
      <c r="H12" s="174">
        <f t="shared" si="0"/>
        <v>4.3200000000000002E-2</v>
      </c>
      <c r="I12" s="174">
        <f t="shared" si="0"/>
        <v>3.4100000000000005E-2</v>
      </c>
      <c r="J12" s="19">
        <f t="shared" si="0"/>
        <v>2.3599999999999999E-2</v>
      </c>
      <c r="K12" s="19">
        <f t="shared" si="0"/>
        <v>6.0999999999999995E-3</v>
      </c>
      <c r="L12" s="19">
        <f t="shared" si="0"/>
        <v>6.6E-3</v>
      </c>
      <c r="M12" s="19">
        <f t="shared" si="0"/>
        <v>1.37E-2</v>
      </c>
      <c r="N12" s="19">
        <f t="shared" si="0"/>
        <v>1.03E-2</v>
      </c>
      <c r="O12" s="19">
        <f t="shared" si="0"/>
        <v>8.8000000000000005E-3</v>
      </c>
      <c r="P12" s="19">
        <f t="shared" si="0"/>
        <v>8.3000000000000001E-3</v>
      </c>
      <c r="Q12" s="19">
        <f t="shared" si="0"/>
        <v>3.0999999999999999E-3</v>
      </c>
      <c r="R12" s="19">
        <f t="shared" si="0"/>
        <v>2.2000000000000001E-3</v>
      </c>
      <c r="S12" s="46">
        <f t="shared" si="0"/>
        <v>1.5E-3</v>
      </c>
    </row>
    <row r="13" spans="1:19" x14ac:dyDescent="0.4">
      <c r="A13" s="45" t="s">
        <v>2</v>
      </c>
      <c r="B13" s="174">
        <f t="shared" si="1"/>
        <v>3.3000000000000002E-2</v>
      </c>
      <c r="C13" s="174">
        <f t="shared" si="0"/>
        <v>3.2500000000000001E-2</v>
      </c>
      <c r="D13" s="174">
        <f t="shared" si="0"/>
        <v>2.4300000000000002E-2</v>
      </c>
      <c r="E13" s="174">
        <f t="shared" si="0"/>
        <v>2.3799999999999998E-2</v>
      </c>
      <c r="F13" s="174">
        <f t="shared" si="0"/>
        <v>1.77E-2</v>
      </c>
      <c r="G13" s="174">
        <f t="shared" si="0"/>
        <v>1.3999999999999999E-2</v>
      </c>
      <c r="H13" s="174">
        <f t="shared" si="0"/>
        <v>1.1200000000000002E-2</v>
      </c>
      <c r="I13" s="174">
        <f t="shared" si="0"/>
        <v>8.5000000000000006E-3</v>
      </c>
      <c r="J13" s="19">
        <f t="shared" si="0"/>
        <v>1.09E-2</v>
      </c>
      <c r="K13" s="19">
        <f t="shared" si="0"/>
        <v>1.26E-2</v>
      </c>
      <c r="L13" s="19">
        <f t="shared" si="0"/>
        <v>1.7600000000000001E-2</v>
      </c>
      <c r="M13" s="19">
        <f t="shared" si="0"/>
        <v>2.23E-2</v>
      </c>
      <c r="N13" s="19">
        <f t="shared" si="0"/>
        <v>2.63E-2</v>
      </c>
      <c r="O13" s="19">
        <f t="shared" si="0"/>
        <v>3.2599999999999997E-2</v>
      </c>
      <c r="P13" s="19">
        <f t="shared" si="0"/>
        <v>4.6300000000000001E-2</v>
      </c>
      <c r="Q13" s="19">
        <f t="shared" si="0"/>
        <v>5.1499999999999997E-2</v>
      </c>
      <c r="R13" s="19">
        <f t="shared" ref="R13:S27" si="2">VLOOKUP($A13,$A$33:$BC$55,R$28,FALSE)</f>
        <v>5.0300000000000004E-2</v>
      </c>
      <c r="S13" s="46">
        <f t="shared" si="2"/>
        <v>4.9700000000000001E-2</v>
      </c>
    </row>
    <row r="14" spans="1:19" x14ac:dyDescent="0.4">
      <c r="A14" s="45" t="s">
        <v>5</v>
      </c>
      <c r="B14" s="174">
        <f t="shared" si="1"/>
        <v>2.3300000000000001E-2</v>
      </c>
      <c r="C14" s="174">
        <f t="shared" si="0"/>
        <v>7.6E-3</v>
      </c>
      <c r="D14" s="174">
        <f t="shared" si="0"/>
        <v>6.0000000000000001E-3</v>
      </c>
      <c r="E14" s="174">
        <f t="shared" si="0"/>
        <v>2E-3</v>
      </c>
      <c r="F14" s="174">
        <f t="shared" si="0"/>
        <v>4.0000000000000002E-4</v>
      </c>
      <c r="G14" s="174">
        <f t="shared" si="0"/>
        <v>2.9999999999999997E-4</v>
      </c>
      <c r="H14" s="174">
        <f t="shared" si="0"/>
        <v>2.9999999999999997E-4</v>
      </c>
      <c r="I14" s="174">
        <f t="shared" si="0"/>
        <v>2.9999999999999997E-4</v>
      </c>
      <c r="J14" s="19">
        <f t="shared" si="0"/>
        <v>2.0000000000000001E-4</v>
      </c>
      <c r="K14" s="19">
        <f t="shared" si="0"/>
        <v>1E-3</v>
      </c>
      <c r="L14" s="19">
        <f t="shared" si="0"/>
        <v>8.9999999999999998E-4</v>
      </c>
      <c r="M14" s="19">
        <f t="shared" si="0"/>
        <v>4.0000000000000001E-3</v>
      </c>
      <c r="N14" s="19">
        <f t="shared" si="0"/>
        <v>6.8999999999999999E-3</v>
      </c>
      <c r="O14" s="19">
        <f t="shared" si="0"/>
        <v>7.0999999999999995E-3</v>
      </c>
      <c r="P14" s="19">
        <f t="shared" si="0"/>
        <v>1.9E-2</v>
      </c>
      <c r="Q14" s="19">
        <f t="shared" si="0"/>
        <v>1.9E-2</v>
      </c>
      <c r="R14" s="19">
        <f t="shared" si="2"/>
        <v>2.9100000000000001E-2</v>
      </c>
      <c r="S14" s="46">
        <f t="shared" si="2"/>
        <v>2.1999999999999999E-2</v>
      </c>
    </row>
    <row r="15" spans="1:19" x14ac:dyDescent="0.4">
      <c r="A15" s="45" t="s">
        <v>57</v>
      </c>
      <c r="B15" s="174">
        <f t="shared" si="1"/>
        <v>2.5700000000000001E-2</v>
      </c>
      <c r="C15" s="174">
        <f t="shared" si="0"/>
        <v>9.4000000000000004E-3</v>
      </c>
      <c r="D15" s="174">
        <f t="shared" si="0"/>
        <v>1.5E-3</v>
      </c>
      <c r="E15" s="174">
        <f t="shared" si="0"/>
        <v>1.1000000000000001E-3</v>
      </c>
      <c r="F15" s="174">
        <f t="shared" si="0"/>
        <v>1E-3</v>
      </c>
      <c r="G15" s="174">
        <f t="shared" si="0"/>
        <v>1.1999999999999999E-3</v>
      </c>
      <c r="H15" s="174">
        <f t="shared" si="0"/>
        <v>1.5E-3</v>
      </c>
      <c r="I15" s="174">
        <f t="shared" si="0"/>
        <v>1.4000000000000002E-3</v>
      </c>
      <c r="J15" s="19">
        <f t="shared" si="0"/>
        <v>2.3999999999999998E-3</v>
      </c>
      <c r="K15" s="19">
        <f t="shared" si="0"/>
        <v>4.0000000000000001E-3</v>
      </c>
      <c r="L15" s="19">
        <f t="shared" si="0"/>
        <v>2.0000000000000001E-4</v>
      </c>
      <c r="M15" s="19">
        <f t="shared" si="0"/>
        <v>0</v>
      </c>
      <c r="N15" s="19">
        <f t="shared" si="0"/>
        <v>1E-4</v>
      </c>
      <c r="O15" s="19">
        <f t="shared" si="0"/>
        <v>4.6999999999999993E-3</v>
      </c>
      <c r="P15" s="19">
        <f t="shared" si="0"/>
        <v>5.5999999999999999E-3</v>
      </c>
      <c r="Q15" s="19">
        <f t="shared" si="0"/>
        <v>5.8999999999999999E-3</v>
      </c>
      <c r="R15" s="19">
        <f t="shared" si="2"/>
        <v>3.0999999999999999E-3</v>
      </c>
      <c r="S15" s="46">
        <f t="shared" si="2"/>
        <v>2.5000000000000001E-3</v>
      </c>
    </row>
    <row r="16" spans="1:19" x14ac:dyDescent="0.4">
      <c r="A16" s="49" t="s">
        <v>9</v>
      </c>
      <c r="B16" s="174">
        <f t="shared" si="1"/>
        <v>4.3E-3</v>
      </c>
      <c r="C16" s="174">
        <f t="shared" si="0"/>
        <v>4.1999999999999997E-3</v>
      </c>
      <c r="D16" s="174">
        <f t="shared" si="0"/>
        <v>4.1999999999999997E-3</v>
      </c>
      <c r="E16" s="174">
        <f t="shared" si="0"/>
        <v>2.7000000000000001E-3</v>
      </c>
      <c r="F16" s="174">
        <f t="shared" si="0"/>
        <v>4.4000000000000003E-3</v>
      </c>
      <c r="G16" s="174">
        <f t="shared" si="0"/>
        <v>1.4000000000000002E-3</v>
      </c>
      <c r="H16" s="174">
        <f t="shared" si="0"/>
        <v>1.1999999999999999E-3</v>
      </c>
      <c r="I16" s="174">
        <f t="shared" si="0"/>
        <v>8.9999999999999998E-4</v>
      </c>
      <c r="J16" s="19">
        <f t="shared" si="0"/>
        <v>5.9999999999999995E-4</v>
      </c>
      <c r="K16" s="19">
        <f t="shared" si="0"/>
        <v>5.9999999999999995E-4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1E-4</v>
      </c>
      <c r="P16" s="19">
        <f t="shared" si="0"/>
        <v>2.0000000000000001E-4</v>
      </c>
      <c r="Q16" s="19">
        <f t="shared" si="0"/>
        <v>2.0000000000000001E-4</v>
      </c>
      <c r="R16" s="19">
        <f t="shared" si="2"/>
        <v>4.5999999999999999E-3</v>
      </c>
      <c r="S16" s="46">
        <f t="shared" si="2"/>
        <v>6.1999999999999998E-3</v>
      </c>
    </row>
    <row r="17" spans="1:55" x14ac:dyDescent="0.4">
      <c r="A17" s="45" t="s">
        <v>6</v>
      </c>
      <c r="B17" s="174">
        <f t="shared" si="1"/>
        <v>1.0900000000000002E-2</v>
      </c>
      <c r="C17" s="174">
        <f t="shared" si="0"/>
        <v>5.6000000000000008E-3</v>
      </c>
      <c r="D17" s="174">
        <f t="shared" si="0"/>
        <v>3.4000000000000002E-3</v>
      </c>
      <c r="E17" s="174">
        <f t="shared" si="0"/>
        <v>4.0999999999999995E-3</v>
      </c>
      <c r="F17" s="174">
        <f t="shared" si="0"/>
        <v>3.8E-3</v>
      </c>
      <c r="G17" s="174">
        <f t="shared" si="0"/>
        <v>3.7000000000000002E-3</v>
      </c>
      <c r="H17" s="174">
        <f t="shared" si="0"/>
        <v>4.8999999999999998E-3</v>
      </c>
      <c r="I17" s="174">
        <f t="shared" si="0"/>
        <v>5.0000000000000001E-3</v>
      </c>
      <c r="J17" s="19">
        <f t="shared" si="0"/>
        <v>3.9000000000000003E-3</v>
      </c>
      <c r="K17" s="19">
        <f t="shared" si="0"/>
        <v>2.8000000000000004E-3</v>
      </c>
      <c r="L17" s="19">
        <f t="shared" si="0"/>
        <v>2.7000000000000001E-3</v>
      </c>
      <c r="M17" s="19">
        <f t="shared" si="0"/>
        <v>5.9999999999999995E-4</v>
      </c>
      <c r="N17" s="19">
        <f t="shared" si="0"/>
        <v>4.0000000000000001E-3</v>
      </c>
      <c r="O17" s="19">
        <f t="shared" si="0"/>
        <v>4.4000000000000003E-3</v>
      </c>
      <c r="P17" s="19">
        <f t="shared" si="0"/>
        <v>4.1999999999999997E-3</v>
      </c>
      <c r="Q17" s="19">
        <f t="shared" si="0"/>
        <v>6.6E-3</v>
      </c>
      <c r="R17" s="19">
        <f t="shared" si="2"/>
        <v>4.5000000000000005E-3</v>
      </c>
      <c r="S17" s="46">
        <f t="shared" si="2"/>
        <v>3.5000000000000001E-3</v>
      </c>
    </row>
    <row r="18" spans="1:55" x14ac:dyDescent="0.4">
      <c r="A18" s="49" t="s">
        <v>91</v>
      </c>
      <c r="B18" s="174">
        <f t="shared" si="1"/>
        <v>1E-3</v>
      </c>
      <c r="C18" s="174">
        <f t="shared" si="0"/>
        <v>4.0000000000000002E-4</v>
      </c>
      <c r="D18" s="174">
        <f t="shared" si="0"/>
        <v>4.0000000000000002E-4</v>
      </c>
      <c r="E18" s="174">
        <f t="shared" si="0"/>
        <v>4.0000000000000002E-4</v>
      </c>
      <c r="F18" s="174">
        <f t="shared" si="0"/>
        <v>1.5E-3</v>
      </c>
      <c r="G18" s="174">
        <f t="shared" si="0"/>
        <v>2.9999999999999997E-4</v>
      </c>
      <c r="H18" s="174">
        <f t="shared" si="0"/>
        <v>1E-4</v>
      </c>
      <c r="I18" s="174">
        <f t="shared" si="0"/>
        <v>1E-4</v>
      </c>
      <c r="J18" s="19">
        <f t="shared" si="0"/>
        <v>1E-4</v>
      </c>
      <c r="K18" s="19">
        <f t="shared" si="0"/>
        <v>1E-4</v>
      </c>
      <c r="L18" s="19">
        <f t="shared" si="0"/>
        <v>0</v>
      </c>
      <c r="M18" s="19">
        <f t="shared" si="0"/>
        <v>0.03</v>
      </c>
      <c r="N18" s="19">
        <f t="shared" si="0"/>
        <v>4.24E-2</v>
      </c>
      <c r="O18" s="19">
        <f t="shared" si="0"/>
        <v>4.2800000000000005E-2</v>
      </c>
      <c r="P18" s="19">
        <f t="shared" si="0"/>
        <v>5.2600000000000001E-2</v>
      </c>
      <c r="Q18" s="19">
        <f t="shared" si="0"/>
        <v>6.0400000000000002E-2</v>
      </c>
      <c r="R18" s="19">
        <f t="shared" si="2"/>
        <v>5.5899999999999998E-2</v>
      </c>
      <c r="S18" s="46">
        <f t="shared" si="2"/>
        <v>5.0099999999999999E-2</v>
      </c>
    </row>
    <row r="19" spans="1:55" x14ac:dyDescent="0.4">
      <c r="A19" s="49" t="s">
        <v>8</v>
      </c>
      <c r="B19" s="174">
        <f t="shared" si="1"/>
        <v>0</v>
      </c>
      <c r="C19" s="174">
        <f t="shared" si="0"/>
        <v>2.2000000000000001E-3</v>
      </c>
      <c r="D19" s="174">
        <f t="shared" si="0"/>
        <v>0</v>
      </c>
      <c r="E19" s="174">
        <f t="shared" si="0"/>
        <v>0</v>
      </c>
      <c r="F19" s="174">
        <f t="shared" si="0"/>
        <v>0</v>
      </c>
      <c r="G19" s="174">
        <f t="shared" si="0"/>
        <v>0</v>
      </c>
      <c r="H19" s="174">
        <f t="shared" si="0"/>
        <v>0</v>
      </c>
      <c r="I19" s="174">
        <f t="shared" si="0"/>
        <v>0</v>
      </c>
      <c r="J19" s="19">
        <f t="shared" si="0"/>
        <v>8.9999999999999998E-4</v>
      </c>
      <c r="K19" s="19">
        <f t="shared" si="0"/>
        <v>1E-3</v>
      </c>
      <c r="L19" s="19">
        <f t="shared" si="0"/>
        <v>2.0999999999999999E-3</v>
      </c>
      <c r="M19" s="19">
        <f t="shared" si="0"/>
        <v>1.7000000000000001E-3</v>
      </c>
      <c r="N19" s="19">
        <f t="shared" si="0"/>
        <v>5.9999999999999995E-4</v>
      </c>
      <c r="O19" s="19">
        <f t="shared" si="0"/>
        <v>2.0000000000000001E-4</v>
      </c>
      <c r="P19" s="19">
        <f t="shared" si="0"/>
        <v>0</v>
      </c>
      <c r="Q19" s="19">
        <f t="shared" ref="Q19:Q27" si="3">VLOOKUP($A19,$A$33:$BC$55,Q$28,FALSE)</f>
        <v>2.0000000000000001E-4</v>
      </c>
      <c r="R19" s="19">
        <f t="shared" si="2"/>
        <v>1.4000000000000002E-3</v>
      </c>
      <c r="S19" s="46">
        <f t="shared" si="2"/>
        <v>5.0000000000000001E-4</v>
      </c>
    </row>
    <row r="20" spans="1:55" x14ac:dyDescent="0.4">
      <c r="A20" s="49" t="s">
        <v>78</v>
      </c>
      <c r="B20" s="174">
        <f t="shared" si="1"/>
        <v>4.9000000000000002E-2</v>
      </c>
      <c r="C20" s="174">
        <f t="shared" si="0"/>
        <v>3.5099999999999999E-2</v>
      </c>
      <c r="D20" s="174">
        <f t="shared" si="0"/>
        <v>2.8000000000000004E-3</v>
      </c>
      <c r="E20" s="174">
        <f t="shared" si="0"/>
        <v>0</v>
      </c>
      <c r="F20" s="174">
        <f t="shared" si="0"/>
        <v>1.5700000000000002E-2</v>
      </c>
      <c r="G20" s="174">
        <f t="shared" si="0"/>
        <v>0</v>
      </c>
      <c r="H20" s="174">
        <f t="shared" si="0"/>
        <v>0</v>
      </c>
      <c r="I20" s="174">
        <f t="shared" si="0"/>
        <v>0</v>
      </c>
      <c r="J20" s="19">
        <f t="shared" si="0"/>
        <v>2.1299999999999999E-2</v>
      </c>
      <c r="K20" s="19">
        <f t="shared" si="0"/>
        <v>1.83E-2</v>
      </c>
      <c r="L20" s="19">
        <f t="shared" si="0"/>
        <v>6.0999999999999995E-3</v>
      </c>
      <c r="M20" s="19">
        <f t="shared" si="0"/>
        <v>0</v>
      </c>
      <c r="N20" s="19">
        <f t="shared" si="0"/>
        <v>4.0000000000000002E-4</v>
      </c>
      <c r="O20" s="19">
        <f t="shared" si="0"/>
        <v>6.8999999999999999E-3</v>
      </c>
      <c r="P20" s="19">
        <f t="shared" si="0"/>
        <v>7.4999999999999997E-3</v>
      </c>
      <c r="Q20" s="19">
        <f t="shared" si="3"/>
        <v>5.7999999999999996E-3</v>
      </c>
      <c r="R20" s="19">
        <f t="shared" si="2"/>
        <v>1.2999999999999999E-3</v>
      </c>
      <c r="S20" s="46">
        <f t="shared" si="2"/>
        <v>8.9999999999999993E-3</v>
      </c>
    </row>
    <row r="21" spans="1:55" x14ac:dyDescent="0.4">
      <c r="A21" s="49" t="s">
        <v>77</v>
      </c>
      <c r="B21" s="174">
        <f t="shared" si="1"/>
        <v>4.5000000000000005E-3</v>
      </c>
      <c r="C21" s="174">
        <f t="shared" si="0"/>
        <v>8.6999999999999994E-3</v>
      </c>
      <c r="D21" s="174">
        <f t="shared" si="0"/>
        <v>0</v>
      </c>
      <c r="E21" s="174">
        <f t="shared" si="0"/>
        <v>3.4000000000000002E-3</v>
      </c>
      <c r="F21" s="174">
        <f t="shared" si="0"/>
        <v>6.8000000000000005E-3</v>
      </c>
      <c r="G21" s="174">
        <f t="shared" si="0"/>
        <v>6.9999999999999993E-3</v>
      </c>
      <c r="H21" s="174">
        <f t="shared" si="0"/>
        <v>2.6000000000000003E-3</v>
      </c>
      <c r="I21" s="174">
        <f t="shared" si="0"/>
        <v>4.7000000000000002E-3</v>
      </c>
      <c r="J21" s="19">
        <f t="shared" si="0"/>
        <v>4.5000000000000005E-3</v>
      </c>
      <c r="K21" s="19">
        <f t="shared" si="0"/>
        <v>5.0000000000000001E-3</v>
      </c>
      <c r="L21" s="19">
        <f t="shared" si="0"/>
        <v>4.3E-3</v>
      </c>
      <c r="M21" s="19">
        <f t="shared" si="0"/>
        <v>2.0999999999999999E-3</v>
      </c>
      <c r="N21" s="19">
        <f t="shared" si="0"/>
        <v>8.9999999999999998E-4</v>
      </c>
      <c r="O21" s="19">
        <f t="shared" si="0"/>
        <v>2.0999999999999999E-3</v>
      </c>
      <c r="P21" s="19">
        <f t="shared" si="0"/>
        <v>6.9999999999999999E-4</v>
      </c>
      <c r="Q21" s="19">
        <f t="shared" si="3"/>
        <v>0</v>
      </c>
      <c r="R21" s="19">
        <f t="shared" si="2"/>
        <v>0</v>
      </c>
      <c r="S21" s="46">
        <f t="shared" si="2"/>
        <v>0</v>
      </c>
    </row>
    <row r="22" spans="1:55" x14ac:dyDescent="0.4">
      <c r="A22" s="49" t="s">
        <v>92</v>
      </c>
      <c r="B22" s="174"/>
      <c r="C22" s="174"/>
      <c r="D22" s="174"/>
      <c r="E22" s="174"/>
      <c r="F22" s="174"/>
      <c r="G22" s="174"/>
      <c r="H22" s="174"/>
      <c r="I22" s="174"/>
      <c r="J22" s="19"/>
      <c r="K22" s="19"/>
      <c r="L22" s="19"/>
      <c r="M22" s="19"/>
      <c r="N22" s="19"/>
      <c r="O22" s="19"/>
      <c r="P22" s="19">
        <f t="shared" si="1"/>
        <v>1.1000000000000001E-3</v>
      </c>
      <c r="Q22" s="19">
        <f t="shared" si="3"/>
        <v>1.4E-3</v>
      </c>
      <c r="R22" s="19">
        <f t="shared" si="2"/>
        <v>1.4000000000000002E-3</v>
      </c>
      <c r="S22" s="46">
        <f t="shared" si="2"/>
        <v>5.9999999999999995E-4</v>
      </c>
    </row>
    <row r="23" spans="1:55" x14ac:dyDescent="0.4">
      <c r="A23" s="49" t="s">
        <v>79</v>
      </c>
      <c r="B23" s="174">
        <f t="shared" si="1"/>
        <v>1.4999999999999999E-2</v>
      </c>
      <c r="C23" s="174">
        <f t="shared" si="1"/>
        <v>8.3999999999999995E-3</v>
      </c>
      <c r="D23" s="174">
        <f t="shared" si="1"/>
        <v>0</v>
      </c>
      <c r="E23" s="174">
        <f t="shared" si="1"/>
        <v>0</v>
      </c>
      <c r="F23" s="174">
        <f t="shared" si="1"/>
        <v>0</v>
      </c>
      <c r="G23" s="174">
        <f t="shared" si="1"/>
        <v>0</v>
      </c>
      <c r="H23" s="174">
        <f t="shared" si="1"/>
        <v>0</v>
      </c>
      <c r="I23" s="174">
        <f t="shared" si="1"/>
        <v>0</v>
      </c>
      <c r="J23" s="19">
        <f t="shared" si="1"/>
        <v>2.0000000000000001E-4</v>
      </c>
      <c r="K23" s="19">
        <f t="shared" si="1"/>
        <v>7.000000000000001E-4</v>
      </c>
      <c r="L23" s="19">
        <f t="shared" si="1"/>
        <v>5.0000000000000001E-4</v>
      </c>
      <c r="M23" s="19">
        <f t="shared" si="1"/>
        <v>0</v>
      </c>
      <c r="N23" s="19">
        <f t="shared" si="1"/>
        <v>0</v>
      </c>
      <c r="O23" s="19">
        <f t="shared" si="1"/>
        <v>0</v>
      </c>
      <c r="P23" s="19">
        <f t="shared" si="1"/>
        <v>0</v>
      </c>
      <c r="Q23" s="19">
        <f t="shared" si="3"/>
        <v>3.0000000000000001E-3</v>
      </c>
      <c r="R23" s="19">
        <f t="shared" si="2"/>
        <v>0</v>
      </c>
      <c r="S23" s="46">
        <f t="shared" si="2"/>
        <v>0</v>
      </c>
    </row>
    <row r="24" spans="1:55" x14ac:dyDescent="0.4">
      <c r="A24" s="49" t="s">
        <v>93</v>
      </c>
      <c r="B24" s="174">
        <f t="shared" si="1"/>
        <v>0</v>
      </c>
      <c r="C24" s="174">
        <f t="shared" si="1"/>
        <v>0</v>
      </c>
      <c r="D24" s="174">
        <f t="shared" si="1"/>
        <v>0</v>
      </c>
      <c r="E24" s="174">
        <f t="shared" si="1"/>
        <v>0</v>
      </c>
      <c r="F24" s="174">
        <f t="shared" si="1"/>
        <v>0</v>
      </c>
      <c r="G24" s="174">
        <f t="shared" si="1"/>
        <v>0</v>
      </c>
      <c r="H24" s="174">
        <f t="shared" si="1"/>
        <v>0</v>
      </c>
      <c r="I24" s="174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3"/>
        <v>0</v>
      </c>
      <c r="R24" s="19">
        <f t="shared" si="2"/>
        <v>0</v>
      </c>
      <c r="S24" s="46">
        <f t="shared" si="2"/>
        <v>0</v>
      </c>
    </row>
    <row r="25" spans="1:55" x14ac:dyDescent="0.4">
      <c r="A25" s="49" t="s">
        <v>88</v>
      </c>
      <c r="B25" s="174">
        <f t="shared" si="1"/>
        <v>2.6000000000000003E-3</v>
      </c>
      <c r="C25" s="174">
        <f t="shared" si="1"/>
        <v>3.4999999999999996E-3</v>
      </c>
      <c r="D25" s="174">
        <f t="shared" si="1"/>
        <v>2.3E-3</v>
      </c>
      <c r="E25" s="174">
        <f t="shared" si="1"/>
        <v>2E-3</v>
      </c>
      <c r="F25" s="174">
        <f t="shared" si="1"/>
        <v>1.7000000000000001E-3</v>
      </c>
      <c r="G25" s="174">
        <f t="shared" si="1"/>
        <v>1.7000000000000001E-3</v>
      </c>
      <c r="H25" s="174">
        <f t="shared" si="1"/>
        <v>1.9E-3</v>
      </c>
      <c r="I25" s="174">
        <f t="shared" si="1"/>
        <v>2.6000000000000003E-3</v>
      </c>
      <c r="J25" s="19">
        <f t="shared" si="1"/>
        <v>3.2000000000000002E-3</v>
      </c>
      <c r="K25" s="19">
        <f t="shared" si="1"/>
        <v>5.3E-3</v>
      </c>
      <c r="L25" s="19">
        <f t="shared" si="1"/>
        <v>5.5000000000000005E-3</v>
      </c>
      <c r="M25" s="19">
        <f t="shared" si="1"/>
        <v>7.4999999999999997E-3</v>
      </c>
      <c r="N25" s="19">
        <f t="shared" si="1"/>
        <v>7.9000000000000008E-3</v>
      </c>
      <c r="O25" s="19">
        <f t="shared" si="1"/>
        <v>9.300000000000001E-3</v>
      </c>
      <c r="P25" s="19">
        <f t="shared" si="1"/>
        <v>8.6E-3</v>
      </c>
      <c r="Q25" s="19">
        <f t="shared" si="3"/>
        <v>1.04E-2</v>
      </c>
      <c r="R25" s="19">
        <f t="shared" si="2"/>
        <v>9.300000000000001E-3</v>
      </c>
      <c r="S25" s="46">
        <f t="shared" si="2"/>
        <v>9.4999999999999998E-3</v>
      </c>
    </row>
    <row r="26" spans="1:55" x14ac:dyDescent="0.4">
      <c r="A26" s="45" t="s">
        <v>94</v>
      </c>
      <c r="B26" s="174">
        <f t="shared" si="1"/>
        <v>0</v>
      </c>
      <c r="C26" s="174">
        <f t="shared" si="1"/>
        <v>0</v>
      </c>
      <c r="D26" s="174">
        <f t="shared" si="1"/>
        <v>0</v>
      </c>
      <c r="E26" s="174">
        <f t="shared" si="1"/>
        <v>0</v>
      </c>
      <c r="F26" s="174">
        <f t="shared" si="1"/>
        <v>0</v>
      </c>
      <c r="G26" s="174">
        <f t="shared" si="1"/>
        <v>6.1000000000000004E-3</v>
      </c>
      <c r="H26" s="174">
        <f t="shared" si="1"/>
        <v>0</v>
      </c>
      <c r="I26" s="174">
        <f t="shared" si="1"/>
        <v>0</v>
      </c>
      <c r="J26" s="52">
        <f t="shared" si="1"/>
        <v>0</v>
      </c>
      <c r="K26" s="52">
        <f t="shared" si="1"/>
        <v>0</v>
      </c>
      <c r="L26" s="52">
        <f t="shared" si="1"/>
        <v>0</v>
      </c>
      <c r="M26" s="52">
        <f t="shared" si="1"/>
        <v>0</v>
      </c>
      <c r="N26" s="52">
        <f t="shared" si="1"/>
        <v>0</v>
      </c>
      <c r="O26" s="52">
        <f t="shared" si="1"/>
        <v>8.0000000000000004E-4</v>
      </c>
      <c r="P26" s="52">
        <f t="shared" si="1"/>
        <v>0</v>
      </c>
      <c r="Q26" s="52">
        <f t="shared" si="3"/>
        <v>0</v>
      </c>
      <c r="R26" s="52">
        <f t="shared" si="2"/>
        <v>1.6000000000000001E-3</v>
      </c>
      <c r="S26" s="53">
        <f t="shared" si="2"/>
        <v>0</v>
      </c>
    </row>
    <row r="27" spans="1:55" ht="11.25" customHeight="1" x14ac:dyDescent="0.4">
      <c r="A27" s="60" t="s">
        <v>174</v>
      </c>
      <c r="B27" s="176">
        <f t="shared" si="1"/>
        <v>8.3000000000000001E-3</v>
      </c>
      <c r="C27" s="176">
        <f t="shared" si="1"/>
        <v>6.7000000000000002E-3</v>
      </c>
      <c r="D27" s="176">
        <f t="shared" si="1"/>
        <v>5.4000000000000003E-3</v>
      </c>
      <c r="E27" s="176">
        <f t="shared" si="1"/>
        <v>4.8999999999999998E-3</v>
      </c>
      <c r="F27" s="176">
        <f t="shared" si="1"/>
        <v>4.1999999999999997E-3</v>
      </c>
      <c r="G27" s="176">
        <f t="shared" si="1"/>
        <v>3.4999999999999996E-3</v>
      </c>
      <c r="H27" s="176">
        <f t="shared" si="1"/>
        <v>3.8E-3</v>
      </c>
      <c r="I27" s="176">
        <f t="shared" si="1"/>
        <v>4.0000000000000001E-3</v>
      </c>
      <c r="J27" s="34">
        <f t="shared" si="1"/>
        <v>4.3E-3</v>
      </c>
      <c r="K27" s="34">
        <f t="shared" si="1"/>
        <v>5.6999999999999993E-3</v>
      </c>
      <c r="L27" s="34">
        <f t="shared" si="1"/>
        <v>7.6E-3</v>
      </c>
      <c r="M27" s="34">
        <f t="shared" si="1"/>
        <v>9.7000000000000003E-3</v>
      </c>
      <c r="N27" s="34">
        <f t="shared" si="1"/>
        <v>1.1000000000000001E-2</v>
      </c>
      <c r="O27" s="34">
        <f t="shared" si="1"/>
        <v>1.29E-2</v>
      </c>
      <c r="P27" s="34">
        <f t="shared" si="1"/>
        <v>1.46E-2</v>
      </c>
      <c r="Q27" s="34">
        <f t="shared" si="3"/>
        <v>1.6299999999999999E-2</v>
      </c>
      <c r="R27" s="34">
        <f t="shared" si="2"/>
        <v>1.6500000000000001E-2</v>
      </c>
      <c r="S27" s="80">
        <f t="shared" si="2"/>
        <v>1.6E-2</v>
      </c>
    </row>
    <row r="28" spans="1:55" ht="13.5" hidden="1" customHeight="1" x14ac:dyDescent="0.4">
      <c r="A28" s="9"/>
      <c r="B28" s="2">
        <v>4</v>
      </c>
      <c r="C28" s="2">
        <v>7</v>
      </c>
      <c r="D28" s="2">
        <v>10</v>
      </c>
      <c r="E28" s="2">
        <v>13</v>
      </c>
      <c r="F28" s="2">
        <v>16</v>
      </c>
      <c r="G28" s="2">
        <v>19</v>
      </c>
      <c r="H28" s="2">
        <v>22</v>
      </c>
      <c r="I28" s="2">
        <v>25</v>
      </c>
      <c r="J28" s="2">
        <v>28</v>
      </c>
      <c r="K28" s="2">
        <v>31</v>
      </c>
      <c r="L28" s="2">
        <v>34</v>
      </c>
      <c r="M28" s="2">
        <v>37</v>
      </c>
      <c r="N28" s="2">
        <v>40</v>
      </c>
      <c r="O28" s="2">
        <v>43</v>
      </c>
      <c r="P28" s="2">
        <v>46</v>
      </c>
      <c r="Q28" s="2">
        <v>49</v>
      </c>
      <c r="R28" s="2">
        <v>52</v>
      </c>
      <c r="S28" s="2">
        <v>55</v>
      </c>
    </row>
    <row r="29" spans="1:55" ht="11.25" customHeight="1" x14ac:dyDescent="0.4"/>
    <row r="30" spans="1:55" x14ac:dyDescent="0.4">
      <c r="A30" s="39" t="s">
        <v>170</v>
      </c>
    </row>
    <row r="31" spans="1:55" x14ac:dyDescent="0.4">
      <c r="A31" s="2" t="s">
        <v>64</v>
      </c>
      <c r="E31" s="2"/>
    </row>
    <row r="32" spans="1:55" s="10" customFormat="1" x14ac:dyDescent="0.4">
      <c r="A32" s="22" t="s">
        <v>10</v>
      </c>
      <c r="B32" s="23">
        <v>39813</v>
      </c>
      <c r="C32" s="24"/>
      <c r="D32" s="25"/>
      <c r="E32" s="23">
        <v>39994</v>
      </c>
      <c r="F32" s="24"/>
      <c r="G32" s="25"/>
      <c r="H32" s="23">
        <v>40178</v>
      </c>
      <c r="I32" s="24"/>
      <c r="J32" s="25"/>
      <c r="K32" s="23">
        <v>40359</v>
      </c>
      <c r="L32" s="24"/>
      <c r="M32" s="25"/>
      <c r="N32" s="23">
        <v>40543</v>
      </c>
      <c r="O32" s="24"/>
      <c r="P32" s="25"/>
      <c r="Q32" s="23">
        <v>40724</v>
      </c>
      <c r="R32" s="24"/>
      <c r="S32" s="25"/>
      <c r="T32" s="23">
        <v>40908</v>
      </c>
      <c r="U32" s="24"/>
      <c r="V32" s="25"/>
      <c r="W32" s="23">
        <v>41090</v>
      </c>
      <c r="X32" s="24"/>
      <c r="Y32" s="25"/>
      <c r="Z32" s="23">
        <v>41274</v>
      </c>
      <c r="AA32" s="24"/>
      <c r="AB32" s="25"/>
      <c r="AC32" s="23">
        <v>41455</v>
      </c>
      <c r="AD32" s="24"/>
      <c r="AE32" s="25"/>
      <c r="AF32" s="23">
        <v>41639</v>
      </c>
      <c r="AG32" s="24"/>
      <c r="AH32" s="25"/>
      <c r="AI32" s="23">
        <v>41820</v>
      </c>
      <c r="AJ32" s="24"/>
      <c r="AK32" s="25"/>
      <c r="AL32" s="23">
        <v>42004</v>
      </c>
      <c r="AM32" s="24"/>
      <c r="AN32" s="25"/>
      <c r="AO32" s="23">
        <v>42185</v>
      </c>
      <c r="AP32" s="24"/>
      <c r="AQ32" s="25"/>
      <c r="AR32" s="23">
        <v>42369</v>
      </c>
      <c r="AS32" s="24"/>
      <c r="AT32" s="25"/>
      <c r="AU32" s="23">
        <v>42551</v>
      </c>
      <c r="AV32" s="24"/>
      <c r="AW32" s="25"/>
      <c r="AX32" s="23">
        <v>42735</v>
      </c>
      <c r="AY32" s="24"/>
      <c r="AZ32" s="25"/>
      <c r="BA32" s="24">
        <v>42916</v>
      </c>
      <c r="BB32" s="24"/>
      <c r="BC32" s="25"/>
    </row>
    <row r="33" spans="1:55" x14ac:dyDescent="0.4">
      <c r="A33" s="26"/>
      <c r="B33" s="27" t="s">
        <v>171</v>
      </c>
      <c r="C33" s="28" t="s">
        <v>172</v>
      </c>
      <c r="D33" s="29" t="s">
        <v>12</v>
      </c>
      <c r="E33" s="27" t="s">
        <v>171</v>
      </c>
      <c r="F33" s="28" t="s">
        <v>172</v>
      </c>
      <c r="G33" s="29" t="s">
        <v>12</v>
      </c>
      <c r="H33" s="27" t="s">
        <v>171</v>
      </c>
      <c r="I33" s="28" t="s">
        <v>172</v>
      </c>
      <c r="J33" s="29" t="s">
        <v>12</v>
      </c>
      <c r="K33" s="27" t="s">
        <v>171</v>
      </c>
      <c r="L33" s="28" t="s">
        <v>172</v>
      </c>
      <c r="M33" s="29" t="s">
        <v>12</v>
      </c>
      <c r="N33" s="27" t="s">
        <v>171</v>
      </c>
      <c r="O33" s="28" t="s">
        <v>172</v>
      </c>
      <c r="P33" s="29" t="s">
        <v>12</v>
      </c>
      <c r="Q33" s="27" t="s">
        <v>11</v>
      </c>
      <c r="R33" s="28" t="s">
        <v>172</v>
      </c>
      <c r="S33" s="29" t="s">
        <v>12</v>
      </c>
      <c r="T33" s="27" t="s">
        <v>171</v>
      </c>
      <c r="U33" s="28" t="s">
        <v>13</v>
      </c>
      <c r="V33" s="29" t="s">
        <v>12</v>
      </c>
      <c r="W33" s="27" t="s">
        <v>171</v>
      </c>
      <c r="X33" s="28" t="s">
        <v>143</v>
      </c>
      <c r="Y33" s="29" t="s">
        <v>12</v>
      </c>
      <c r="Z33" s="27" t="s">
        <v>141</v>
      </c>
      <c r="AA33" s="28" t="s">
        <v>172</v>
      </c>
      <c r="AB33" s="29" t="s">
        <v>12</v>
      </c>
      <c r="AC33" s="27" t="s">
        <v>141</v>
      </c>
      <c r="AD33" s="28" t="s">
        <v>172</v>
      </c>
      <c r="AE33" s="29" t="s">
        <v>12</v>
      </c>
      <c r="AF33" s="27" t="s">
        <v>171</v>
      </c>
      <c r="AG33" s="28" t="s">
        <v>143</v>
      </c>
      <c r="AH33" s="29" t="s">
        <v>12</v>
      </c>
      <c r="AI33" s="27" t="s">
        <v>141</v>
      </c>
      <c r="AJ33" s="28" t="s">
        <v>143</v>
      </c>
      <c r="AK33" s="29" t="s">
        <v>12</v>
      </c>
      <c r="AL33" s="27" t="s">
        <v>171</v>
      </c>
      <c r="AM33" s="28" t="s">
        <v>143</v>
      </c>
      <c r="AN33" s="29" t="s">
        <v>12</v>
      </c>
      <c r="AO33" s="27" t="s">
        <v>141</v>
      </c>
      <c r="AP33" s="28" t="s">
        <v>143</v>
      </c>
      <c r="AQ33" s="29" t="s">
        <v>12</v>
      </c>
      <c r="AR33" s="27" t="s">
        <v>173</v>
      </c>
      <c r="AS33" s="28" t="s">
        <v>172</v>
      </c>
      <c r="AT33" s="29" t="s">
        <v>12</v>
      </c>
      <c r="AU33" s="27" t="s">
        <v>171</v>
      </c>
      <c r="AV33" s="28" t="s">
        <v>143</v>
      </c>
      <c r="AW33" s="29" t="s">
        <v>12</v>
      </c>
      <c r="AX33" s="27" t="s">
        <v>171</v>
      </c>
      <c r="AY33" s="28" t="s">
        <v>143</v>
      </c>
      <c r="AZ33" s="29" t="s">
        <v>12</v>
      </c>
      <c r="BA33" s="28" t="s">
        <v>141</v>
      </c>
      <c r="BB33" s="28" t="s">
        <v>143</v>
      </c>
      <c r="BC33" s="29" t="s">
        <v>12</v>
      </c>
    </row>
    <row r="34" spans="1:55" x14ac:dyDescent="0.4">
      <c r="A34" s="125" t="s">
        <v>7</v>
      </c>
      <c r="B34" s="122">
        <v>993.245</v>
      </c>
      <c r="C34" s="123">
        <f>B34*D34</f>
        <v>80.850143000000017</v>
      </c>
      <c r="D34" s="108">
        <v>8.1400000000000014E-2</v>
      </c>
      <c r="E34" s="122">
        <v>1253.7729999999999</v>
      </c>
      <c r="F34" s="123">
        <f>E34*G34</f>
        <v>17.678199299999999</v>
      </c>
      <c r="G34" s="108">
        <v>1.41E-2</v>
      </c>
      <c r="H34" s="122">
        <v>1163.3720000000001</v>
      </c>
      <c r="I34" s="123">
        <f>H34*J34</f>
        <v>17.566917200000002</v>
      </c>
      <c r="J34" s="108">
        <v>1.5100000000000001E-2</v>
      </c>
      <c r="K34" s="122">
        <v>1922</v>
      </c>
      <c r="L34" s="123">
        <f>K34*M34</f>
        <v>1.9219999999999999</v>
      </c>
      <c r="M34" s="108">
        <v>1E-3</v>
      </c>
      <c r="N34" s="122">
        <v>2518</v>
      </c>
      <c r="O34" s="123">
        <f>N34*P34</f>
        <v>2.0144000000000002</v>
      </c>
      <c r="P34" s="108">
        <v>8.0000000000000004E-4</v>
      </c>
      <c r="Q34" s="109">
        <v>3218</v>
      </c>
      <c r="R34" s="107">
        <f>Q34*S34</f>
        <v>0</v>
      </c>
      <c r="S34" s="108">
        <v>0</v>
      </c>
      <c r="T34" s="109">
        <v>3279</v>
      </c>
      <c r="U34" s="107">
        <f>T34*V34</f>
        <v>0</v>
      </c>
      <c r="V34" s="108">
        <v>0</v>
      </c>
      <c r="W34" s="109">
        <v>4130</v>
      </c>
      <c r="X34" s="107">
        <f>W34*Y34</f>
        <v>11.151</v>
      </c>
      <c r="Y34" s="108">
        <v>2.7000000000000001E-3</v>
      </c>
      <c r="Z34" s="14">
        <v>3565</v>
      </c>
      <c r="AA34" s="13">
        <f>Z34*AB34</f>
        <v>0</v>
      </c>
      <c r="AB34" s="46">
        <v>0</v>
      </c>
      <c r="AC34" s="14">
        <v>3811</v>
      </c>
      <c r="AD34" s="13">
        <f>AC34*AE34</f>
        <v>0</v>
      </c>
      <c r="AE34" s="46">
        <v>0</v>
      </c>
      <c r="AF34" s="14">
        <v>5401</v>
      </c>
      <c r="AG34" s="13">
        <f>AF34*AH34</f>
        <v>0</v>
      </c>
      <c r="AH34" s="46">
        <v>0</v>
      </c>
      <c r="AI34" s="14">
        <v>5160</v>
      </c>
      <c r="AJ34" s="13">
        <f>AI34*AK34</f>
        <v>0</v>
      </c>
      <c r="AK34" s="46">
        <v>0</v>
      </c>
      <c r="AL34" s="14">
        <v>5751</v>
      </c>
      <c r="AM34" s="13">
        <f>AL34*AN34</f>
        <v>0</v>
      </c>
      <c r="AN34" s="46">
        <v>0</v>
      </c>
      <c r="AO34" s="14">
        <v>5837</v>
      </c>
      <c r="AP34" s="13">
        <f>AO34*AQ34</f>
        <v>12.2577</v>
      </c>
      <c r="AQ34" s="46">
        <v>2.0999999999999999E-3</v>
      </c>
      <c r="AR34" s="104">
        <v>6407</v>
      </c>
      <c r="AS34" s="99">
        <f>AR34*AT34</f>
        <v>133.90629999999999</v>
      </c>
      <c r="AT34" s="100">
        <v>2.0899999999999998E-2</v>
      </c>
      <c r="AU34" s="75">
        <v>7316</v>
      </c>
      <c r="AV34" s="99">
        <f>AU34*AW34</f>
        <v>135.346</v>
      </c>
      <c r="AW34" s="46">
        <v>1.8499999999999999E-2</v>
      </c>
      <c r="AX34" s="94">
        <v>7015</v>
      </c>
      <c r="AY34" s="99">
        <f>AX34*AZ34</f>
        <v>110.83700000000002</v>
      </c>
      <c r="AZ34" s="100">
        <v>1.5800000000000002E-2</v>
      </c>
      <c r="BA34" s="14">
        <v>6815</v>
      </c>
      <c r="BB34" s="99">
        <f>BA34*BC34</f>
        <v>141.75199999999998</v>
      </c>
      <c r="BC34" s="46">
        <v>2.0799999999999999E-2</v>
      </c>
    </row>
    <row r="35" spans="1:55" x14ac:dyDescent="0.4">
      <c r="A35" s="125" t="s">
        <v>44</v>
      </c>
      <c r="B35" s="75">
        <v>8022.88</v>
      </c>
      <c r="C35" s="123">
        <f t="shared" ref="C35:C55" si="4">B35*D35</f>
        <v>0</v>
      </c>
      <c r="D35" s="16">
        <v>0</v>
      </c>
      <c r="E35" s="75">
        <v>14155.039000000001</v>
      </c>
      <c r="F35" s="123">
        <f t="shared" ref="F35:F55" si="5">E35*G35</f>
        <v>31.141085800000003</v>
      </c>
      <c r="G35" s="16">
        <v>2.2000000000000001E-3</v>
      </c>
      <c r="H35" s="75">
        <v>15577.375</v>
      </c>
      <c r="I35" s="123">
        <f t="shared" ref="I35:I55" si="6">H35*J35</f>
        <v>38.943437500000002</v>
      </c>
      <c r="J35" s="16">
        <v>2.5000000000000001E-3</v>
      </c>
      <c r="K35" s="75">
        <v>19788.216</v>
      </c>
      <c r="L35" s="123">
        <f t="shared" ref="L35:L55" si="7">K35*M35</f>
        <v>37.597610400000001</v>
      </c>
      <c r="M35" s="16">
        <v>1.9E-3</v>
      </c>
      <c r="N35" s="75">
        <v>22913</v>
      </c>
      <c r="O35" s="123">
        <f t="shared" ref="O35:O55" si="8">N35*P35</f>
        <v>13.747799999999998</v>
      </c>
      <c r="P35" s="16">
        <v>5.9999999999999995E-4</v>
      </c>
      <c r="Q35" s="14">
        <v>25796</v>
      </c>
      <c r="R35" s="107">
        <f t="shared" ref="R35:R55" si="9">Q35*S35</f>
        <v>12.898</v>
      </c>
      <c r="S35" s="16">
        <v>5.0000000000000001E-4</v>
      </c>
      <c r="T35" s="14">
        <v>29933</v>
      </c>
      <c r="U35" s="107">
        <f t="shared" ref="U35:U55" si="10">T35*V35</f>
        <v>11.9732</v>
      </c>
      <c r="V35" s="16">
        <v>4.0000000000000002E-4</v>
      </c>
      <c r="W35" s="14">
        <v>36188</v>
      </c>
      <c r="X35" s="107">
        <f t="shared" ref="X35:X55" si="11">W35*Y35</f>
        <v>18.094000000000001</v>
      </c>
      <c r="Y35" s="16">
        <v>5.0000000000000001E-4</v>
      </c>
      <c r="Z35" s="14">
        <v>50974</v>
      </c>
      <c r="AA35" s="13">
        <f>Z35*AB35</f>
        <v>10.194800000000001</v>
      </c>
      <c r="AB35" s="46">
        <v>2.0000000000000001E-4</v>
      </c>
      <c r="AC35" s="14">
        <v>44717</v>
      </c>
      <c r="AD35" s="13">
        <f>AC35*AE35</f>
        <v>13.415099999999999</v>
      </c>
      <c r="AE35" s="46">
        <v>2.9999999999999997E-4</v>
      </c>
      <c r="AF35" s="14">
        <v>46146</v>
      </c>
      <c r="AG35" s="13">
        <f>AF35*AH35</f>
        <v>309.1782</v>
      </c>
      <c r="AH35" s="46">
        <v>6.7000000000000002E-3</v>
      </c>
      <c r="AI35" s="14">
        <v>50516</v>
      </c>
      <c r="AJ35" s="13">
        <f>AI35*AK35</f>
        <v>257.63159999999999</v>
      </c>
      <c r="AK35" s="46">
        <v>5.1000000000000004E-3</v>
      </c>
      <c r="AL35" s="14">
        <v>53743</v>
      </c>
      <c r="AM35" s="13">
        <f>AL35*AN35</f>
        <v>499.80990000000003</v>
      </c>
      <c r="AN35" s="46">
        <v>9.300000000000001E-3</v>
      </c>
      <c r="AO35" s="14">
        <v>56905</v>
      </c>
      <c r="AP35" s="13">
        <f>AO35*AQ35</f>
        <v>506.4545</v>
      </c>
      <c r="AQ35" s="46">
        <v>8.8999999999999999E-3</v>
      </c>
      <c r="AR35" s="75">
        <v>66930</v>
      </c>
      <c r="AS35" s="98">
        <f t="shared" ref="AS35:AS55" si="12">AR35*AT35</f>
        <v>1124.424</v>
      </c>
      <c r="AT35" s="46">
        <v>1.6799999999999999E-2</v>
      </c>
      <c r="AU35" s="75">
        <v>72217</v>
      </c>
      <c r="AV35" s="98">
        <f t="shared" ref="AV35:AV55" si="13">AU35*AW35</f>
        <v>1985.9675</v>
      </c>
      <c r="AW35" s="46">
        <v>2.75E-2</v>
      </c>
      <c r="AX35" s="95">
        <v>64684</v>
      </c>
      <c r="AY35" s="98">
        <f t="shared" ref="AY35:AY54" si="14">AX35*AZ35</f>
        <v>2153.9772000000003</v>
      </c>
      <c r="AZ35" s="46">
        <v>3.3300000000000003E-2</v>
      </c>
      <c r="BA35" s="14">
        <v>65739</v>
      </c>
      <c r="BB35" s="98">
        <f t="shared" ref="BB35:BB54" si="15">BA35*BC35</f>
        <v>2051.0567999999998</v>
      </c>
      <c r="BC35" s="46">
        <v>3.1199999999999999E-2</v>
      </c>
    </row>
    <row r="36" spans="1:55" x14ac:dyDescent="0.4">
      <c r="A36" s="125" t="s">
        <v>3</v>
      </c>
      <c r="B36" s="75">
        <v>82760.706999999995</v>
      </c>
      <c r="C36" s="123">
        <f t="shared" si="4"/>
        <v>1249.6866757</v>
      </c>
      <c r="D36" s="16">
        <v>1.5100000000000001E-2</v>
      </c>
      <c r="E36" s="75">
        <v>97187.895999999993</v>
      </c>
      <c r="F36" s="123">
        <f t="shared" si="5"/>
        <v>1642.4754423999998</v>
      </c>
      <c r="G36" s="16">
        <v>1.6899999999999998E-2</v>
      </c>
      <c r="H36" s="75">
        <v>107480.852</v>
      </c>
      <c r="I36" s="123">
        <f t="shared" si="6"/>
        <v>1601.4646948</v>
      </c>
      <c r="J36" s="16">
        <v>1.49E-2</v>
      </c>
      <c r="K36" s="75">
        <v>116377.592</v>
      </c>
      <c r="L36" s="123">
        <f t="shared" si="7"/>
        <v>1524.5464552000001</v>
      </c>
      <c r="M36" s="16">
        <v>1.3100000000000001E-2</v>
      </c>
      <c r="N36" s="75">
        <v>132235</v>
      </c>
      <c r="O36" s="123">
        <f t="shared" si="8"/>
        <v>1243.009</v>
      </c>
      <c r="P36" s="16">
        <v>9.4000000000000004E-3</v>
      </c>
      <c r="Q36" s="14">
        <v>156116</v>
      </c>
      <c r="R36" s="107">
        <f t="shared" si="9"/>
        <v>905.47279999999989</v>
      </c>
      <c r="S36" s="16">
        <v>5.7999999999999996E-3</v>
      </c>
      <c r="T36" s="14">
        <v>175078</v>
      </c>
      <c r="U36" s="107">
        <f t="shared" si="10"/>
        <v>1295.5771999999999</v>
      </c>
      <c r="V36" s="16">
        <v>7.4000000000000003E-3</v>
      </c>
      <c r="W36" s="14">
        <v>198253</v>
      </c>
      <c r="X36" s="107">
        <f t="shared" si="11"/>
        <v>1685.1505000000002</v>
      </c>
      <c r="Y36" s="16">
        <v>8.5000000000000006E-3</v>
      </c>
      <c r="Z36" s="14">
        <v>261458</v>
      </c>
      <c r="AA36" s="13">
        <f t="shared" ref="AA36:AA55" si="16">Z36*AB36</f>
        <v>1621.0395999999998</v>
      </c>
      <c r="AB36" s="46">
        <v>6.1999999999999998E-3</v>
      </c>
      <c r="AC36" s="14">
        <v>284765</v>
      </c>
      <c r="AD36" s="13">
        <f t="shared" ref="AD36:AD55" si="17">AC36*AE36</f>
        <v>2278.12</v>
      </c>
      <c r="AE36" s="46">
        <v>8.0000000000000002E-3</v>
      </c>
      <c r="AF36" s="14">
        <v>281108</v>
      </c>
      <c r="AG36" s="13">
        <f t="shared" ref="AG36:AG55" si="18">AF36*AH36</f>
        <v>3766.8472000000002</v>
      </c>
      <c r="AH36" s="46">
        <v>1.34E-2</v>
      </c>
      <c r="AI36" s="14">
        <v>283016</v>
      </c>
      <c r="AJ36" s="13">
        <f t="shared" ref="AJ36:AJ55" si="19">AI36*AK36</f>
        <v>5235.7960000000003</v>
      </c>
      <c r="AK36" s="46">
        <v>1.8500000000000003E-2</v>
      </c>
      <c r="AL36" s="14">
        <v>293739</v>
      </c>
      <c r="AM36" s="13">
        <f t="shared" ref="AM36:AM55" si="20">AL36*AN36</f>
        <v>6726.6230999999998</v>
      </c>
      <c r="AN36" s="46">
        <v>2.29E-2</v>
      </c>
      <c r="AO36" s="14">
        <v>308133</v>
      </c>
      <c r="AP36" s="13">
        <f t="shared" ref="AP36:AP55" si="21">AO36*AQ36</f>
        <v>8227.1510999999991</v>
      </c>
      <c r="AQ36" s="46">
        <v>2.6699999999999998E-2</v>
      </c>
      <c r="AR36" s="75">
        <v>295358</v>
      </c>
      <c r="AS36" s="98">
        <f t="shared" si="12"/>
        <v>8713.0609999999997</v>
      </c>
      <c r="AT36" s="46">
        <v>2.9499999999999998E-2</v>
      </c>
      <c r="AU36" s="75">
        <v>320798</v>
      </c>
      <c r="AV36" s="98">
        <f t="shared" si="13"/>
        <v>10650.4936</v>
      </c>
      <c r="AW36" s="46">
        <v>3.32E-2</v>
      </c>
      <c r="AX36" s="95">
        <v>310297</v>
      </c>
      <c r="AY36" s="98">
        <f t="shared" si="14"/>
        <v>11139.6623</v>
      </c>
      <c r="AZ36" s="46">
        <v>3.5900000000000001E-2</v>
      </c>
      <c r="BA36" s="14">
        <v>335105</v>
      </c>
      <c r="BB36" s="98">
        <f t="shared" si="15"/>
        <v>11896.227499999999</v>
      </c>
      <c r="BC36" s="46">
        <v>3.5499999999999997E-2</v>
      </c>
    </row>
    <row r="37" spans="1:55" x14ac:dyDescent="0.4">
      <c r="A37" s="125" t="s">
        <v>90</v>
      </c>
      <c r="B37" s="75">
        <v>23712.678</v>
      </c>
      <c r="C37" s="123">
        <f t="shared" si="4"/>
        <v>21.341410199999999</v>
      </c>
      <c r="D37" s="16">
        <v>8.9999999999999998E-4</v>
      </c>
      <c r="E37" s="75">
        <v>26674.923999999999</v>
      </c>
      <c r="F37" s="123">
        <f t="shared" si="5"/>
        <v>21.3399392</v>
      </c>
      <c r="G37" s="16">
        <v>8.0000000000000004E-4</v>
      </c>
      <c r="H37" s="75">
        <v>26603.785</v>
      </c>
      <c r="I37" s="123">
        <f t="shared" si="6"/>
        <v>21.283028000000002</v>
      </c>
      <c r="J37" s="16">
        <v>8.0000000000000004E-4</v>
      </c>
      <c r="K37" s="75">
        <v>28673.114000000001</v>
      </c>
      <c r="L37" s="123">
        <f t="shared" si="7"/>
        <v>22.938491200000001</v>
      </c>
      <c r="M37" s="16">
        <v>8.0000000000000004E-4</v>
      </c>
      <c r="N37" s="75">
        <v>29044</v>
      </c>
      <c r="O37" s="123">
        <f t="shared" si="8"/>
        <v>20.330800000000004</v>
      </c>
      <c r="P37" s="16">
        <v>7.000000000000001E-4</v>
      </c>
      <c r="Q37" s="14">
        <v>31722</v>
      </c>
      <c r="R37" s="107">
        <f t="shared" si="9"/>
        <v>22.205400000000004</v>
      </c>
      <c r="S37" s="16">
        <v>7.000000000000001E-4</v>
      </c>
      <c r="T37" s="14">
        <v>33551</v>
      </c>
      <c r="U37" s="107">
        <f t="shared" si="10"/>
        <v>16.775500000000001</v>
      </c>
      <c r="V37" s="16">
        <v>5.0000000000000001E-4</v>
      </c>
      <c r="W37" s="14">
        <v>37547</v>
      </c>
      <c r="X37" s="107">
        <f t="shared" si="11"/>
        <v>15.018800000000001</v>
      </c>
      <c r="Y37" s="16">
        <v>4.0000000000000002E-4</v>
      </c>
      <c r="Z37" s="14">
        <v>40676</v>
      </c>
      <c r="AA37" s="13">
        <f t="shared" si="16"/>
        <v>28.473200000000006</v>
      </c>
      <c r="AB37" s="46">
        <v>7.000000000000001E-4</v>
      </c>
      <c r="AC37" s="14">
        <v>42108</v>
      </c>
      <c r="AD37" s="13">
        <f t="shared" si="17"/>
        <v>16.8432</v>
      </c>
      <c r="AE37" s="46">
        <v>4.0000000000000002E-4</v>
      </c>
      <c r="AF37" s="14">
        <v>41048</v>
      </c>
      <c r="AG37" s="13">
        <f t="shared" si="18"/>
        <v>16.4192</v>
      </c>
      <c r="AH37" s="46">
        <v>4.0000000000000002E-4</v>
      </c>
      <c r="AI37" s="14">
        <v>44227</v>
      </c>
      <c r="AJ37" s="13">
        <f t="shared" si="19"/>
        <v>17.690799999999999</v>
      </c>
      <c r="AK37" s="46">
        <v>4.0000000000000002E-4</v>
      </c>
      <c r="AL37" s="14">
        <v>47638</v>
      </c>
      <c r="AM37" s="13">
        <f t="shared" si="20"/>
        <v>4.7637999999999998</v>
      </c>
      <c r="AN37" s="46">
        <v>1E-4</v>
      </c>
      <c r="AO37" s="14">
        <v>52432</v>
      </c>
      <c r="AP37" s="13">
        <f t="shared" si="21"/>
        <v>31.459199999999996</v>
      </c>
      <c r="AQ37" s="46">
        <v>5.9999999999999995E-4</v>
      </c>
      <c r="AR37" s="75">
        <v>53808</v>
      </c>
      <c r="AS37" s="98">
        <f t="shared" si="12"/>
        <v>10.761600000000001</v>
      </c>
      <c r="AT37" s="46">
        <v>2.0000000000000001E-4</v>
      </c>
      <c r="AU37" s="75">
        <v>59047</v>
      </c>
      <c r="AV37" s="98">
        <f t="shared" si="13"/>
        <v>47.2376</v>
      </c>
      <c r="AW37" s="46">
        <v>8.0000000000000004E-4</v>
      </c>
      <c r="AX37" s="95">
        <v>60939</v>
      </c>
      <c r="AY37" s="98">
        <f t="shared" si="14"/>
        <v>207.19260000000003</v>
      </c>
      <c r="AZ37" s="46">
        <v>3.4000000000000002E-3</v>
      </c>
      <c r="BA37" s="14">
        <v>69647</v>
      </c>
      <c r="BB37" s="98">
        <f t="shared" si="15"/>
        <v>181.0822</v>
      </c>
      <c r="BC37" s="46">
        <v>2.5999999999999999E-3</v>
      </c>
    </row>
    <row r="38" spans="1:55" x14ac:dyDescent="0.4">
      <c r="A38" s="125" t="s">
        <v>1</v>
      </c>
      <c r="B38" s="75">
        <v>15533.130999999999</v>
      </c>
      <c r="C38" s="123">
        <f t="shared" si="4"/>
        <v>60.5792109</v>
      </c>
      <c r="D38" s="16">
        <v>3.9000000000000003E-3</v>
      </c>
      <c r="E38" s="75">
        <v>20300.691999999999</v>
      </c>
      <c r="F38" s="123">
        <f t="shared" si="5"/>
        <v>58.872006799999994</v>
      </c>
      <c r="G38" s="16">
        <v>2.8999999999999998E-3</v>
      </c>
      <c r="H38" s="75">
        <v>21985.448</v>
      </c>
      <c r="I38" s="123">
        <f t="shared" si="6"/>
        <v>76.949067999999997</v>
      </c>
      <c r="J38" s="16">
        <v>3.4999999999999996E-3</v>
      </c>
      <c r="K38" s="75">
        <v>28246.744999999999</v>
      </c>
      <c r="L38" s="123">
        <f t="shared" si="7"/>
        <v>93.214258500000014</v>
      </c>
      <c r="M38" s="16">
        <v>3.3000000000000004E-3</v>
      </c>
      <c r="N38" s="75">
        <v>32289</v>
      </c>
      <c r="O38" s="123">
        <f t="shared" si="8"/>
        <v>87.180300000000003</v>
      </c>
      <c r="P38" s="16">
        <v>2.7000000000000001E-3</v>
      </c>
      <c r="Q38" s="14">
        <v>36649</v>
      </c>
      <c r="R38" s="107">
        <f t="shared" si="9"/>
        <v>124.60660000000001</v>
      </c>
      <c r="S38" s="16">
        <v>3.4000000000000002E-3</v>
      </c>
      <c r="T38" s="14">
        <v>38379</v>
      </c>
      <c r="U38" s="107">
        <f t="shared" si="10"/>
        <v>176.54339999999999</v>
      </c>
      <c r="V38" s="16">
        <v>4.5999999999999999E-3</v>
      </c>
      <c r="W38" s="14">
        <v>43562</v>
      </c>
      <c r="X38" s="107">
        <f t="shared" si="11"/>
        <v>178.60419999999996</v>
      </c>
      <c r="Y38" s="16">
        <v>4.0999999999999995E-3</v>
      </c>
      <c r="Z38" s="14">
        <v>50385</v>
      </c>
      <c r="AA38" s="13">
        <f t="shared" si="16"/>
        <v>146.1165</v>
      </c>
      <c r="AB38" s="46">
        <v>2.8999999999999998E-3</v>
      </c>
      <c r="AC38" s="14">
        <v>61116</v>
      </c>
      <c r="AD38" s="13">
        <f t="shared" si="17"/>
        <v>67.22760000000001</v>
      </c>
      <c r="AE38" s="46">
        <v>1.1000000000000001E-3</v>
      </c>
      <c r="AF38" s="14">
        <v>64362</v>
      </c>
      <c r="AG38" s="13">
        <f t="shared" si="18"/>
        <v>83.670599999999993</v>
      </c>
      <c r="AH38" s="46">
        <v>1.2999999999999999E-3</v>
      </c>
      <c r="AI38" s="14">
        <v>64700</v>
      </c>
      <c r="AJ38" s="13">
        <f t="shared" si="19"/>
        <v>239.39000000000001</v>
      </c>
      <c r="AK38" s="46">
        <v>3.7000000000000002E-3</v>
      </c>
      <c r="AL38" s="14">
        <v>80352</v>
      </c>
      <c r="AM38" s="13">
        <f t="shared" si="20"/>
        <v>224.98560000000003</v>
      </c>
      <c r="AN38" s="46">
        <v>2.8000000000000004E-3</v>
      </c>
      <c r="AO38" s="14">
        <v>87911</v>
      </c>
      <c r="AP38" s="13">
        <f t="shared" si="21"/>
        <v>518.67489999999998</v>
      </c>
      <c r="AQ38" s="46">
        <v>5.8999999999999999E-3</v>
      </c>
      <c r="AR38" s="75">
        <v>73226</v>
      </c>
      <c r="AS38" s="98">
        <f t="shared" si="12"/>
        <v>805.48599999999999</v>
      </c>
      <c r="AT38" s="46">
        <v>1.0999999999999999E-2</v>
      </c>
      <c r="AU38" s="75">
        <v>85894</v>
      </c>
      <c r="AV38" s="98">
        <f t="shared" si="13"/>
        <v>858.94</v>
      </c>
      <c r="AW38" s="46">
        <v>0.01</v>
      </c>
      <c r="AX38" s="95">
        <v>86707</v>
      </c>
      <c r="AY38" s="98">
        <f t="shared" si="14"/>
        <v>1248.5808</v>
      </c>
      <c r="AZ38" s="46">
        <v>1.44E-2</v>
      </c>
      <c r="BA38" s="14">
        <v>93174</v>
      </c>
      <c r="BB38" s="98">
        <f t="shared" si="15"/>
        <v>1229.8968</v>
      </c>
      <c r="BC38" s="46">
        <v>1.32E-2</v>
      </c>
    </row>
    <row r="39" spans="1:55" x14ac:dyDescent="0.4">
      <c r="A39" s="125" t="s">
        <v>0</v>
      </c>
      <c r="B39" s="75">
        <v>32857.894</v>
      </c>
      <c r="C39" s="123">
        <f t="shared" si="4"/>
        <v>768.87471960000005</v>
      </c>
      <c r="D39" s="16">
        <v>2.3400000000000001E-2</v>
      </c>
      <c r="E39" s="75">
        <v>45820.142</v>
      </c>
      <c r="F39" s="123">
        <f t="shared" si="5"/>
        <v>73.312227200000009</v>
      </c>
      <c r="G39" s="16">
        <v>1.6000000000000001E-3</v>
      </c>
      <c r="H39" s="75">
        <v>48949.686999999998</v>
      </c>
      <c r="I39" s="123">
        <f t="shared" si="6"/>
        <v>68.52956180000001</v>
      </c>
      <c r="J39" s="16">
        <v>1.4000000000000002E-3</v>
      </c>
      <c r="K39" s="75">
        <v>48402.377999999997</v>
      </c>
      <c r="L39" s="123">
        <f t="shared" si="7"/>
        <v>67.763329200000001</v>
      </c>
      <c r="M39" s="16">
        <v>1.4000000000000002E-3</v>
      </c>
      <c r="N39" s="75">
        <v>51994</v>
      </c>
      <c r="O39" s="123">
        <f t="shared" si="8"/>
        <v>62.392799999999994</v>
      </c>
      <c r="P39" s="16">
        <v>1.1999999999999999E-3</v>
      </c>
      <c r="Q39" s="14">
        <v>54331</v>
      </c>
      <c r="R39" s="107">
        <f t="shared" si="9"/>
        <v>54.331000000000003</v>
      </c>
      <c r="S39" s="16">
        <v>1E-3</v>
      </c>
      <c r="T39" s="14">
        <v>54067</v>
      </c>
      <c r="U39" s="107">
        <f t="shared" si="10"/>
        <v>5.4066999999999998</v>
      </c>
      <c r="V39" s="16">
        <v>1E-4</v>
      </c>
      <c r="W39" s="14">
        <v>54014</v>
      </c>
      <c r="X39" s="107">
        <f t="shared" si="11"/>
        <v>0</v>
      </c>
      <c r="Y39" s="16">
        <v>0</v>
      </c>
      <c r="Z39" s="14">
        <v>55524</v>
      </c>
      <c r="AA39" s="13">
        <f t="shared" si="16"/>
        <v>11.104800000000001</v>
      </c>
      <c r="AB39" s="46">
        <v>2.0000000000000001E-4</v>
      </c>
      <c r="AC39" s="14">
        <v>50481</v>
      </c>
      <c r="AD39" s="13">
        <f t="shared" si="17"/>
        <v>307.9341</v>
      </c>
      <c r="AE39" s="46">
        <v>6.0999999999999995E-3</v>
      </c>
      <c r="AF39" s="14">
        <v>47608</v>
      </c>
      <c r="AG39" s="13">
        <f t="shared" si="18"/>
        <v>214.23600000000002</v>
      </c>
      <c r="AH39" s="46">
        <v>4.5000000000000005E-3</v>
      </c>
      <c r="AI39" s="14">
        <v>52716</v>
      </c>
      <c r="AJ39" s="13">
        <f t="shared" si="19"/>
        <v>84.345600000000005</v>
      </c>
      <c r="AK39" s="46">
        <v>1.6000000000000001E-3</v>
      </c>
      <c r="AL39" s="14">
        <v>56777</v>
      </c>
      <c r="AM39" s="13">
        <f t="shared" si="20"/>
        <v>11.355400000000001</v>
      </c>
      <c r="AN39" s="46">
        <v>2.0000000000000001E-4</v>
      </c>
      <c r="AO39" s="14">
        <v>62300</v>
      </c>
      <c r="AP39" s="13">
        <f t="shared" si="21"/>
        <v>211.82000000000002</v>
      </c>
      <c r="AQ39" s="46">
        <v>3.4000000000000002E-3</v>
      </c>
      <c r="AR39" s="75">
        <v>60575</v>
      </c>
      <c r="AS39" s="98">
        <f t="shared" si="12"/>
        <v>387.68</v>
      </c>
      <c r="AT39" s="46">
        <v>6.4000000000000003E-3</v>
      </c>
      <c r="AU39" s="75">
        <v>67628</v>
      </c>
      <c r="AV39" s="98">
        <f t="shared" si="13"/>
        <v>493.68439999999998</v>
      </c>
      <c r="AW39" s="46">
        <v>7.3000000000000001E-3</v>
      </c>
      <c r="AX39" s="95">
        <v>66644</v>
      </c>
      <c r="AY39" s="98">
        <f t="shared" si="14"/>
        <v>506.49439999999998</v>
      </c>
      <c r="AZ39" s="46">
        <v>7.6E-3</v>
      </c>
      <c r="BA39" s="14">
        <v>68802</v>
      </c>
      <c r="BB39" s="98">
        <f t="shared" si="15"/>
        <v>495.37439999999998</v>
      </c>
      <c r="BC39" s="46">
        <v>7.1999999999999998E-3</v>
      </c>
    </row>
    <row r="40" spans="1:55" x14ac:dyDescent="0.4">
      <c r="A40" s="125" t="s">
        <v>75</v>
      </c>
      <c r="B40" s="75">
        <v>2739.9279999999999</v>
      </c>
      <c r="C40" s="123">
        <f t="shared" si="4"/>
        <v>60.552408800000002</v>
      </c>
      <c r="D40" s="16">
        <v>2.2100000000000002E-2</v>
      </c>
      <c r="E40" s="75">
        <v>2811.3150000000001</v>
      </c>
      <c r="F40" s="123">
        <f t="shared" si="5"/>
        <v>45.262171500000001</v>
      </c>
      <c r="G40" s="16">
        <v>1.61E-2</v>
      </c>
      <c r="H40" s="75">
        <v>2754.5970000000002</v>
      </c>
      <c r="I40" s="123">
        <f t="shared" si="6"/>
        <v>44.624471400000012</v>
      </c>
      <c r="J40" s="16">
        <v>1.6200000000000003E-2</v>
      </c>
      <c r="K40" s="75">
        <v>3187.8290000000002</v>
      </c>
      <c r="L40" s="123">
        <f t="shared" si="7"/>
        <v>43.354474400000008</v>
      </c>
      <c r="M40" s="16">
        <v>1.3600000000000001E-2</v>
      </c>
      <c r="N40" s="75">
        <v>3542</v>
      </c>
      <c r="O40" s="123">
        <f t="shared" si="8"/>
        <v>43.566600000000001</v>
      </c>
      <c r="P40" s="16">
        <v>1.23E-2</v>
      </c>
      <c r="Q40" s="14">
        <v>4477</v>
      </c>
      <c r="R40" s="107">
        <f t="shared" si="9"/>
        <v>206.3897</v>
      </c>
      <c r="S40" s="16">
        <v>4.6100000000000002E-2</v>
      </c>
      <c r="T40" s="14">
        <v>5447</v>
      </c>
      <c r="U40" s="107">
        <f t="shared" si="10"/>
        <v>235.31040000000002</v>
      </c>
      <c r="V40" s="16">
        <v>4.3200000000000002E-2</v>
      </c>
      <c r="W40" s="14">
        <v>6592</v>
      </c>
      <c r="X40" s="107">
        <f t="shared" si="11"/>
        <v>224.78720000000004</v>
      </c>
      <c r="Y40" s="16">
        <v>3.4100000000000005E-2</v>
      </c>
      <c r="Z40" s="14">
        <v>8854</v>
      </c>
      <c r="AA40" s="13">
        <f t="shared" si="16"/>
        <v>208.95439999999999</v>
      </c>
      <c r="AB40" s="46">
        <v>2.3599999999999999E-2</v>
      </c>
      <c r="AC40" s="14">
        <v>7989</v>
      </c>
      <c r="AD40" s="13">
        <f t="shared" si="17"/>
        <v>48.732899999999994</v>
      </c>
      <c r="AE40" s="46">
        <v>6.0999999999999995E-3</v>
      </c>
      <c r="AF40" s="14">
        <v>6818</v>
      </c>
      <c r="AG40" s="13">
        <f t="shared" si="18"/>
        <v>44.998800000000003</v>
      </c>
      <c r="AH40" s="46">
        <v>6.6E-3</v>
      </c>
      <c r="AI40" s="14">
        <v>6605</v>
      </c>
      <c r="AJ40" s="13">
        <f t="shared" si="19"/>
        <v>90.488500000000002</v>
      </c>
      <c r="AK40" s="46">
        <v>1.37E-2</v>
      </c>
      <c r="AL40" s="14">
        <v>8172</v>
      </c>
      <c r="AM40" s="13">
        <f t="shared" si="20"/>
        <v>84.171599999999998</v>
      </c>
      <c r="AN40" s="46">
        <v>1.03E-2</v>
      </c>
      <c r="AO40" s="14">
        <v>10530</v>
      </c>
      <c r="AP40" s="13">
        <f t="shared" si="21"/>
        <v>92.664000000000001</v>
      </c>
      <c r="AQ40" s="46">
        <v>8.8000000000000005E-3</v>
      </c>
      <c r="AR40" s="75">
        <v>8782</v>
      </c>
      <c r="AS40" s="98">
        <f t="shared" si="12"/>
        <v>72.890600000000006</v>
      </c>
      <c r="AT40" s="46">
        <v>8.3000000000000001E-3</v>
      </c>
      <c r="AU40" s="75">
        <v>14660</v>
      </c>
      <c r="AV40" s="98">
        <f t="shared" si="13"/>
        <v>45.445999999999998</v>
      </c>
      <c r="AW40" s="46">
        <v>3.0999999999999999E-3</v>
      </c>
      <c r="AX40" s="95">
        <v>15590</v>
      </c>
      <c r="AY40" s="98">
        <f t="shared" si="14"/>
        <v>34.298000000000002</v>
      </c>
      <c r="AZ40" s="46">
        <v>2.2000000000000001E-3</v>
      </c>
      <c r="BA40" s="14">
        <v>16288</v>
      </c>
      <c r="BB40" s="98">
        <f t="shared" si="15"/>
        <v>24.432000000000002</v>
      </c>
      <c r="BC40" s="46">
        <v>1.5E-3</v>
      </c>
    </row>
    <row r="41" spans="1:55" x14ac:dyDescent="0.4">
      <c r="A41" s="125" t="s">
        <v>2</v>
      </c>
      <c r="B41" s="75">
        <v>29118.405999999999</v>
      </c>
      <c r="C41" s="123">
        <f t="shared" si="4"/>
        <v>960.90739800000006</v>
      </c>
      <c r="D41" s="16">
        <v>3.3000000000000002E-2</v>
      </c>
      <c r="E41" s="75">
        <v>34663.288</v>
      </c>
      <c r="F41" s="123">
        <f t="shared" si="5"/>
        <v>1126.5568600000001</v>
      </c>
      <c r="G41" s="16">
        <v>3.2500000000000001E-2</v>
      </c>
      <c r="H41" s="75">
        <v>42306.235000000001</v>
      </c>
      <c r="I41" s="123">
        <f t="shared" si="6"/>
        <v>1028.0415105000002</v>
      </c>
      <c r="J41" s="16">
        <v>2.4300000000000002E-2</v>
      </c>
      <c r="K41" s="75">
        <v>50029.624000000003</v>
      </c>
      <c r="L41" s="123">
        <f t="shared" si="7"/>
        <v>1190.7050512000001</v>
      </c>
      <c r="M41" s="16">
        <v>2.3799999999999998E-2</v>
      </c>
      <c r="N41" s="75">
        <v>59281</v>
      </c>
      <c r="O41" s="123">
        <f t="shared" si="8"/>
        <v>1049.2737</v>
      </c>
      <c r="P41" s="16">
        <v>1.77E-2</v>
      </c>
      <c r="Q41" s="14">
        <v>72394</v>
      </c>
      <c r="R41" s="107">
        <f t="shared" si="9"/>
        <v>1013.5159999999998</v>
      </c>
      <c r="S41" s="16">
        <v>1.3999999999999999E-2</v>
      </c>
      <c r="T41" s="14">
        <v>88127</v>
      </c>
      <c r="U41" s="107">
        <f t="shared" si="10"/>
        <v>987.02240000000018</v>
      </c>
      <c r="V41" s="16">
        <v>1.1200000000000002E-2</v>
      </c>
      <c r="W41" s="14">
        <v>105056</v>
      </c>
      <c r="X41" s="107">
        <f t="shared" si="11"/>
        <v>892.97600000000011</v>
      </c>
      <c r="Y41" s="16">
        <v>8.5000000000000006E-3</v>
      </c>
      <c r="Z41" s="14">
        <v>165785</v>
      </c>
      <c r="AA41" s="13">
        <f t="shared" si="16"/>
        <v>1807.0564999999999</v>
      </c>
      <c r="AB41" s="46">
        <v>1.09E-2</v>
      </c>
      <c r="AC41" s="14">
        <v>215972</v>
      </c>
      <c r="AD41" s="13">
        <f t="shared" si="17"/>
        <v>2721.2471999999998</v>
      </c>
      <c r="AE41" s="46">
        <v>1.26E-2</v>
      </c>
      <c r="AF41" s="14">
        <v>203774</v>
      </c>
      <c r="AG41" s="13">
        <f t="shared" si="18"/>
        <v>3586.4224000000004</v>
      </c>
      <c r="AH41" s="46">
        <v>1.7600000000000001E-2</v>
      </c>
      <c r="AI41" s="14">
        <v>219460</v>
      </c>
      <c r="AJ41" s="13">
        <f t="shared" si="19"/>
        <v>4893.9579999999996</v>
      </c>
      <c r="AK41" s="46">
        <v>2.23E-2</v>
      </c>
      <c r="AL41" s="14">
        <v>239606</v>
      </c>
      <c r="AM41" s="13">
        <f t="shared" si="20"/>
        <v>6301.6378000000004</v>
      </c>
      <c r="AN41" s="46">
        <v>2.63E-2</v>
      </c>
      <c r="AO41" s="14">
        <v>240229</v>
      </c>
      <c r="AP41" s="13">
        <f t="shared" si="21"/>
        <v>7831.4653999999991</v>
      </c>
      <c r="AQ41" s="46">
        <v>3.2599999999999997E-2</v>
      </c>
      <c r="AR41" s="75">
        <v>205299</v>
      </c>
      <c r="AS41" s="98">
        <f t="shared" si="12"/>
        <v>9505.3436999999994</v>
      </c>
      <c r="AT41" s="46">
        <v>4.6300000000000001E-2</v>
      </c>
      <c r="AU41" s="75">
        <v>194277</v>
      </c>
      <c r="AV41" s="98">
        <f t="shared" si="13"/>
        <v>10005.2655</v>
      </c>
      <c r="AW41" s="46">
        <v>5.1499999999999997E-2</v>
      </c>
      <c r="AX41" s="95">
        <v>196681</v>
      </c>
      <c r="AY41" s="98">
        <f t="shared" si="14"/>
        <v>9893.0543000000016</v>
      </c>
      <c r="AZ41" s="46">
        <v>5.0300000000000004E-2</v>
      </c>
      <c r="BA41" s="14">
        <v>213055</v>
      </c>
      <c r="BB41" s="98">
        <f t="shared" si="15"/>
        <v>10588.833500000001</v>
      </c>
      <c r="BC41" s="46">
        <v>4.9700000000000001E-2</v>
      </c>
    </row>
    <row r="42" spans="1:55" x14ac:dyDescent="0.4">
      <c r="A42" s="125" t="s">
        <v>5</v>
      </c>
      <c r="B42" s="75">
        <v>1261.8240000000001</v>
      </c>
      <c r="C42" s="123">
        <f t="shared" si="4"/>
        <v>29.400499200000002</v>
      </c>
      <c r="D42" s="16">
        <v>2.3300000000000001E-2</v>
      </c>
      <c r="E42" s="75">
        <v>3489.8380000000002</v>
      </c>
      <c r="F42" s="123">
        <f t="shared" si="5"/>
        <v>26.522768800000001</v>
      </c>
      <c r="G42" s="16">
        <v>7.6E-3</v>
      </c>
      <c r="H42" s="75">
        <v>1575.723</v>
      </c>
      <c r="I42" s="123">
        <f t="shared" si="6"/>
        <v>9.4543379999999999</v>
      </c>
      <c r="J42" s="16">
        <v>6.0000000000000001E-3</v>
      </c>
      <c r="K42" s="75">
        <v>3375.7289999999998</v>
      </c>
      <c r="L42" s="123">
        <f t="shared" si="7"/>
        <v>6.7514579999999995</v>
      </c>
      <c r="M42" s="16">
        <v>2E-3</v>
      </c>
      <c r="N42" s="75">
        <v>3570</v>
      </c>
      <c r="O42" s="123">
        <f t="shared" si="8"/>
        <v>1.4280000000000002</v>
      </c>
      <c r="P42" s="16">
        <v>4.0000000000000002E-4</v>
      </c>
      <c r="Q42" s="14">
        <v>4754</v>
      </c>
      <c r="R42" s="107">
        <f t="shared" si="9"/>
        <v>1.4261999999999999</v>
      </c>
      <c r="S42" s="16">
        <v>2.9999999999999997E-4</v>
      </c>
      <c r="T42" s="14">
        <v>5134</v>
      </c>
      <c r="U42" s="107">
        <f t="shared" si="10"/>
        <v>1.5401999999999998</v>
      </c>
      <c r="V42" s="16">
        <v>2.9999999999999997E-4</v>
      </c>
      <c r="W42" s="14">
        <v>5360</v>
      </c>
      <c r="X42" s="107">
        <f t="shared" si="11"/>
        <v>1.6079999999999999</v>
      </c>
      <c r="Y42" s="16">
        <v>2.9999999999999997E-4</v>
      </c>
      <c r="Z42" s="14">
        <v>6605</v>
      </c>
      <c r="AA42" s="13">
        <f t="shared" si="16"/>
        <v>1.3210000000000002</v>
      </c>
      <c r="AB42" s="46">
        <v>2.0000000000000001E-4</v>
      </c>
      <c r="AC42" s="14">
        <v>7493</v>
      </c>
      <c r="AD42" s="13">
        <f t="shared" si="17"/>
        <v>7.4930000000000003</v>
      </c>
      <c r="AE42" s="46">
        <v>1E-3</v>
      </c>
      <c r="AF42" s="14">
        <v>6599</v>
      </c>
      <c r="AG42" s="13">
        <f t="shared" si="18"/>
        <v>5.9390999999999998</v>
      </c>
      <c r="AH42" s="46">
        <v>8.9999999999999998E-4</v>
      </c>
      <c r="AI42" s="14">
        <v>6597</v>
      </c>
      <c r="AJ42" s="13">
        <f t="shared" si="19"/>
        <v>26.388000000000002</v>
      </c>
      <c r="AK42" s="46">
        <v>4.0000000000000001E-3</v>
      </c>
      <c r="AL42" s="14">
        <v>5586</v>
      </c>
      <c r="AM42" s="13">
        <f t="shared" si="20"/>
        <v>38.543399999999998</v>
      </c>
      <c r="AN42" s="46">
        <v>6.8999999999999999E-3</v>
      </c>
      <c r="AO42" s="14">
        <v>5461</v>
      </c>
      <c r="AP42" s="13">
        <f t="shared" si="21"/>
        <v>38.773099999999999</v>
      </c>
      <c r="AQ42" s="46">
        <v>7.0999999999999995E-3</v>
      </c>
      <c r="AR42" s="75">
        <v>5572</v>
      </c>
      <c r="AS42" s="98">
        <f t="shared" si="12"/>
        <v>105.86799999999999</v>
      </c>
      <c r="AT42" s="46">
        <v>1.9E-2</v>
      </c>
      <c r="AU42" s="75">
        <v>5849</v>
      </c>
      <c r="AV42" s="98">
        <f t="shared" si="13"/>
        <v>111.131</v>
      </c>
      <c r="AW42" s="46">
        <v>1.9E-2</v>
      </c>
      <c r="AX42" s="95">
        <v>4493</v>
      </c>
      <c r="AY42" s="98">
        <f t="shared" si="14"/>
        <v>130.74629999999999</v>
      </c>
      <c r="AZ42" s="46">
        <v>2.9100000000000001E-2</v>
      </c>
      <c r="BA42" s="14">
        <v>5826</v>
      </c>
      <c r="BB42" s="98">
        <f t="shared" si="15"/>
        <v>128.172</v>
      </c>
      <c r="BC42" s="46">
        <v>2.1999999999999999E-2</v>
      </c>
    </row>
    <row r="43" spans="1:55" x14ac:dyDescent="0.4">
      <c r="A43" s="9" t="s">
        <v>57</v>
      </c>
      <c r="B43" s="75">
        <v>777.55700000000002</v>
      </c>
      <c r="C43" s="123">
        <f t="shared" si="4"/>
        <v>19.9832149</v>
      </c>
      <c r="D43" s="16">
        <v>2.5700000000000001E-2</v>
      </c>
      <c r="E43" s="75">
        <v>2173.6979999999999</v>
      </c>
      <c r="F43" s="123">
        <f t="shared" si="5"/>
        <v>20.432761199999998</v>
      </c>
      <c r="G43" s="16">
        <v>9.4000000000000004E-3</v>
      </c>
      <c r="H43" s="75">
        <v>3326.9940000000001</v>
      </c>
      <c r="I43" s="123">
        <f t="shared" si="6"/>
        <v>4.9904910000000005</v>
      </c>
      <c r="J43" s="16">
        <v>1.5E-3</v>
      </c>
      <c r="K43" s="75">
        <v>4328.2510000000002</v>
      </c>
      <c r="L43" s="123">
        <f t="shared" si="7"/>
        <v>4.7610761000000004</v>
      </c>
      <c r="M43" s="16">
        <v>1.1000000000000001E-3</v>
      </c>
      <c r="N43" s="75">
        <v>5048</v>
      </c>
      <c r="O43" s="123">
        <f t="shared" si="8"/>
        <v>5.048</v>
      </c>
      <c r="P43" s="16">
        <v>1E-3</v>
      </c>
      <c r="Q43" s="14">
        <v>4055</v>
      </c>
      <c r="R43" s="107">
        <f t="shared" si="9"/>
        <v>4.8659999999999997</v>
      </c>
      <c r="S43" s="16">
        <v>1.1999999999999999E-3</v>
      </c>
      <c r="T43" s="14">
        <v>3375</v>
      </c>
      <c r="U43" s="107">
        <f t="shared" si="10"/>
        <v>5.0625</v>
      </c>
      <c r="V43" s="16">
        <v>1.5E-3</v>
      </c>
      <c r="W43" s="14">
        <v>3473</v>
      </c>
      <c r="X43" s="107">
        <f t="shared" si="11"/>
        <v>4.8622000000000005</v>
      </c>
      <c r="Y43" s="16">
        <v>1.4000000000000002E-3</v>
      </c>
      <c r="Z43" s="14">
        <v>2066</v>
      </c>
      <c r="AA43" s="13">
        <f t="shared" si="16"/>
        <v>4.9583999999999993</v>
      </c>
      <c r="AB43" s="46">
        <v>2.3999999999999998E-3</v>
      </c>
      <c r="AC43" s="14">
        <v>1243</v>
      </c>
      <c r="AD43" s="13">
        <f t="shared" si="17"/>
        <v>4.9720000000000004</v>
      </c>
      <c r="AE43" s="46">
        <v>4.0000000000000001E-3</v>
      </c>
      <c r="AF43" s="14">
        <v>1476</v>
      </c>
      <c r="AG43" s="13">
        <f t="shared" si="18"/>
        <v>0.29520000000000002</v>
      </c>
      <c r="AH43" s="46">
        <v>2.0000000000000001E-4</v>
      </c>
      <c r="AI43" s="14">
        <v>2286</v>
      </c>
      <c r="AJ43" s="13">
        <f t="shared" si="19"/>
        <v>0</v>
      </c>
      <c r="AK43" s="46">
        <v>0</v>
      </c>
      <c r="AL43" s="14">
        <v>3808</v>
      </c>
      <c r="AM43" s="13">
        <f t="shared" si="20"/>
        <v>0.38080000000000003</v>
      </c>
      <c r="AN43" s="46">
        <v>1E-4</v>
      </c>
      <c r="AO43" s="14">
        <v>8345</v>
      </c>
      <c r="AP43" s="13">
        <f t="shared" si="21"/>
        <v>39.221499999999992</v>
      </c>
      <c r="AQ43" s="46">
        <v>4.6999999999999993E-3</v>
      </c>
      <c r="AR43" s="75">
        <v>7058</v>
      </c>
      <c r="AS43" s="98">
        <f t="shared" si="12"/>
        <v>39.524799999999999</v>
      </c>
      <c r="AT43" s="46">
        <v>5.5999999999999999E-3</v>
      </c>
      <c r="AU43" s="75">
        <v>10065</v>
      </c>
      <c r="AV43" s="98">
        <f t="shared" si="13"/>
        <v>59.383499999999998</v>
      </c>
      <c r="AW43" s="46">
        <v>5.8999999999999999E-3</v>
      </c>
      <c r="AX43" s="95">
        <v>12717</v>
      </c>
      <c r="AY43" s="98">
        <f t="shared" si="14"/>
        <v>39.422699999999999</v>
      </c>
      <c r="AZ43" s="46">
        <v>3.0999999999999999E-3</v>
      </c>
      <c r="BA43" s="14">
        <v>15745</v>
      </c>
      <c r="BB43" s="98">
        <f t="shared" si="15"/>
        <v>39.362500000000004</v>
      </c>
      <c r="BC43" s="46">
        <v>2.5000000000000001E-3</v>
      </c>
    </row>
    <row r="44" spans="1:55" x14ac:dyDescent="0.4">
      <c r="A44" s="77" t="s">
        <v>9</v>
      </c>
      <c r="B44" s="75">
        <v>58969.718000000001</v>
      </c>
      <c r="C44" s="123">
        <f t="shared" si="4"/>
        <v>253.5697874</v>
      </c>
      <c r="D44" s="16">
        <v>4.3E-3</v>
      </c>
      <c r="E44" s="75">
        <v>66523.826000000001</v>
      </c>
      <c r="F44" s="123">
        <f t="shared" si="5"/>
        <v>279.40006919999996</v>
      </c>
      <c r="G44" s="16">
        <v>4.1999999999999997E-3</v>
      </c>
      <c r="H44" s="75">
        <v>65867.051000000007</v>
      </c>
      <c r="I44" s="123">
        <f t="shared" si="6"/>
        <v>276.64161419999999</v>
      </c>
      <c r="J44" s="16">
        <v>4.1999999999999997E-3</v>
      </c>
      <c r="K44" s="75">
        <v>79541.722999999998</v>
      </c>
      <c r="L44" s="123">
        <f t="shared" si="7"/>
        <v>214.7626521</v>
      </c>
      <c r="M44" s="16">
        <v>2.7000000000000001E-3</v>
      </c>
      <c r="N44" s="75">
        <v>84835</v>
      </c>
      <c r="O44" s="123">
        <f t="shared" si="8"/>
        <v>373.274</v>
      </c>
      <c r="P44" s="16">
        <v>4.4000000000000003E-3</v>
      </c>
      <c r="Q44" s="14">
        <v>88149</v>
      </c>
      <c r="R44" s="107">
        <f t="shared" si="9"/>
        <v>123.40860000000002</v>
      </c>
      <c r="S44" s="16">
        <v>1.4000000000000002E-3</v>
      </c>
      <c r="T44" s="14">
        <v>91454</v>
      </c>
      <c r="U44" s="107">
        <f t="shared" si="10"/>
        <v>109.74479999999998</v>
      </c>
      <c r="V44" s="16">
        <v>1.1999999999999999E-3</v>
      </c>
      <c r="W44" s="14">
        <v>101022</v>
      </c>
      <c r="X44" s="107">
        <f t="shared" si="11"/>
        <v>90.919799999999995</v>
      </c>
      <c r="Y44" s="16">
        <v>8.9999999999999998E-4</v>
      </c>
      <c r="Z44" s="14">
        <v>110649</v>
      </c>
      <c r="AA44" s="13">
        <f t="shared" si="16"/>
        <v>66.389399999999995</v>
      </c>
      <c r="AB44" s="46">
        <v>5.9999999999999995E-4</v>
      </c>
      <c r="AC44" s="14">
        <v>122593</v>
      </c>
      <c r="AD44" s="13">
        <f t="shared" si="17"/>
        <v>73.555799999999991</v>
      </c>
      <c r="AE44" s="46">
        <v>5.9999999999999995E-4</v>
      </c>
      <c r="AF44" s="14">
        <v>131253</v>
      </c>
      <c r="AG44" s="13">
        <f t="shared" si="18"/>
        <v>0</v>
      </c>
      <c r="AH44" s="46">
        <v>0</v>
      </c>
      <c r="AI44" s="14">
        <v>154897</v>
      </c>
      <c r="AJ44" s="13">
        <f t="shared" si="19"/>
        <v>0</v>
      </c>
      <c r="AK44" s="46">
        <v>0</v>
      </c>
      <c r="AL44" s="14">
        <v>189843</v>
      </c>
      <c r="AM44" s="13">
        <f t="shared" si="20"/>
        <v>0</v>
      </c>
      <c r="AN44" s="46">
        <v>0</v>
      </c>
      <c r="AO44" s="14">
        <v>208007</v>
      </c>
      <c r="AP44" s="13">
        <f t="shared" si="21"/>
        <v>20.800700000000003</v>
      </c>
      <c r="AQ44" s="46">
        <v>1E-4</v>
      </c>
      <c r="AR44" s="75">
        <v>201366</v>
      </c>
      <c r="AS44" s="98">
        <f t="shared" si="12"/>
        <v>40.273200000000003</v>
      </c>
      <c r="AT44" s="46">
        <v>2.0000000000000001E-4</v>
      </c>
      <c r="AU44" s="75">
        <v>185438</v>
      </c>
      <c r="AV44" s="98">
        <f t="shared" si="13"/>
        <v>37.087600000000002</v>
      </c>
      <c r="AW44" s="46">
        <v>2.0000000000000001E-4</v>
      </c>
      <c r="AX44" s="95">
        <v>164351</v>
      </c>
      <c r="AY44" s="98">
        <f t="shared" si="14"/>
        <v>756.01459999999997</v>
      </c>
      <c r="AZ44" s="46">
        <v>4.5999999999999999E-3</v>
      </c>
      <c r="BA44" s="14">
        <v>156787</v>
      </c>
      <c r="BB44" s="98">
        <f t="shared" si="15"/>
        <v>972.07939999999996</v>
      </c>
      <c r="BC44" s="46">
        <v>6.1999999999999998E-3</v>
      </c>
    </row>
    <row r="45" spans="1:55" x14ac:dyDescent="0.4">
      <c r="A45" s="125" t="s">
        <v>6</v>
      </c>
      <c r="B45" s="75">
        <v>20390.376</v>
      </c>
      <c r="C45" s="123">
        <f t="shared" si="4"/>
        <v>222.25509840000004</v>
      </c>
      <c r="D45" s="16">
        <v>1.0900000000000002E-2</v>
      </c>
      <c r="E45" s="75">
        <v>48445.296000000002</v>
      </c>
      <c r="F45" s="123">
        <f t="shared" si="5"/>
        <v>271.29365760000007</v>
      </c>
      <c r="G45" s="16">
        <v>5.6000000000000008E-3</v>
      </c>
      <c r="H45" s="75">
        <v>57263.989000000001</v>
      </c>
      <c r="I45" s="123">
        <f t="shared" si="6"/>
        <v>194.69756260000003</v>
      </c>
      <c r="J45" s="16">
        <v>3.4000000000000002E-3</v>
      </c>
      <c r="K45" s="75">
        <v>69040.043999999994</v>
      </c>
      <c r="L45" s="123">
        <f t="shared" si="7"/>
        <v>283.06418039999994</v>
      </c>
      <c r="M45" s="16">
        <v>4.0999999999999995E-3</v>
      </c>
      <c r="N45" s="75">
        <v>74098</v>
      </c>
      <c r="O45" s="123">
        <f t="shared" si="8"/>
        <v>281.57240000000002</v>
      </c>
      <c r="P45" s="16">
        <v>3.8E-3</v>
      </c>
      <c r="Q45" s="14">
        <v>73222</v>
      </c>
      <c r="R45" s="107">
        <f t="shared" si="9"/>
        <v>270.92140000000001</v>
      </c>
      <c r="S45" s="16">
        <v>3.7000000000000002E-3</v>
      </c>
      <c r="T45" s="14">
        <v>79648</v>
      </c>
      <c r="U45" s="107">
        <f t="shared" si="10"/>
        <v>390.27519999999998</v>
      </c>
      <c r="V45" s="16">
        <v>4.8999999999999998E-3</v>
      </c>
      <c r="W45" s="14">
        <v>79074</v>
      </c>
      <c r="X45" s="107">
        <f t="shared" si="11"/>
        <v>395.37</v>
      </c>
      <c r="Y45" s="16">
        <v>5.0000000000000001E-3</v>
      </c>
      <c r="Z45" s="14">
        <v>81371</v>
      </c>
      <c r="AA45" s="13">
        <f t="shared" si="16"/>
        <v>317.34690000000001</v>
      </c>
      <c r="AB45" s="46">
        <v>3.9000000000000003E-3</v>
      </c>
      <c r="AC45" s="14">
        <v>79504</v>
      </c>
      <c r="AD45" s="13">
        <f t="shared" si="17"/>
        <v>222.61120000000003</v>
      </c>
      <c r="AE45" s="46">
        <v>2.8000000000000004E-3</v>
      </c>
      <c r="AF45" s="14">
        <v>83125</v>
      </c>
      <c r="AG45" s="13">
        <f t="shared" si="18"/>
        <v>224.4375</v>
      </c>
      <c r="AH45" s="46">
        <v>2.7000000000000001E-3</v>
      </c>
      <c r="AI45" s="14">
        <v>71780</v>
      </c>
      <c r="AJ45" s="13">
        <f t="shared" si="19"/>
        <v>43.067999999999998</v>
      </c>
      <c r="AK45" s="46">
        <v>5.9999999999999995E-4</v>
      </c>
      <c r="AL45" s="14">
        <v>88290</v>
      </c>
      <c r="AM45" s="13">
        <f t="shared" si="20"/>
        <v>353.16</v>
      </c>
      <c r="AN45" s="46">
        <v>4.0000000000000001E-3</v>
      </c>
      <c r="AO45" s="14">
        <v>94853</v>
      </c>
      <c r="AP45" s="13">
        <f t="shared" si="21"/>
        <v>417.35320000000002</v>
      </c>
      <c r="AQ45" s="46">
        <v>4.4000000000000003E-3</v>
      </c>
      <c r="AR45" s="75">
        <v>90505</v>
      </c>
      <c r="AS45" s="98">
        <f t="shared" si="12"/>
        <v>380.12099999999998</v>
      </c>
      <c r="AT45" s="46">
        <v>4.1999999999999997E-3</v>
      </c>
      <c r="AU45" s="75">
        <v>119219</v>
      </c>
      <c r="AV45" s="98">
        <f t="shared" si="13"/>
        <v>786.84540000000004</v>
      </c>
      <c r="AW45" s="46">
        <v>6.6E-3</v>
      </c>
      <c r="AX45" s="95">
        <v>142608</v>
      </c>
      <c r="AY45" s="98">
        <f t="shared" si="14"/>
        <v>641.7360000000001</v>
      </c>
      <c r="AZ45" s="46">
        <v>4.5000000000000005E-3</v>
      </c>
      <c r="BA45" s="14">
        <v>199986</v>
      </c>
      <c r="BB45" s="98">
        <f t="shared" si="15"/>
        <v>699.95100000000002</v>
      </c>
      <c r="BC45" s="46">
        <v>3.5000000000000001E-3</v>
      </c>
    </row>
    <row r="46" spans="1:55" x14ac:dyDescent="0.4">
      <c r="A46" s="77" t="s">
        <v>91</v>
      </c>
      <c r="B46" s="75">
        <v>499.22899999999998</v>
      </c>
      <c r="C46" s="123">
        <f t="shared" si="4"/>
        <v>0.49922899999999998</v>
      </c>
      <c r="D46" s="16">
        <v>1E-3</v>
      </c>
      <c r="E46" s="75">
        <v>668.78300000000002</v>
      </c>
      <c r="F46" s="123">
        <f t="shared" si="5"/>
        <v>0.26751320000000001</v>
      </c>
      <c r="G46" s="16">
        <v>4.0000000000000002E-4</v>
      </c>
      <c r="H46" s="75">
        <v>684.39800000000002</v>
      </c>
      <c r="I46" s="123">
        <f t="shared" si="6"/>
        <v>0.27375920000000004</v>
      </c>
      <c r="J46" s="16">
        <v>4.0000000000000002E-4</v>
      </c>
      <c r="K46" s="75">
        <v>682.31100000000004</v>
      </c>
      <c r="L46" s="123">
        <f t="shared" si="7"/>
        <v>0.27292440000000001</v>
      </c>
      <c r="M46" s="16">
        <v>4.0000000000000002E-4</v>
      </c>
      <c r="N46" s="75">
        <v>1011</v>
      </c>
      <c r="O46" s="123">
        <f t="shared" si="8"/>
        <v>1.5165</v>
      </c>
      <c r="P46" s="16">
        <v>1.5E-3</v>
      </c>
      <c r="Q46" s="14">
        <v>1375</v>
      </c>
      <c r="R46" s="107">
        <f t="shared" si="9"/>
        <v>0.41249999999999998</v>
      </c>
      <c r="S46" s="16">
        <v>2.9999999999999997E-4</v>
      </c>
      <c r="T46" s="14">
        <v>2424</v>
      </c>
      <c r="U46" s="107">
        <f t="shared" si="10"/>
        <v>0.2424</v>
      </c>
      <c r="V46" s="16">
        <v>1E-4</v>
      </c>
      <c r="W46" s="14">
        <v>3264</v>
      </c>
      <c r="X46" s="107">
        <f t="shared" si="11"/>
        <v>0.32640000000000002</v>
      </c>
      <c r="Y46" s="16">
        <v>1E-4</v>
      </c>
      <c r="Z46" s="14">
        <v>4451</v>
      </c>
      <c r="AA46" s="13">
        <f t="shared" si="16"/>
        <v>0.4451</v>
      </c>
      <c r="AB46" s="46">
        <v>1E-4</v>
      </c>
      <c r="AC46" s="14">
        <v>4197</v>
      </c>
      <c r="AD46" s="13">
        <f t="shared" si="17"/>
        <v>0.41970000000000002</v>
      </c>
      <c r="AE46" s="46">
        <v>1E-4</v>
      </c>
      <c r="AF46" s="14">
        <v>5839</v>
      </c>
      <c r="AG46" s="13">
        <f t="shared" si="18"/>
        <v>0</v>
      </c>
      <c r="AH46" s="46">
        <v>0</v>
      </c>
      <c r="AI46" s="14">
        <v>6039</v>
      </c>
      <c r="AJ46" s="13">
        <f t="shared" si="19"/>
        <v>181.17</v>
      </c>
      <c r="AK46" s="46">
        <v>0.03</v>
      </c>
      <c r="AL46" s="14">
        <v>4633</v>
      </c>
      <c r="AM46" s="13">
        <f t="shared" si="20"/>
        <v>196.4392</v>
      </c>
      <c r="AN46" s="46">
        <v>4.24E-2</v>
      </c>
      <c r="AO46" s="14">
        <v>4658</v>
      </c>
      <c r="AP46" s="13">
        <f t="shared" si="21"/>
        <v>199.36240000000001</v>
      </c>
      <c r="AQ46" s="46">
        <v>4.2800000000000005E-2</v>
      </c>
      <c r="AR46" s="75">
        <v>4735</v>
      </c>
      <c r="AS46" s="98">
        <f t="shared" si="12"/>
        <v>249.06100000000001</v>
      </c>
      <c r="AT46" s="46">
        <v>5.2600000000000001E-2</v>
      </c>
      <c r="AU46" s="75">
        <v>4540</v>
      </c>
      <c r="AV46" s="98">
        <f t="shared" si="13"/>
        <v>274.21600000000001</v>
      </c>
      <c r="AW46" s="46">
        <v>6.0400000000000002E-2</v>
      </c>
      <c r="AX46" s="95">
        <v>4925</v>
      </c>
      <c r="AY46" s="98">
        <f t="shared" si="14"/>
        <v>275.3075</v>
      </c>
      <c r="AZ46" s="46">
        <v>5.5899999999999998E-2</v>
      </c>
      <c r="BA46" s="14">
        <v>4703</v>
      </c>
      <c r="BB46" s="98">
        <f t="shared" si="15"/>
        <v>235.62029999999999</v>
      </c>
      <c r="BC46" s="46">
        <v>5.0099999999999999E-2</v>
      </c>
    </row>
    <row r="47" spans="1:55" x14ac:dyDescent="0.4">
      <c r="A47" s="77" t="s">
        <v>8</v>
      </c>
      <c r="B47" s="75">
        <v>24591.698</v>
      </c>
      <c r="C47" s="123">
        <f t="shared" si="4"/>
        <v>0</v>
      </c>
      <c r="D47" s="16">
        <v>0</v>
      </c>
      <c r="E47" s="75">
        <v>70559.873999999996</v>
      </c>
      <c r="F47" s="123">
        <f t="shared" si="5"/>
        <v>155.2317228</v>
      </c>
      <c r="G47" s="16">
        <v>2.2000000000000001E-3</v>
      </c>
      <c r="H47" s="75">
        <v>84052.94</v>
      </c>
      <c r="I47" s="123">
        <f t="shared" si="6"/>
        <v>0</v>
      </c>
      <c r="J47" s="16">
        <v>0</v>
      </c>
      <c r="K47" s="75">
        <v>98194.06</v>
      </c>
      <c r="L47" s="123">
        <f t="shared" si="7"/>
        <v>0</v>
      </c>
      <c r="M47" s="16">
        <v>0</v>
      </c>
      <c r="N47" s="75">
        <v>93274</v>
      </c>
      <c r="O47" s="123">
        <f t="shared" si="8"/>
        <v>0</v>
      </c>
      <c r="P47" s="16">
        <v>0</v>
      </c>
      <c r="Q47" s="14">
        <v>90025</v>
      </c>
      <c r="R47" s="107">
        <f t="shared" si="9"/>
        <v>0</v>
      </c>
      <c r="S47" s="16">
        <v>0</v>
      </c>
      <c r="T47" s="14">
        <v>78159</v>
      </c>
      <c r="U47" s="107">
        <f t="shared" si="10"/>
        <v>0</v>
      </c>
      <c r="V47" s="16">
        <v>0</v>
      </c>
      <c r="W47" s="14">
        <v>67243</v>
      </c>
      <c r="X47" s="107">
        <f t="shared" si="11"/>
        <v>0</v>
      </c>
      <c r="Y47" s="16">
        <v>0</v>
      </c>
      <c r="Z47" s="14">
        <v>55106</v>
      </c>
      <c r="AA47" s="13">
        <f t="shared" si="16"/>
        <v>49.595399999999998</v>
      </c>
      <c r="AB47" s="46">
        <v>8.9999999999999998E-4</v>
      </c>
      <c r="AC47" s="14">
        <v>51036</v>
      </c>
      <c r="AD47" s="13">
        <f t="shared" si="17"/>
        <v>51.036000000000001</v>
      </c>
      <c r="AE47" s="46">
        <v>1E-3</v>
      </c>
      <c r="AF47" s="14">
        <v>50527</v>
      </c>
      <c r="AG47" s="13">
        <f t="shared" si="18"/>
        <v>106.10669999999999</v>
      </c>
      <c r="AH47" s="46">
        <v>2.0999999999999999E-3</v>
      </c>
      <c r="AI47" s="14">
        <v>56625</v>
      </c>
      <c r="AJ47" s="13">
        <f t="shared" si="19"/>
        <v>96.262500000000003</v>
      </c>
      <c r="AK47" s="46">
        <v>1.7000000000000001E-3</v>
      </c>
      <c r="AL47" s="14">
        <v>79168</v>
      </c>
      <c r="AM47" s="13">
        <f t="shared" si="20"/>
        <v>47.500799999999998</v>
      </c>
      <c r="AN47" s="46">
        <v>5.9999999999999995E-4</v>
      </c>
      <c r="AO47" s="14">
        <v>93012</v>
      </c>
      <c r="AP47" s="13">
        <f t="shared" si="21"/>
        <v>18.602399999999999</v>
      </c>
      <c r="AQ47" s="46">
        <v>2.0000000000000001E-4</v>
      </c>
      <c r="AR47" s="75">
        <v>92518</v>
      </c>
      <c r="AS47" s="98">
        <f t="shared" si="12"/>
        <v>0</v>
      </c>
      <c r="AT47" s="46">
        <v>0</v>
      </c>
      <c r="AU47" s="75">
        <v>100191</v>
      </c>
      <c r="AV47" s="98">
        <f t="shared" si="13"/>
        <v>20.0382</v>
      </c>
      <c r="AW47" s="46">
        <v>2.0000000000000001E-4</v>
      </c>
      <c r="AX47" s="95">
        <v>109135</v>
      </c>
      <c r="AY47" s="98">
        <f t="shared" si="14"/>
        <v>152.78900000000002</v>
      </c>
      <c r="AZ47" s="46">
        <v>1.4000000000000002E-3</v>
      </c>
      <c r="BA47" s="14">
        <v>150951</v>
      </c>
      <c r="BB47" s="98">
        <f t="shared" si="15"/>
        <v>75.475499999999997</v>
      </c>
      <c r="BC47" s="46">
        <v>5.0000000000000001E-4</v>
      </c>
    </row>
    <row r="48" spans="1:55" x14ac:dyDescent="0.4">
      <c r="A48" s="77" t="s">
        <v>78</v>
      </c>
      <c r="B48" s="75">
        <v>1103.509</v>
      </c>
      <c r="C48" s="123">
        <f t="shared" si="4"/>
        <v>54.071941000000002</v>
      </c>
      <c r="D48" s="16">
        <v>4.9000000000000002E-2</v>
      </c>
      <c r="E48" s="75">
        <v>1256.5650000000001</v>
      </c>
      <c r="F48" s="123">
        <f t="shared" si="5"/>
        <v>44.105431500000002</v>
      </c>
      <c r="G48" s="16">
        <v>3.5099999999999999E-2</v>
      </c>
      <c r="H48" s="75">
        <v>1841.8040000000001</v>
      </c>
      <c r="I48" s="123">
        <f t="shared" si="6"/>
        <v>5.1570512000000006</v>
      </c>
      <c r="J48" s="16">
        <v>2.8000000000000004E-3</v>
      </c>
      <c r="K48" s="75">
        <v>1625.692</v>
      </c>
      <c r="L48" s="123">
        <f t="shared" si="7"/>
        <v>0</v>
      </c>
      <c r="M48" s="16">
        <v>0</v>
      </c>
      <c r="N48" s="75">
        <v>2769</v>
      </c>
      <c r="O48" s="123">
        <f t="shared" si="8"/>
        <v>43.473300000000009</v>
      </c>
      <c r="P48" s="16">
        <v>1.5700000000000002E-2</v>
      </c>
      <c r="Q48" s="14">
        <v>2858</v>
      </c>
      <c r="R48" s="107">
        <f t="shared" si="9"/>
        <v>0</v>
      </c>
      <c r="S48" s="16">
        <v>0</v>
      </c>
      <c r="T48" s="14">
        <v>2471</v>
      </c>
      <c r="U48" s="107">
        <f t="shared" si="10"/>
        <v>0</v>
      </c>
      <c r="V48" s="16">
        <v>0</v>
      </c>
      <c r="W48" s="14">
        <v>2302</v>
      </c>
      <c r="X48" s="107">
        <f t="shared" si="11"/>
        <v>0</v>
      </c>
      <c r="Y48" s="16">
        <v>0</v>
      </c>
      <c r="Z48" s="14">
        <v>1735</v>
      </c>
      <c r="AA48" s="13">
        <f t="shared" si="16"/>
        <v>36.955500000000001</v>
      </c>
      <c r="AB48" s="46">
        <v>2.1299999999999999E-2</v>
      </c>
      <c r="AC48" s="14">
        <v>2016</v>
      </c>
      <c r="AD48" s="13">
        <f t="shared" si="17"/>
        <v>36.892800000000001</v>
      </c>
      <c r="AE48" s="46">
        <v>1.83E-2</v>
      </c>
      <c r="AF48" s="14">
        <v>1961</v>
      </c>
      <c r="AG48" s="13">
        <f t="shared" si="18"/>
        <v>11.9621</v>
      </c>
      <c r="AH48" s="46">
        <v>6.0999999999999995E-3</v>
      </c>
      <c r="AI48" s="14">
        <v>2487</v>
      </c>
      <c r="AJ48" s="13">
        <f t="shared" si="19"/>
        <v>0</v>
      </c>
      <c r="AK48" s="46">
        <v>0</v>
      </c>
      <c r="AL48" s="14">
        <v>2173</v>
      </c>
      <c r="AM48" s="13">
        <f t="shared" si="20"/>
        <v>0.86920000000000008</v>
      </c>
      <c r="AN48" s="46">
        <v>4.0000000000000002E-4</v>
      </c>
      <c r="AO48" s="14">
        <v>1548</v>
      </c>
      <c r="AP48" s="13">
        <f t="shared" si="21"/>
        <v>10.6812</v>
      </c>
      <c r="AQ48" s="46">
        <v>6.8999999999999999E-3</v>
      </c>
      <c r="AR48" s="75">
        <v>1511</v>
      </c>
      <c r="AS48" s="98">
        <f t="shared" si="12"/>
        <v>11.3325</v>
      </c>
      <c r="AT48" s="46">
        <v>7.4999999999999997E-3</v>
      </c>
      <c r="AU48" s="75">
        <v>2052</v>
      </c>
      <c r="AV48" s="98">
        <f t="shared" si="13"/>
        <v>11.901599999999998</v>
      </c>
      <c r="AW48" s="46">
        <v>5.7999999999999996E-3</v>
      </c>
      <c r="AX48" s="95">
        <v>1966</v>
      </c>
      <c r="AY48" s="98">
        <f t="shared" si="14"/>
        <v>2.5558000000000001</v>
      </c>
      <c r="AZ48" s="46">
        <v>1.2999999999999999E-3</v>
      </c>
      <c r="BA48" s="14">
        <v>1596</v>
      </c>
      <c r="BB48" s="98">
        <f t="shared" si="15"/>
        <v>14.363999999999999</v>
      </c>
      <c r="BC48" s="46">
        <v>8.9999999999999993E-3</v>
      </c>
    </row>
    <row r="49" spans="1:55" x14ac:dyDescent="0.4">
      <c r="A49" s="77" t="s">
        <v>77</v>
      </c>
      <c r="B49" s="75">
        <v>1690.1320000000001</v>
      </c>
      <c r="C49" s="123">
        <f t="shared" si="4"/>
        <v>7.6055940000000009</v>
      </c>
      <c r="D49" s="16">
        <v>4.5000000000000005E-3</v>
      </c>
      <c r="E49" s="75">
        <v>1789.8530000000001</v>
      </c>
      <c r="F49" s="123">
        <f t="shared" si="5"/>
        <v>15.5717211</v>
      </c>
      <c r="G49" s="16">
        <v>8.6999999999999994E-3</v>
      </c>
      <c r="H49" s="75">
        <v>1496.2280000000001</v>
      </c>
      <c r="I49" s="123">
        <f t="shared" si="6"/>
        <v>0</v>
      </c>
      <c r="J49" s="16">
        <v>0</v>
      </c>
      <c r="K49" s="75">
        <v>1156.3510000000001</v>
      </c>
      <c r="L49" s="123">
        <f t="shared" si="7"/>
        <v>3.9315934000000006</v>
      </c>
      <c r="M49" s="16">
        <v>3.4000000000000002E-3</v>
      </c>
      <c r="N49" s="75">
        <v>771</v>
      </c>
      <c r="O49" s="123">
        <f t="shared" si="8"/>
        <v>5.2428000000000008</v>
      </c>
      <c r="P49" s="16">
        <v>6.8000000000000005E-3</v>
      </c>
      <c r="Q49" s="14">
        <v>755</v>
      </c>
      <c r="R49" s="107">
        <f t="shared" si="9"/>
        <v>5.2849999999999993</v>
      </c>
      <c r="S49" s="16">
        <v>6.9999999999999993E-3</v>
      </c>
      <c r="T49" s="14">
        <v>758</v>
      </c>
      <c r="U49" s="107">
        <f t="shared" si="10"/>
        <v>1.9708000000000003</v>
      </c>
      <c r="V49" s="16">
        <v>2.6000000000000003E-3</v>
      </c>
      <c r="W49" s="14">
        <v>425</v>
      </c>
      <c r="X49" s="107">
        <f t="shared" si="11"/>
        <v>1.9975000000000001</v>
      </c>
      <c r="Y49" s="16">
        <v>4.7000000000000002E-3</v>
      </c>
      <c r="Z49" s="14">
        <v>446</v>
      </c>
      <c r="AA49" s="13">
        <f t="shared" si="16"/>
        <v>2.0070000000000001</v>
      </c>
      <c r="AB49" s="46">
        <v>4.5000000000000005E-3</v>
      </c>
      <c r="AC49" s="14">
        <v>399</v>
      </c>
      <c r="AD49" s="13">
        <f t="shared" si="17"/>
        <v>1.9950000000000001</v>
      </c>
      <c r="AE49" s="46">
        <v>5.0000000000000001E-3</v>
      </c>
      <c r="AF49" s="14">
        <v>467</v>
      </c>
      <c r="AG49" s="13">
        <f t="shared" si="18"/>
        <v>2.0081000000000002</v>
      </c>
      <c r="AH49" s="46">
        <v>4.3E-3</v>
      </c>
      <c r="AI49" s="14">
        <v>952</v>
      </c>
      <c r="AJ49" s="13">
        <f t="shared" si="19"/>
        <v>1.9991999999999999</v>
      </c>
      <c r="AK49" s="46">
        <v>2.0999999999999999E-3</v>
      </c>
      <c r="AL49" s="14">
        <v>2178</v>
      </c>
      <c r="AM49" s="13">
        <f t="shared" si="20"/>
        <v>1.9601999999999999</v>
      </c>
      <c r="AN49" s="46">
        <v>8.9999999999999998E-4</v>
      </c>
      <c r="AO49" s="14">
        <v>2749</v>
      </c>
      <c r="AP49" s="13">
        <f t="shared" si="21"/>
        <v>5.7728999999999999</v>
      </c>
      <c r="AQ49" s="46">
        <v>2.0999999999999999E-3</v>
      </c>
      <c r="AR49" s="75">
        <v>2788</v>
      </c>
      <c r="AS49" s="98">
        <f t="shared" si="12"/>
        <v>1.9516</v>
      </c>
      <c r="AT49" s="46">
        <v>6.9999999999999999E-4</v>
      </c>
      <c r="AU49" s="75">
        <v>2402</v>
      </c>
      <c r="AV49" s="98">
        <f t="shared" si="13"/>
        <v>0</v>
      </c>
      <c r="AW49" s="46">
        <v>0</v>
      </c>
      <c r="AX49" s="95">
        <v>1977</v>
      </c>
      <c r="AY49" s="98">
        <f t="shared" si="14"/>
        <v>0</v>
      </c>
      <c r="AZ49" s="46">
        <v>0</v>
      </c>
      <c r="BA49" s="14">
        <v>1468</v>
      </c>
      <c r="BB49" s="98">
        <f t="shared" si="15"/>
        <v>0</v>
      </c>
      <c r="BC49" s="46">
        <v>0</v>
      </c>
    </row>
    <row r="50" spans="1:55" x14ac:dyDescent="0.4">
      <c r="A50" s="77" t="s">
        <v>92</v>
      </c>
      <c r="B50" s="75">
        <v>1296.4349999999999</v>
      </c>
      <c r="C50" s="123">
        <f t="shared" si="4"/>
        <v>0</v>
      </c>
      <c r="D50" s="16">
        <v>0</v>
      </c>
      <c r="E50" s="75">
        <v>1514.1020000000001</v>
      </c>
      <c r="F50" s="123">
        <f t="shared" si="5"/>
        <v>0</v>
      </c>
      <c r="G50" s="16">
        <v>0</v>
      </c>
      <c r="H50" s="75">
        <v>3194.0680000000002</v>
      </c>
      <c r="I50" s="123">
        <f t="shared" si="6"/>
        <v>0</v>
      </c>
      <c r="J50" s="16">
        <v>0</v>
      </c>
      <c r="K50" s="75">
        <v>3167.5740000000001</v>
      </c>
      <c r="L50" s="123">
        <f t="shared" si="7"/>
        <v>0</v>
      </c>
      <c r="M50" s="16">
        <v>0</v>
      </c>
      <c r="N50" s="75">
        <v>2329</v>
      </c>
      <c r="O50" s="123">
        <f t="shared" si="8"/>
        <v>0</v>
      </c>
      <c r="P50" s="16">
        <v>0</v>
      </c>
      <c r="Q50" s="14">
        <v>2281</v>
      </c>
      <c r="R50" s="107">
        <f t="shared" si="9"/>
        <v>0</v>
      </c>
      <c r="S50" s="16">
        <v>0</v>
      </c>
      <c r="T50" s="14">
        <v>2072</v>
      </c>
      <c r="U50" s="107">
        <f t="shared" si="10"/>
        <v>0</v>
      </c>
      <c r="V50" s="16">
        <v>0</v>
      </c>
      <c r="W50" s="14">
        <v>2219</v>
      </c>
      <c r="X50" s="107">
        <f t="shared" si="11"/>
        <v>0</v>
      </c>
      <c r="Y50" s="16">
        <v>0</v>
      </c>
      <c r="Z50" s="14">
        <v>2516</v>
      </c>
      <c r="AA50" s="13">
        <f t="shared" si="16"/>
        <v>0</v>
      </c>
      <c r="AB50" s="46">
        <v>0</v>
      </c>
      <c r="AC50" s="14">
        <v>2459</v>
      </c>
      <c r="AD50" s="13">
        <f t="shared" si="17"/>
        <v>0</v>
      </c>
      <c r="AE50" s="46">
        <v>0</v>
      </c>
      <c r="AF50" s="14">
        <v>3000</v>
      </c>
      <c r="AG50" s="13">
        <f t="shared" si="18"/>
        <v>0</v>
      </c>
      <c r="AH50" s="46">
        <v>0</v>
      </c>
      <c r="AI50" s="14">
        <v>3855</v>
      </c>
      <c r="AJ50" s="13">
        <f t="shared" si="19"/>
        <v>0</v>
      </c>
      <c r="AK50" s="46">
        <v>0</v>
      </c>
      <c r="AL50" s="14">
        <v>5535</v>
      </c>
      <c r="AM50" s="13">
        <f t="shared" si="20"/>
        <v>0</v>
      </c>
      <c r="AN50" s="46">
        <v>0</v>
      </c>
      <c r="AO50" s="14">
        <v>8143</v>
      </c>
      <c r="AP50" s="13">
        <f t="shared" si="21"/>
        <v>0</v>
      </c>
      <c r="AQ50" s="46">
        <v>0</v>
      </c>
      <c r="AR50" s="75">
        <v>9517</v>
      </c>
      <c r="AS50" s="98">
        <f t="shared" si="12"/>
        <v>10.4687</v>
      </c>
      <c r="AT50" s="46">
        <v>1.1000000000000001E-3</v>
      </c>
      <c r="AU50" s="75">
        <v>11537</v>
      </c>
      <c r="AV50" s="98">
        <f t="shared" si="13"/>
        <v>16.151800000000001</v>
      </c>
      <c r="AW50" s="46">
        <v>1.4E-3</v>
      </c>
      <c r="AX50" s="95">
        <v>12023</v>
      </c>
      <c r="AY50" s="98">
        <f t="shared" si="14"/>
        <v>16.832200000000004</v>
      </c>
      <c r="AZ50" s="46">
        <v>1.4000000000000002E-3</v>
      </c>
      <c r="BA50" s="14">
        <v>11538</v>
      </c>
      <c r="BB50" s="98">
        <f t="shared" si="15"/>
        <v>6.9227999999999996</v>
      </c>
      <c r="BC50" s="46">
        <v>5.9999999999999995E-4</v>
      </c>
    </row>
    <row r="51" spans="1:55" x14ac:dyDescent="0.4">
      <c r="A51" s="77" t="s">
        <v>79</v>
      </c>
      <c r="B51" s="75">
        <v>1954.6</v>
      </c>
      <c r="C51" s="123">
        <f t="shared" si="4"/>
        <v>29.318999999999999</v>
      </c>
      <c r="D51" s="16">
        <v>1.4999999999999999E-2</v>
      </c>
      <c r="E51" s="75">
        <v>3107</v>
      </c>
      <c r="F51" s="123">
        <f t="shared" si="5"/>
        <v>26.098799999999997</v>
      </c>
      <c r="G51" s="16">
        <v>8.3999999999999995E-3</v>
      </c>
      <c r="H51" s="75">
        <v>2692.8870000000002</v>
      </c>
      <c r="I51" s="123">
        <f t="shared" si="6"/>
        <v>0</v>
      </c>
      <c r="J51" s="16">
        <v>0</v>
      </c>
      <c r="K51" s="75">
        <v>2505.4589999999998</v>
      </c>
      <c r="L51" s="123">
        <f t="shared" si="7"/>
        <v>0</v>
      </c>
      <c r="M51" s="16">
        <v>0</v>
      </c>
      <c r="N51" s="75">
        <v>2331</v>
      </c>
      <c r="O51" s="123">
        <f t="shared" si="8"/>
        <v>0</v>
      </c>
      <c r="P51" s="16">
        <v>0</v>
      </c>
      <c r="Q51" s="14">
        <v>3008</v>
      </c>
      <c r="R51" s="107">
        <f t="shared" si="9"/>
        <v>0</v>
      </c>
      <c r="S51" s="16">
        <v>0</v>
      </c>
      <c r="T51" s="14">
        <v>2647</v>
      </c>
      <c r="U51" s="107">
        <f t="shared" si="10"/>
        <v>0</v>
      </c>
      <c r="V51" s="16">
        <v>0</v>
      </c>
      <c r="W51" s="14">
        <v>2501</v>
      </c>
      <c r="X51" s="107">
        <f t="shared" si="11"/>
        <v>0</v>
      </c>
      <c r="Y51" s="16">
        <v>0</v>
      </c>
      <c r="Z51" s="14">
        <v>2948</v>
      </c>
      <c r="AA51" s="13">
        <f t="shared" si="16"/>
        <v>0.58960000000000001</v>
      </c>
      <c r="AB51" s="46">
        <v>2.0000000000000001E-4</v>
      </c>
      <c r="AC51" s="14">
        <v>3008</v>
      </c>
      <c r="AD51" s="13">
        <f t="shared" si="17"/>
        <v>2.1056000000000004</v>
      </c>
      <c r="AE51" s="46">
        <v>7.000000000000001E-4</v>
      </c>
      <c r="AF51" s="14">
        <v>3097</v>
      </c>
      <c r="AG51" s="13">
        <f t="shared" si="18"/>
        <v>1.5485</v>
      </c>
      <c r="AH51" s="46">
        <v>5.0000000000000001E-4</v>
      </c>
      <c r="AI51" s="14">
        <v>3726</v>
      </c>
      <c r="AJ51" s="13">
        <f t="shared" si="19"/>
        <v>0</v>
      </c>
      <c r="AK51" s="46">
        <v>0</v>
      </c>
      <c r="AL51" s="14">
        <v>4072</v>
      </c>
      <c r="AM51" s="13">
        <f t="shared" si="20"/>
        <v>0</v>
      </c>
      <c r="AN51" s="46">
        <v>0</v>
      </c>
      <c r="AO51" s="14">
        <v>3890</v>
      </c>
      <c r="AP51" s="13">
        <f t="shared" si="21"/>
        <v>0</v>
      </c>
      <c r="AQ51" s="46">
        <v>0</v>
      </c>
      <c r="AR51" s="75">
        <v>5730</v>
      </c>
      <c r="AS51" s="98">
        <f t="shared" si="12"/>
        <v>0</v>
      </c>
      <c r="AT51" s="46">
        <v>0</v>
      </c>
      <c r="AU51" s="75">
        <v>5037</v>
      </c>
      <c r="AV51" s="98">
        <f t="shared" si="13"/>
        <v>15.111000000000001</v>
      </c>
      <c r="AW51" s="46">
        <v>3.0000000000000001E-3</v>
      </c>
      <c r="AX51" s="95">
        <v>4672</v>
      </c>
      <c r="AY51" s="98">
        <f t="shared" si="14"/>
        <v>0</v>
      </c>
      <c r="AZ51" s="46">
        <v>0</v>
      </c>
      <c r="BA51" s="14">
        <v>6407</v>
      </c>
      <c r="BB51" s="98">
        <f t="shared" si="15"/>
        <v>0</v>
      </c>
      <c r="BC51" s="46">
        <v>0</v>
      </c>
    </row>
    <row r="52" spans="1:55" x14ac:dyDescent="0.4">
      <c r="A52" s="77" t="s">
        <v>93</v>
      </c>
      <c r="B52" s="75">
        <v>4646.0200000000004</v>
      </c>
      <c r="C52" s="123">
        <f t="shared" si="4"/>
        <v>0</v>
      </c>
      <c r="D52" s="16">
        <v>0</v>
      </c>
      <c r="E52" s="75">
        <v>14180.41</v>
      </c>
      <c r="F52" s="123">
        <f t="shared" si="5"/>
        <v>0</v>
      </c>
      <c r="G52" s="16">
        <v>0</v>
      </c>
      <c r="H52" s="75">
        <v>17064.66</v>
      </c>
      <c r="I52" s="123">
        <f t="shared" si="6"/>
        <v>0</v>
      </c>
      <c r="J52" s="16">
        <v>0</v>
      </c>
      <c r="K52" s="75">
        <v>19062.310000000001</v>
      </c>
      <c r="L52" s="123">
        <f t="shared" si="7"/>
        <v>0</v>
      </c>
      <c r="M52" s="16">
        <v>0</v>
      </c>
      <c r="N52" s="75">
        <v>15752</v>
      </c>
      <c r="O52" s="123">
        <f t="shared" si="8"/>
        <v>0</v>
      </c>
      <c r="P52" s="16">
        <v>0</v>
      </c>
      <c r="Q52" s="14">
        <v>12338</v>
      </c>
      <c r="R52" s="107">
        <f t="shared" si="9"/>
        <v>0</v>
      </c>
      <c r="S52" s="16">
        <v>0</v>
      </c>
      <c r="T52" s="14">
        <v>7945</v>
      </c>
      <c r="U52" s="107">
        <f t="shared" si="10"/>
        <v>0</v>
      </c>
      <c r="V52" s="16">
        <v>0</v>
      </c>
      <c r="W52" s="14">
        <v>6474</v>
      </c>
      <c r="X52" s="107">
        <f t="shared" si="11"/>
        <v>0</v>
      </c>
      <c r="Y52" s="16">
        <v>0</v>
      </c>
      <c r="Z52" s="14">
        <v>7073</v>
      </c>
      <c r="AA52" s="13">
        <f t="shared" si="16"/>
        <v>0</v>
      </c>
      <c r="AB52" s="46">
        <v>0</v>
      </c>
      <c r="AC52" s="14">
        <v>7263</v>
      </c>
      <c r="AD52" s="13">
        <f t="shared" si="17"/>
        <v>0</v>
      </c>
      <c r="AE52" s="46">
        <v>0</v>
      </c>
      <c r="AF52" s="14">
        <v>5199</v>
      </c>
      <c r="AG52" s="13">
        <f t="shared" si="18"/>
        <v>0</v>
      </c>
      <c r="AH52" s="46">
        <v>0</v>
      </c>
      <c r="AI52" s="14">
        <v>2860</v>
      </c>
      <c r="AJ52" s="13">
        <f t="shared" si="19"/>
        <v>0</v>
      </c>
      <c r="AK52" s="46">
        <v>0</v>
      </c>
      <c r="AL52" s="14">
        <v>8644</v>
      </c>
      <c r="AM52" s="13">
        <f t="shared" si="20"/>
        <v>0</v>
      </c>
      <c r="AN52" s="46">
        <v>0</v>
      </c>
      <c r="AO52" s="14">
        <v>6312</v>
      </c>
      <c r="AP52" s="13">
        <f t="shared" si="21"/>
        <v>0</v>
      </c>
      <c r="AQ52" s="46">
        <v>0</v>
      </c>
      <c r="AR52" s="75">
        <v>5942</v>
      </c>
      <c r="AS52" s="98">
        <f t="shared" si="12"/>
        <v>0</v>
      </c>
      <c r="AT52" s="46">
        <v>0</v>
      </c>
      <c r="AU52" s="75">
        <v>4529</v>
      </c>
      <c r="AV52" s="98">
        <f t="shared" si="13"/>
        <v>0</v>
      </c>
      <c r="AW52" s="46">
        <v>0</v>
      </c>
      <c r="AX52" s="95">
        <v>3923</v>
      </c>
      <c r="AY52" s="98">
        <f t="shared" si="14"/>
        <v>0</v>
      </c>
      <c r="AZ52" s="46">
        <v>0</v>
      </c>
      <c r="BA52" s="14">
        <v>4615</v>
      </c>
      <c r="BB52" s="98">
        <f t="shared" si="15"/>
        <v>0</v>
      </c>
      <c r="BC52" s="46">
        <v>0</v>
      </c>
    </row>
    <row r="53" spans="1:55" x14ac:dyDescent="0.4">
      <c r="A53" s="77" t="s">
        <v>88</v>
      </c>
      <c r="B53" s="75">
        <v>128936.855</v>
      </c>
      <c r="C53" s="123">
        <f t="shared" si="4"/>
        <v>335.23582300000004</v>
      </c>
      <c r="D53" s="16">
        <v>2.6000000000000003E-3</v>
      </c>
      <c r="E53" s="75">
        <v>132103.633</v>
      </c>
      <c r="F53" s="123">
        <f t="shared" si="5"/>
        <v>462.36271549999998</v>
      </c>
      <c r="G53" s="16">
        <v>3.4999999999999996E-3</v>
      </c>
      <c r="H53" s="75">
        <v>169013.81599999999</v>
      </c>
      <c r="I53" s="123">
        <f t="shared" si="6"/>
        <v>388.73177679999998</v>
      </c>
      <c r="J53" s="16">
        <v>2.3E-3</v>
      </c>
      <c r="K53" s="75">
        <v>202040.924</v>
      </c>
      <c r="L53" s="123">
        <f t="shared" si="7"/>
        <v>404.08184799999998</v>
      </c>
      <c r="M53" s="16">
        <v>2E-3</v>
      </c>
      <c r="N53" s="75">
        <v>225007</v>
      </c>
      <c r="O53" s="123">
        <f t="shared" si="8"/>
        <v>382.51190000000003</v>
      </c>
      <c r="P53" s="16">
        <v>1.7000000000000001E-3</v>
      </c>
      <c r="Q53" s="14">
        <v>248571</v>
      </c>
      <c r="R53" s="107">
        <f t="shared" si="9"/>
        <v>422.57070000000004</v>
      </c>
      <c r="S53" s="16">
        <v>1.7000000000000001E-3</v>
      </c>
      <c r="T53" s="14">
        <v>260641</v>
      </c>
      <c r="U53" s="107">
        <f t="shared" si="10"/>
        <v>495.21789999999999</v>
      </c>
      <c r="V53" s="16">
        <v>1.9E-3</v>
      </c>
      <c r="W53" s="14">
        <v>266721</v>
      </c>
      <c r="X53" s="107">
        <f t="shared" si="11"/>
        <v>693.47460000000012</v>
      </c>
      <c r="Y53" s="16">
        <v>2.6000000000000003E-3</v>
      </c>
      <c r="Z53" s="14">
        <v>299936</v>
      </c>
      <c r="AA53" s="13">
        <f t="shared" si="16"/>
        <v>959.79520000000002</v>
      </c>
      <c r="AB53" s="46">
        <v>3.2000000000000002E-3</v>
      </c>
      <c r="AC53" s="14">
        <v>331773</v>
      </c>
      <c r="AD53" s="13">
        <f t="shared" si="17"/>
        <v>1758.3969</v>
      </c>
      <c r="AE53" s="46">
        <v>5.3E-3</v>
      </c>
      <c r="AF53" s="14">
        <v>353644</v>
      </c>
      <c r="AG53" s="13">
        <f t="shared" si="18"/>
        <v>1945.0420000000001</v>
      </c>
      <c r="AH53" s="46">
        <v>5.5000000000000005E-3</v>
      </c>
      <c r="AI53" s="14">
        <v>364048</v>
      </c>
      <c r="AJ53" s="13">
        <f t="shared" si="19"/>
        <v>2730.3599999999997</v>
      </c>
      <c r="AK53" s="46">
        <v>7.4999999999999997E-3</v>
      </c>
      <c r="AL53" s="14">
        <v>385950</v>
      </c>
      <c r="AM53" s="13">
        <f t="shared" si="20"/>
        <v>3049.0050000000001</v>
      </c>
      <c r="AN53" s="46">
        <v>7.9000000000000008E-3</v>
      </c>
      <c r="AO53" s="14">
        <v>431272</v>
      </c>
      <c r="AP53" s="13">
        <f t="shared" si="21"/>
        <v>4010.8296000000005</v>
      </c>
      <c r="AQ53" s="46">
        <v>9.300000000000001E-3</v>
      </c>
      <c r="AR53" s="75">
        <v>511906</v>
      </c>
      <c r="AS53" s="98">
        <f t="shared" si="12"/>
        <v>4402.3915999999999</v>
      </c>
      <c r="AT53" s="46">
        <v>8.6E-3</v>
      </c>
      <c r="AU53" s="75">
        <v>608898</v>
      </c>
      <c r="AV53" s="98">
        <f t="shared" si="13"/>
        <v>6332.5391999999993</v>
      </c>
      <c r="AW53" s="46">
        <v>1.04E-2</v>
      </c>
      <c r="AX53" s="95">
        <v>750538</v>
      </c>
      <c r="AY53" s="98">
        <f t="shared" si="14"/>
        <v>6980.0034000000005</v>
      </c>
      <c r="AZ53" s="46">
        <v>9.300000000000001E-3</v>
      </c>
      <c r="BA53" s="14">
        <v>827261</v>
      </c>
      <c r="BB53" s="98">
        <f t="shared" si="15"/>
        <v>7858.9794999999995</v>
      </c>
      <c r="BC53" s="46">
        <v>9.4999999999999998E-3</v>
      </c>
    </row>
    <row r="54" spans="1:55" x14ac:dyDescent="0.4">
      <c r="A54" s="9" t="s">
        <v>94</v>
      </c>
      <c r="B54" s="75">
        <v>57529.607000000004</v>
      </c>
      <c r="C54" s="76">
        <f t="shared" si="4"/>
        <v>0</v>
      </c>
      <c r="D54" s="16">
        <v>0</v>
      </c>
      <c r="E54" s="75">
        <v>52353.302000000003</v>
      </c>
      <c r="F54" s="76">
        <f t="shared" si="5"/>
        <v>0</v>
      </c>
      <c r="G54" s="16">
        <v>0</v>
      </c>
      <c r="H54" s="75">
        <v>26701.552</v>
      </c>
      <c r="I54" s="76">
        <f t="shared" si="6"/>
        <v>0</v>
      </c>
      <c r="J54" s="16">
        <v>0</v>
      </c>
      <c r="K54" s="75">
        <v>11148.859</v>
      </c>
      <c r="L54" s="76">
        <f t="shared" si="7"/>
        <v>0</v>
      </c>
      <c r="M54" s="16">
        <v>0</v>
      </c>
      <c r="N54" s="75">
        <v>9728</v>
      </c>
      <c r="O54" s="76">
        <f t="shared" si="8"/>
        <v>0</v>
      </c>
      <c r="P54" s="16">
        <v>0</v>
      </c>
      <c r="Q54" s="14">
        <v>13381</v>
      </c>
      <c r="R54" s="117">
        <f t="shared" si="9"/>
        <v>81.624099999999999</v>
      </c>
      <c r="S54" s="16">
        <v>6.1000000000000004E-3</v>
      </c>
      <c r="T54" s="14">
        <v>18665</v>
      </c>
      <c r="U54" s="117">
        <f t="shared" si="10"/>
        <v>0</v>
      </c>
      <c r="V54" s="16">
        <v>0</v>
      </c>
      <c r="W54" s="14">
        <v>32587</v>
      </c>
      <c r="X54" s="117">
        <f t="shared" si="11"/>
        <v>0</v>
      </c>
      <c r="Y54" s="16">
        <v>0</v>
      </c>
      <c r="Z54" s="14">
        <v>17042</v>
      </c>
      <c r="AA54" s="13">
        <f t="shared" si="16"/>
        <v>0</v>
      </c>
      <c r="AB54" s="46">
        <v>0</v>
      </c>
      <c r="AC54" s="14">
        <v>15134</v>
      </c>
      <c r="AD54" s="13">
        <f t="shared" si="17"/>
        <v>0</v>
      </c>
      <c r="AE54" s="46">
        <v>0</v>
      </c>
      <c r="AF54" s="14">
        <v>14605</v>
      </c>
      <c r="AG54" s="13">
        <f t="shared" si="18"/>
        <v>0</v>
      </c>
      <c r="AH54" s="46">
        <v>0</v>
      </c>
      <c r="AI54" s="14">
        <v>28422</v>
      </c>
      <c r="AJ54" s="13">
        <f t="shared" si="19"/>
        <v>0</v>
      </c>
      <c r="AK54" s="46">
        <v>0</v>
      </c>
      <c r="AL54" s="14">
        <v>27490</v>
      </c>
      <c r="AM54" s="13">
        <f t="shared" si="20"/>
        <v>0</v>
      </c>
      <c r="AN54" s="46">
        <v>0</v>
      </c>
      <c r="AO54" s="14">
        <v>30419</v>
      </c>
      <c r="AP54" s="13">
        <f t="shared" si="21"/>
        <v>24.3352</v>
      </c>
      <c r="AQ54" s="46">
        <v>8.0000000000000004E-4</v>
      </c>
      <c r="AR54" s="103">
        <v>69875</v>
      </c>
      <c r="AS54" s="101">
        <f t="shared" si="12"/>
        <v>0</v>
      </c>
      <c r="AT54" s="53">
        <v>0</v>
      </c>
      <c r="AU54" s="64">
        <v>67621</v>
      </c>
      <c r="AV54" s="98">
        <f t="shared" si="13"/>
        <v>0</v>
      </c>
      <c r="AW54" s="46">
        <v>0</v>
      </c>
      <c r="AX54" s="96">
        <v>57929</v>
      </c>
      <c r="AY54" s="101">
        <f t="shared" si="14"/>
        <v>92.686400000000006</v>
      </c>
      <c r="AZ54" s="53">
        <v>1.6000000000000001E-3</v>
      </c>
      <c r="BA54" s="78">
        <v>29157</v>
      </c>
      <c r="BB54" s="101">
        <f t="shared" si="15"/>
        <v>0</v>
      </c>
      <c r="BC54" s="46">
        <v>0</v>
      </c>
    </row>
    <row r="55" spans="1:55" x14ac:dyDescent="0.4">
      <c r="A55" s="126" t="s">
        <v>174</v>
      </c>
      <c r="B55" s="82">
        <v>499386.429</v>
      </c>
      <c r="C55" s="124">
        <f t="shared" si="4"/>
        <v>4144.9073607</v>
      </c>
      <c r="D55" s="32">
        <v>8.3000000000000001E-3</v>
      </c>
      <c r="E55" s="82">
        <v>641033.24899999995</v>
      </c>
      <c r="F55" s="124">
        <f t="shared" si="5"/>
        <v>4294.9227682999999</v>
      </c>
      <c r="G55" s="32">
        <v>6.7000000000000002E-3</v>
      </c>
      <c r="H55" s="82">
        <v>701597.46100000001</v>
      </c>
      <c r="I55" s="124">
        <f t="shared" si="6"/>
        <v>3788.6262894000001</v>
      </c>
      <c r="J55" s="32">
        <v>5.4000000000000003E-3</v>
      </c>
      <c r="K55" s="82">
        <v>792496.78500000003</v>
      </c>
      <c r="L55" s="124">
        <f t="shared" si="7"/>
        <v>3883.2342465000002</v>
      </c>
      <c r="M55" s="32">
        <v>4.8999999999999998E-3</v>
      </c>
      <c r="N55" s="82">
        <v>854339</v>
      </c>
      <c r="O55" s="124">
        <f t="shared" si="8"/>
        <v>3588.2237999999998</v>
      </c>
      <c r="P55" s="32">
        <v>4.1999999999999997E-3</v>
      </c>
      <c r="Q55" s="30">
        <v>929474</v>
      </c>
      <c r="R55" s="118">
        <f t="shared" si="9"/>
        <v>3253.1589999999997</v>
      </c>
      <c r="S55" s="32">
        <v>3.4999999999999996E-3</v>
      </c>
      <c r="T55" s="30">
        <v>983254</v>
      </c>
      <c r="U55" s="118">
        <f t="shared" si="10"/>
        <v>3736.3652000000002</v>
      </c>
      <c r="V55" s="32">
        <v>3.8E-3</v>
      </c>
      <c r="W55" s="30">
        <v>1058007</v>
      </c>
      <c r="X55" s="118">
        <f t="shared" si="11"/>
        <v>4232.0280000000002</v>
      </c>
      <c r="Y55" s="32">
        <v>4.0000000000000001E-3</v>
      </c>
      <c r="Z55" s="30">
        <v>1229165</v>
      </c>
      <c r="AA55" s="31">
        <f t="shared" si="16"/>
        <v>5285.4094999999998</v>
      </c>
      <c r="AB55" s="80">
        <v>4.3E-3</v>
      </c>
      <c r="AC55" s="30">
        <v>1339077</v>
      </c>
      <c r="AD55" s="31">
        <f t="shared" si="17"/>
        <v>7632.7388999999994</v>
      </c>
      <c r="AE55" s="80">
        <v>5.6999999999999993E-3</v>
      </c>
      <c r="AF55" s="30">
        <v>1357057</v>
      </c>
      <c r="AG55" s="31">
        <f t="shared" si="18"/>
        <v>10313.6332</v>
      </c>
      <c r="AH55" s="80">
        <v>7.6E-3</v>
      </c>
      <c r="AI55" s="30">
        <v>1430974</v>
      </c>
      <c r="AJ55" s="31">
        <f t="shared" si="19"/>
        <v>13880.4478</v>
      </c>
      <c r="AK55" s="80">
        <v>9.7000000000000003E-3</v>
      </c>
      <c r="AL55" s="30">
        <v>1593148</v>
      </c>
      <c r="AM55" s="31">
        <f t="shared" si="20"/>
        <v>17524.628000000001</v>
      </c>
      <c r="AN55" s="80">
        <v>1.1000000000000001E-2</v>
      </c>
      <c r="AO55" s="30">
        <v>1722946</v>
      </c>
      <c r="AP55" s="31">
        <f t="shared" si="21"/>
        <v>22226.003400000001</v>
      </c>
      <c r="AQ55" s="80">
        <v>1.29E-2</v>
      </c>
      <c r="AR55" s="103">
        <v>1779408</v>
      </c>
      <c r="AS55" s="31">
        <f t="shared" si="12"/>
        <v>25979.356800000001</v>
      </c>
      <c r="AT55" s="52">
        <v>1.46E-2</v>
      </c>
      <c r="AU55" s="82">
        <v>1949215</v>
      </c>
      <c r="AV55" s="31">
        <f t="shared" si="13"/>
        <v>31772.204499999996</v>
      </c>
      <c r="AW55" s="32">
        <v>1.6299999999999999E-2</v>
      </c>
      <c r="AX55" s="97">
        <v>2079814</v>
      </c>
      <c r="AY55" s="102">
        <f>AX55*AZ55</f>
        <v>34316.931000000004</v>
      </c>
      <c r="AZ55" s="32">
        <v>1.6500000000000001E-2</v>
      </c>
      <c r="BA55" s="35">
        <v>2284665</v>
      </c>
      <c r="BB55" s="102">
        <f>BA55*BC55</f>
        <v>36554.639999999999</v>
      </c>
      <c r="BC55" s="32">
        <v>1.6E-2</v>
      </c>
    </row>
    <row r="56" spans="1:55" x14ac:dyDescent="0.4">
      <c r="A56" s="2" t="s">
        <v>175</v>
      </c>
      <c r="B56" s="6">
        <f>SUM(B34:B54)-B55</f>
        <v>0</v>
      </c>
      <c r="C56" s="6">
        <f>SUM(C34:C54)-C55</f>
        <v>9.8247924000006606</v>
      </c>
      <c r="D56" s="8">
        <f>C55/B55-D55</f>
        <v>0</v>
      </c>
      <c r="E56" s="6">
        <f>SUM(E34:E54)-E55</f>
        <v>0</v>
      </c>
      <c r="F56" s="6">
        <f>SUM(F34:F54)-F55</f>
        <v>23.002324800000679</v>
      </c>
      <c r="G56" s="8">
        <f>F55/E55-G55</f>
        <v>0</v>
      </c>
      <c r="H56" s="6">
        <f>SUM(H34:H54)-H55</f>
        <v>0</v>
      </c>
      <c r="I56" s="6">
        <f>SUM(I34:I54)-I55</f>
        <v>-11.277007200000753</v>
      </c>
      <c r="J56" s="8">
        <f>I55/H55-J55</f>
        <v>0</v>
      </c>
      <c r="K56" s="6">
        <f>SUM(K34:K54)-K55</f>
        <v>0</v>
      </c>
      <c r="L56" s="6">
        <f>SUM(L34:L54)-L55</f>
        <v>16.433156000000508</v>
      </c>
      <c r="M56" s="8">
        <f>L55/K55-M55</f>
        <v>0</v>
      </c>
      <c r="N56" s="6">
        <f>SUM(N34:N54)-N55</f>
        <v>0</v>
      </c>
      <c r="O56" s="6">
        <f>SUM(O34:O54)-O55</f>
        <v>27.358500000000276</v>
      </c>
      <c r="P56" s="8">
        <f>O55/N55-P55</f>
        <v>0</v>
      </c>
      <c r="Q56" s="6">
        <f>SUM(Q34:Q54)-Q55</f>
        <v>1</v>
      </c>
      <c r="R56" s="6">
        <f>SUM(R34:R54)-R55</f>
        <v>-3.2249999999994543</v>
      </c>
      <c r="S56" s="8">
        <f>R55/Q55-S55</f>
        <v>0</v>
      </c>
      <c r="T56" s="6">
        <f>SUM(T34:T54)-T55</f>
        <v>0</v>
      </c>
      <c r="U56" s="6">
        <f>SUM(U34:U54)-U55</f>
        <v>-3.7026000000000749</v>
      </c>
      <c r="V56" s="8">
        <f>U55/T55-V55</f>
        <v>0</v>
      </c>
      <c r="W56" s="6">
        <f>SUM(W34:W54)-W55</f>
        <v>0</v>
      </c>
      <c r="X56" s="6">
        <f>SUM(X34:X54)-X55</f>
        <v>-17.687799999999697</v>
      </c>
      <c r="Y56" s="8">
        <f>X55/W55-Y55</f>
        <v>0</v>
      </c>
      <c r="Z56" s="6">
        <f>SUM(Z34:Z54)-Z55</f>
        <v>0</v>
      </c>
      <c r="AA56" s="6"/>
      <c r="AB56" s="5"/>
      <c r="AC56" s="6">
        <f>SUM(AC34:AC54)-AC55</f>
        <v>0</v>
      </c>
      <c r="AD56" s="6">
        <f>SUM(AD34:AD54)-AD55</f>
        <v>-19.740799999999581</v>
      </c>
      <c r="AE56" s="5">
        <f>AD55/AC55-AE55</f>
        <v>0</v>
      </c>
      <c r="AF56" s="6">
        <f>SUM(AF34:AF54)-AF55</f>
        <v>0</v>
      </c>
      <c r="AG56" s="6">
        <f>SUM(AG34:AG54)-AG55</f>
        <v>5.4783999999999651</v>
      </c>
      <c r="AH56" s="5">
        <f>AG55/AF55-AH55</f>
        <v>0</v>
      </c>
      <c r="AI56" s="6">
        <f>SUM(AI34:AI54)-AI55</f>
        <v>0</v>
      </c>
      <c r="AJ56" s="6">
        <f>SUM(AJ34:AJ54)-AJ55</f>
        <v>18.100400000001173</v>
      </c>
      <c r="AK56" s="5">
        <f>AJ55/AI55-AK55</f>
        <v>0</v>
      </c>
      <c r="AL56" s="6">
        <f>SUM(AL34:AL54)-AL55</f>
        <v>0</v>
      </c>
      <c r="AM56" s="6">
        <f>SUM(AM34:AM54)-AM55</f>
        <v>16.577799999999115</v>
      </c>
      <c r="AN56" s="5">
        <f>AM55/AL55-AN55</f>
        <v>0</v>
      </c>
      <c r="AO56" s="6">
        <f>SUM(AO34:AO54)-AO55</f>
        <v>0</v>
      </c>
      <c r="AP56" s="6">
        <f>SUM(AP34:AP54)-AP55</f>
        <v>-8.324400000001333</v>
      </c>
      <c r="AQ56" s="5">
        <f>AP55/AO55-AQ55</f>
        <v>0</v>
      </c>
      <c r="AR56" s="6">
        <f>SUM(AR34:AR54)-AR55</f>
        <v>0</v>
      </c>
      <c r="AS56" s="6">
        <f>SUM(AS34:AS54)-AS55</f>
        <v>15.188799999999901</v>
      </c>
      <c r="AT56" s="5">
        <f>AS55/AR55-AT55</f>
        <v>0</v>
      </c>
      <c r="AU56" s="64">
        <f>SUM(AU34:AU54)-AU55</f>
        <v>0</v>
      </c>
      <c r="AV56" s="6">
        <f>SUM(AV34:AV54)-AV55</f>
        <v>114.58140000000276</v>
      </c>
      <c r="AW56" s="5">
        <f>AV55/AU55-AW55</f>
        <v>0</v>
      </c>
      <c r="AX56" s="64">
        <f>SUM(AX34:AX54)-AX55</f>
        <v>0</v>
      </c>
      <c r="AY56" s="6">
        <f>SUM(AY34:AY54)-AY55</f>
        <v>65.25949999999284</v>
      </c>
      <c r="AZ56" s="5">
        <f>AY55/AX55-AZ55</f>
        <v>0</v>
      </c>
      <c r="BA56" s="6">
        <f>SUM(BA34:BA54)-BA55</f>
        <v>0</v>
      </c>
      <c r="BB56" s="6">
        <f>SUM(BB34:BB54)-BB55</f>
        <v>84.942199999997683</v>
      </c>
      <c r="BC56" s="5">
        <f>BB55/BA55-BC55</f>
        <v>0</v>
      </c>
    </row>
    <row r="57" spans="1:55" x14ac:dyDescent="0.4">
      <c r="A57" s="9" t="s">
        <v>193</v>
      </c>
    </row>
    <row r="58" spans="1:55" x14ac:dyDescent="0.4">
      <c r="A58" s="9" t="s">
        <v>168</v>
      </c>
    </row>
    <row r="60" spans="1:55" x14ac:dyDescent="0.4">
      <c r="A60" s="3" t="s">
        <v>176</v>
      </c>
      <c r="B60" s="41">
        <v>2008</v>
      </c>
      <c r="C60" s="41" t="s">
        <v>177</v>
      </c>
      <c r="D60" s="41">
        <v>2009</v>
      </c>
      <c r="E60" s="41" t="s">
        <v>178</v>
      </c>
      <c r="F60" s="41">
        <v>2010</v>
      </c>
      <c r="G60" s="41" t="s">
        <v>179</v>
      </c>
      <c r="H60" s="41">
        <v>2011</v>
      </c>
      <c r="I60" s="41" t="s">
        <v>180</v>
      </c>
      <c r="J60" s="41">
        <v>2012</v>
      </c>
      <c r="K60" s="41" t="s">
        <v>181</v>
      </c>
      <c r="L60" s="41">
        <v>2013</v>
      </c>
      <c r="M60" s="41" t="s">
        <v>182</v>
      </c>
      <c r="N60" s="41">
        <v>2014</v>
      </c>
      <c r="O60" s="41" t="s">
        <v>183</v>
      </c>
      <c r="P60" s="41">
        <v>2015</v>
      </c>
      <c r="Q60" s="41" t="s">
        <v>184</v>
      </c>
      <c r="R60" s="41">
        <v>2016</v>
      </c>
      <c r="S60" s="42" t="s">
        <v>185</v>
      </c>
    </row>
    <row r="61" spans="1:55" hidden="1" x14ac:dyDescent="0.4">
      <c r="A61" s="20"/>
      <c r="B61" s="40">
        <v>39813</v>
      </c>
      <c r="C61" s="40">
        <v>39994</v>
      </c>
      <c r="D61" s="40">
        <v>40178</v>
      </c>
      <c r="E61" s="40">
        <v>40359</v>
      </c>
      <c r="F61" s="40">
        <v>40543</v>
      </c>
      <c r="G61" s="40">
        <v>40724</v>
      </c>
      <c r="H61" s="40">
        <v>40908</v>
      </c>
      <c r="I61" s="40">
        <v>41090</v>
      </c>
      <c r="J61" s="11">
        <v>41274</v>
      </c>
      <c r="K61" s="11">
        <v>41455</v>
      </c>
      <c r="L61" s="11">
        <v>41639</v>
      </c>
      <c r="M61" s="11">
        <v>41820</v>
      </c>
      <c r="N61" s="11">
        <v>42004</v>
      </c>
      <c r="O61" s="11">
        <v>42185</v>
      </c>
      <c r="P61" s="11">
        <v>42369</v>
      </c>
      <c r="Q61" s="11">
        <v>42551</v>
      </c>
      <c r="R61" s="11">
        <v>42735</v>
      </c>
      <c r="S61" s="40">
        <v>42916</v>
      </c>
    </row>
    <row r="62" spans="1:55" x14ac:dyDescent="0.4">
      <c r="A62" s="20" t="s">
        <v>186</v>
      </c>
      <c r="B62" s="19">
        <f>[1]!s_stmnote_bank_9501($B$1,B61)/100</f>
        <v>1.9E-2</v>
      </c>
      <c r="C62" s="19">
        <f>[1]!s_stmnote_bank_9501($B$1,C61)/100</f>
        <v>1.1299999999999999E-2</v>
      </c>
      <c r="D62" s="19">
        <f>[1]!s_stmnote_bank_9501($B$1,D61)/100</f>
        <v>1.21E-2</v>
      </c>
      <c r="E62" s="19">
        <f>[1]!s_stmnote_bank_9501($B$1,E61)/100</f>
        <v>4.6999999999999993E-3</v>
      </c>
      <c r="F62" s="19">
        <f>[1]!s_stmnote_bank_9501($B$1,F61)/100</f>
        <v>6.8999999999999999E-3</v>
      </c>
      <c r="G62" s="19">
        <f>[1]!s_stmnote_bank_9501($B$1,G61)/100</f>
        <v>1.6000000000000001E-3</v>
      </c>
      <c r="H62" s="19">
        <f>[1]!s_stmnote_bank_9501($B$1,H61)/100</f>
        <v>5.4000000000000003E-3</v>
      </c>
      <c r="I62" s="19">
        <f>[1]!s_stmnote_bank_9501($B$1,I61)/100</f>
        <v>5.3E-3</v>
      </c>
      <c r="J62" s="19">
        <f>[1]!s_stmnote_bank_9501($B$1,J61)/100</f>
        <v>7.7000000000000002E-3</v>
      </c>
      <c r="K62" s="19">
        <f>[1]!s_stmnote_bank_9501($B$1,K61)/100</f>
        <v>6.5000000000000006E-3</v>
      </c>
      <c r="L62" s="19">
        <f>[1]!s_stmnote_bank_9501($B$1,L61)/100</f>
        <v>1.2E-2</v>
      </c>
      <c r="M62" s="19">
        <f>[1]!s_stmnote_bank_9501($B$1,M61)/100</f>
        <v>1.0800000000000001E-2</v>
      </c>
      <c r="N62" s="19">
        <f>[1]!s_stmnote_bank_9501($B$1,N61)/100</f>
        <v>2.3300000000000001E-2</v>
      </c>
      <c r="O62" s="19">
        <f>[1]!s_stmnote_bank_9501($B$1,O61)/100</f>
        <v>2.3099999999999999E-2</v>
      </c>
      <c r="P62" s="19">
        <f>[1]!s_stmnote_bank_9501($B$1,P61)/100</f>
        <v>3.6900000000000002E-2</v>
      </c>
      <c r="Q62" s="19">
        <f>[1]!s_stmnote_bank_9501($B$1,Q61)/100</f>
        <v>2.0400000000000001E-2</v>
      </c>
      <c r="R62" s="19">
        <f>[1]!s_stmnote_bank_9501($B$1,R61)/100</f>
        <v>3.6200000000000003E-2</v>
      </c>
      <c r="S62" s="46">
        <v>1.26E-2</v>
      </c>
    </row>
    <row r="63" spans="1:55" x14ac:dyDescent="0.4">
      <c r="A63" s="20" t="s">
        <v>187</v>
      </c>
      <c r="B63" s="19">
        <f>[1]!s_stmnote_bank_9502($B$1,B61)/100</f>
        <v>0.13039999999999999</v>
      </c>
      <c r="C63" s="19">
        <f>[1]!s_stmnote_bank_9502($B$1,C61)/100</f>
        <v>0.10640000000000001</v>
      </c>
      <c r="D63" s="19">
        <f>[1]!s_stmnote_bank_9502($B$1,D61)/100</f>
        <v>8.8399999999999992E-2</v>
      </c>
      <c r="E63" s="19">
        <f>[1]!s_stmnote_bank_9502($B$1,E61)/100</f>
        <v>4.5499999999999999E-2</v>
      </c>
      <c r="F63" s="19">
        <f>[1]!s_stmnote_bank_9502($B$1,F61)/100</f>
        <v>6.9900000000000004E-2</v>
      </c>
      <c r="G63" s="19">
        <f>[1]!s_stmnote_bank_9502($B$1,G61)/100</f>
        <v>2.9399999999999999E-2</v>
      </c>
      <c r="H63" s="19">
        <f>[1]!s_stmnote_bank_9502($B$1,H61)/100</f>
        <v>0.21590000000000001</v>
      </c>
      <c r="I63" s="19">
        <f>[1]!s_stmnote_bank_9502($B$1,I61)/100</f>
        <v>9.4200000000000006E-2</v>
      </c>
      <c r="J63" s="19">
        <f>[1]!s_stmnote_bank_9502($B$1,J61)/100</f>
        <v>8.2799999999999999E-2</v>
      </c>
      <c r="K63" s="19">
        <f>[1]!s_stmnote_bank_9502($B$1,K61)/100</f>
        <v>0.26719999999999999</v>
      </c>
      <c r="L63" s="19">
        <f>[1]!s_stmnote_bank_9502($B$1,L61)/100</f>
        <v>0.30480000000000002</v>
      </c>
      <c r="M63" s="19">
        <f>[1]!s_stmnote_bank_9502($B$1,M61)/100</f>
        <v>0.45020000000000004</v>
      </c>
      <c r="N63" s="19">
        <f>[1]!s_stmnote_bank_9502($B$1,N61)/100</f>
        <v>0.42159999999999997</v>
      </c>
      <c r="O63" s="19">
        <f>[1]!s_stmnote_bank_9502($B$1,O61)/100</f>
        <v>0.31319999999999998</v>
      </c>
      <c r="P63" s="19">
        <v>0.31769999999999998</v>
      </c>
      <c r="Q63" s="19">
        <f>[1]!s_stmnote_bank_9502($B$1,Q61)/100</f>
        <v>0.33279999999999998</v>
      </c>
      <c r="R63" s="19">
        <f>[1]!s_stmnote_bank_9502($B$1,R61)/100</f>
        <v>0.63690000000000002</v>
      </c>
      <c r="S63" s="46">
        <v>0.12479999999999999</v>
      </c>
    </row>
    <row r="64" spans="1:55" x14ac:dyDescent="0.4">
      <c r="A64" s="20" t="s">
        <v>188</v>
      </c>
      <c r="B64" s="19">
        <f>[1]!s_stmnote_bank_9503($B$1,B61)/100</f>
        <v>0.46259999999999996</v>
      </c>
      <c r="C64" s="19">
        <f>[1]!s_stmnote_bank_9503($B$1,C61)/100</f>
        <v>0.36869999999999997</v>
      </c>
      <c r="D64" s="19">
        <f>[1]!s_stmnote_bank_9503($B$1,D61)/100</f>
        <v>0.62070000000000003</v>
      </c>
      <c r="E64" s="19">
        <f>[1]!s_stmnote_bank_9503($B$1,E61)/100</f>
        <v>0.26319999999999999</v>
      </c>
      <c r="F64" s="19">
        <f>[1]!s_stmnote_bank_9503($B$1,F61)/100</f>
        <v>0.83129999999999993</v>
      </c>
      <c r="G64" s="19">
        <f>[1]!s_stmnote_bank_9503($B$1,G61)/100</f>
        <v>0.38950000000000001</v>
      </c>
      <c r="H64" s="19">
        <f>[1]!s_stmnote_bank_9503($B$1,H61)/100</f>
        <v>0.63939999999999997</v>
      </c>
      <c r="I64" s="19">
        <f>[1]!s_stmnote_bank_9503($B$1,I61)/100</f>
        <v>0.36359999999999998</v>
      </c>
      <c r="J64" s="19">
        <f>[1]!s_stmnote_bank_9503($B$1,J61)/100</f>
        <v>0.72340000000000004</v>
      </c>
      <c r="K64" s="19">
        <f>[1]!s_stmnote_bank_9503($B$1,K61)/100</f>
        <v>0.33759999999999996</v>
      </c>
      <c r="L64" s="19">
        <f>[1]!s_stmnote_bank_9503($B$1,L61)/100</f>
        <v>0.97629999999999995</v>
      </c>
      <c r="M64" s="19">
        <f>[1]!s_stmnote_bank_9503($B$1,M61)/100</f>
        <v>0.38469999999999999</v>
      </c>
      <c r="N64" s="19">
        <f>[1]!s_stmnote_bank_9503($B$1,N61)/100</f>
        <v>0.93769999999999998</v>
      </c>
      <c r="O64" s="19">
        <f>[1]!s_stmnote_bank_9503($B$1,O61)/100</f>
        <v>0.44280000000000003</v>
      </c>
      <c r="P64" s="19">
        <v>0.59660000000000002</v>
      </c>
      <c r="Q64" s="19">
        <f>[1]!s_stmnote_bank_9503($B$1,Q61)/100</f>
        <v>0.6825</v>
      </c>
      <c r="R64" s="19">
        <f>[1]!s_stmnote_bank_9503($B$1,R61)/100</f>
        <v>0.8698999999999999</v>
      </c>
      <c r="S64" s="46">
        <v>0.48359999999999997</v>
      </c>
    </row>
    <row r="65" spans="1:64" x14ac:dyDescent="0.4">
      <c r="A65" s="21" t="s">
        <v>189</v>
      </c>
      <c r="B65" s="52">
        <f>[1]!s_stmnote_bank_9504($B$1,B61)/100</f>
        <v>6.0599999999999994E-2</v>
      </c>
      <c r="C65" s="52">
        <f>[1]!s_stmnote_bank_9504($B$1,C61)/100</f>
        <v>6.3E-3</v>
      </c>
      <c r="D65" s="52">
        <f>[1]!s_stmnote_bank_9504($B$1,D61)/100</f>
        <v>9.4899999999999998E-2</v>
      </c>
      <c r="E65" s="52">
        <f>[1]!s_stmnote_bank_9504($B$1,E61)/100</f>
        <v>1.9799999999999998E-2</v>
      </c>
      <c r="F65" s="52">
        <f>[1]!s_stmnote_bank_9504($B$1,F61)/100</f>
        <v>0.29430000000000001</v>
      </c>
      <c r="G65" s="52">
        <f>[1]!s_stmnote_bank_9504($B$1,G61)/100</f>
        <v>4.6500000000000007E-2</v>
      </c>
      <c r="H65" s="52">
        <f>[1]!s_stmnote_bank_9504($B$1,H61)/100</f>
        <v>0.14180000000000001</v>
      </c>
      <c r="I65" s="52">
        <f>[1]!s_stmnote_bank_9504($B$1,I61)/100</f>
        <v>0.10249999999999999</v>
      </c>
      <c r="J65" s="52">
        <f>[1]!s_stmnote_bank_9504($B$1,J61)/100</f>
        <v>0.20019999999999999</v>
      </c>
      <c r="K65" s="52">
        <f>[1]!s_stmnote_bank_9504($B$1,K61)/100</f>
        <v>0.1416</v>
      </c>
      <c r="L65" s="52">
        <f>[1]!s_stmnote_bank_9504($B$1,L61)/100</f>
        <v>0.30409999999999998</v>
      </c>
      <c r="M65" s="52">
        <f>[1]!s_stmnote_bank_9504($B$1,M61)/100</f>
        <v>0.14050000000000001</v>
      </c>
      <c r="N65" s="52">
        <f>[1]!s_stmnote_bank_9504($B$1,N61)/100</f>
        <v>0.20530000000000001</v>
      </c>
      <c r="O65" s="52">
        <f>[1]!s_stmnote_bank_9504($B$1,O61)/100</f>
        <v>9.5799999999999996E-2</v>
      </c>
      <c r="P65" s="52">
        <f>[1]!s_stmnote_bank_9504($B$1,P61)/100</f>
        <v>0.35920000000000002</v>
      </c>
      <c r="Q65" s="52">
        <f>[1]!s_stmnote_bank_9504($B$1,Q61)/100</f>
        <v>0.16940000000000002</v>
      </c>
      <c r="R65" s="52">
        <f>[1]!s_stmnote_bank_9504($B$1,R61)/100</f>
        <v>0.1661</v>
      </c>
      <c r="S65" s="53">
        <v>0.14860000000000001</v>
      </c>
    </row>
    <row r="69" spans="1:64" x14ac:dyDescent="0.4">
      <c r="A69" s="2" t="s">
        <v>190</v>
      </c>
    </row>
    <row r="70" spans="1:64" x14ac:dyDescent="0.4">
      <c r="A70" s="44" t="s">
        <v>191</v>
      </c>
    </row>
    <row r="71" spans="1:64" s="4" customFormat="1" x14ac:dyDescent="0.4">
      <c r="A71" s="43" t="s">
        <v>1</v>
      </c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4">
      <c r="A72" s="2"/>
      <c r="B72" s="9" t="str">
        <f>A71&amp;Z33&amp;"（百万元）"</f>
        <v>建筑业贷款余额（百万元）</v>
      </c>
      <c r="C72" s="2" t="s">
        <v>172</v>
      </c>
      <c r="D72" s="2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4">
      <c r="A73" s="105">
        <v>2008</v>
      </c>
      <c r="B73" s="64">
        <f t="shared" ref="B73:D90" si="22">VLOOKUP($A$71,$A$35:$BC$55,B91,FALSE)</f>
        <v>15533.130999999999</v>
      </c>
      <c r="C73" s="7">
        <f t="shared" si="22"/>
        <v>60.5792109</v>
      </c>
      <c r="D73" s="5">
        <f t="shared" si="22"/>
        <v>3.9000000000000003E-3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4">
      <c r="A74" s="105" t="s">
        <v>192</v>
      </c>
      <c r="B74" s="64">
        <f t="shared" si="22"/>
        <v>20300.691999999999</v>
      </c>
      <c r="C74" s="7">
        <f t="shared" si="22"/>
        <v>58.872006799999994</v>
      </c>
      <c r="D74" s="5">
        <f t="shared" si="22"/>
        <v>2.8999999999999998E-3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4">
      <c r="A75" s="105">
        <v>2009</v>
      </c>
      <c r="B75" s="64">
        <f t="shared" si="22"/>
        <v>21985.448</v>
      </c>
      <c r="C75" s="7">
        <f t="shared" si="22"/>
        <v>76.949067999999997</v>
      </c>
      <c r="D75" s="5">
        <f t="shared" si="22"/>
        <v>3.4999999999999996E-3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4">
      <c r="A76" s="105" t="s">
        <v>178</v>
      </c>
      <c r="B76" s="64">
        <f t="shared" si="22"/>
        <v>28246.744999999999</v>
      </c>
      <c r="C76" s="7">
        <f t="shared" si="22"/>
        <v>93.214258500000014</v>
      </c>
      <c r="D76" s="5">
        <f t="shared" si="22"/>
        <v>3.3000000000000004E-3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4">
      <c r="A77" s="105">
        <v>2010</v>
      </c>
      <c r="B77" s="64">
        <f t="shared" si="22"/>
        <v>32289</v>
      </c>
      <c r="C77" s="7">
        <f t="shared" si="22"/>
        <v>87.180300000000003</v>
      </c>
      <c r="D77" s="5">
        <f t="shared" si="22"/>
        <v>2.7000000000000001E-3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4">
      <c r="A78" s="105" t="s">
        <v>179</v>
      </c>
      <c r="B78" s="64">
        <f t="shared" si="22"/>
        <v>36649</v>
      </c>
      <c r="C78" s="7">
        <f t="shared" si="22"/>
        <v>124.60660000000001</v>
      </c>
      <c r="D78" s="5">
        <f t="shared" si="22"/>
        <v>3.4000000000000002E-3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4">
      <c r="A79" s="105">
        <v>2011</v>
      </c>
      <c r="B79" s="64">
        <f t="shared" si="22"/>
        <v>38379</v>
      </c>
      <c r="C79" s="7">
        <f t="shared" si="22"/>
        <v>176.54339999999999</v>
      </c>
      <c r="D79" s="5">
        <f t="shared" si="22"/>
        <v>4.5999999999999999E-3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4">
      <c r="A80" s="105" t="s">
        <v>180</v>
      </c>
      <c r="B80" s="64">
        <f t="shared" si="22"/>
        <v>43562</v>
      </c>
      <c r="C80" s="7">
        <f t="shared" si="22"/>
        <v>178.60419999999996</v>
      </c>
      <c r="D80" s="5">
        <f t="shared" si="22"/>
        <v>4.0999999999999995E-3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4">
      <c r="A81" s="36">
        <v>2012</v>
      </c>
      <c r="B81" s="64">
        <f t="shared" si="22"/>
        <v>50385</v>
      </c>
      <c r="C81" s="7">
        <f t="shared" si="22"/>
        <v>146.1165</v>
      </c>
      <c r="D81" s="5">
        <f t="shared" si="22"/>
        <v>2.8999999999999998E-3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4">
      <c r="A82" s="36" t="s">
        <v>181</v>
      </c>
      <c r="B82" s="64">
        <f t="shared" si="22"/>
        <v>61116</v>
      </c>
      <c r="C82" s="7">
        <f t="shared" si="22"/>
        <v>67.22760000000001</v>
      </c>
      <c r="D82" s="5">
        <f t="shared" si="22"/>
        <v>1.1000000000000001E-3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4">
      <c r="A83" s="36">
        <v>2013</v>
      </c>
      <c r="B83" s="64">
        <f t="shared" si="22"/>
        <v>64362</v>
      </c>
      <c r="C83" s="7">
        <f t="shared" si="22"/>
        <v>83.670599999999993</v>
      </c>
      <c r="D83" s="5">
        <f t="shared" si="22"/>
        <v>1.2999999999999999E-3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4">
      <c r="A84" s="36" t="s">
        <v>182</v>
      </c>
      <c r="B84" s="64">
        <f t="shared" si="22"/>
        <v>64700</v>
      </c>
      <c r="C84" s="7">
        <f t="shared" si="22"/>
        <v>239.39000000000001</v>
      </c>
      <c r="D84" s="5">
        <f t="shared" si="22"/>
        <v>3.7000000000000002E-3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4">
      <c r="A85" s="36">
        <v>2014</v>
      </c>
      <c r="B85" s="64">
        <f t="shared" si="22"/>
        <v>80352</v>
      </c>
      <c r="C85" s="7">
        <f t="shared" si="22"/>
        <v>224.98560000000003</v>
      </c>
      <c r="D85" s="5">
        <f t="shared" si="22"/>
        <v>2.8000000000000004E-3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4">
      <c r="A86" s="36" t="s">
        <v>183</v>
      </c>
      <c r="B86" s="64">
        <f t="shared" si="22"/>
        <v>87911</v>
      </c>
      <c r="C86" s="7">
        <f t="shared" si="22"/>
        <v>518.67489999999998</v>
      </c>
      <c r="D86" s="5">
        <f t="shared" si="22"/>
        <v>5.8999999999999999E-3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4">
      <c r="A87" s="36">
        <v>2015</v>
      </c>
      <c r="B87" s="64">
        <f t="shared" si="22"/>
        <v>73226</v>
      </c>
      <c r="C87" s="7">
        <f t="shared" si="22"/>
        <v>805.48599999999999</v>
      </c>
      <c r="D87" s="5">
        <f t="shared" si="22"/>
        <v>1.0999999999999999E-2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4">
      <c r="A88" s="36" t="s">
        <v>184</v>
      </c>
      <c r="B88" s="64">
        <f t="shared" si="22"/>
        <v>85894</v>
      </c>
      <c r="C88" s="7">
        <f t="shared" si="22"/>
        <v>858.94</v>
      </c>
      <c r="D88" s="5">
        <f t="shared" si="22"/>
        <v>0.01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4">
      <c r="A89" s="36">
        <v>2016</v>
      </c>
      <c r="B89" s="64">
        <f t="shared" si="22"/>
        <v>86707</v>
      </c>
      <c r="C89" s="7">
        <f t="shared" si="22"/>
        <v>1248.5808</v>
      </c>
      <c r="D89" s="5">
        <f t="shared" si="22"/>
        <v>1.44E-2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 x14ac:dyDescent="0.4">
      <c r="A90" s="36" t="s">
        <v>185</v>
      </c>
      <c r="B90" s="64">
        <f t="shared" si="22"/>
        <v>93174</v>
      </c>
      <c r="C90" s="7">
        <f t="shared" si="22"/>
        <v>1229.8968</v>
      </c>
      <c r="D90" s="5">
        <f t="shared" si="22"/>
        <v>1.32E-2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 x14ac:dyDescent="0.4">
      <c r="A91" s="2"/>
      <c r="B91" s="37">
        <v>2</v>
      </c>
      <c r="C91" s="37">
        <v>3</v>
      </c>
      <c r="D91" s="37">
        <v>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 x14ac:dyDescent="0.4">
      <c r="A92" s="2"/>
      <c r="B92" s="37">
        <v>5</v>
      </c>
      <c r="C92" s="37">
        <v>6</v>
      </c>
      <c r="D92" s="37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 x14ac:dyDescent="0.4">
      <c r="A93" s="2"/>
      <c r="B93" s="37">
        <v>8</v>
      </c>
      <c r="C93" s="37">
        <v>9</v>
      </c>
      <c r="D93" s="37">
        <v>10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 x14ac:dyDescent="0.4">
      <c r="A94" s="2"/>
      <c r="B94" s="37">
        <v>11</v>
      </c>
      <c r="C94" s="37">
        <v>12</v>
      </c>
      <c r="D94" s="37">
        <v>13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 x14ac:dyDescent="0.4">
      <c r="A95" s="2"/>
      <c r="B95" s="37">
        <v>14</v>
      </c>
      <c r="C95" s="37">
        <v>15</v>
      </c>
      <c r="D95" s="37">
        <v>16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 x14ac:dyDescent="0.4">
      <c r="A96" s="61"/>
      <c r="B96" s="37">
        <v>17</v>
      </c>
      <c r="C96" s="37">
        <v>18</v>
      </c>
      <c r="D96" s="37">
        <v>19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 x14ac:dyDescent="0.4">
      <c r="A97" s="2"/>
      <c r="B97" s="37">
        <v>20</v>
      </c>
      <c r="C97" s="37">
        <v>21</v>
      </c>
      <c r="D97" s="37">
        <v>22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 x14ac:dyDescent="0.4">
      <c r="A98" s="2"/>
      <c r="B98" s="37">
        <v>23</v>
      </c>
      <c r="C98" s="37">
        <v>24</v>
      </c>
      <c r="D98" s="37">
        <v>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 x14ac:dyDescent="0.4">
      <c r="A99" s="2"/>
      <c r="B99" s="37">
        <v>26</v>
      </c>
      <c r="C99" s="37">
        <v>27</v>
      </c>
      <c r="D99" s="37">
        <v>28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 x14ac:dyDescent="0.4">
      <c r="A100" s="2"/>
      <c r="B100" s="37">
        <v>29</v>
      </c>
      <c r="C100" s="37">
        <v>30</v>
      </c>
      <c r="D100" s="37">
        <v>31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 x14ac:dyDescent="0.4">
      <c r="A101" s="2"/>
      <c r="B101" s="37">
        <v>32</v>
      </c>
      <c r="C101" s="37">
        <v>33</v>
      </c>
      <c r="D101" s="37">
        <v>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 x14ac:dyDescent="0.4">
      <c r="A102" s="2"/>
      <c r="B102" s="37">
        <v>35</v>
      </c>
      <c r="C102" s="37">
        <v>36</v>
      </c>
      <c r="D102" s="37">
        <v>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x14ac:dyDescent="0.4">
      <c r="B103" s="37">
        <v>38</v>
      </c>
      <c r="C103" s="37">
        <v>39</v>
      </c>
      <c r="D103" s="37">
        <v>40</v>
      </c>
    </row>
    <row r="104" spans="1:64" x14ac:dyDescent="0.4">
      <c r="B104" s="37">
        <v>41</v>
      </c>
      <c r="C104" s="37">
        <v>42</v>
      </c>
      <c r="D104" s="37">
        <v>43</v>
      </c>
    </row>
    <row r="105" spans="1:64" x14ac:dyDescent="0.4">
      <c r="B105" s="37">
        <v>44</v>
      </c>
      <c r="C105" s="37">
        <v>45</v>
      </c>
      <c r="D105" s="37">
        <v>46</v>
      </c>
    </row>
    <row r="106" spans="1:64" x14ac:dyDescent="0.4">
      <c r="B106" s="37">
        <v>47</v>
      </c>
      <c r="C106" s="37">
        <v>48</v>
      </c>
      <c r="D106" s="37">
        <v>49</v>
      </c>
    </row>
    <row r="107" spans="1:64" x14ac:dyDescent="0.4">
      <c r="B107" s="37">
        <v>50</v>
      </c>
      <c r="C107" s="37">
        <v>51</v>
      </c>
      <c r="D107" s="37">
        <v>52</v>
      </c>
    </row>
    <row r="108" spans="1:64" x14ac:dyDescent="0.4">
      <c r="B108" s="37">
        <v>53</v>
      </c>
      <c r="C108" s="37">
        <v>54</v>
      </c>
      <c r="D108" s="37">
        <v>55</v>
      </c>
    </row>
    <row r="109" spans="1:64" x14ac:dyDescent="0.4">
      <c r="B109" s="37">
        <v>56</v>
      </c>
      <c r="C109" s="37">
        <v>57</v>
      </c>
      <c r="D109" s="37">
        <v>58</v>
      </c>
    </row>
    <row r="110" spans="1:64" x14ac:dyDescent="0.4">
      <c r="B110" s="121"/>
      <c r="C110" s="37">
        <v>60</v>
      </c>
      <c r="D110" s="37">
        <v>61</v>
      </c>
    </row>
    <row r="111" spans="1:64" x14ac:dyDescent="0.4">
      <c r="B111" s="121"/>
    </row>
  </sheetData>
  <phoneticPr fontId="2" type="noConversion"/>
  <dataValidations count="1">
    <dataValidation type="list" allowBlank="1" showInputMessage="1" showErrorMessage="1" sqref="A71">
      <formula1>$A$35:$A$55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8"/>
  <sheetViews>
    <sheetView showGridLines="0" topLeftCell="A16" zoomScale="90" zoomScaleNormal="90" workbookViewId="0">
      <selection activeCell="F30" sqref="F30:F48"/>
    </sheetView>
  </sheetViews>
  <sheetFormatPr defaultColWidth="24.86328125" defaultRowHeight="11.65" x14ac:dyDescent="0.4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7.86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3" x14ac:dyDescent="0.4">
      <c r="A1" s="9" t="s">
        <v>194</v>
      </c>
      <c r="B1" s="2" t="str">
        <f>[1]!to_tradecode(A1)</f>
        <v>601818</v>
      </c>
    </row>
    <row r="2" spans="1:13" x14ac:dyDescent="0.4">
      <c r="A2" s="151"/>
    </row>
    <row r="3" spans="1:13" x14ac:dyDescent="0.4">
      <c r="A3" s="9"/>
    </row>
    <row r="4" spans="1:13" x14ac:dyDescent="0.4">
      <c r="A4" s="9"/>
    </row>
    <row r="5" spans="1:13" x14ac:dyDescent="0.4">
      <c r="A5" s="132" t="s">
        <v>375</v>
      </c>
      <c r="B5" s="142">
        <v>2011</v>
      </c>
      <c r="C5" s="28" t="s">
        <v>377</v>
      </c>
      <c r="D5" s="41">
        <v>2012</v>
      </c>
      <c r="E5" s="41" t="s">
        <v>29</v>
      </c>
      <c r="F5" s="41">
        <v>2013</v>
      </c>
      <c r="G5" s="83" t="s">
        <v>32</v>
      </c>
      <c r="H5" s="83">
        <v>2014</v>
      </c>
      <c r="I5" s="41" t="s">
        <v>30</v>
      </c>
      <c r="J5" s="41">
        <v>2015</v>
      </c>
      <c r="K5" s="41" t="s">
        <v>373</v>
      </c>
      <c r="L5" s="41">
        <v>2016</v>
      </c>
      <c r="M5" s="42" t="s">
        <v>376</v>
      </c>
    </row>
    <row r="6" spans="1:13" x14ac:dyDescent="0.4">
      <c r="A6" s="177" t="s">
        <v>50</v>
      </c>
      <c r="B6" s="174">
        <f>VLOOKUP($A6,$A$28:$AK$48,B$24,FALSE)</f>
        <v>1.5097727179989391E-3</v>
      </c>
      <c r="C6" s="174">
        <f t="shared" ref="C6:M21" si="0">VLOOKUP($A6,$A$28:$AK$48,C$24,FALSE)</f>
        <v>1.1321422253670616E-3</v>
      </c>
      <c r="D6" s="136">
        <f t="shared" si="0"/>
        <v>1.7639858881128951E-3</v>
      </c>
      <c r="E6" s="136">
        <f t="shared" si="0"/>
        <v>2.8439772481820146E-3</v>
      </c>
      <c r="F6" s="136">
        <f t="shared" si="0"/>
        <v>2.8917806695584474E-3</v>
      </c>
      <c r="G6" s="136">
        <f t="shared" si="0"/>
        <v>4.073251195044772E-3</v>
      </c>
      <c r="H6" s="136">
        <f t="shared" si="0"/>
        <v>1.9310086239220099E-2</v>
      </c>
      <c r="I6" s="136">
        <f t="shared" si="0"/>
        <v>4.3161012385568118E-2</v>
      </c>
      <c r="J6" s="136">
        <f t="shared" si="0"/>
        <v>6.1688311688311688E-2</v>
      </c>
      <c r="K6" s="136">
        <f t="shared" si="0"/>
        <v>5.2635483511999703E-2</v>
      </c>
      <c r="L6" s="136">
        <f t="shared" si="0"/>
        <v>4.133740736838408E-2</v>
      </c>
      <c r="M6" s="100">
        <f t="shared" si="0"/>
        <v>4.4191379377356288E-2</v>
      </c>
    </row>
    <row r="7" spans="1:13" x14ac:dyDescent="0.4">
      <c r="A7" s="20" t="s">
        <v>95</v>
      </c>
      <c r="B7" s="174">
        <f t="shared" ref="B7:M23" si="1">VLOOKUP($A7,$A$28:$AK$48,B$24,FALSE)</f>
        <v>3.235070808437593E-3</v>
      </c>
      <c r="C7" s="174">
        <f t="shared" si="0"/>
        <v>1.3866259923042258E-3</v>
      </c>
      <c r="D7" s="19">
        <f t="shared" si="0"/>
        <v>1.8376441402122479E-3</v>
      </c>
      <c r="E7" s="19" t="str">
        <f t="shared" si="0"/>
        <v/>
      </c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>
        <f t="shared" si="0"/>
        <v>1.1695564457179614E-3</v>
      </c>
      <c r="M7" s="46">
        <f t="shared" si="0"/>
        <v>1.0166045408336157E-3</v>
      </c>
    </row>
    <row r="8" spans="1:13" x14ac:dyDescent="0.4">
      <c r="A8" s="20" t="s">
        <v>19</v>
      </c>
      <c r="B8" s="174">
        <f t="shared" si="1"/>
        <v>4.9597982777487039E-3</v>
      </c>
      <c r="C8" s="174">
        <f t="shared" si="0"/>
        <v>4.5255729865282561E-3</v>
      </c>
      <c r="D8" s="19">
        <f t="shared" si="0"/>
        <v>2.9732624997267222E-3</v>
      </c>
      <c r="E8" s="19">
        <f t="shared" si="0"/>
        <v>2.8202269298878467E-3</v>
      </c>
      <c r="F8" s="19">
        <f t="shared" si="0"/>
        <v>2.4298886919983448E-3</v>
      </c>
      <c r="G8" s="19">
        <f t="shared" si="0"/>
        <v>4.8872628577192158E-3</v>
      </c>
      <c r="H8" s="19">
        <f t="shared" si="0"/>
        <v>3.7245278823398614E-3</v>
      </c>
      <c r="I8" s="19">
        <f t="shared" si="0"/>
        <v>3.0566909543273501E-3</v>
      </c>
      <c r="J8" s="19">
        <f t="shared" si="0"/>
        <v>7.6414647070307054E-3</v>
      </c>
      <c r="K8" s="19">
        <f t="shared" si="0"/>
        <v>6.2233777728605406E-5</v>
      </c>
      <c r="L8" s="19">
        <f t="shared" si="0"/>
        <v>1.7361522131994918E-3</v>
      </c>
      <c r="M8" s="46">
        <f t="shared" si="0"/>
        <v>1.7406557819457562E-3</v>
      </c>
    </row>
    <row r="9" spans="1:13" x14ac:dyDescent="0.4">
      <c r="A9" s="20" t="s">
        <v>96</v>
      </c>
      <c r="B9" s="174">
        <f t="shared" si="1"/>
        <v>2.7797081306462821E-3</v>
      </c>
      <c r="C9" s="174">
        <f t="shared" si="0"/>
        <v>2.3991469699662341E-3</v>
      </c>
      <c r="D9" s="19">
        <f t="shared" si="0"/>
        <v>1.9117751186008638E-3</v>
      </c>
      <c r="E9" s="19" t="str">
        <f t="shared" si="0"/>
        <v/>
      </c>
      <c r="F9" s="19">
        <f t="shared" si="0"/>
        <v>1.8347277264054015E-3</v>
      </c>
      <c r="G9" s="19">
        <f t="shared" si="0"/>
        <v>1.597930299802161E-3</v>
      </c>
      <c r="H9" s="19">
        <f t="shared" si="0"/>
        <v>1.1567379988432619E-3</v>
      </c>
      <c r="I9" s="19" t="str">
        <f t="shared" si="0"/>
        <v/>
      </c>
      <c r="J9" s="19">
        <f t="shared" si="0"/>
        <v>7.8764965343415246E-4</v>
      </c>
      <c r="K9" s="19" t="str">
        <f t="shared" si="0"/>
        <v/>
      </c>
      <c r="L9" s="19" t="str">
        <f t="shared" si="0"/>
        <v/>
      </c>
      <c r="M9" s="46" t="str">
        <f t="shared" si="0"/>
        <v/>
      </c>
    </row>
    <row r="10" spans="1:13" x14ac:dyDescent="0.4">
      <c r="A10" s="20" t="s">
        <v>21</v>
      </c>
      <c r="B10" s="174">
        <f t="shared" si="1"/>
        <v>5.5739339284905064E-3</v>
      </c>
      <c r="C10" s="174">
        <f t="shared" si="0"/>
        <v>3.0920792435192176E-3</v>
      </c>
      <c r="D10" s="19">
        <f t="shared" si="0"/>
        <v>4.7528990195590502E-3</v>
      </c>
      <c r="E10" s="19">
        <f t="shared" si="0"/>
        <v>3.6082217687751954E-3</v>
      </c>
      <c r="F10" s="19">
        <f t="shared" si="0"/>
        <v>3.5958113656794381E-3</v>
      </c>
      <c r="G10" s="19">
        <f t="shared" si="0"/>
        <v>3.0195419652540032E-3</v>
      </c>
      <c r="H10" s="19">
        <f t="shared" si="0"/>
        <v>4.2591062233805861E-3</v>
      </c>
      <c r="I10" s="19">
        <f t="shared" si="0"/>
        <v>4.1286195160960366E-3</v>
      </c>
      <c r="J10" s="19">
        <f t="shared" si="0"/>
        <v>9.8634294385432468E-3</v>
      </c>
      <c r="K10" s="19">
        <f t="shared" si="0"/>
        <v>8.4747274706060763E-3</v>
      </c>
      <c r="L10" s="19">
        <f t="shared" si="0"/>
        <v>6.2740076824583865E-3</v>
      </c>
      <c r="M10" s="46">
        <f t="shared" si="0"/>
        <v>1.2563185432616985E-2</v>
      </c>
    </row>
    <row r="11" spans="1:13" x14ac:dyDescent="0.4">
      <c r="A11" s="20" t="s">
        <v>97</v>
      </c>
      <c r="B11" s="174">
        <f t="shared" si="1"/>
        <v>9.3434380885995226E-3</v>
      </c>
      <c r="C11" s="174">
        <f t="shared" si="0"/>
        <v>1.0411778507742844E-2</v>
      </c>
      <c r="D11" s="19">
        <f t="shared" si="0"/>
        <v>1.0417440668142841E-2</v>
      </c>
      <c r="E11" s="19">
        <f t="shared" si="0"/>
        <v>7.2818058878601896E-3</v>
      </c>
      <c r="F11" s="19">
        <f t="shared" si="0"/>
        <v>6.3096586312894358E-3</v>
      </c>
      <c r="G11" s="19">
        <f t="shared" si="0"/>
        <v>6.3745503665366462E-3</v>
      </c>
      <c r="H11" s="19">
        <f t="shared" si="0"/>
        <v>1.9044021593717048E-3</v>
      </c>
      <c r="I11" s="19">
        <f t="shared" si="0"/>
        <v>2.7932143901725653E-3</v>
      </c>
      <c r="J11" s="19">
        <f t="shared" si="0"/>
        <v>5.9913724237098582E-4</v>
      </c>
      <c r="K11" s="19">
        <f t="shared" si="0"/>
        <v>2.1912374983167867E-3</v>
      </c>
      <c r="L11" s="19">
        <f t="shared" si="0"/>
        <v>2.384565358768697E-3</v>
      </c>
      <c r="M11" s="46">
        <f t="shared" si="0"/>
        <v>3.4364629054705062E-3</v>
      </c>
    </row>
    <row r="12" spans="1:13" x14ac:dyDescent="0.4">
      <c r="A12" s="20" t="s">
        <v>98</v>
      </c>
      <c r="B12" s="174"/>
      <c r="C12" s="174"/>
      <c r="D12" s="19" t="str">
        <f t="shared" si="0"/>
        <v/>
      </c>
      <c r="E12" s="19" t="str">
        <f t="shared" si="0"/>
        <v/>
      </c>
      <c r="F12" s="19" t="str">
        <f t="shared" si="0"/>
        <v/>
      </c>
      <c r="G12" s="19" t="str">
        <f t="shared" si="0"/>
        <v/>
      </c>
      <c r="H12" s="19" t="str">
        <f t="shared" si="0"/>
        <v/>
      </c>
      <c r="I12" s="19" t="str">
        <f t="shared" si="0"/>
        <v/>
      </c>
      <c r="J12" s="19" t="str">
        <f t="shared" si="0"/>
        <v/>
      </c>
      <c r="K12" s="19" t="str">
        <f t="shared" si="0"/>
        <v/>
      </c>
      <c r="L12" s="19" t="str">
        <f t="shared" si="0"/>
        <v/>
      </c>
      <c r="M12" s="46" t="str">
        <f t="shared" si="0"/>
        <v/>
      </c>
    </row>
    <row r="13" spans="1:13" x14ac:dyDescent="0.4">
      <c r="A13" s="20" t="s">
        <v>99</v>
      </c>
      <c r="B13" s="174"/>
      <c r="C13" s="174"/>
      <c r="D13" s="19" t="str">
        <f t="shared" si="0"/>
        <v/>
      </c>
      <c r="E13" s="19" t="str">
        <f t="shared" si="0"/>
        <v/>
      </c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46" t="str">
        <f t="shared" si="0"/>
        <v/>
      </c>
    </row>
    <row r="14" spans="1:13" x14ac:dyDescent="0.4">
      <c r="A14" s="20" t="s">
        <v>47</v>
      </c>
      <c r="B14" s="174">
        <f t="shared" si="1"/>
        <v>9.0733853852294627E-3</v>
      </c>
      <c r="C14" s="174">
        <f t="shared" si="0"/>
        <v>1.1235379055202877E-2</v>
      </c>
      <c r="D14" s="19">
        <f t="shared" si="0"/>
        <v>1.4134200059872558E-2</v>
      </c>
      <c r="E14" s="19">
        <f t="shared" si="0"/>
        <v>2.2445081184336198E-2</v>
      </c>
      <c r="F14" s="19">
        <f t="shared" si="0"/>
        <v>1.9179348160926622E-2</v>
      </c>
      <c r="G14" s="19">
        <f t="shared" si="0"/>
        <v>2.8609537687733565E-2</v>
      </c>
      <c r="H14" s="19">
        <f t="shared" si="0"/>
        <v>3.4167387993102108E-2</v>
      </c>
      <c r="I14" s="19">
        <f t="shared" si="0"/>
        <v>4.0416433741587474E-2</v>
      </c>
      <c r="J14" s="19">
        <f t="shared" si="0"/>
        <v>6.3240979121437849E-2</v>
      </c>
      <c r="K14" s="19">
        <f t="shared" si="0"/>
        <v>7.0463795919425504E-2</v>
      </c>
      <c r="L14" s="19">
        <f t="shared" si="0"/>
        <v>7.291044443453841E-2</v>
      </c>
      <c r="M14" s="46">
        <f t="shared" si="0"/>
        <v>6.1232944100665404E-2</v>
      </c>
    </row>
    <row r="15" spans="1:13" x14ac:dyDescent="0.4">
      <c r="A15" s="20" t="s">
        <v>100</v>
      </c>
      <c r="B15" s="174">
        <f t="shared" si="1"/>
        <v>0</v>
      </c>
      <c r="C15" s="174">
        <f t="shared" si="0"/>
        <v>0</v>
      </c>
      <c r="D15" s="19" t="str">
        <f t="shared" si="0"/>
        <v/>
      </c>
      <c r="E15" s="19" t="str">
        <f t="shared" si="0"/>
        <v/>
      </c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46">
        <f t="shared" si="0"/>
        <v>1.0088068840981771E-4</v>
      </c>
    </row>
    <row r="16" spans="1:13" x14ac:dyDescent="0.4">
      <c r="A16" s="20" t="s">
        <v>101</v>
      </c>
      <c r="B16" s="174">
        <f t="shared" si="1"/>
        <v>0</v>
      </c>
      <c r="C16" s="174">
        <f t="shared" si="0"/>
        <v>0</v>
      </c>
      <c r="D16" s="19" t="str">
        <f t="shared" si="0"/>
        <v/>
      </c>
      <c r="E16" s="19" t="str">
        <f t="shared" si="0"/>
        <v/>
      </c>
      <c r="F16" s="19" t="str">
        <f t="shared" si="0"/>
        <v/>
      </c>
      <c r="G16" s="19" t="str">
        <f t="shared" si="0"/>
        <v/>
      </c>
      <c r="H16" s="19" t="str">
        <f t="shared" si="0"/>
        <v/>
      </c>
      <c r="I16" s="19" t="str">
        <f t="shared" si="0"/>
        <v/>
      </c>
      <c r="J16" s="19" t="str">
        <f t="shared" si="0"/>
        <v/>
      </c>
      <c r="K16" s="19" t="str">
        <f t="shared" si="0"/>
        <v/>
      </c>
      <c r="L16" s="19" t="str">
        <f t="shared" si="0"/>
        <v/>
      </c>
      <c r="M16" s="46" t="str">
        <f t="shared" si="0"/>
        <v/>
      </c>
    </row>
    <row r="17" spans="1:37" x14ac:dyDescent="0.4">
      <c r="A17" s="20" t="s">
        <v>102</v>
      </c>
      <c r="B17" s="174">
        <f t="shared" si="1"/>
        <v>1.0519412804979655E-2</v>
      </c>
      <c r="C17" s="174">
        <f t="shared" si="0"/>
        <v>9.5845751304761504E-3</v>
      </c>
      <c r="D17" s="19">
        <f t="shared" si="0"/>
        <v>9.6122982637090806E-3</v>
      </c>
      <c r="E17" s="19">
        <f t="shared" si="0"/>
        <v>8.9788965971779391E-3</v>
      </c>
      <c r="F17" s="19">
        <f t="shared" si="0"/>
        <v>1.4666400684903042E-2</v>
      </c>
      <c r="G17" s="19">
        <f t="shared" si="0"/>
        <v>1.9722339082877578E-2</v>
      </c>
      <c r="H17" s="19">
        <f t="shared" si="0"/>
        <v>2.2183739885946317E-2</v>
      </c>
      <c r="I17" s="19">
        <f t="shared" si="0"/>
        <v>2.4308752517921976E-2</v>
      </c>
      <c r="J17" s="19">
        <f t="shared" si="0"/>
        <v>2.946697001706346E-2</v>
      </c>
      <c r="K17" s="19">
        <f t="shared" si="0"/>
        <v>3.4664660169824064E-2</v>
      </c>
      <c r="L17" s="19">
        <f t="shared" si="0"/>
        <v>4.3776590775919902E-2</v>
      </c>
      <c r="M17" s="46">
        <f t="shared" si="0"/>
        <v>4.824997738988876E-2</v>
      </c>
    </row>
    <row r="18" spans="1:37" x14ac:dyDescent="0.4">
      <c r="A18" s="20" t="s">
        <v>103</v>
      </c>
      <c r="B18" s="174"/>
      <c r="C18" s="174"/>
      <c r="D18" s="19" t="str">
        <f t="shared" si="0"/>
        <v/>
      </c>
      <c r="E18" s="19" t="str">
        <f t="shared" si="0"/>
        <v/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 t="str">
        <f t="shared" si="0"/>
        <v/>
      </c>
      <c r="J18" s="19" t="str">
        <f t="shared" si="0"/>
        <v/>
      </c>
      <c r="K18" s="19" t="str">
        <f t="shared" si="0"/>
        <v/>
      </c>
      <c r="L18" s="19" t="str">
        <f t="shared" si="0"/>
        <v/>
      </c>
      <c r="M18" s="46" t="str">
        <f t="shared" si="0"/>
        <v/>
      </c>
    </row>
    <row r="19" spans="1:37" x14ac:dyDescent="0.4">
      <c r="A19" s="20" t="s">
        <v>104</v>
      </c>
      <c r="B19" s="174">
        <f t="shared" si="1"/>
        <v>7.0827543615871544E-3</v>
      </c>
      <c r="C19" s="174">
        <f t="shared" si="0"/>
        <v>8.3929269470440805E-3</v>
      </c>
      <c r="D19" s="19">
        <f t="shared" si="0"/>
        <v>9.4444876884356918E-3</v>
      </c>
      <c r="E19" s="19">
        <f t="shared" si="0"/>
        <v>7.4985080823019639E-3</v>
      </c>
      <c r="F19" s="19">
        <f t="shared" si="0"/>
        <v>1.0423452768729641E-3</v>
      </c>
      <c r="G19" s="19">
        <f t="shared" si="0"/>
        <v>1.9420339733031786E-3</v>
      </c>
      <c r="H19" s="19">
        <f t="shared" si="0"/>
        <v>6.0155628432266703E-4</v>
      </c>
      <c r="I19" s="19">
        <f t="shared" si="0"/>
        <v>2.2613018370741369E-3</v>
      </c>
      <c r="J19" s="19">
        <f t="shared" si="0"/>
        <v>2.5684140505183024E-3</v>
      </c>
      <c r="K19" s="19">
        <f t="shared" si="0"/>
        <v>6.7882079131109392E-4</v>
      </c>
      <c r="L19" s="19">
        <f t="shared" si="0"/>
        <v>8.0582707160349121E-4</v>
      </c>
      <c r="M19" s="46">
        <f t="shared" si="0"/>
        <v>6.0346439560065961E-4</v>
      </c>
    </row>
    <row r="20" spans="1:37" x14ac:dyDescent="0.4">
      <c r="A20" s="20" t="s">
        <v>24</v>
      </c>
      <c r="B20" s="174">
        <f t="shared" si="1"/>
        <v>3.1647211413748377E-3</v>
      </c>
      <c r="C20" s="174">
        <f t="shared" si="0"/>
        <v>3.6389413988657843E-3</v>
      </c>
      <c r="D20" s="19">
        <f t="shared" si="0"/>
        <v>4.3079228319910096E-3</v>
      </c>
      <c r="E20" s="19">
        <f t="shared" si="0"/>
        <v>1.3111069488668289E-3</v>
      </c>
      <c r="F20" s="19">
        <f t="shared" si="0"/>
        <v>4.0739782721158817E-3</v>
      </c>
      <c r="G20" s="19">
        <f t="shared" si="0"/>
        <v>2.6782542155174768E-3</v>
      </c>
      <c r="H20" s="19">
        <f t="shared" si="0"/>
        <v>4.3730135473254743E-3</v>
      </c>
      <c r="I20" s="19">
        <f t="shared" si="0"/>
        <v>1.8586126783936275E-2</v>
      </c>
      <c r="J20" s="19">
        <f t="shared" si="0"/>
        <v>4.9990386464141513E-3</v>
      </c>
      <c r="K20" s="19">
        <f t="shared" si="0"/>
        <v>5.215054478694108E-3</v>
      </c>
      <c r="L20" s="19">
        <f t="shared" si="0"/>
        <v>1.0276741699053184E-2</v>
      </c>
      <c r="M20" s="46">
        <f t="shared" si="0"/>
        <v>1.0743159581441647E-2</v>
      </c>
    </row>
    <row r="21" spans="1:37" x14ac:dyDescent="0.4">
      <c r="A21" s="20" t="s">
        <v>105</v>
      </c>
      <c r="B21" s="174">
        <f t="shared" si="1"/>
        <v>0</v>
      </c>
      <c r="C21" s="174">
        <f t="shared" si="0"/>
        <v>0</v>
      </c>
      <c r="D21" s="19">
        <f t="shared" si="0"/>
        <v>8.2198484802917752E-3</v>
      </c>
      <c r="E21" s="19">
        <f t="shared" si="0"/>
        <v>9.1289120491249744E-3</v>
      </c>
      <c r="F21" s="19">
        <f t="shared" si="0"/>
        <v>1.0134292175438689E-2</v>
      </c>
      <c r="G21" s="19">
        <f t="shared" si="0"/>
        <v>1.3746518262909209E-2</v>
      </c>
      <c r="H21" s="19">
        <f t="shared" si="0"/>
        <v>1.4557288459639158E-2</v>
      </c>
      <c r="I21" s="19">
        <f t="shared" si="0"/>
        <v>1.7144252011882622E-2</v>
      </c>
      <c r="J21" s="19">
        <f t="shared" si="0"/>
        <v>2.0959810405667773E-2</v>
      </c>
      <c r="K21" s="19">
        <f t="shared" si="0"/>
        <v>1.8597230310703934E-2</v>
      </c>
      <c r="L21" s="19">
        <f t="shared" si="0"/>
        <v>1.9900109110443188E-2</v>
      </c>
      <c r="M21" s="46">
        <f t="shared" si="0"/>
        <v>1.886359182101037E-2</v>
      </c>
    </row>
    <row r="22" spans="1:37" x14ac:dyDescent="0.4">
      <c r="A22" s="21" t="s">
        <v>106</v>
      </c>
      <c r="B22" s="174">
        <f t="shared" si="1"/>
        <v>0</v>
      </c>
      <c r="C22" s="174">
        <f t="shared" si="1"/>
        <v>0</v>
      </c>
      <c r="D22" s="52">
        <f t="shared" si="1"/>
        <v>4.4304761377324271E-3</v>
      </c>
      <c r="E22" s="19">
        <f t="shared" si="1"/>
        <v>5.9894499286970247E-3</v>
      </c>
      <c r="F22" s="19">
        <f t="shared" si="1"/>
        <v>5.9074231166256147E-3</v>
      </c>
      <c r="G22" s="19">
        <f t="shared" si="1"/>
        <v>6.6867930085506271E-3</v>
      </c>
      <c r="H22" s="19">
        <f t="shared" si="1"/>
        <v>7.8231181212299709E-3</v>
      </c>
      <c r="I22" s="19">
        <f t="shared" si="1"/>
        <v>9.8591750544499996E-3</v>
      </c>
      <c r="J22" s="19">
        <f t="shared" si="1"/>
        <v>9.8053407489238509E-3</v>
      </c>
      <c r="K22" s="19">
        <f t="shared" si="1"/>
        <v>1.0589889543945246E-2</v>
      </c>
      <c r="L22" s="19">
        <f t="shared" si="1"/>
        <v>1.0993302982366983E-2</v>
      </c>
      <c r="M22" s="46">
        <f t="shared" si="1"/>
        <v>1.1537885954644818E-2</v>
      </c>
    </row>
    <row r="23" spans="1:37" x14ac:dyDescent="0.4">
      <c r="A23" s="142" t="s">
        <v>107</v>
      </c>
      <c r="B23" s="173">
        <f t="shared" si="1"/>
        <v>8.9212555494976239E-3</v>
      </c>
      <c r="C23" s="176">
        <f t="shared" si="1"/>
        <v>9.1177611187408334E-3</v>
      </c>
      <c r="D23" s="34">
        <f t="shared" si="1"/>
        <v>6.8923746598174469E-3</v>
      </c>
      <c r="E23" s="34">
        <f t="shared" si="1"/>
        <v>8.0041356058644479E-3</v>
      </c>
      <c r="F23" s="34">
        <f t="shared" si="1"/>
        <v>8.5989145252977333E-3</v>
      </c>
      <c r="G23" s="34">
        <f t="shared" si="1"/>
        <v>1.1142998467907972E-2</v>
      </c>
      <c r="H23" s="34">
        <f t="shared" si="1"/>
        <v>1.1947316374941803E-2</v>
      </c>
      <c r="I23" s="34">
        <f t="shared" si="1"/>
        <v>1.4201795091104858E-2</v>
      </c>
      <c r="J23" s="34">
        <f t="shared" si="1"/>
        <v>1.610459696222704E-2</v>
      </c>
      <c r="K23" s="34">
        <f t="shared" si="1"/>
        <v>1.5000835111375628E-2</v>
      </c>
      <c r="L23" s="34">
        <f t="shared" si="1"/>
        <v>1.5987496086957004E-2</v>
      </c>
      <c r="M23" s="80">
        <f t="shared" si="1"/>
        <v>1.5811566404404696E-2</v>
      </c>
    </row>
    <row r="24" spans="1:37" x14ac:dyDescent="0.4">
      <c r="A24" s="9"/>
      <c r="B24" s="38">
        <v>4</v>
      </c>
      <c r="C24" s="38">
        <v>7</v>
      </c>
      <c r="D24" s="38">
        <v>10</v>
      </c>
      <c r="E24" s="38">
        <v>13</v>
      </c>
      <c r="F24" s="38">
        <v>16</v>
      </c>
      <c r="G24" s="38">
        <v>19</v>
      </c>
      <c r="H24" s="38">
        <v>22</v>
      </c>
      <c r="I24" s="38">
        <v>25</v>
      </c>
      <c r="J24" s="38">
        <v>28</v>
      </c>
      <c r="K24" s="38">
        <v>31</v>
      </c>
      <c r="L24" s="38">
        <v>34</v>
      </c>
      <c r="M24" s="38">
        <v>37</v>
      </c>
    </row>
    <row r="25" spans="1:37" x14ac:dyDescent="0.4">
      <c r="B25" s="38"/>
      <c r="C25" s="38"/>
      <c r="D25" s="38"/>
      <c r="E25" s="37"/>
      <c r="F25" s="38"/>
      <c r="G25" s="38"/>
      <c r="H25" s="38"/>
      <c r="I25" s="38"/>
      <c r="J25" s="38"/>
      <c r="K25" s="38"/>
      <c r="L25" s="38"/>
      <c r="M25" s="38"/>
    </row>
    <row r="26" spans="1:37" x14ac:dyDescent="0.4">
      <c r="A26" s="39" t="s">
        <v>195</v>
      </c>
    </row>
    <row r="27" spans="1:37" x14ac:dyDescent="0.4">
      <c r="A27" s="2" t="s">
        <v>196</v>
      </c>
      <c r="E27" s="2"/>
    </row>
    <row r="28" spans="1:37" s="10" customFormat="1" x14ac:dyDescent="0.4">
      <c r="A28" s="22" t="s">
        <v>10</v>
      </c>
      <c r="B28" s="23">
        <v>40908</v>
      </c>
      <c r="C28" s="24"/>
      <c r="D28" s="25"/>
      <c r="E28" s="23">
        <v>41090</v>
      </c>
      <c r="F28" s="24"/>
      <c r="G28" s="25"/>
      <c r="H28" s="23">
        <v>41274</v>
      </c>
      <c r="I28" s="24"/>
      <c r="J28" s="25"/>
      <c r="K28" s="23">
        <v>41455</v>
      </c>
      <c r="L28" s="24"/>
      <c r="M28" s="25"/>
      <c r="N28" s="23">
        <v>41639</v>
      </c>
      <c r="O28" s="24"/>
      <c r="P28" s="25"/>
      <c r="Q28" s="23">
        <v>41820</v>
      </c>
      <c r="R28" s="24"/>
      <c r="S28" s="25"/>
      <c r="T28" s="23">
        <v>42004</v>
      </c>
      <c r="U28" s="24"/>
      <c r="V28" s="25"/>
      <c r="W28" s="23">
        <v>42185</v>
      </c>
      <c r="X28" s="24"/>
      <c r="Y28" s="25"/>
      <c r="Z28" s="23">
        <v>42369</v>
      </c>
      <c r="AA28" s="24"/>
      <c r="AB28" s="25"/>
      <c r="AC28" s="23">
        <v>42551</v>
      </c>
      <c r="AD28" s="24"/>
      <c r="AE28" s="25"/>
      <c r="AF28" s="23">
        <v>42735</v>
      </c>
      <c r="AG28" s="24"/>
      <c r="AH28" s="25"/>
      <c r="AI28" s="24">
        <v>42916</v>
      </c>
      <c r="AJ28" s="24"/>
      <c r="AK28" s="25"/>
    </row>
    <row r="29" spans="1:37" x14ac:dyDescent="0.4">
      <c r="A29" s="26"/>
      <c r="B29" s="27" t="s">
        <v>197</v>
      </c>
      <c r="C29" s="28" t="s">
        <v>198</v>
      </c>
      <c r="D29" s="29" t="s">
        <v>12</v>
      </c>
      <c r="E29" s="27" t="s">
        <v>197</v>
      </c>
      <c r="F29" s="28" t="s">
        <v>198</v>
      </c>
      <c r="G29" s="29" t="s">
        <v>12</v>
      </c>
      <c r="H29" s="27" t="s">
        <v>141</v>
      </c>
      <c r="I29" s="28" t="s">
        <v>143</v>
      </c>
      <c r="J29" s="29" t="s">
        <v>12</v>
      </c>
      <c r="K29" s="27" t="s">
        <v>141</v>
      </c>
      <c r="L29" s="28" t="s">
        <v>143</v>
      </c>
      <c r="M29" s="29" t="s">
        <v>12</v>
      </c>
      <c r="N29" s="27" t="s">
        <v>141</v>
      </c>
      <c r="O29" s="28" t="s">
        <v>143</v>
      </c>
      <c r="P29" s="29" t="s">
        <v>12</v>
      </c>
      <c r="Q29" s="27" t="s">
        <v>141</v>
      </c>
      <c r="R29" s="28" t="s">
        <v>143</v>
      </c>
      <c r="S29" s="29" t="s">
        <v>12</v>
      </c>
      <c r="T29" s="27" t="s">
        <v>141</v>
      </c>
      <c r="U29" s="28" t="s">
        <v>143</v>
      </c>
      <c r="V29" s="29" t="s">
        <v>12</v>
      </c>
      <c r="W29" s="27" t="s">
        <v>141</v>
      </c>
      <c r="X29" s="28" t="s">
        <v>143</v>
      </c>
      <c r="Y29" s="29" t="s">
        <v>12</v>
      </c>
      <c r="Z29" s="27" t="s">
        <v>141</v>
      </c>
      <c r="AA29" s="28" t="s">
        <v>143</v>
      </c>
      <c r="AB29" s="29" t="s">
        <v>12</v>
      </c>
      <c r="AC29" s="27" t="s">
        <v>141</v>
      </c>
      <c r="AD29" s="28" t="s">
        <v>143</v>
      </c>
      <c r="AE29" s="29" t="s">
        <v>12</v>
      </c>
      <c r="AF29" s="27" t="s">
        <v>141</v>
      </c>
      <c r="AG29" s="28" t="s">
        <v>143</v>
      </c>
      <c r="AH29" s="29" t="s">
        <v>12</v>
      </c>
      <c r="AI29" s="28" t="s">
        <v>141</v>
      </c>
      <c r="AJ29" s="28" t="s">
        <v>198</v>
      </c>
      <c r="AK29" s="29" t="s">
        <v>12</v>
      </c>
    </row>
    <row r="30" spans="1:37" x14ac:dyDescent="0.4">
      <c r="A30" s="20" t="s">
        <v>50</v>
      </c>
      <c r="B30" s="109">
        <v>24507</v>
      </c>
      <c r="C30" s="123">
        <v>37</v>
      </c>
      <c r="D30" s="108">
        <v>1.5097727179989391E-3</v>
      </c>
      <c r="E30" s="109">
        <v>28265</v>
      </c>
      <c r="F30" s="123"/>
      <c r="G30" s="108">
        <v>1.1321422253670616E-3</v>
      </c>
      <c r="H30" s="14">
        <v>27778</v>
      </c>
      <c r="I30" s="13">
        <v>49</v>
      </c>
      <c r="J30" s="46">
        <f t="shared" ref="J30:J47" si="2">IF(H30*I30=0,"",I30/H30)</f>
        <v>1.7639858881128951E-3</v>
      </c>
      <c r="K30" s="14">
        <v>27778</v>
      </c>
      <c r="L30" s="13">
        <v>79</v>
      </c>
      <c r="M30" s="46">
        <f t="shared" ref="M30:M47" si="3">IF(K30*L30=0,"",L30/K30)</f>
        <v>2.8439772481820146E-3</v>
      </c>
      <c r="N30" s="14">
        <v>26973</v>
      </c>
      <c r="O30" s="13">
        <v>78</v>
      </c>
      <c r="P30" s="46">
        <f t="shared" ref="P30:P47" si="4">IF(N30*O30=0,"",O30/N30)</f>
        <v>2.8917806695584474E-3</v>
      </c>
      <c r="Q30" s="14">
        <v>29706</v>
      </c>
      <c r="R30" s="13">
        <v>121</v>
      </c>
      <c r="S30" s="46">
        <f t="shared" ref="S30:S47" si="5">IF(Q30*R30=0,"",R30/Q30)</f>
        <v>4.073251195044772E-3</v>
      </c>
      <c r="T30" s="14">
        <v>32004</v>
      </c>
      <c r="U30" s="13">
        <v>618</v>
      </c>
      <c r="V30" s="46">
        <f t="shared" ref="V30:V47" si="6">IF(T30*U30=0,"",U30/T30)</f>
        <v>1.9310086239220099E-2</v>
      </c>
      <c r="W30" s="14">
        <v>37140</v>
      </c>
      <c r="X30" s="13">
        <v>1603</v>
      </c>
      <c r="Y30" s="46">
        <f t="shared" ref="Y30:Y47" si="7">IF(W30*X30=0,"",X30/W30)</f>
        <v>4.3161012385568118E-2</v>
      </c>
      <c r="Z30" s="18">
        <v>31416</v>
      </c>
      <c r="AA30" s="13">
        <v>1938</v>
      </c>
      <c r="AB30" s="46">
        <f t="shared" ref="AB30:AB47" si="8">IF(Z30*AA30=0,"",AA30/Z30)</f>
        <v>6.1688311688311688E-2</v>
      </c>
      <c r="AC30" s="14">
        <v>26959</v>
      </c>
      <c r="AD30" s="13">
        <v>1419</v>
      </c>
      <c r="AE30" s="46">
        <f t="shared" ref="AE30:AE47" si="9">IF(AC30*AD30=0,"",AD30/AC30)</f>
        <v>5.2635483511999703E-2</v>
      </c>
      <c r="AF30" s="14">
        <v>28473</v>
      </c>
      <c r="AG30" s="13">
        <v>1177</v>
      </c>
      <c r="AH30" s="46">
        <f t="shared" ref="AH30:AH47" si="10">IF(AF30*AG30=0,"",AG30/AF30)</f>
        <v>4.133740736838408E-2</v>
      </c>
      <c r="AI30" s="12">
        <v>25729</v>
      </c>
      <c r="AJ30" s="13">
        <v>1137</v>
      </c>
      <c r="AK30" s="46">
        <f t="shared" ref="AK30:AK47" si="11">IF(AI30*AJ30=0,"",AJ30/AI30)</f>
        <v>4.4191379377356288E-2</v>
      </c>
    </row>
    <row r="31" spans="1:37" x14ac:dyDescent="0.4">
      <c r="A31" s="20" t="s">
        <v>95</v>
      </c>
      <c r="B31" s="14">
        <v>30293</v>
      </c>
      <c r="C31" s="123">
        <v>98</v>
      </c>
      <c r="D31" s="16">
        <v>3.235070808437593E-3</v>
      </c>
      <c r="E31" s="14">
        <v>28847</v>
      </c>
      <c r="F31" s="123">
        <v>40</v>
      </c>
      <c r="G31" s="16">
        <v>1.3866259923042258E-3</v>
      </c>
      <c r="H31" s="14">
        <v>21767</v>
      </c>
      <c r="I31" s="13">
        <v>40</v>
      </c>
      <c r="J31" s="46">
        <f t="shared" si="2"/>
        <v>1.8376441402122479E-3</v>
      </c>
      <c r="K31" s="14">
        <v>21767</v>
      </c>
      <c r="L31" s="13"/>
      <c r="M31" s="46" t="str">
        <f t="shared" si="3"/>
        <v/>
      </c>
      <c r="N31" s="14">
        <v>19498</v>
      </c>
      <c r="O31" s="13"/>
      <c r="P31" s="46" t="str">
        <f t="shared" si="4"/>
        <v/>
      </c>
      <c r="Q31" s="14">
        <v>20827</v>
      </c>
      <c r="R31" s="13"/>
      <c r="S31" s="46" t="str">
        <f t="shared" si="5"/>
        <v/>
      </c>
      <c r="T31" s="14">
        <v>23047</v>
      </c>
      <c r="U31" s="13"/>
      <c r="V31" s="46" t="str">
        <f t="shared" si="6"/>
        <v/>
      </c>
      <c r="W31" s="14">
        <v>25114</v>
      </c>
      <c r="X31" s="13"/>
      <c r="Y31" s="46" t="str">
        <f t="shared" si="7"/>
        <v/>
      </c>
      <c r="Z31" s="18">
        <v>26349</v>
      </c>
      <c r="AA31" s="13"/>
      <c r="AB31" s="46" t="str">
        <f t="shared" si="8"/>
        <v/>
      </c>
      <c r="AC31" s="14">
        <v>32492</v>
      </c>
      <c r="AD31" s="13"/>
      <c r="AE31" s="46" t="str">
        <f t="shared" si="9"/>
        <v/>
      </c>
      <c r="AF31" s="14">
        <v>34201</v>
      </c>
      <c r="AG31" s="13">
        <v>40</v>
      </c>
      <c r="AH31" s="46">
        <f t="shared" si="10"/>
        <v>1.1695564457179614E-3</v>
      </c>
      <c r="AI31" s="12">
        <v>41314</v>
      </c>
      <c r="AJ31" s="13">
        <v>42</v>
      </c>
      <c r="AK31" s="46">
        <f t="shared" si="11"/>
        <v>1.0166045408336157E-3</v>
      </c>
    </row>
    <row r="32" spans="1:37" x14ac:dyDescent="0.4">
      <c r="A32" s="20" t="s">
        <v>19</v>
      </c>
      <c r="B32" s="14">
        <v>84076</v>
      </c>
      <c r="C32" s="123">
        <v>417</v>
      </c>
      <c r="D32" s="16">
        <v>4.9597982777487039E-3</v>
      </c>
      <c r="E32" s="14">
        <v>85735</v>
      </c>
      <c r="F32" s="123">
        <v>388</v>
      </c>
      <c r="G32" s="16">
        <v>4.5255729865282561E-3</v>
      </c>
      <c r="H32" s="14">
        <v>91482</v>
      </c>
      <c r="I32" s="13">
        <v>272</v>
      </c>
      <c r="J32" s="46">
        <f t="shared" si="2"/>
        <v>2.9732624997267222E-3</v>
      </c>
      <c r="K32" s="14">
        <v>91482</v>
      </c>
      <c r="L32" s="13">
        <v>258</v>
      </c>
      <c r="M32" s="46">
        <f t="shared" si="3"/>
        <v>2.8202269298878467E-3</v>
      </c>
      <c r="N32" s="14">
        <v>94243</v>
      </c>
      <c r="O32" s="13">
        <v>229</v>
      </c>
      <c r="P32" s="46">
        <f t="shared" si="4"/>
        <v>2.4298886919983448E-3</v>
      </c>
      <c r="Q32" s="14">
        <v>109059</v>
      </c>
      <c r="R32" s="13">
        <v>533</v>
      </c>
      <c r="S32" s="46">
        <f t="shared" si="5"/>
        <v>4.8872628577192158E-3</v>
      </c>
      <c r="T32" s="14">
        <v>125922</v>
      </c>
      <c r="U32" s="13">
        <v>469</v>
      </c>
      <c r="V32" s="46">
        <f t="shared" si="6"/>
        <v>3.7245278823398614E-3</v>
      </c>
      <c r="W32" s="14">
        <v>140675</v>
      </c>
      <c r="X32" s="13">
        <v>430</v>
      </c>
      <c r="Y32" s="46">
        <f t="shared" si="7"/>
        <v>3.0566909543273501E-3</v>
      </c>
      <c r="Z32" s="18">
        <v>143428</v>
      </c>
      <c r="AA32" s="13">
        <v>1096</v>
      </c>
      <c r="AB32" s="46">
        <f t="shared" si="8"/>
        <v>7.6414647070307054E-3</v>
      </c>
      <c r="AC32" s="14">
        <v>144616</v>
      </c>
      <c r="AD32" s="13">
        <v>9</v>
      </c>
      <c r="AE32" s="46">
        <f t="shared" si="9"/>
        <v>6.2233777728605406E-5</v>
      </c>
      <c r="AF32" s="14">
        <v>126717</v>
      </c>
      <c r="AG32" s="13">
        <v>220</v>
      </c>
      <c r="AH32" s="46">
        <f t="shared" si="10"/>
        <v>1.7361522131994918E-3</v>
      </c>
      <c r="AI32" s="12">
        <v>148220</v>
      </c>
      <c r="AJ32" s="13">
        <v>258</v>
      </c>
      <c r="AK32" s="46">
        <f t="shared" si="11"/>
        <v>1.7406557819457562E-3</v>
      </c>
    </row>
    <row r="33" spans="1:37" x14ac:dyDescent="0.4">
      <c r="A33" s="20" t="s">
        <v>96</v>
      </c>
      <c r="B33" s="14">
        <v>11512</v>
      </c>
      <c r="C33" s="123">
        <v>32</v>
      </c>
      <c r="D33" s="16">
        <v>2.7797081306462821E-3</v>
      </c>
      <c r="E33" s="14">
        <v>11254</v>
      </c>
      <c r="F33" s="123">
        <v>27</v>
      </c>
      <c r="G33" s="16">
        <v>2.3991469699662341E-3</v>
      </c>
      <c r="H33" s="14">
        <v>14123</v>
      </c>
      <c r="I33" s="13">
        <v>27</v>
      </c>
      <c r="J33" s="46">
        <f t="shared" si="2"/>
        <v>1.9117751186008638E-3</v>
      </c>
      <c r="K33" s="14">
        <v>14123</v>
      </c>
      <c r="L33" s="13"/>
      <c r="M33" s="46" t="str">
        <f t="shared" si="3"/>
        <v/>
      </c>
      <c r="N33" s="14">
        <v>13626</v>
      </c>
      <c r="O33" s="13">
        <v>25</v>
      </c>
      <c r="P33" s="46">
        <f t="shared" si="4"/>
        <v>1.8347277264054015E-3</v>
      </c>
      <c r="Q33" s="14">
        <v>13142</v>
      </c>
      <c r="R33" s="13">
        <v>21</v>
      </c>
      <c r="S33" s="46">
        <f t="shared" si="5"/>
        <v>1.597930299802161E-3</v>
      </c>
      <c r="T33" s="14">
        <v>10374</v>
      </c>
      <c r="U33" s="13">
        <v>12</v>
      </c>
      <c r="V33" s="46">
        <f t="shared" si="6"/>
        <v>1.1567379988432619E-3</v>
      </c>
      <c r="W33" s="14"/>
      <c r="X33" s="13">
        <v>11</v>
      </c>
      <c r="Y33" s="46" t="str">
        <f t="shared" si="7"/>
        <v/>
      </c>
      <c r="Z33" s="18">
        <v>12696</v>
      </c>
      <c r="AA33" s="13">
        <v>10</v>
      </c>
      <c r="AB33" s="46">
        <f t="shared" si="8"/>
        <v>7.8764965343415246E-4</v>
      </c>
      <c r="AC33" s="14"/>
      <c r="AD33" s="13">
        <v>10</v>
      </c>
      <c r="AE33" s="46" t="str">
        <f t="shared" si="9"/>
        <v/>
      </c>
      <c r="AF33" s="14"/>
      <c r="AG33" s="13">
        <v>10</v>
      </c>
      <c r="AH33" s="46" t="str">
        <f t="shared" si="10"/>
        <v/>
      </c>
      <c r="AI33" s="12"/>
      <c r="AJ33" s="13">
        <v>10</v>
      </c>
      <c r="AK33" s="46" t="str">
        <f t="shared" si="11"/>
        <v/>
      </c>
    </row>
    <row r="34" spans="1:37" x14ac:dyDescent="0.4">
      <c r="A34" s="20" t="s">
        <v>21</v>
      </c>
      <c r="B34" s="14">
        <v>22067</v>
      </c>
      <c r="C34" s="123">
        <v>123</v>
      </c>
      <c r="D34" s="16">
        <v>5.5739339284905064E-3</v>
      </c>
      <c r="E34" s="14">
        <v>27813</v>
      </c>
      <c r="F34" s="123">
        <v>86</v>
      </c>
      <c r="G34" s="16">
        <v>3.0920792435192176E-3</v>
      </c>
      <c r="H34" s="14">
        <v>40186</v>
      </c>
      <c r="I34" s="13">
        <v>191</v>
      </c>
      <c r="J34" s="46">
        <f t="shared" si="2"/>
        <v>4.7528990195590502E-3</v>
      </c>
      <c r="K34" s="14">
        <v>40186</v>
      </c>
      <c r="L34" s="13">
        <v>145</v>
      </c>
      <c r="M34" s="46">
        <f t="shared" si="3"/>
        <v>3.6082217687751954E-3</v>
      </c>
      <c r="N34" s="14">
        <v>41159</v>
      </c>
      <c r="O34" s="13">
        <v>148</v>
      </c>
      <c r="P34" s="46">
        <f t="shared" si="4"/>
        <v>3.5958113656794381E-3</v>
      </c>
      <c r="Q34" s="14">
        <v>47027</v>
      </c>
      <c r="R34" s="13">
        <v>142</v>
      </c>
      <c r="S34" s="46">
        <f t="shared" si="5"/>
        <v>3.0195419652540032E-3</v>
      </c>
      <c r="T34" s="14">
        <v>47193</v>
      </c>
      <c r="U34" s="13">
        <v>201</v>
      </c>
      <c r="V34" s="46">
        <f t="shared" si="6"/>
        <v>4.2591062233805861E-3</v>
      </c>
      <c r="W34" s="14">
        <v>53771</v>
      </c>
      <c r="X34" s="13">
        <v>222</v>
      </c>
      <c r="Y34" s="46">
        <f t="shared" si="7"/>
        <v>4.1286195160960366E-3</v>
      </c>
      <c r="Z34" s="18">
        <v>50084</v>
      </c>
      <c r="AA34" s="13">
        <v>494</v>
      </c>
      <c r="AB34" s="46">
        <f t="shared" si="8"/>
        <v>9.8634294385432468E-3</v>
      </c>
      <c r="AC34" s="14">
        <v>56049</v>
      </c>
      <c r="AD34" s="13">
        <v>475</v>
      </c>
      <c r="AE34" s="46">
        <f t="shared" si="9"/>
        <v>8.4747274706060763E-3</v>
      </c>
      <c r="AF34" s="14">
        <v>62480</v>
      </c>
      <c r="AG34" s="13">
        <v>392</v>
      </c>
      <c r="AH34" s="46">
        <f t="shared" si="10"/>
        <v>6.2740076824583865E-3</v>
      </c>
      <c r="AI34" s="12">
        <v>67658</v>
      </c>
      <c r="AJ34" s="13">
        <v>850</v>
      </c>
      <c r="AK34" s="46">
        <f t="shared" si="11"/>
        <v>1.2563185432616985E-2</v>
      </c>
    </row>
    <row r="35" spans="1:37" x14ac:dyDescent="0.4">
      <c r="A35" s="20" t="s">
        <v>97</v>
      </c>
      <c r="B35" s="14">
        <v>67427</v>
      </c>
      <c r="C35" s="123">
        <v>630</v>
      </c>
      <c r="D35" s="16">
        <v>9.3434380885995226E-3</v>
      </c>
      <c r="E35" s="14">
        <v>68192</v>
      </c>
      <c r="F35" s="123">
        <v>710</v>
      </c>
      <c r="G35" s="16">
        <v>1.0411778507742844E-2</v>
      </c>
      <c r="H35" s="14">
        <v>67291</v>
      </c>
      <c r="I35" s="13">
        <v>701</v>
      </c>
      <c r="J35" s="46">
        <f t="shared" si="2"/>
        <v>1.0417440668142841E-2</v>
      </c>
      <c r="K35" s="14">
        <v>67291</v>
      </c>
      <c r="L35" s="13">
        <v>490</v>
      </c>
      <c r="M35" s="46">
        <f t="shared" si="3"/>
        <v>7.2818058878601896E-3</v>
      </c>
      <c r="N35" s="14">
        <v>67991</v>
      </c>
      <c r="O35" s="13">
        <v>429</v>
      </c>
      <c r="P35" s="46">
        <f t="shared" si="4"/>
        <v>6.3096586312894358E-3</v>
      </c>
      <c r="Q35" s="14">
        <v>65887</v>
      </c>
      <c r="R35" s="13">
        <v>420</v>
      </c>
      <c r="S35" s="46">
        <f t="shared" si="5"/>
        <v>6.3745503665366462E-3</v>
      </c>
      <c r="T35" s="14">
        <v>63537</v>
      </c>
      <c r="U35" s="13">
        <v>121</v>
      </c>
      <c r="V35" s="46">
        <f t="shared" si="6"/>
        <v>1.9044021593717048E-3</v>
      </c>
      <c r="W35" s="14">
        <v>68380</v>
      </c>
      <c r="X35" s="13">
        <v>191</v>
      </c>
      <c r="Y35" s="46">
        <f t="shared" si="7"/>
        <v>2.7932143901725653E-3</v>
      </c>
      <c r="Z35" s="18">
        <v>75108</v>
      </c>
      <c r="AA35" s="13">
        <v>45</v>
      </c>
      <c r="AB35" s="46">
        <f t="shared" si="8"/>
        <v>5.9913724237098582E-4</v>
      </c>
      <c r="AC35" s="14">
        <v>81689</v>
      </c>
      <c r="AD35" s="13">
        <v>179</v>
      </c>
      <c r="AE35" s="46">
        <f t="shared" si="9"/>
        <v>2.1912374983167867E-3</v>
      </c>
      <c r="AF35" s="14">
        <v>92260</v>
      </c>
      <c r="AG35" s="13">
        <v>220</v>
      </c>
      <c r="AH35" s="46">
        <f t="shared" si="10"/>
        <v>2.384565358768697E-3</v>
      </c>
      <c r="AI35" s="12">
        <v>93410</v>
      </c>
      <c r="AJ35" s="13">
        <v>321</v>
      </c>
      <c r="AK35" s="46">
        <f t="shared" si="11"/>
        <v>3.4364629054705062E-3</v>
      </c>
    </row>
    <row r="36" spans="1:37" x14ac:dyDescent="0.4">
      <c r="A36" s="20" t="s">
        <v>98</v>
      </c>
      <c r="B36" s="14"/>
      <c r="C36" s="123"/>
      <c r="D36" s="16"/>
      <c r="E36" s="14"/>
      <c r="F36" s="123"/>
      <c r="G36" s="16"/>
      <c r="H36" s="14"/>
      <c r="I36" s="13"/>
      <c r="J36" s="46" t="str">
        <f t="shared" si="2"/>
        <v/>
      </c>
      <c r="K36" s="14"/>
      <c r="L36" s="13"/>
      <c r="M36" s="46" t="str">
        <f t="shared" si="3"/>
        <v/>
      </c>
      <c r="N36" s="14"/>
      <c r="O36" s="13"/>
      <c r="P36" s="46" t="str">
        <f t="shared" si="4"/>
        <v/>
      </c>
      <c r="Q36" s="14"/>
      <c r="R36" s="13"/>
      <c r="S36" s="46" t="str">
        <f t="shared" si="5"/>
        <v/>
      </c>
      <c r="T36" s="14"/>
      <c r="U36" s="13"/>
      <c r="V36" s="46" t="str">
        <f t="shared" si="6"/>
        <v/>
      </c>
      <c r="W36" s="14"/>
      <c r="X36" s="13"/>
      <c r="Y36" s="46" t="str">
        <f t="shared" si="7"/>
        <v/>
      </c>
      <c r="Z36" s="18"/>
      <c r="AA36" s="13"/>
      <c r="AB36" s="46" t="str">
        <f t="shared" si="8"/>
        <v/>
      </c>
      <c r="AC36" s="14">
        <v>52905</v>
      </c>
      <c r="AD36" s="13"/>
      <c r="AE36" s="46" t="str">
        <f t="shared" si="9"/>
        <v/>
      </c>
      <c r="AF36" s="14">
        <v>51275</v>
      </c>
      <c r="AG36" s="13"/>
      <c r="AH36" s="46" t="str">
        <f t="shared" si="10"/>
        <v/>
      </c>
      <c r="AI36" s="12">
        <v>55111</v>
      </c>
      <c r="AJ36" s="13"/>
      <c r="AK36" s="46" t="str">
        <f t="shared" si="11"/>
        <v/>
      </c>
    </row>
    <row r="37" spans="1:37" x14ac:dyDescent="0.4">
      <c r="A37" s="20" t="s">
        <v>99</v>
      </c>
      <c r="B37" s="14"/>
      <c r="C37" s="123"/>
      <c r="D37" s="16"/>
      <c r="E37" s="14"/>
      <c r="F37" s="123"/>
      <c r="G37" s="16"/>
      <c r="H37" s="14"/>
      <c r="I37" s="13"/>
      <c r="J37" s="46" t="str">
        <f t="shared" si="2"/>
        <v/>
      </c>
      <c r="K37" s="14"/>
      <c r="L37" s="13">
        <v>49</v>
      </c>
      <c r="M37" s="46" t="str">
        <f t="shared" si="3"/>
        <v/>
      </c>
      <c r="N37" s="14"/>
      <c r="O37" s="13"/>
      <c r="P37" s="46" t="str">
        <f t="shared" si="4"/>
        <v/>
      </c>
      <c r="Q37" s="14"/>
      <c r="R37" s="13"/>
      <c r="S37" s="46" t="str">
        <f t="shared" si="5"/>
        <v/>
      </c>
      <c r="T37" s="14"/>
      <c r="U37" s="13"/>
      <c r="V37" s="46" t="str">
        <f t="shared" si="6"/>
        <v/>
      </c>
      <c r="W37" s="14">
        <v>17727</v>
      </c>
      <c r="X37" s="13"/>
      <c r="Y37" s="46" t="str">
        <f t="shared" si="7"/>
        <v/>
      </c>
      <c r="Z37" s="18"/>
      <c r="AA37" s="13"/>
      <c r="AB37" s="46" t="str">
        <f t="shared" si="8"/>
        <v/>
      </c>
      <c r="AC37" s="14"/>
      <c r="AD37" s="13"/>
      <c r="AE37" s="46" t="str">
        <f t="shared" si="9"/>
        <v/>
      </c>
      <c r="AF37" s="14"/>
      <c r="AG37" s="13"/>
      <c r="AH37" s="46" t="str">
        <f t="shared" si="10"/>
        <v/>
      </c>
      <c r="AI37" s="12"/>
      <c r="AJ37" s="13"/>
      <c r="AK37" s="46" t="str">
        <f t="shared" si="11"/>
        <v/>
      </c>
    </row>
    <row r="38" spans="1:37" x14ac:dyDescent="0.4">
      <c r="A38" s="20" t="s">
        <v>47</v>
      </c>
      <c r="B38" s="14">
        <v>102718</v>
      </c>
      <c r="C38" s="123">
        <v>932</v>
      </c>
      <c r="D38" s="16">
        <v>9.0733853852294627E-3</v>
      </c>
      <c r="E38" s="14">
        <v>117041</v>
      </c>
      <c r="F38" s="123">
        <v>1315</v>
      </c>
      <c r="G38" s="16">
        <v>1.1235379055202877E-2</v>
      </c>
      <c r="H38" s="14">
        <v>140298</v>
      </c>
      <c r="I38" s="13">
        <v>1983</v>
      </c>
      <c r="J38" s="46">
        <f t="shared" si="2"/>
        <v>1.4134200059872558E-2</v>
      </c>
      <c r="K38" s="14">
        <v>140298</v>
      </c>
      <c r="L38" s="13">
        <v>3149</v>
      </c>
      <c r="M38" s="46">
        <f t="shared" si="3"/>
        <v>2.2445081184336198E-2</v>
      </c>
      <c r="N38" s="14">
        <v>162310</v>
      </c>
      <c r="O38" s="13">
        <v>3113</v>
      </c>
      <c r="P38" s="46">
        <f t="shared" si="4"/>
        <v>1.9179348160926622E-2</v>
      </c>
      <c r="Q38" s="14">
        <v>170188</v>
      </c>
      <c r="R38" s="13">
        <v>4869</v>
      </c>
      <c r="S38" s="46">
        <f t="shared" si="5"/>
        <v>2.8609537687733565E-2</v>
      </c>
      <c r="T38" s="14">
        <v>149031</v>
      </c>
      <c r="U38" s="13">
        <v>5092</v>
      </c>
      <c r="V38" s="46">
        <f t="shared" si="6"/>
        <v>3.4167387993102108E-2</v>
      </c>
      <c r="W38" s="14">
        <v>137741</v>
      </c>
      <c r="X38" s="13">
        <v>5567</v>
      </c>
      <c r="Y38" s="46">
        <f t="shared" si="7"/>
        <v>4.0416433741587474E-2</v>
      </c>
      <c r="Z38" s="18">
        <v>123907</v>
      </c>
      <c r="AA38" s="13">
        <v>7836</v>
      </c>
      <c r="AB38" s="46">
        <f t="shared" si="8"/>
        <v>6.3240979121437849E-2</v>
      </c>
      <c r="AC38" s="14">
        <v>115719</v>
      </c>
      <c r="AD38" s="13">
        <v>8154</v>
      </c>
      <c r="AE38" s="46">
        <f t="shared" si="9"/>
        <v>7.0463795919425504E-2</v>
      </c>
      <c r="AF38" s="14">
        <v>112165</v>
      </c>
      <c r="AG38" s="13">
        <v>8178</v>
      </c>
      <c r="AH38" s="46">
        <f t="shared" si="10"/>
        <v>7.291044443453841E-2</v>
      </c>
      <c r="AI38" s="12">
        <v>115869</v>
      </c>
      <c r="AJ38" s="13">
        <v>7095</v>
      </c>
      <c r="AK38" s="46">
        <f t="shared" si="11"/>
        <v>6.1232944100665404E-2</v>
      </c>
    </row>
    <row r="39" spans="1:37" x14ac:dyDescent="0.4">
      <c r="A39" s="20" t="s">
        <v>100</v>
      </c>
      <c r="B39" s="14">
        <v>42222</v>
      </c>
      <c r="C39" s="123">
        <v>0</v>
      </c>
      <c r="D39" s="16">
        <v>0</v>
      </c>
      <c r="E39" s="14">
        <v>39711</v>
      </c>
      <c r="F39" s="123"/>
      <c r="G39" s="16">
        <v>0</v>
      </c>
      <c r="H39" s="14">
        <v>29702</v>
      </c>
      <c r="I39" s="13"/>
      <c r="J39" s="46" t="str">
        <f t="shared" si="2"/>
        <v/>
      </c>
      <c r="K39" s="14">
        <v>29702</v>
      </c>
      <c r="L39" s="13"/>
      <c r="M39" s="46" t="str">
        <f t="shared" si="3"/>
        <v/>
      </c>
      <c r="N39" s="14">
        <v>25753</v>
      </c>
      <c r="O39" s="13"/>
      <c r="P39" s="46" t="str">
        <f t="shared" si="4"/>
        <v/>
      </c>
      <c r="Q39" s="14">
        <v>27287</v>
      </c>
      <c r="R39" s="13"/>
      <c r="S39" s="46" t="str">
        <f t="shared" si="5"/>
        <v/>
      </c>
      <c r="T39" s="14">
        <v>38684</v>
      </c>
      <c r="U39" s="13"/>
      <c r="V39" s="46" t="str">
        <f t="shared" si="6"/>
        <v/>
      </c>
      <c r="W39" s="14">
        <v>50035</v>
      </c>
      <c r="X39" s="13"/>
      <c r="Y39" s="46" t="str">
        <f t="shared" si="7"/>
        <v/>
      </c>
      <c r="Z39" s="18">
        <v>70864</v>
      </c>
      <c r="AA39" s="13"/>
      <c r="AB39" s="46" t="str">
        <f t="shared" si="8"/>
        <v/>
      </c>
      <c r="AC39" s="14">
        <v>130446</v>
      </c>
      <c r="AD39" s="13"/>
      <c r="AE39" s="46" t="str">
        <f t="shared" si="9"/>
        <v/>
      </c>
      <c r="AF39" s="14">
        <v>160657</v>
      </c>
      <c r="AG39" s="13"/>
      <c r="AH39" s="46" t="str">
        <f t="shared" si="10"/>
        <v/>
      </c>
      <c r="AI39" s="12">
        <v>198254</v>
      </c>
      <c r="AJ39" s="13">
        <v>20</v>
      </c>
      <c r="AK39" s="46">
        <f t="shared" si="11"/>
        <v>1.0088068840981771E-4</v>
      </c>
    </row>
    <row r="40" spans="1:37" x14ac:dyDescent="0.4">
      <c r="A40" s="20" t="s">
        <v>101</v>
      </c>
      <c r="B40" s="14"/>
      <c r="C40" s="123">
        <v>43</v>
      </c>
      <c r="D40" s="16"/>
      <c r="E40" s="14"/>
      <c r="F40" s="123">
        <v>3</v>
      </c>
      <c r="G40" s="16"/>
      <c r="H40" s="14"/>
      <c r="I40" s="13">
        <v>25</v>
      </c>
      <c r="J40" s="46" t="str">
        <f>IF(H40*I40=0,"",I40/H40)</f>
        <v/>
      </c>
      <c r="K40" s="14"/>
      <c r="L40" s="13">
        <v>25</v>
      </c>
      <c r="M40" s="46" t="str">
        <f>IF(K40*L40=0,"",L40/K40)</f>
        <v/>
      </c>
      <c r="N40" s="14"/>
      <c r="O40" s="13"/>
      <c r="P40" s="46" t="str">
        <f>IF(N40*O40=0,"",O40/N40)</f>
        <v/>
      </c>
      <c r="Q40" s="14"/>
      <c r="R40" s="13"/>
      <c r="S40" s="46" t="str">
        <f>IF(Q40*R40=0,"",R40/Q40)</f>
        <v/>
      </c>
      <c r="T40" s="14"/>
      <c r="U40" s="13"/>
      <c r="V40" s="46" t="str">
        <f>IF(T40*U40=0,"",U40/T40)</f>
        <v/>
      </c>
      <c r="W40" s="14"/>
      <c r="X40" s="13"/>
      <c r="Y40" s="46" t="str">
        <f>IF(W40*X40=0,"",X40/W40)</f>
        <v/>
      </c>
      <c r="Z40" s="18"/>
      <c r="AA40" s="13"/>
      <c r="AB40" s="46" t="str">
        <f>IF(Z40*AA40=0,"",AA40/Z40)</f>
        <v/>
      </c>
      <c r="AC40" s="14"/>
      <c r="AD40" s="13"/>
      <c r="AE40" s="46" t="str">
        <f>IF(AC40*AD40=0,"",AD40/AC40)</f>
        <v/>
      </c>
      <c r="AF40" s="14"/>
      <c r="AG40" s="13"/>
      <c r="AH40" s="46" t="str">
        <f>IF(AF40*AG40=0,"",AG40/AF40)</f>
        <v/>
      </c>
      <c r="AI40" s="12"/>
      <c r="AJ40" s="13"/>
      <c r="AK40" s="46" t="str">
        <f>IF(AI40*AJ40=0,"",AJ40/AI40)</f>
        <v/>
      </c>
    </row>
    <row r="41" spans="1:37" x14ac:dyDescent="0.4">
      <c r="A41" s="20" t="s">
        <v>102</v>
      </c>
      <c r="B41" s="14">
        <v>186037</v>
      </c>
      <c r="C41" s="123">
        <v>1957</v>
      </c>
      <c r="D41" s="16">
        <v>1.0519412804979655E-2</v>
      </c>
      <c r="E41" s="14">
        <v>214407</v>
      </c>
      <c r="F41" s="123">
        <v>2055</v>
      </c>
      <c r="G41" s="16">
        <v>9.5845751304761504E-3</v>
      </c>
      <c r="H41" s="14">
        <v>233659</v>
      </c>
      <c r="I41" s="13">
        <v>2246</v>
      </c>
      <c r="J41" s="46">
        <f t="shared" si="2"/>
        <v>9.6122982637090806E-3</v>
      </c>
      <c r="K41" s="14">
        <v>233659</v>
      </c>
      <c r="L41" s="13">
        <v>2098</v>
      </c>
      <c r="M41" s="46">
        <f t="shared" si="3"/>
        <v>8.9788965971779391E-3</v>
      </c>
      <c r="N41" s="14">
        <v>240618</v>
      </c>
      <c r="O41" s="13">
        <v>3529</v>
      </c>
      <c r="P41" s="46">
        <f t="shared" si="4"/>
        <v>1.4666400684903042E-2</v>
      </c>
      <c r="Q41" s="14">
        <v>237700</v>
      </c>
      <c r="R41" s="13">
        <v>4688</v>
      </c>
      <c r="S41" s="46">
        <f t="shared" si="5"/>
        <v>1.9722339082877578E-2</v>
      </c>
      <c r="T41" s="14">
        <v>234451</v>
      </c>
      <c r="U41" s="13">
        <v>5201</v>
      </c>
      <c r="V41" s="46">
        <f t="shared" si="6"/>
        <v>2.2183739885946317E-2</v>
      </c>
      <c r="W41" s="14">
        <v>248717</v>
      </c>
      <c r="X41" s="13">
        <v>6046</v>
      </c>
      <c r="Y41" s="46">
        <f t="shared" si="7"/>
        <v>2.4308752517921976E-2</v>
      </c>
      <c r="Z41" s="18">
        <v>246140</v>
      </c>
      <c r="AA41" s="13">
        <v>7253</v>
      </c>
      <c r="AB41" s="46">
        <f t="shared" si="8"/>
        <v>2.946697001706346E-2</v>
      </c>
      <c r="AC41" s="14">
        <v>247197</v>
      </c>
      <c r="AD41" s="13">
        <v>8569</v>
      </c>
      <c r="AE41" s="46">
        <f t="shared" si="9"/>
        <v>3.4664660169824064E-2</v>
      </c>
      <c r="AF41" s="14">
        <v>235514</v>
      </c>
      <c r="AG41" s="13">
        <v>10310</v>
      </c>
      <c r="AH41" s="46">
        <f t="shared" si="10"/>
        <v>4.3776590775919902E-2</v>
      </c>
      <c r="AI41" s="12">
        <v>243254</v>
      </c>
      <c r="AJ41" s="13">
        <v>11737</v>
      </c>
      <c r="AK41" s="46">
        <f t="shared" si="11"/>
        <v>4.824997738988876E-2</v>
      </c>
    </row>
    <row r="42" spans="1:37" x14ac:dyDescent="0.4">
      <c r="A42" s="20" t="s">
        <v>103</v>
      </c>
      <c r="B42" s="14"/>
      <c r="C42" s="123"/>
      <c r="D42" s="16"/>
      <c r="E42" s="14"/>
      <c r="F42" s="123"/>
      <c r="G42" s="16"/>
      <c r="H42" s="14"/>
      <c r="I42" s="13"/>
      <c r="J42" s="46" t="str">
        <f t="shared" si="2"/>
        <v/>
      </c>
      <c r="K42" s="14"/>
      <c r="L42" s="13">
        <v>61</v>
      </c>
      <c r="M42" s="46" t="str">
        <f t="shared" si="3"/>
        <v/>
      </c>
      <c r="N42" s="14"/>
      <c r="O42" s="13"/>
      <c r="P42" s="46" t="str">
        <f t="shared" si="4"/>
        <v/>
      </c>
      <c r="Q42" s="14"/>
      <c r="R42" s="13"/>
      <c r="S42" s="46" t="str">
        <f t="shared" si="5"/>
        <v/>
      </c>
      <c r="T42" s="14"/>
      <c r="U42" s="13"/>
      <c r="V42" s="46" t="str">
        <f t="shared" si="6"/>
        <v/>
      </c>
      <c r="W42" s="14"/>
      <c r="X42" s="13"/>
      <c r="Y42" s="46" t="str">
        <f t="shared" si="7"/>
        <v/>
      </c>
      <c r="Z42" s="18"/>
      <c r="AA42" s="13"/>
      <c r="AB42" s="46" t="str">
        <f t="shared" si="8"/>
        <v/>
      </c>
      <c r="AC42" s="14"/>
      <c r="AD42" s="13"/>
      <c r="AE42" s="46" t="str">
        <f t="shared" si="9"/>
        <v/>
      </c>
      <c r="AF42" s="14"/>
      <c r="AG42" s="13"/>
      <c r="AH42" s="46" t="str">
        <f t="shared" si="10"/>
        <v/>
      </c>
      <c r="AI42" s="12"/>
      <c r="AJ42" s="13"/>
      <c r="AK42" s="46" t="str">
        <f t="shared" si="11"/>
        <v/>
      </c>
    </row>
    <row r="43" spans="1:37" x14ac:dyDescent="0.4">
      <c r="A43" s="20" t="s">
        <v>104</v>
      </c>
      <c r="B43" s="14">
        <v>51816</v>
      </c>
      <c r="C43" s="123">
        <v>367</v>
      </c>
      <c r="D43" s="16">
        <v>7.0827543615871544E-3</v>
      </c>
      <c r="E43" s="14">
        <v>43489</v>
      </c>
      <c r="F43" s="123">
        <v>365</v>
      </c>
      <c r="G43" s="16">
        <v>8.3929269470440805E-3</v>
      </c>
      <c r="H43" s="14">
        <v>38541</v>
      </c>
      <c r="I43" s="13">
        <v>364</v>
      </c>
      <c r="J43" s="46">
        <f t="shared" si="2"/>
        <v>9.4444876884356918E-3</v>
      </c>
      <c r="K43" s="14">
        <v>38541</v>
      </c>
      <c r="L43" s="13">
        <v>289</v>
      </c>
      <c r="M43" s="46">
        <f t="shared" si="3"/>
        <v>7.4985080823019639E-3</v>
      </c>
      <c r="N43" s="14">
        <v>38375</v>
      </c>
      <c r="O43" s="13">
        <v>40</v>
      </c>
      <c r="P43" s="46">
        <f t="shared" si="4"/>
        <v>1.0423452768729641E-3</v>
      </c>
      <c r="Q43" s="14">
        <v>40679</v>
      </c>
      <c r="R43" s="13">
        <v>79</v>
      </c>
      <c r="S43" s="46">
        <f t="shared" si="5"/>
        <v>1.9420339733031786E-3</v>
      </c>
      <c r="T43" s="14">
        <v>51533</v>
      </c>
      <c r="U43" s="13">
        <v>31</v>
      </c>
      <c r="V43" s="46">
        <f t="shared" si="6"/>
        <v>6.0155628432266703E-4</v>
      </c>
      <c r="W43" s="14">
        <v>53509</v>
      </c>
      <c r="X43" s="13">
        <v>121</v>
      </c>
      <c r="Y43" s="46">
        <f t="shared" si="7"/>
        <v>2.2613018370741369E-3</v>
      </c>
      <c r="Z43" s="18">
        <v>54119</v>
      </c>
      <c r="AA43" s="13">
        <v>139</v>
      </c>
      <c r="AB43" s="46">
        <f t="shared" si="8"/>
        <v>2.5684140505183024E-3</v>
      </c>
      <c r="AC43" s="14">
        <v>72184</v>
      </c>
      <c r="AD43" s="13">
        <v>49</v>
      </c>
      <c r="AE43" s="46">
        <f t="shared" si="9"/>
        <v>6.7882079131109392E-4</v>
      </c>
      <c r="AF43" s="14">
        <v>95554</v>
      </c>
      <c r="AG43" s="13">
        <v>77</v>
      </c>
      <c r="AH43" s="46">
        <f t="shared" si="10"/>
        <v>8.0582707160349121E-4</v>
      </c>
      <c r="AI43" s="12">
        <v>117654</v>
      </c>
      <c r="AJ43" s="13">
        <v>71</v>
      </c>
      <c r="AK43" s="46">
        <f t="shared" si="11"/>
        <v>6.0346439560065961E-4</v>
      </c>
    </row>
    <row r="44" spans="1:37" x14ac:dyDescent="0.4">
      <c r="A44" s="20" t="s">
        <v>24</v>
      </c>
      <c r="B44" s="14">
        <v>19275</v>
      </c>
      <c r="C44" s="123">
        <v>61</v>
      </c>
      <c r="D44" s="16">
        <v>3.1647211413748377E-3</v>
      </c>
      <c r="E44" s="14">
        <v>21160</v>
      </c>
      <c r="F44" s="123">
        <v>77</v>
      </c>
      <c r="G44" s="16">
        <v>3.6389413988657843E-3</v>
      </c>
      <c r="H44" s="14">
        <v>26695</v>
      </c>
      <c r="I44" s="13">
        <v>115</v>
      </c>
      <c r="J44" s="46">
        <f t="shared" si="2"/>
        <v>4.3079228319910096E-3</v>
      </c>
      <c r="K44" s="14">
        <v>26695</v>
      </c>
      <c r="L44" s="13">
        <v>35</v>
      </c>
      <c r="M44" s="46">
        <f t="shared" si="3"/>
        <v>1.3111069488668289E-3</v>
      </c>
      <c r="N44" s="14">
        <v>30928</v>
      </c>
      <c r="O44" s="13">
        <v>126</v>
      </c>
      <c r="P44" s="46">
        <f t="shared" si="4"/>
        <v>4.0739782721158817E-3</v>
      </c>
      <c r="Q44" s="14">
        <v>36591</v>
      </c>
      <c r="R44" s="13">
        <v>98</v>
      </c>
      <c r="S44" s="46">
        <f t="shared" si="5"/>
        <v>2.6782542155174768E-3</v>
      </c>
      <c r="T44" s="14">
        <v>44363</v>
      </c>
      <c r="U44" s="13">
        <v>194</v>
      </c>
      <c r="V44" s="46">
        <f t="shared" si="6"/>
        <v>4.3730135473254743E-3</v>
      </c>
      <c r="W44" s="14">
        <v>60260</v>
      </c>
      <c r="X44" s="13">
        <v>1120</v>
      </c>
      <c r="Y44" s="46">
        <f t="shared" si="7"/>
        <v>1.8586126783936275E-2</v>
      </c>
      <c r="Z44" s="18">
        <v>83216</v>
      </c>
      <c r="AA44" s="13">
        <v>416</v>
      </c>
      <c r="AB44" s="46">
        <f t="shared" si="8"/>
        <v>4.9990386464141513E-3</v>
      </c>
      <c r="AC44" s="14">
        <v>75167</v>
      </c>
      <c r="AD44" s="13">
        <v>392</v>
      </c>
      <c r="AE44" s="46">
        <f t="shared" si="9"/>
        <v>5.215054478694108E-3</v>
      </c>
      <c r="AF44" s="14">
        <v>76678</v>
      </c>
      <c r="AG44" s="13">
        <v>788</v>
      </c>
      <c r="AH44" s="46">
        <f t="shared" si="10"/>
        <v>1.0276741699053184E-2</v>
      </c>
      <c r="AI44" s="12">
        <v>82378</v>
      </c>
      <c r="AJ44" s="13">
        <v>885</v>
      </c>
      <c r="AK44" s="46">
        <f t="shared" si="11"/>
        <v>1.0743159581441647E-2</v>
      </c>
    </row>
    <row r="45" spans="1:37" x14ac:dyDescent="0.4">
      <c r="A45" s="20" t="s">
        <v>105</v>
      </c>
      <c r="B45" s="14"/>
      <c r="C45" s="123"/>
      <c r="D45" s="16"/>
      <c r="E45" s="14"/>
      <c r="F45" s="123"/>
      <c r="G45" s="16"/>
      <c r="H45" s="14">
        <v>731522</v>
      </c>
      <c r="I45" s="13">
        <v>6013</v>
      </c>
      <c r="J45" s="46">
        <f t="shared" si="2"/>
        <v>8.2198484802917752E-3</v>
      </c>
      <c r="K45" s="14">
        <v>731522</v>
      </c>
      <c r="L45" s="13">
        <v>6678</v>
      </c>
      <c r="M45" s="46">
        <f t="shared" si="3"/>
        <v>9.1289120491249744E-3</v>
      </c>
      <c r="N45" s="14">
        <v>761474</v>
      </c>
      <c r="O45" s="13">
        <v>7717</v>
      </c>
      <c r="P45" s="46">
        <f t="shared" si="4"/>
        <v>1.0134292175438689E-2</v>
      </c>
      <c r="Q45" s="14">
        <v>798093</v>
      </c>
      <c r="R45" s="13">
        <v>10971</v>
      </c>
      <c r="S45" s="46">
        <f t="shared" si="5"/>
        <v>1.3746518262909209E-2</v>
      </c>
      <c r="T45" s="14">
        <v>820139</v>
      </c>
      <c r="U45" s="13">
        <v>11939</v>
      </c>
      <c r="V45" s="46">
        <f t="shared" si="6"/>
        <v>1.4557288459639158E-2</v>
      </c>
      <c r="W45" s="14">
        <v>893069</v>
      </c>
      <c r="X45" s="13">
        <v>15311</v>
      </c>
      <c r="Y45" s="46">
        <f t="shared" si="7"/>
        <v>1.7144252011882622E-2</v>
      </c>
      <c r="Z45" s="18">
        <v>917327</v>
      </c>
      <c r="AA45" s="13">
        <v>19227</v>
      </c>
      <c r="AB45" s="46">
        <f t="shared" si="8"/>
        <v>2.0959810405667773E-2</v>
      </c>
      <c r="AC45" s="14">
        <v>1035423</v>
      </c>
      <c r="AD45" s="13">
        <v>19256</v>
      </c>
      <c r="AE45" s="46">
        <f t="shared" si="9"/>
        <v>1.8597230310703934E-2</v>
      </c>
      <c r="AF45" s="14">
        <v>1075974</v>
      </c>
      <c r="AG45" s="13">
        <v>21412</v>
      </c>
      <c r="AH45" s="46">
        <f t="shared" si="10"/>
        <v>1.9900109110443188E-2</v>
      </c>
      <c r="AI45" s="12">
        <v>1188851</v>
      </c>
      <c r="AJ45" s="13">
        <v>22426</v>
      </c>
      <c r="AK45" s="46">
        <f t="shared" si="11"/>
        <v>1.886359182101037E-2</v>
      </c>
    </row>
    <row r="46" spans="1:37" x14ac:dyDescent="0.4">
      <c r="A46" s="20" t="s">
        <v>106</v>
      </c>
      <c r="B46" s="14"/>
      <c r="C46" s="123">
        <v>980</v>
      </c>
      <c r="D46" s="16"/>
      <c r="E46" s="14"/>
      <c r="F46" s="123">
        <v>1156</v>
      </c>
      <c r="G46" s="16"/>
      <c r="H46" s="17">
        <v>361135</v>
      </c>
      <c r="I46" s="13">
        <v>1600</v>
      </c>
      <c r="J46" s="46">
        <f t="shared" si="2"/>
        <v>4.4304761377324271E-3</v>
      </c>
      <c r="K46" s="17">
        <v>361135</v>
      </c>
      <c r="L46" s="13">
        <v>2163</v>
      </c>
      <c r="M46" s="46">
        <f t="shared" si="3"/>
        <v>5.9894499286970247E-3</v>
      </c>
      <c r="N46" s="14">
        <v>391372</v>
      </c>
      <c r="O46" s="13">
        <v>2312</v>
      </c>
      <c r="P46" s="46">
        <f t="shared" si="4"/>
        <v>5.9074231166256147E-3</v>
      </c>
      <c r="Q46" s="14">
        <v>434588</v>
      </c>
      <c r="R46" s="13">
        <v>2906</v>
      </c>
      <c r="S46" s="46">
        <f t="shared" si="5"/>
        <v>6.6867930085506271E-3</v>
      </c>
      <c r="T46" s="14">
        <v>458385</v>
      </c>
      <c r="U46" s="13">
        <v>3586</v>
      </c>
      <c r="V46" s="46">
        <f t="shared" si="6"/>
        <v>7.8231181212299709E-3</v>
      </c>
      <c r="W46" s="14">
        <v>489899</v>
      </c>
      <c r="X46" s="13">
        <v>4830</v>
      </c>
      <c r="Y46" s="46">
        <f t="shared" si="7"/>
        <v>9.8591750544499996E-3</v>
      </c>
      <c r="Z46" s="18">
        <v>525020</v>
      </c>
      <c r="AA46" s="13">
        <v>5148</v>
      </c>
      <c r="AB46" s="46">
        <f t="shared" si="8"/>
        <v>9.8053407489238509E-3</v>
      </c>
      <c r="AC46" s="14">
        <v>590280</v>
      </c>
      <c r="AD46" s="13">
        <v>6251</v>
      </c>
      <c r="AE46" s="46">
        <f t="shared" si="9"/>
        <v>1.0589889543945246E-2</v>
      </c>
      <c r="AF46" s="14">
        <v>663131</v>
      </c>
      <c r="AG46" s="13">
        <v>7290</v>
      </c>
      <c r="AH46" s="46">
        <f t="shared" si="10"/>
        <v>1.0993302982366983E-2</v>
      </c>
      <c r="AI46" s="12">
        <v>748404</v>
      </c>
      <c r="AJ46" s="13">
        <v>8635</v>
      </c>
      <c r="AK46" s="46">
        <f t="shared" si="11"/>
        <v>1.1537885954644818E-2</v>
      </c>
    </row>
    <row r="47" spans="1:37" x14ac:dyDescent="0.4">
      <c r="A47" s="20" t="s">
        <v>22</v>
      </c>
      <c r="B47" s="14"/>
      <c r="C47" s="76">
        <v>50</v>
      </c>
      <c r="D47" s="16"/>
      <c r="E47" s="14"/>
      <c r="F47" s="76"/>
      <c r="G47" s="16"/>
      <c r="H47" s="14">
        <v>11897</v>
      </c>
      <c r="I47" s="13"/>
      <c r="J47" s="46" t="str">
        <f t="shared" si="2"/>
        <v/>
      </c>
      <c r="K47" s="14">
        <v>11897</v>
      </c>
      <c r="L47" s="13"/>
      <c r="M47" s="46" t="str">
        <f t="shared" si="3"/>
        <v/>
      </c>
      <c r="N47" s="14">
        <v>13464</v>
      </c>
      <c r="O47" s="13"/>
      <c r="P47" s="46" t="str">
        <f t="shared" si="4"/>
        <v/>
      </c>
      <c r="Q47" s="14">
        <v>12675</v>
      </c>
      <c r="R47" s="13"/>
      <c r="S47" s="46" t="str">
        <f t="shared" si="5"/>
        <v/>
      </c>
      <c r="T47" s="14">
        <v>20931</v>
      </c>
      <c r="U47" s="13"/>
      <c r="V47" s="46" t="str">
        <f t="shared" si="6"/>
        <v/>
      </c>
      <c r="W47" s="14">
        <v>35233</v>
      </c>
      <c r="X47" s="13"/>
      <c r="Y47" s="46" t="str">
        <f t="shared" si="7"/>
        <v/>
      </c>
      <c r="Z47" s="18">
        <v>71196</v>
      </c>
      <c r="AA47" s="13"/>
      <c r="AB47" s="46" t="str">
        <f t="shared" si="8"/>
        <v/>
      </c>
      <c r="AC47" s="14">
        <v>74669</v>
      </c>
      <c r="AD47" s="13"/>
      <c r="AE47" s="46" t="str">
        <f t="shared" si="9"/>
        <v/>
      </c>
      <c r="AF47" s="14">
        <v>56173</v>
      </c>
      <c r="AG47" s="13"/>
      <c r="AH47" s="46" t="str">
        <f t="shared" si="10"/>
        <v/>
      </c>
      <c r="AI47" s="12">
        <v>27193</v>
      </c>
      <c r="AJ47" s="13"/>
      <c r="AK47" s="46" t="str">
        <f t="shared" si="11"/>
        <v/>
      </c>
    </row>
    <row r="48" spans="1:37" x14ac:dyDescent="0.4">
      <c r="A48" s="3" t="s">
        <v>107</v>
      </c>
      <c r="B48" s="30">
        <v>641950</v>
      </c>
      <c r="C48" s="124">
        <v>5727</v>
      </c>
      <c r="D48" s="32">
        <v>8.9212555494976239E-3</v>
      </c>
      <c r="E48" s="30">
        <v>685914</v>
      </c>
      <c r="F48" s="124">
        <v>6254</v>
      </c>
      <c r="G48" s="32">
        <v>9.1177611187408334E-3</v>
      </c>
      <c r="H48" s="30">
        <v>1104554</v>
      </c>
      <c r="I48" s="31">
        <v>7613</v>
      </c>
      <c r="J48" s="80">
        <f t="shared" ref="J48" si="12">I48/H48</f>
        <v>6.8923746598174469E-3</v>
      </c>
      <c r="K48" s="30">
        <v>1104554</v>
      </c>
      <c r="L48" s="31">
        <v>8841</v>
      </c>
      <c r="M48" s="80">
        <f t="shared" ref="M48" si="13">L48/K48</f>
        <v>8.0041356058644479E-3</v>
      </c>
      <c r="N48" s="30">
        <v>1166310</v>
      </c>
      <c r="O48" s="31">
        <v>10029</v>
      </c>
      <c r="P48" s="80">
        <f t="shared" ref="P48" si="14">O48/N48</f>
        <v>8.5989145252977333E-3</v>
      </c>
      <c r="Q48" s="30">
        <v>1245356</v>
      </c>
      <c r="R48" s="31">
        <v>13877</v>
      </c>
      <c r="S48" s="80">
        <f t="shared" ref="S48" si="15">R48/Q48</f>
        <v>1.1142998467907972E-2</v>
      </c>
      <c r="T48" s="30">
        <v>1299455</v>
      </c>
      <c r="U48" s="31">
        <v>15525</v>
      </c>
      <c r="V48" s="80">
        <f t="shared" ref="V48" si="16">U48/T48</f>
        <v>1.1947316374941803E-2</v>
      </c>
      <c r="W48" s="30">
        <v>1418201</v>
      </c>
      <c r="X48" s="31">
        <v>20141</v>
      </c>
      <c r="Y48" s="80">
        <f t="shared" ref="Y48" si="17">X48/W48</f>
        <v>1.4201795091104858E-2</v>
      </c>
      <c r="Z48" s="33">
        <v>1513543</v>
      </c>
      <c r="AA48" s="31">
        <v>24375</v>
      </c>
      <c r="AB48" s="80">
        <f t="shared" ref="AB48" si="18">AA48/Z48</f>
        <v>1.610459696222704E-2</v>
      </c>
      <c r="AC48" s="30">
        <v>1700372</v>
      </c>
      <c r="AD48" s="31">
        <v>25507</v>
      </c>
      <c r="AE48" s="80">
        <f t="shared" ref="AE48" si="19">AD48/AC48</f>
        <v>1.5000835111375628E-2</v>
      </c>
      <c r="AF48" s="30">
        <v>1795278</v>
      </c>
      <c r="AG48" s="31">
        <v>28702</v>
      </c>
      <c r="AH48" s="80">
        <f t="shared" ref="AH48" si="20">AG48/AF48</f>
        <v>1.5987496086957004E-2</v>
      </c>
      <c r="AI48" s="35">
        <v>1964448</v>
      </c>
      <c r="AJ48" s="31">
        <v>31061</v>
      </c>
      <c r="AK48" s="80">
        <f t="shared" ref="AK48" si="21">AJ48/AI48</f>
        <v>1.5811566404404696E-2</v>
      </c>
    </row>
    <row r="49" spans="1:64" x14ac:dyDescent="0.4">
      <c r="A49" s="2" t="s">
        <v>199</v>
      </c>
      <c r="B49" s="6">
        <f>SUM(B30:B47)-B48</f>
        <v>0</v>
      </c>
      <c r="C49" s="6">
        <f>SUM(C30:C47)-C48</f>
        <v>0</v>
      </c>
      <c r="D49" s="8">
        <f>C48/B48-D48</f>
        <v>0</v>
      </c>
      <c r="E49" s="6">
        <f>SUM(E30:E47)-E48</f>
        <v>0</v>
      </c>
      <c r="F49" s="6">
        <f>SUM(F30:F47)-F48</f>
        <v>-32</v>
      </c>
      <c r="G49" s="8">
        <f>F48/E48-G48</f>
        <v>0</v>
      </c>
      <c r="H49" s="6">
        <f>SUM(H30:H47)-H48-H45</f>
        <v>0</v>
      </c>
      <c r="I49" s="6">
        <f>SUM(I30:I47)-I48-I45</f>
        <v>0</v>
      </c>
      <c r="J49" s="5"/>
      <c r="K49" s="6">
        <f>SUM(K30:K47)-K48-K45</f>
        <v>0</v>
      </c>
      <c r="L49" s="6">
        <f>SUM(L30:L47)-L48-L45</f>
        <v>0</v>
      </c>
      <c r="M49" s="8"/>
      <c r="N49" s="6">
        <f>SUM(N30:N47)-N48-N45</f>
        <v>0</v>
      </c>
      <c r="O49" s="6">
        <f>SUM(O30:O47)-O48-O45</f>
        <v>0</v>
      </c>
      <c r="P49" s="8"/>
      <c r="Q49" s="6">
        <f>SUM(Q30:Q47)-Q48-Q45</f>
        <v>0</v>
      </c>
      <c r="R49" s="6">
        <f>SUM(R30:R47)-R48-R45</f>
        <v>0</v>
      </c>
      <c r="S49" s="8"/>
      <c r="T49" s="6">
        <f>SUM(T30:T47)-T48-T45</f>
        <v>0</v>
      </c>
      <c r="U49" s="6">
        <f>SUM(U30:U47)-U48-U45</f>
        <v>0</v>
      </c>
      <c r="V49" s="8"/>
      <c r="W49" s="6">
        <f>SUM(W30:W47)-W48-W45</f>
        <v>0</v>
      </c>
      <c r="X49" s="6">
        <f>SUM(X30:X47)-X48-X45</f>
        <v>0</v>
      </c>
      <c r="Y49" s="8"/>
      <c r="Z49" s="6">
        <f>SUM(Z30:Z47)-Z48-Z45</f>
        <v>0</v>
      </c>
      <c r="AA49" s="6">
        <f>SUM(AA30:AA47)-AA48-AA45</f>
        <v>0</v>
      </c>
      <c r="AB49" s="8"/>
      <c r="AC49" s="6">
        <f>SUM(AC30:AC47)-AC48-AC45</f>
        <v>0</v>
      </c>
      <c r="AD49" s="6">
        <f>SUM(AD30:AD47)-AD48-AD45</f>
        <v>0</v>
      </c>
      <c r="AE49" s="8"/>
      <c r="AF49" s="6">
        <f>SUM(AF30:AF47)-AF48-AF45</f>
        <v>0</v>
      </c>
      <c r="AG49" s="6">
        <f>SUM(AG30:AG47)-AG48-AG45</f>
        <v>0</v>
      </c>
      <c r="AH49" s="8"/>
      <c r="AI49" s="6">
        <f>SUM(AI30:AI47)-AI48-AI45</f>
        <v>0</v>
      </c>
      <c r="AJ49" s="6">
        <f>SUM(AJ30:AJ47)-AJ48-AJ45</f>
        <v>0</v>
      </c>
      <c r="AK49" s="8"/>
    </row>
    <row r="50" spans="1:64" x14ac:dyDescent="0.4">
      <c r="A50" s="9" t="s">
        <v>214</v>
      </c>
    </row>
    <row r="51" spans="1:64" x14ac:dyDescent="0.4">
      <c r="A51" s="9"/>
    </row>
    <row r="53" spans="1:64" x14ac:dyDescent="0.4">
      <c r="A53" s="3" t="s">
        <v>200</v>
      </c>
      <c r="B53" s="41">
        <v>2011</v>
      </c>
      <c r="C53" s="41" t="s">
        <v>201</v>
      </c>
      <c r="D53" s="41">
        <v>2012</v>
      </c>
      <c r="E53" s="41" t="s">
        <v>29</v>
      </c>
      <c r="F53" s="41">
        <v>2013</v>
      </c>
      <c r="G53" s="41" t="s">
        <v>202</v>
      </c>
      <c r="H53" s="41">
        <v>2014</v>
      </c>
      <c r="I53" s="41" t="s">
        <v>203</v>
      </c>
      <c r="J53" s="41">
        <v>2015</v>
      </c>
      <c r="K53" s="41" t="s">
        <v>204</v>
      </c>
      <c r="L53" s="41">
        <v>2016</v>
      </c>
      <c r="M53" s="42" t="s">
        <v>205</v>
      </c>
    </row>
    <row r="54" spans="1:64" hidden="1" x14ac:dyDescent="0.4">
      <c r="A54" s="20"/>
      <c r="B54" s="40">
        <v>40908</v>
      </c>
      <c r="C54" s="40">
        <v>41090</v>
      </c>
      <c r="D54" s="11">
        <v>41274</v>
      </c>
      <c r="E54" s="11">
        <v>41455</v>
      </c>
      <c r="F54" s="11">
        <v>41639</v>
      </c>
      <c r="G54" s="11">
        <v>41820</v>
      </c>
      <c r="H54" s="11">
        <v>42004</v>
      </c>
      <c r="I54" s="11">
        <v>42185</v>
      </c>
      <c r="J54" s="11">
        <v>42369</v>
      </c>
      <c r="K54" s="11">
        <v>42551</v>
      </c>
      <c r="L54" s="11">
        <v>42735</v>
      </c>
      <c r="M54" s="40">
        <v>42916</v>
      </c>
    </row>
    <row r="55" spans="1:64" x14ac:dyDescent="0.4">
      <c r="A55" s="20" t="s">
        <v>206</v>
      </c>
      <c r="B55" s="19">
        <f>[1]!s_stmnote_bank_9501($B$1,B54)/100</f>
        <v>7.4000000000000003E-3</v>
      </c>
      <c r="C55" s="19">
        <f>[1]!s_stmnote_bank_9501($B$1,C54)/100</f>
        <v>1.3100000000000001E-2</v>
      </c>
      <c r="D55" s="19">
        <f>[1]!s_stmnote_bank_9501($B$1,D54)/100</f>
        <v>1.32E-2</v>
      </c>
      <c r="E55" s="19">
        <f>[1]!s_stmnote_bank_9501($B$1,E54)/100</f>
        <v>1.38E-2</v>
      </c>
      <c r="F55" s="19">
        <f>[1]!s_stmnote_bank_9501($B$1,F54)/100</f>
        <v>1.77E-2</v>
      </c>
      <c r="G55" s="19">
        <f>[1]!s_stmnote_bank_9501($B$1,G54)/100</f>
        <v>2.0099999999999996E-2</v>
      </c>
      <c r="H55" s="19">
        <f>[1]!s_stmnote_bank_9501($B$1,H54)/100</f>
        <v>4.0800000000000003E-2</v>
      </c>
      <c r="I55" s="19">
        <f>[1]!s_stmnote_bank_9501($B$1,I54)/100</f>
        <v>2.69E-2</v>
      </c>
      <c r="J55" s="19">
        <f>[1]!s_stmnote_bank_9501($B$1,J54)/100</f>
        <v>4.2699999999999995E-2</v>
      </c>
      <c r="K55" s="19">
        <f>[1]!s_stmnote_bank_9501($B$1,K54)/100</f>
        <v>2.2799999999999997E-2</v>
      </c>
      <c r="L55" s="19">
        <f>[1]!s_stmnote_bank_9501($B$1,L54)/100</f>
        <v>3.3099999999999997E-2</v>
      </c>
      <c r="M55" s="46">
        <f>[1]!s_stmnote_bank_9501($B$1,M54)/100</f>
        <v>1.06E-2</v>
      </c>
    </row>
    <row r="56" spans="1:64" x14ac:dyDescent="0.4">
      <c r="A56" s="20" t="s">
        <v>207</v>
      </c>
      <c r="B56" s="19">
        <f>[1]!s_stmnote_bank_9502($B$1,B54)/100</f>
        <v>2.4700000000000003E-2</v>
      </c>
      <c r="C56" s="19">
        <f>[1]!s_stmnote_bank_9502($B$1,C54)/100</f>
        <v>5.4900000000000004E-2</v>
      </c>
      <c r="D56" s="19">
        <f>[1]!s_stmnote_bank_9502($B$1,D54)/100</f>
        <v>6.0100000000000001E-2</v>
      </c>
      <c r="E56" s="19">
        <f>[1]!s_stmnote_bank_9502($B$1,E54)/100</f>
        <v>0.14899999999999999</v>
      </c>
      <c r="F56" s="19">
        <f>[1]!s_stmnote_bank_9502($B$1,F54)/100</f>
        <v>0.17469999999999999</v>
      </c>
      <c r="G56" s="19">
        <f>[1]!s_stmnote_bank_9502($B$1,G54)/100</f>
        <v>0.23440000000000003</v>
      </c>
      <c r="H56" s="19">
        <f>[1]!s_stmnote_bank_9502($B$1,H54)/100</f>
        <v>0.26679999999999998</v>
      </c>
      <c r="I56" s="19">
        <f>[1]!s_stmnote_bank_9502($B$1,I54)/100</f>
        <v>0.188</v>
      </c>
      <c r="J56" s="19">
        <v>0.31769999999999998</v>
      </c>
      <c r="K56" s="19">
        <f>[1]!s_stmnote_bank_9502($B$1,K54)/100</f>
        <v>0.17370000000000002</v>
      </c>
      <c r="L56" s="19">
        <f>[1]!s_stmnote_bank_9502($B$1,L54)/100</f>
        <v>0.26780000000000004</v>
      </c>
      <c r="M56" s="46">
        <f>[1]!s_stmnote_bank_9502($B$1,M54)/100</f>
        <v>0.14099999999999999</v>
      </c>
    </row>
    <row r="57" spans="1:64" x14ac:dyDescent="0.4">
      <c r="A57" s="20" t="s">
        <v>208</v>
      </c>
      <c r="B57" s="19">
        <f>[1]!s_stmnote_bank_9503($B$1,B54)/100</f>
        <v>0.56430000000000002</v>
      </c>
      <c r="C57" s="19">
        <f>[1]!s_stmnote_bank_9503($B$1,C54)/100</f>
        <v>0.2293</v>
      </c>
      <c r="D57" s="19">
        <f>[1]!s_stmnote_bank_9503($B$1,D54)/100</f>
        <v>0.46679999999999999</v>
      </c>
      <c r="E57" s="19">
        <f>[1]!s_stmnote_bank_9503($B$1,E54)/100</f>
        <v>0.60729999999999995</v>
      </c>
      <c r="F57" s="19">
        <f>[1]!s_stmnote_bank_9503($B$1,F54)/100</f>
        <v>0.86450000000000005</v>
      </c>
      <c r="G57" s="19">
        <f>[1]!s_stmnote_bank_9503($B$1,G54)/100</f>
        <v>0.59329999999999994</v>
      </c>
      <c r="H57" s="19">
        <f>[1]!s_stmnote_bank_9503($B$1,H54)/100</f>
        <v>0.64040000000000008</v>
      </c>
      <c r="I57" s="19">
        <f>[1]!s_stmnote_bank_9503($B$1,I54)/100</f>
        <v>0.40970000000000001</v>
      </c>
      <c r="J57" s="19">
        <v>0.59660000000000002</v>
      </c>
      <c r="K57" s="19">
        <f>[1]!s_stmnote_bank_9503($B$1,K54)/100</f>
        <v>0.52129999999999999</v>
      </c>
      <c r="L57" s="19">
        <f>[1]!s_stmnote_bank_9503($B$1,L54)/100</f>
        <v>0.62170000000000003</v>
      </c>
      <c r="M57" s="46">
        <f>[1]!s_stmnote_bank_9503($B$1,M54)/100</f>
        <v>0.5484</v>
      </c>
    </row>
    <row r="58" spans="1:64" x14ac:dyDescent="0.4">
      <c r="A58" s="21" t="s">
        <v>209</v>
      </c>
      <c r="B58" s="52">
        <f>[1]!s_stmnote_bank_9504($B$1,B54)/100</f>
        <v>0.15990000000000001</v>
      </c>
      <c r="C58" s="52">
        <f>[1]!s_stmnote_bank_9504($B$1,C54)/100</f>
        <v>0.1016</v>
      </c>
      <c r="D58" s="52">
        <f>[1]!s_stmnote_bank_9504($B$1,D54)/100</f>
        <v>7.8600000000000003E-2</v>
      </c>
      <c r="E58" s="52">
        <f>[1]!s_stmnote_bank_9504($B$1,E54)/100</f>
        <v>0.20550000000000002</v>
      </c>
      <c r="F58" s="52">
        <f>[1]!s_stmnote_bank_9504($B$1,F54)/100</f>
        <v>0.21479999999999999</v>
      </c>
      <c r="G58" s="52">
        <f>[1]!s_stmnote_bank_9504($B$1,G54)/100</f>
        <v>0.10970000000000001</v>
      </c>
      <c r="H58" s="52">
        <f>[1]!s_stmnote_bank_9504($B$1,H54)/100</f>
        <v>0.28770000000000001</v>
      </c>
      <c r="I58" s="52">
        <f>[1]!s_stmnote_bank_9504($B$1,I54)/100</f>
        <v>9.5199999999999993E-2</v>
      </c>
      <c r="J58" s="52">
        <f>[1]!s_stmnote_bank_9504($B$1,J54)/100</f>
        <v>0.24979999999999999</v>
      </c>
      <c r="K58" s="52">
        <f>[1]!s_stmnote_bank_9504($B$1,K54)/100</f>
        <v>6.4199999999999993E-2</v>
      </c>
      <c r="L58" s="52">
        <f>[1]!s_stmnote_bank_9504($B$1,L54)/100</f>
        <v>0.25659999999999999</v>
      </c>
      <c r="M58" s="53">
        <f>[1]!s_stmnote_bank_9504($B$1,M54)/100</f>
        <v>0.2069</v>
      </c>
    </row>
    <row r="62" spans="1:64" x14ac:dyDescent="0.4">
      <c r="A62" s="2" t="s">
        <v>210</v>
      </c>
    </row>
    <row r="63" spans="1:64" x14ac:dyDescent="0.4">
      <c r="A63" s="44" t="s">
        <v>211</v>
      </c>
    </row>
    <row r="64" spans="1:64" s="4" customFormat="1" x14ac:dyDescent="0.4">
      <c r="A64" s="43" t="s">
        <v>212</v>
      </c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4">
      <c r="A65" s="2"/>
      <c r="B65" s="9" t="str">
        <f>A64&amp;H29&amp;"（百万元）"</f>
        <v>制造业贷款余额（百万元）</v>
      </c>
      <c r="C65" s="2" t="s">
        <v>198</v>
      </c>
      <c r="D65" s="2" t="s">
        <v>12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4">
      <c r="A66" s="105">
        <v>2011</v>
      </c>
      <c r="B66" s="64">
        <f>VLOOKUP($A$64,$A$31:$AK$48,B78,FALSE)</f>
        <v>186037</v>
      </c>
      <c r="C66" s="129">
        <f>VLOOKUP($A$64,$A$31:$AK$48,C78,FALSE)</f>
        <v>1957</v>
      </c>
      <c r="D66" s="5">
        <f>VLOOKUP($A$64,$A$31:$AK$48,D78,FALSE)</f>
        <v>1.0519412804979655E-2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4">
      <c r="A67" s="105" t="s">
        <v>201</v>
      </c>
      <c r="B67" s="64">
        <f t="shared" ref="B67:D77" si="22">VLOOKUP($A$64,$A$31:$AK$48,B79,FALSE)</f>
        <v>214407</v>
      </c>
      <c r="C67" s="129">
        <f t="shared" si="22"/>
        <v>2055</v>
      </c>
      <c r="D67" s="5">
        <f t="shared" si="22"/>
        <v>9.5845751304761504E-3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4">
      <c r="A68" s="36">
        <v>2012</v>
      </c>
      <c r="B68" s="64">
        <f t="shared" si="22"/>
        <v>233659</v>
      </c>
      <c r="C68" s="129">
        <f t="shared" si="22"/>
        <v>2246</v>
      </c>
      <c r="D68" s="5">
        <f t="shared" si="22"/>
        <v>9.6122982637090806E-3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4">
      <c r="A69" s="36" t="s">
        <v>213</v>
      </c>
      <c r="B69" s="64">
        <f t="shared" si="22"/>
        <v>233659</v>
      </c>
      <c r="C69" s="129">
        <f t="shared" si="22"/>
        <v>2098</v>
      </c>
      <c r="D69" s="5">
        <f t="shared" si="22"/>
        <v>8.9788965971779391E-3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4">
      <c r="A70" s="36">
        <v>2013</v>
      </c>
      <c r="B70" s="64">
        <f t="shared" si="22"/>
        <v>240618</v>
      </c>
      <c r="C70" s="129">
        <f t="shared" si="22"/>
        <v>3529</v>
      </c>
      <c r="D70" s="5">
        <f t="shared" si="22"/>
        <v>1.4666400684903042E-2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4">
      <c r="A71" s="36" t="s">
        <v>202</v>
      </c>
      <c r="B71" s="64">
        <f t="shared" si="22"/>
        <v>237700</v>
      </c>
      <c r="C71" s="129">
        <f t="shared" si="22"/>
        <v>4688</v>
      </c>
      <c r="D71" s="5">
        <f t="shared" si="22"/>
        <v>1.9722339082877578E-2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4">
      <c r="A72" s="36">
        <v>2014</v>
      </c>
      <c r="B72" s="64">
        <f t="shared" si="22"/>
        <v>234451</v>
      </c>
      <c r="C72" s="129">
        <f t="shared" si="22"/>
        <v>5201</v>
      </c>
      <c r="D72" s="5">
        <f t="shared" si="22"/>
        <v>2.2183739885946317E-2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4">
      <c r="A73" s="36" t="s">
        <v>203</v>
      </c>
      <c r="B73" s="64">
        <f t="shared" si="22"/>
        <v>248717</v>
      </c>
      <c r="C73" s="129">
        <f t="shared" si="22"/>
        <v>6046</v>
      </c>
      <c r="D73" s="5">
        <f t="shared" si="22"/>
        <v>2.4308752517921976E-2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4">
      <c r="A74" s="36">
        <v>2015</v>
      </c>
      <c r="B74" s="64">
        <f t="shared" si="22"/>
        <v>246140</v>
      </c>
      <c r="C74" s="129">
        <f t="shared" si="22"/>
        <v>7253</v>
      </c>
      <c r="D74" s="5">
        <f t="shared" si="22"/>
        <v>2.946697001706346E-2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4">
      <c r="A75" s="36" t="s">
        <v>204</v>
      </c>
      <c r="B75" s="64">
        <f t="shared" si="22"/>
        <v>247197</v>
      </c>
      <c r="C75" s="129">
        <f t="shared" si="22"/>
        <v>8569</v>
      </c>
      <c r="D75" s="5">
        <f t="shared" si="22"/>
        <v>3.4664660169824064E-2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4">
      <c r="A76" s="36">
        <v>2016</v>
      </c>
      <c r="B76" s="64">
        <f t="shared" si="22"/>
        <v>235514</v>
      </c>
      <c r="C76" s="129">
        <f t="shared" si="22"/>
        <v>10310</v>
      </c>
      <c r="D76" s="5">
        <f t="shared" si="22"/>
        <v>4.3776590775919902E-2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4">
      <c r="A77" s="36" t="s">
        <v>205</v>
      </c>
      <c r="B77" s="64">
        <f t="shared" si="22"/>
        <v>243254</v>
      </c>
      <c r="C77" s="129">
        <f t="shared" si="22"/>
        <v>11737</v>
      </c>
      <c r="D77" s="5">
        <f t="shared" si="22"/>
        <v>4.824997738988876E-2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4">
      <c r="A78" s="2"/>
      <c r="B78" s="37">
        <v>2</v>
      </c>
      <c r="C78" s="37">
        <v>3</v>
      </c>
      <c r="D78" s="37">
        <v>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4">
      <c r="A79" s="2"/>
      <c r="B79" s="37">
        <v>5</v>
      </c>
      <c r="C79" s="37">
        <v>6</v>
      </c>
      <c r="D79" s="37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4">
      <c r="A80" s="2"/>
      <c r="B80" s="37">
        <v>8</v>
      </c>
      <c r="C80" s="37">
        <v>9</v>
      </c>
      <c r="D80" s="37">
        <v>10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4">
      <c r="A81" s="2"/>
      <c r="B81" s="37">
        <v>11</v>
      </c>
      <c r="C81" s="37">
        <v>12</v>
      </c>
      <c r="D81" s="37">
        <v>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4">
      <c r="A82" s="2"/>
      <c r="B82" s="37">
        <v>14</v>
      </c>
      <c r="C82" s="37">
        <v>15</v>
      </c>
      <c r="D82" s="37">
        <v>16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4">
      <c r="A83" s="61"/>
      <c r="B83" s="37">
        <v>17</v>
      </c>
      <c r="C83" s="37">
        <v>18</v>
      </c>
      <c r="D83" s="37">
        <v>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4">
      <c r="A84" s="2"/>
      <c r="B84" s="37">
        <v>20</v>
      </c>
      <c r="C84" s="37">
        <v>21</v>
      </c>
      <c r="D84" s="37">
        <v>22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4">
      <c r="A85" s="2"/>
      <c r="B85" s="37">
        <v>23</v>
      </c>
      <c r="C85" s="37">
        <v>24</v>
      </c>
      <c r="D85" s="37">
        <v>25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4">
      <c r="A86" s="2"/>
      <c r="B86" s="37">
        <v>26</v>
      </c>
      <c r="C86" s="37">
        <v>27</v>
      </c>
      <c r="D86" s="37">
        <v>28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4">
      <c r="A87" s="2"/>
      <c r="B87" s="37">
        <v>29</v>
      </c>
      <c r="C87" s="37">
        <v>30</v>
      </c>
      <c r="D87" s="37">
        <v>31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4">
      <c r="A88" s="2"/>
      <c r="B88" s="37">
        <v>32</v>
      </c>
      <c r="C88" s="37">
        <v>33</v>
      </c>
      <c r="D88" s="37">
        <v>34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4">
      <c r="A89" s="2"/>
      <c r="B89" s="37">
        <v>35</v>
      </c>
      <c r="C89" s="37">
        <v>36</v>
      </c>
      <c r="D89" s="37">
        <v>37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x14ac:dyDescent="0.4">
      <c r="B90" s="37">
        <v>38</v>
      </c>
      <c r="C90" s="37">
        <v>39</v>
      </c>
      <c r="D90" s="37">
        <v>40</v>
      </c>
    </row>
    <row r="91" spans="1:64" x14ac:dyDescent="0.4">
      <c r="B91" s="37">
        <v>41</v>
      </c>
      <c r="C91" s="37">
        <v>42</v>
      </c>
      <c r="D91" s="37">
        <v>43</v>
      </c>
    </row>
    <row r="92" spans="1:64" x14ac:dyDescent="0.4">
      <c r="B92" s="37">
        <v>44</v>
      </c>
      <c r="C92" s="37">
        <v>45</v>
      </c>
      <c r="D92" s="37">
        <v>46</v>
      </c>
    </row>
    <row r="93" spans="1:64" x14ac:dyDescent="0.4">
      <c r="B93" s="37">
        <v>47</v>
      </c>
      <c r="C93" s="37">
        <v>48</v>
      </c>
      <c r="D93" s="37">
        <v>49</v>
      </c>
    </row>
    <row r="94" spans="1:64" x14ac:dyDescent="0.4">
      <c r="B94" s="37">
        <v>50</v>
      </c>
      <c r="C94" s="37">
        <v>51</v>
      </c>
      <c r="D94" s="37">
        <v>52</v>
      </c>
    </row>
    <row r="95" spans="1:64" x14ac:dyDescent="0.4">
      <c r="B95" s="37">
        <v>53</v>
      </c>
      <c r="C95" s="37">
        <v>54</v>
      </c>
      <c r="D95" s="37">
        <v>55</v>
      </c>
    </row>
    <row r="96" spans="1:64" x14ac:dyDescent="0.4">
      <c r="B96" s="37">
        <v>56</v>
      </c>
      <c r="C96" s="37">
        <v>57</v>
      </c>
      <c r="D96" s="37">
        <v>58</v>
      </c>
    </row>
    <row r="97" spans="2:4" x14ac:dyDescent="0.4">
      <c r="B97" s="121"/>
      <c r="C97" s="37">
        <v>60</v>
      </c>
      <c r="D97" s="37">
        <v>61</v>
      </c>
    </row>
    <row r="98" spans="2:4" x14ac:dyDescent="0.4">
      <c r="B98" s="121"/>
    </row>
  </sheetData>
  <phoneticPr fontId="2" type="noConversion"/>
  <dataValidations count="1">
    <dataValidation type="list" allowBlank="1" showInputMessage="1" showErrorMessage="1" sqref="A64">
      <formula1>$A$31:$A$48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工行</vt:lpstr>
      <vt:lpstr>建行 </vt:lpstr>
      <vt:lpstr>农行</vt:lpstr>
      <vt:lpstr>招行</vt:lpstr>
      <vt:lpstr>中信  </vt:lpstr>
      <vt:lpstr>浦发</vt:lpstr>
      <vt:lpstr>民生</vt:lpstr>
      <vt:lpstr>兴业</vt:lpstr>
      <vt:lpstr>光大 </vt:lpstr>
      <vt:lpstr>平安</vt:lpstr>
      <vt:lpstr>南京银行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k</dc:creator>
  <cp:lastModifiedBy>microsoft chan</cp:lastModifiedBy>
  <dcterms:created xsi:type="dcterms:W3CDTF">2017-08-01T14:29:51Z</dcterms:created>
  <dcterms:modified xsi:type="dcterms:W3CDTF">2017-09-23T08:15:33Z</dcterms:modified>
</cp:coreProperties>
</file>