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4" i="1" l="1"/>
  <c r="P66" i="1" s="1"/>
  <c r="I63" i="1"/>
  <c r="I65" i="1" s="1"/>
  <c r="B61" i="1"/>
  <c r="U49" i="1"/>
  <c r="U47" i="1"/>
  <c r="R44" i="1"/>
  <c r="R46" i="1" s="1"/>
  <c r="O45" i="1"/>
  <c r="L48" i="1"/>
  <c r="L45" i="1"/>
  <c r="E2" i="1"/>
  <c r="B2" i="1"/>
  <c r="I47" i="1"/>
  <c r="F44" i="1"/>
  <c r="B49" i="1"/>
  <c r="B47" i="1"/>
  <c r="B48" i="1" s="1"/>
  <c r="T28" i="1"/>
  <c r="N26" i="1"/>
  <c r="K26" i="1"/>
  <c r="K29" i="1" s="1"/>
  <c r="K25" i="1"/>
  <c r="H30" i="1"/>
  <c r="E27" i="1"/>
  <c r="B32" i="1" l="1"/>
  <c r="K9" i="1"/>
  <c r="K8" i="1"/>
  <c r="K6" i="1"/>
  <c r="K5" i="1"/>
  <c r="K11" i="1" s="1"/>
  <c r="H13" i="1"/>
  <c r="E10" i="1"/>
  <c r="B9" i="1"/>
</calcChain>
</file>

<file path=xl/sharedStrings.xml><?xml version="1.0" encoding="utf-8"?>
<sst xmlns="http://schemas.openxmlformats.org/spreadsheetml/2006/main" count="214" uniqueCount="120">
  <si>
    <t>工商银行</t>
    <phoneticPr fontId="3" type="noConversion"/>
  </si>
  <si>
    <t>5.应收款项</t>
    <phoneticPr fontId="3" type="noConversion"/>
  </si>
  <si>
    <t>2017H（集团）</t>
  </si>
  <si>
    <t>债券</t>
    <phoneticPr fontId="3" type="noConversion"/>
  </si>
  <si>
    <t>国债</t>
    <phoneticPr fontId="3" type="noConversion"/>
  </si>
  <si>
    <t>其他</t>
    <phoneticPr fontId="3" type="noConversion"/>
  </si>
  <si>
    <t>小计</t>
    <phoneticPr fontId="3" type="noConversion"/>
  </si>
  <si>
    <t>建设银行</t>
    <phoneticPr fontId="3" type="noConversion"/>
  </si>
  <si>
    <t>5.应收款项</t>
    <phoneticPr fontId="3" type="noConversion"/>
  </si>
  <si>
    <t>政府债</t>
    <phoneticPr fontId="3" type="noConversion"/>
  </si>
  <si>
    <t>金融债</t>
    <phoneticPr fontId="3" type="noConversion"/>
  </si>
  <si>
    <t>企业债</t>
    <phoneticPr fontId="3" type="noConversion"/>
  </si>
  <si>
    <t>小计</t>
    <phoneticPr fontId="3" type="noConversion"/>
  </si>
  <si>
    <t>减值准备</t>
    <phoneticPr fontId="3" type="noConversion"/>
  </si>
  <si>
    <t>农业银行</t>
    <phoneticPr fontId="3" type="noConversion"/>
  </si>
  <si>
    <t>财政部款项</t>
    <phoneticPr fontId="3" type="noConversion"/>
  </si>
  <si>
    <t>特别国债</t>
    <phoneticPr fontId="3" type="noConversion"/>
  </si>
  <si>
    <t>政府债</t>
    <phoneticPr fontId="3" type="noConversion"/>
  </si>
  <si>
    <t>公共实体</t>
    <phoneticPr fontId="3" type="noConversion"/>
  </si>
  <si>
    <t>企业债</t>
    <phoneticPr fontId="3" type="noConversion"/>
  </si>
  <si>
    <t>凭证式国债</t>
    <phoneticPr fontId="3" type="noConversion"/>
  </si>
  <si>
    <t>减值准备</t>
    <phoneticPr fontId="3" type="noConversion"/>
  </si>
  <si>
    <t>公共实体债</t>
    <phoneticPr fontId="3" type="noConversion"/>
  </si>
  <si>
    <t>政策性银行</t>
    <phoneticPr fontId="3" type="noConversion"/>
  </si>
  <si>
    <t>公司债</t>
    <phoneticPr fontId="3" type="noConversion"/>
  </si>
  <si>
    <t>管理公司</t>
    <phoneticPr fontId="3" type="noConversion"/>
  </si>
  <si>
    <t>信托投资、资产管理计划及其他</t>
    <phoneticPr fontId="3" type="noConversion"/>
  </si>
  <si>
    <t>减值准备</t>
    <phoneticPr fontId="3" type="noConversion"/>
  </si>
  <si>
    <t>中国银行</t>
    <phoneticPr fontId="3" type="noConversion"/>
  </si>
  <si>
    <t>招商银行</t>
    <phoneticPr fontId="3" type="noConversion"/>
  </si>
  <si>
    <t>其他债券</t>
    <phoneticPr fontId="3" type="noConversion"/>
  </si>
  <si>
    <t>货币基金</t>
    <phoneticPr fontId="3" type="noConversion"/>
  </si>
  <si>
    <t>票据</t>
    <phoneticPr fontId="3" type="noConversion"/>
  </si>
  <si>
    <t>理财</t>
    <phoneticPr fontId="3" type="noConversion"/>
  </si>
  <si>
    <t>贷款</t>
    <phoneticPr fontId="3" type="noConversion"/>
  </si>
  <si>
    <t>同业存款</t>
    <phoneticPr fontId="3" type="noConversion"/>
  </si>
  <si>
    <t>同业债权资产收益权</t>
    <phoneticPr fontId="3" type="noConversion"/>
  </si>
  <si>
    <t>减值准备</t>
    <phoneticPr fontId="3" type="noConversion"/>
  </si>
  <si>
    <t>其他投资</t>
    <phoneticPr fontId="3" type="noConversion"/>
  </si>
  <si>
    <t>减值准备</t>
    <phoneticPr fontId="3" type="noConversion"/>
  </si>
  <si>
    <t>中信银行</t>
    <phoneticPr fontId="3" type="noConversion"/>
  </si>
  <si>
    <t>资管</t>
    <phoneticPr fontId="3" type="noConversion"/>
  </si>
  <si>
    <t>信托</t>
    <phoneticPr fontId="3" type="noConversion"/>
  </si>
  <si>
    <t>-</t>
    <phoneticPr fontId="3" type="noConversion"/>
  </si>
  <si>
    <t>其他投资</t>
    <phoneticPr fontId="3" type="noConversion"/>
  </si>
  <si>
    <t>浦发银行</t>
    <phoneticPr fontId="3" type="noConversion"/>
  </si>
  <si>
    <t>资产支持债券</t>
    <phoneticPr fontId="3" type="noConversion"/>
  </si>
  <si>
    <t>信托及资管</t>
    <phoneticPr fontId="3" type="noConversion"/>
  </si>
  <si>
    <t>民生银行</t>
    <phoneticPr fontId="3" type="noConversion"/>
  </si>
  <si>
    <t>政府债</t>
    <phoneticPr fontId="3" type="noConversion"/>
  </si>
  <si>
    <t>政策性银行</t>
    <phoneticPr fontId="3" type="noConversion"/>
  </si>
  <si>
    <t>金融债</t>
    <phoneticPr fontId="3" type="noConversion"/>
  </si>
  <si>
    <t>光大银行</t>
    <phoneticPr fontId="3" type="noConversion"/>
  </si>
  <si>
    <t>华夏银行</t>
    <phoneticPr fontId="3" type="noConversion"/>
  </si>
  <si>
    <t>政府债</t>
    <phoneticPr fontId="3" type="noConversion"/>
  </si>
  <si>
    <t>理财</t>
    <phoneticPr fontId="3" type="noConversion"/>
  </si>
  <si>
    <t>资产收益权</t>
    <phoneticPr fontId="3" type="noConversion"/>
  </si>
  <si>
    <t>兴业银行</t>
    <phoneticPr fontId="3" type="noConversion"/>
  </si>
  <si>
    <t>政府债</t>
    <phoneticPr fontId="3" type="noConversion"/>
  </si>
  <si>
    <t>金融债</t>
    <phoneticPr fontId="3" type="noConversion"/>
  </si>
  <si>
    <t>信托及资管</t>
    <phoneticPr fontId="3" type="noConversion"/>
  </si>
  <si>
    <t>小计</t>
    <phoneticPr fontId="3" type="noConversion"/>
  </si>
  <si>
    <t>平安银行</t>
    <phoneticPr fontId="3" type="noConversion"/>
  </si>
  <si>
    <t>5.应收款项</t>
    <phoneticPr fontId="3" type="noConversion"/>
  </si>
  <si>
    <t>理财</t>
    <phoneticPr fontId="3" type="noConversion"/>
  </si>
  <si>
    <t>资管</t>
    <phoneticPr fontId="3" type="noConversion"/>
  </si>
  <si>
    <t>信托</t>
    <phoneticPr fontId="3" type="noConversion"/>
  </si>
  <si>
    <t>票据</t>
    <phoneticPr fontId="3" type="noConversion"/>
  </si>
  <si>
    <t>资产证券化支持证券</t>
    <phoneticPr fontId="3" type="noConversion"/>
  </si>
  <si>
    <t>小计</t>
    <phoneticPr fontId="3" type="noConversion"/>
  </si>
  <si>
    <t>北京银行</t>
    <phoneticPr fontId="3" type="noConversion"/>
  </si>
  <si>
    <t>政策性债券</t>
    <phoneticPr fontId="3" type="noConversion"/>
  </si>
  <si>
    <t>南京银行</t>
    <phoneticPr fontId="3" type="noConversion"/>
  </si>
  <si>
    <t>2017H</t>
    <phoneticPr fontId="3" type="noConversion"/>
  </si>
  <si>
    <t>信托</t>
    <phoneticPr fontId="3" type="noConversion"/>
  </si>
  <si>
    <t>资产减值准备</t>
    <phoneticPr fontId="3" type="noConversion"/>
  </si>
  <si>
    <t>宁波银行</t>
    <phoneticPr fontId="3" type="noConversion"/>
  </si>
  <si>
    <t>企业债</t>
    <phoneticPr fontId="3" type="noConversion"/>
  </si>
  <si>
    <t>-</t>
    <phoneticPr fontId="3" type="noConversion"/>
  </si>
  <si>
    <t>理财及信托</t>
    <phoneticPr fontId="3" type="noConversion"/>
  </si>
  <si>
    <t>江苏银行</t>
    <phoneticPr fontId="3" type="noConversion"/>
  </si>
  <si>
    <t>5.应收款项</t>
    <phoneticPr fontId="3" type="noConversion"/>
  </si>
  <si>
    <t>其他债</t>
    <phoneticPr fontId="3" type="noConversion"/>
  </si>
  <si>
    <t>小计</t>
    <phoneticPr fontId="3" type="noConversion"/>
  </si>
  <si>
    <t>减值准备</t>
    <phoneticPr fontId="3" type="noConversion"/>
  </si>
  <si>
    <t>江苏银行债券资产</t>
    <phoneticPr fontId="3" type="noConversion"/>
  </si>
  <si>
    <t>2016（合并）</t>
    <phoneticPr fontId="3" type="noConversion"/>
  </si>
  <si>
    <t>资管及信托</t>
    <phoneticPr fontId="3" type="noConversion"/>
  </si>
  <si>
    <t>贵阳银行</t>
  </si>
  <si>
    <t>杭州银行</t>
  </si>
  <si>
    <t>5.应收款项类投资</t>
  </si>
  <si>
    <t>政府债券</t>
  </si>
  <si>
    <t>信托及资产管理计划</t>
  </si>
  <si>
    <t>合计</t>
  </si>
  <si>
    <t>减值准备</t>
  </si>
  <si>
    <t>control</t>
  </si>
  <si>
    <t>上海银行</t>
  </si>
  <si>
    <t>中国境内</t>
  </si>
  <si>
    <t>政府</t>
  </si>
  <si>
    <t>商业银行</t>
  </si>
  <si>
    <t>非银行金融机构</t>
  </si>
  <si>
    <t>企业</t>
  </si>
  <si>
    <t>江阴银行</t>
  </si>
  <si>
    <t>4.应收款项类投资</t>
  </si>
  <si>
    <t>资管类</t>
    <phoneticPr fontId="7" type="noConversion"/>
  </si>
  <si>
    <t>小计</t>
    <phoneticPr fontId="7" type="noConversion"/>
  </si>
  <si>
    <t>无锡银行</t>
  </si>
  <si>
    <t>信托及资管</t>
    <phoneticPr fontId="7" type="noConversion"/>
  </si>
  <si>
    <t>理财</t>
    <phoneticPr fontId="7" type="noConversion"/>
  </si>
  <si>
    <t>小计</t>
    <phoneticPr fontId="7" type="noConversion"/>
  </si>
  <si>
    <t>常熟银行</t>
  </si>
  <si>
    <t>4.应收款项类投资</t>
    <phoneticPr fontId="3" type="noConversion"/>
  </si>
  <si>
    <t>-</t>
    <phoneticPr fontId="7" type="noConversion"/>
  </si>
  <si>
    <t>企业债券</t>
  </si>
  <si>
    <t>信托及资管</t>
    <phoneticPr fontId="7" type="noConversion"/>
  </si>
  <si>
    <t>吴江银行</t>
  </si>
  <si>
    <t>张家港行</t>
  </si>
  <si>
    <t>理财</t>
    <phoneticPr fontId="7" type="noConversion"/>
  </si>
  <si>
    <t>其他</t>
    <phoneticPr fontId="7" type="noConversion"/>
  </si>
  <si>
    <t>应收账款类投资减值准备（组合计提）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</si>
</sst>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);[Red]\(0.00\)"/>
    <numFmt numFmtId="177" formatCode="0.00000"/>
    <numFmt numFmtId="178" formatCode="#,##0.000"/>
    <numFmt numFmtId="179" formatCode="0.0000000000"/>
  </numFmts>
  <fonts count="8" x14ac:knownFonts="1">
    <font>
      <sz val="11"/>
      <color theme="1"/>
      <name val="等线"/>
      <family val="2"/>
      <scheme val="minor"/>
    </font>
    <font>
      <sz val="10"/>
      <name val="黑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黑体"/>
      <family val="3"/>
      <charset val="134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76" fontId="5" fillId="3" borderId="0" xfId="0" applyNumberFormat="1" applyFont="1" applyFill="1" applyBorder="1" applyAlignment="1">
      <alignment vertical="center"/>
    </xf>
    <xf numFmtId="3" fontId="0" fillId="0" borderId="0" xfId="0" applyNumberFormat="1" applyAlignment="1">
      <alignment vertical="center"/>
    </xf>
    <xf numFmtId="176" fontId="6" fillId="0" borderId="0" xfId="0" applyNumberFormat="1" applyFont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2" fontId="4" fillId="0" borderId="0" xfId="0" applyNumberFormat="1" applyFont="1" applyFill="1" applyAlignment="1">
      <alignment horizontal="left" vertical="center"/>
    </xf>
    <xf numFmtId="0" fontId="5" fillId="3" borderId="0" xfId="0" applyFont="1" applyFill="1" applyBorder="1" applyAlignment="1">
      <alignment vertical="center"/>
    </xf>
    <xf numFmtId="176" fontId="6" fillId="0" borderId="0" xfId="0" applyNumberFormat="1" applyFont="1" applyBorder="1" applyAlignment="1">
      <alignment vertical="center"/>
    </xf>
    <xf numFmtId="177" fontId="4" fillId="0" borderId="0" xfId="0" applyNumberFormat="1" applyFont="1" applyFill="1" applyAlignment="1">
      <alignment horizontal="left" vertical="center"/>
    </xf>
    <xf numFmtId="4" fontId="0" fillId="0" borderId="0" xfId="0" applyNumberFormat="1" applyAlignment="1">
      <alignment vertical="center"/>
    </xf>
    <xf numFmtId="3" fontId="0" fillId="0" borderId="0" xfId="0" applyNumberFormat="1" applyAlignment="1">
      <alignment horizontal="left" vertical="center"/>
    </xf>
    <xf numFmtId="176" fontId="0" fillId="0" borderId="0" xfId="0" applyNumberFormat="1"/>
    <xf numFmtId="0" fontId="4" fillId="6" borderId="0" xfId="0" applyFont="1" applyFill="1" applyAlignment="1">
      <alignment horizontal="left" vertical="center"/>
    </xf>
    <xf numFmtId="176" fontId="5" fillId="6" borderId="0" xfId="0" applyNumberFormat="1" applyFont="1" applyFill="1" applyBorder="1" applyAlignment="1">
      <alignment vertical="center"/>
    </xf>
    <xf numFmtId="176" fontId="6" fillId="6" borderId="0" xfId="0" applyNumberFormat="1" applyFont="1" applyFill="1" applyAlignment="1">
      <alignment vertical="center"/>
    </xf>
    <xf numFmtId="0" fontId="4" fillId="4" borderId="1" xfId="1" applyFont="1" applyFill="1" applyBorder="1" applyAlignment="1">
      <alignment horizontal="left"/>
    </xf>
    <xf numFmtId="0" fontId="4" fillId="0" borderId="0" xfId="1" applyFont="1" applyFill="1" applyAlignment="1">
      <alignment horizontal="left"/>
    </xf>
    <xf numFmtId="177" fontId="4" fillId="0" borderId="0" xfId="1" applyNumberFormat="1" applyFont="1" applyFill="1" applyAlignment="1">
      <alignment horizontal="left"/>
    </xf>
    <xf numFmtId="0" fontId="4" fillId="2" borderId="1" xfId="1" applyFont="1" applyFill="1" applyBorder="1" applyAlignment="1">
      <alignment horizontal="left" vertical="center"/>
    </xf>
    <xf numFmtId="0" fontId="4" fillId="0" borderId="0" xfId="1" applyFont="1" applyFill="1" applyAlignment="1">
      <alignment horizontal="left" vertical="center"/>
    </xf>
    <xf numFmtId="0" fontId="4" fillId="4" borderId="1" xfId="1" applyFont="1" applyFill="1" applyBorder="1" applyAlignment="1">
      <alignment horizontal="left" vertical="center"/>
    </xf>
    <xf numFmtId="177" fontId="4" fillId="0" borderId="0" xfId="1" applyNumberFormat="1" applyFont="1" applyFill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178" fontId="0" fillId="0" borderId="0" xfId="0" applyNumberFormat="1" applyAlignment="1">
      <alignment vertical="center"/>
    </xf>
    <xf numFmtId="179" fontId="4" fillId="0" borderId="0" xfId="1" applyNumberFormat="1" applyFont="1" applyFill="1" applyAlignment="1">
      <alignment horizontal="left" vertical="center"/>
    </xf>
    <xf numFmtId="0" fontId="4" fillId="6" borderId="0" xfId="1" applyFont="1" applyFill="1" applyAlignment="1">
      <alignment horizontal="left"/>
    </xf>
    <xf numFmtId="0" fontId="4" fillId="6" borderId="0" xfId="1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66"/>
  <sheetViews>
    <sheetView tabSelected="1" topLeftCell="A40" workbookViewId="0">
      <selection activeCell="R60" sqref="R60"/>
    </sheetView>
  </sheetViews>
  <sheetFormatPr defaultRowHeight="13.9" x14ac:dyDescent="0.4"/>
  <cols>
    <col min="10" max="10" width="10.53125" customWidth="1"/>
    <col min="20" max="20" width="15.19921875" customWidth="1"/>
  </cols>
  <sheetData>
    <row r="2" spans="1:11" x14ac:dyDescent="0.4">
      <c r="A2" s="1" t="s">
        <v>0</v>
      </c>
      <c r="B2">
        <f>B8</f>
        <v>1645.73</v>
      </c>
      <c r="D2" s="3" t="s">
        <v>7</v>
      </c>
      <c r="E2" s="16">
        <f>E9</f>
        <v>556.53</v>
      </c>
      <c r="G2" s="3" t="s">
        <v>14</v>
      </c>
      <c r="J2" s="7" t="s">
        <v>28</v>
      </c>
    </row>
    <row r="4" spans="1:11" x14ac:dyDescent="0.4">
      <c r="A4" s="2" t="s">
        <v>1</v>
      </c>
      <c r="B4" s="2"/>
      <c r="D4" s="2" t="s">
        <v>8</v>
      </c>
      <c r="E4" s="2"/>
      <c r="G4" s="2"/>
      <c r="H4" s="2" t="s">
        <v>2</v>
      </c>
      <c r="J4" s="2"/>
      <c r="K4" s="2" t="s">
        <v>2</v>
      </c>
    </row>
    <row r="5" spans="1:11" x14ac:dyDescent="0.4">
      <c r="A5" s="2"/>
      <c r="B5" s="2" t="s">
        <v>2</v>
      </c>
      <c r="D5" s="2"/>
      <c r="E5" s="2" t="s">
        <v>2</v>
      </c>
      <c r="G5" s="2" t="s">
        <v>15</v>
      </c>
      <c r="H5" s="6">
        <v>2720.23</v>
      </c>
      <c r="J5" s="17" t="s">
        <v>9</v>
      </c>
      <c r="K5" s="17">
        <f>1921.91+6.77</f>
        <v>1928.68</v>
      </c>
    </row>
    <row r="6" spans="1:11" x14ac:dyDescent="0.4">
      <c r="A6" s="17" t="s">
        <v>3</v>
      </c>
      <c r="B6" s="17">
        <v>942.49</v>
      </c>
      <c r="D6" s="17" t="s">
        <v>9</v>
      </c>
      <c r="E6" s="18">
        <v>3362.88</v>
      </c>
      <c r="G6" s="17" t="s">
        <v>16</v>
      </c>
      <c r="H6" s="19">
        <v>933</v>
      </c>
      <c r="J6" s="17" t="s">
        <v>22</v>
      </c>
      <c r="K6" s="17">
        <f>100.24</f>
        <v>100.24</v>
      </c>
    </row>
    <row r="7" spans="1:11" x14ac:dyDescent="0.4">
      <c r="A7" s="17" t="s">
        <v>4</v>
      </c>
      <c r="B7" s="17">
        <v>850</v>
      </c>
      <c r="D7" s="17" t="s">
        <v>10</v>
      </c>
      <c r="E7" s="18">
        <v>491.78</v>
      </c>
      <c r="G7" s="17" t="s">
        <v>17</v>
      </c>
      <c r="H7" s="19">
        <v>1557.88</v>
      </c>
      <c r="J7" s="2" t="s">
        <v>23</v>
      </c>
      <c r="K7" s="2">
        <v>15</v>
      </c>
    </row>
    <row r="8" spans="1:11" x14ac:dyDescent="0.4">
      <c r="A8" s="2" t="s">
        <v>5</v>
      </c>
      <c r="B8" s="2">
        <v>1645.73</v>
      </c>
      <c r="D8" s="17" t="s">
        <v>11</v>
      </c>
      <c r="E8" s="18">
        <v>345.86</v>
      </c>
      <c r="G8" s="2" t="s">
        <v>18</v>
      </c>
      <c r="H8" s="6">
        <v>299.98</v>
      </c>
      <c r="J8" s="17" t="s">
        <v>10</v>
      </c>
      <c r="K8" s="17">
        <f>360.38+1.32</f>
        <v>361.7</v>
      </c>
    </row>
    <row r="9" spans="1:11" x14ac:dyDescent="0.4">
      <c r="A9" s="2" t="s">
        <v>6</v>
      </c>
      <c r="B9" s="2">
        <f>SUM(B6:B8)</f>
        <v>3438.2200000000003</v>
      </c>
      <c r="D9" s="2" t="s">
        <v>5</v>
      </c>
      <c r="E9" s="4">
        <v>556.53</v>
      </c>
      <c r="G9" s="17" t="s">
        <v>10</v>
      </c>
      <c r="H9" s="19">
        <v>788.33</v>
      </c>
      <c r="J9" s="17" t="s">
        <v>24</v>
      </c>
      <c r="K9" s="17">
        <f>65.28+13.61</f>
        <v>78.89</v>
      </c>
    </row>
    <row r="10" spans="1:11" x14ac:dyDescent="0.4">
      <c r="D10" s="2" t="s">
        <v>12</v>
      </c>
      <c r="E10" s="2">
        <f>SUM(E6:E9)</f>
        <v>4757.0499999999993</v>
      </c>
      <c r="G10" s="17" t="s">
        <v>19</v>
      </c>
      <c r="H10" s="19">
        <v>196.33</v>
      </c>
      <c r="J10" s="2" t="s">
        <v>25</v>
      </c>
      <c r="K10" s="2">
        <v>1600</v>
      </c>
    </row>
    <row r="11" spans="1:11" x14ac:dyDescent="0.4">
      <c r="D11" s="2" t="s">
        <v>13</v>
      </c>
      <c r="E11" s="5">
        <v>17.059999999999999</v>
      </c>
      <c r="G11" s="17" t="s">
        <v>20</v>
      </c>
      <c r="H11" s="19">
        <v>32.619999999999997</v>
      </c>
      <c r="J11" s="2" t="s">
        <v>12</v>
      </c>
      <c r="K11" s="2">
        <f>SUM(K5:K10)</f>
        <v>4084.5099999999998</v>
      </c>
    </row>
    <row r="12" spans="1:11" x14ac:dyDescent="0.4">
      <c r="G12" s="2" t="s">
        <v>5</v>
      </c>
      <c r="H12" s="6">
        <v>250.44</v>
      </c>
      <c r="J12" s="2" t="s">
        <v>26</v>
      </c>
      <c r="K12" s="2">
        <v>99.77</v>
      </c>
    </row>
    <row r="13" spans="1:11" x14ac:dyDescent="0.4">
      <c r="G13" s="2" t="s">
        <v>12</v>
      </c>
      <c r="H13" s="2">
        <f>SUM(H5:H12)</f>
        <v>6778.8099999999995</v>
      </c>
      <c r="J13" s="2" t="s">
        <v>27</v>
      </c>
      <c r="K13" s="2">
        <v>24.59</v>
      </c>
    </row>
    <row r="14" spans="1:11" x14ac:dyDescent="0.4">
      <c r="G14" s="2" t="s">
        <v>21</v>
      </c>
      <c r="H14" s="5">
        <v>48.9</v>
      </c>
    </row>
    <row r="19" spans="1:23" x14ac:dyDescent="0.4">
      <c r="A19" s="7" t="s">
        <v>29</v>
      </c>
      <c r="D19" s="8" t="s">
        <v>40</v>
      </c>
      <c r="G19" s="9" t="s">
        <v>45</v>
      </c>
      <c r="J19" s="7" t="s">
        <v>48</v>
      </c>
      <c r="M19" s="7" t="s">
        <v>52</v>
      </c>
      <c r="P19" s="7" t="s">
        <v>53</v>
      </c>
      <c r="S19" s="3" t="s">
        <v>57</v>
      </c>
      <c r="V19" s="7" t="s">
        <v>62</v>
      </c>
    </row>
    <row r="21" spans="1:23" x14ac:dyDescent="0.4">
      <c r="A21" s="2" t="s">
        <v>8</v>
      </c>
      <c r="B21" s="2"/>
      <c r="D21" s="2" t="s">
        <v>8</v>
      </c>
      <c r="E21" s="2" t="s">
        <v>2</v>
      </c>
      <c r="G21" s="2" t="s">
        <v>8</v>
      </c>
      <c r="H21" s="2"/>
      <c r="J21" s="2" t="s">
        <v>8</v>
      </c>
      <c r="K21" s="2"/>
      <c r="M21" s="2" t="s">
        <v>8</v>
      </c>
      <c r="N21" s="2"/>
      <c r="P21" s="2" t="s">
        <v>8</v>
      </c>
      <c r="Q21" s="2"/>
      <c r="S21" s="2" t="s">
        <v>8</v>
      </c>
      <c r="T21" s="2"/>
      <c r="V21" s="2" t="s">
        <v>63</v>
      </c>
      <c r="W21" s="2"/>
    </row>
    <row r="22" spans="1:23" x14ac:dyDescent="0.4">
      <c r="A22" s="2"/>
      <c r="B22" s="2" t="s">
        <v>2</v>
      </c>
      <c r="D22" s="2"/>
      <c r="G22" s="2"/>
      <c r="H22" s="2" t="s">
        <v>2</v>
      </c>
      <c r="J22" s="2"/>
      <c r="K22" s="2" t="s">
        <v>2</v>
      </c>
      <c r="M22" s="2"/>
      <c r="N22" s="2">
        <v>2016</v>
      </c>
      <c r="P22" s="2"/>
      <c r="Q22" s="2" t="s">
        <v>2</v>
      </c>
      <c r="S22" s="2"/>
      <c r="T22" s="2" t="s">
        <v>2</v>
      </c>
      <c r="V22" s="2"/>
      <c r="W22" s="2" t="s">
        <v>2</v>
      </c>
    </row>
    <row r="23" spans="1:23" x14ac:dyDescent="0.4">
      <c r="A23" s="17" t="s">
        <v>9</v>
      </c>
      <c r="B23" s="17">
        <v>7.96</v>
      </c>
      <c r="D23" s="2" t="s">
        <v>41</v>
      </c>
      <c r="E23" s="5">
        <v>3412.7</v>
      </c>
      <c r="G23" s="17" t="s">
        <v>9</v>
      </c>
      <c r="H23" s="6">
        <v>779.58</v>
      </c>
      <c r="J23" s="17" t="s">
        <v>49</v>
      </c>
      <c r="K23" s="2">
        <v>573.97</v>
      </c>
      <c r="M23" s="2" t="s">
        <v>33</v>
      </c>
      <c r="N23" s="2">
        <v>242.36</v>
      </c>
      <c r="P23" s="17" t="s">
        <v>54</v>
      </c>
      <c r="Q23" s="10">
        <v>1.78</v>
      </c>
      <c r="S23" s="17" t="s">
        <v>58</v>
      </c>
      <c r="T23" s="4">
        <v>3771.1</v>
      </c>
      <c r="V23" s="2" t="s">
        <v>64</v>
      </c>
      <c r="W23" s="2">
        <v>444.6</v>
      </c>
    </row>
    <row r="24" spans="1:23" x14ac:dyDescent="0.4">
      <c r="A24" s="17" t="s">
        <v>10</v>
      </c>
      <c r="B24" s="17">
        <v>43.65</v>
      </c>
      <c r="D24" s="2" t="s">
        <v>33</v>
      </c>
      <c r="E24" s="5">
        <v>3827.5</v>
      </c>
      <c r="G24" s="17" t="s">
        <v>10</v>
      </c>
      <c r="H24" s="6">
        <v>102.36</v>
      </c>
      <c r="J24" s="2" t="s">
        <v>50</v>
      </c>
      <c r="K24" s="2">
        <v>5</v>
      </c>
      <c r="M24" s="2" t="s">
        <v>42</v>
      </c>
      <c r="N24" s="2">
        <v>4900.32</v>
      </c>
      <c r="P24" s="17" t="s">
        <v>10</v>
      </c>
      <c r="Q24" s="10">
        <v>10</v>
      </c>
      <c r="S24" s="17" t="s">
        <v>59</v>
      </c>
      <c r="T24" s="4">
        <v>156.83000000000001</v>
      </c>
      <c r="V24" s="2" t="s">
        <v>65</v>
      </c>
      <c r="W24" s="2">
        <v>3331.29</v>
      </c>
    </row>
    <row r="25" spans="1:23" x14ac:dyDescent="0.4">
      <c r="A25" s="17" t="s">
        <v>30</v>
      </c>
      <c r="B25" s="17">
        <v>133.15</v>
      </c>
      <c r="D25" s="2" t="s">
        <v>42</v>
      </c>
      <c r="E25" s="5">
        <v>1198.75</v>
      </c>
      <c r="G25" s="17" t="s">
        <v>11</v>
      </c>
      <c r="H25" s="6">
        <v>214.13</v>
      </c>
      <c r="J25" s="17" t="s">
        <v>51</v>
      </c>
      <c r="K25" s="2">
        <f>3.43+127.49+37.68</f>
        <v>168.6</v>
      </c>
      <c r="M25" s="2" t="s">
        <v>38</v>
      </c>
      <c r="N25" s="2">
        <v>23.26</v>
      </c>
      <c r="P25" s="2" t="s">
        <v>55</v>
      </c>
      <c r="Q25" s="10">
        <v>307</v>
      </c>
      <c r="S25" s="17" t="s">
        <v>24</v>
      </c>
      <c r="T25" s="4">
        <v>381.57</v>
      </c>
      <c r="V25" s="2" t="s">
        <v>66</v>
      </c>
      <c r="W25" s="2">
        <v>328.59</v>
      </c>
    </row>
    <row r="26" spans="1:23" x14ac:dyDescent="0.4">
      <c r="A26" s="17" t="s">
        <v>31</v>
      </c>
      <c r="B26" s="17">
        <v>35</v>
      </c>
      <c r="D26" s="2" t="s">
        <v>44</v>
      </c>
      <c r="E26" s="2" t="s">
        <v>43</v>
      </c>
      <c r="G26" s="2" t="s">
        <v>46</v>
      </c>
      <c r="H26" s="6">
        <v>39.07</v>
      </c>
      <c r="J26" s="17" t="s">
        <v>11</v>
      </c>
      <c r="K26" s="2">
        <f>2.01+75.21+255.22</f>
        <v>332.44</v>
      </c>
      <c r="M26" s="2" t="s">
        <v>12</v>
      </c>
      <c r="N26" s="2">
        <f>SUM(N23:N25)</f>
        <v>5165.9399999999996</v>
      </c>
      <c r="P26" s="2" t="s">
        <v>56</v>
      </c>
      <c r="Q26" s="10">
        <v>392.82</v>
      </c>
      <c r="S26" s="2" t="s">
        <v>33</v>
      </c>
      <c r="T26" s="4">
        <v>1902.65</v>
      </c>
      <c r="V26" s="17" t="s">
        <v>58</v>
      </c>
      <c r="W26" s="2">
        <v>537.85</v>
      </c>
    </row>
    <row r="27" spans="1:23" x14ac:dyDescent="0.4">
      <c r="A27" s="2" t="s">
        <v>32</v>
      </c>
      <c r="B27" s="2">
        <v>2585.4299999999998</v>
      </c>
      <c r="D27" s="2" t="s">
        <v>12</v>
      </c>
      <c r="E27" s="2">
        <f>SUM(E23:E26)</f>
        <v>8438.9500000000007</v>
      </c>
      <c r="G27" s="2" t="s">
        <v>47</v>
      </c>
      <c r="H27" s="6">
        <v>6438.09</v>
      </c>
      <c r="J27" s="2" t="s">
        <v>41</v>
      </c>
      <c r="K27" s="2">
        <v>8988.49</v>
      </c>
      <c r="M27" s="2" t="s">
        <v>13</v>
      </c>
      <c r="N27" s="2">
        <v>20.92</v>
      </c>
      <c r="P27" s="2" t="s">
        <v>41</v>
      </c>
      <c r="Q27" s="10">
        <v>1348.5</v>
      </c>
      <c r="S27" s="2" t="s">
        <v>60</v>
      </c>
      <c r="T27" s="11">
        <v>14011.17</v>
      </c>
      <c r="V27" s="2" t="s">
        <v>67</v>
      </c>
      <c r="W27" s="2">
        <v>25.49</v>
      </c>
    </row>
    <row r="28" spans="1:23" x14ac:dyDescent="0.4">
      <c r="A28" s="2" t="s">
        <v>33</v>
      </c>
      <c r="B28" s="2">
        <v>210.16</v>
      </c>
      <c r="D28" s="2" t="s">
        <v>13</v>
      </c>
      <c r="E28" s="2">
        <v>17.559999999999999</v>
      </c>
      <c r="G28" s="2" t="s">
        <v>33</v>
      </c>
      <c r="H28" s="6">
        <v>137.4</v>
      </c>
      <c r="J28" s="2" t="s">
        <v>42</v>
      </c>
      <c r="K28" s="2">
        <v>145.86000000000001</v>
      </c>
      <c r="P28" s="2" t="s">
        <v>12</v>
      </c>
      <c r="Q28" s="10">
        <v>2060.1</v>
      </c>
      <c r="S28" s="2" t="s">
        <v>61</v>
      </c>
      <c r="T28" s="2">
        <f>SUM(T23:T27)</f>
        <v>20223.32</v>
      </c>
      <c r="V28" s="2" t="s">
        <v>68</v>
      </c>
      <c r="W28" s="2">
        <v>0.25</v>
      </c>
    </row>
    <row r="29" spans="1:23" x14ac:dyDescent="0.4">
      <c r="A29" s="2" t="s">
        <v>34</v>
      </c>
      <c r="B29" s="2">
        <v>2838.41</v>
      </c>
      <c r="G29" s="2" t="s">
        <v>5</v>
      </c>
      <c r="H29" s="6">
        <v>181.61</v>
      </c>
      <c r="J29" s="2" t="s">
        <v>12</v>
      </c>
      <c r="K29" s="2">
        <f>SUM(K23:K28)</f>
        <v>10214.36</v>
      </c>
      <c r="P29" s="2" t="s">
        <v>13</v>
      </c>
      <c r="Q29" s="10">
        <v>14.73</v>
      </c>
      <c r="S29" s="2" t="s">
        <v>39</v>
      </c>
      <c r="T29" s="2">
        <v>159.46</v>
      </c>
      <c r="V29" s="2" t="s">
        <v>69</v>
      </c>
      <c r="W29" s="2">
        <v>4668.07</v>
      </c>
    </row>
    <row r="30" spans="1:23" x14ac:dyDescent="0.4">
      <c r="A30" s="2" t="s">
        <v>35</v>
      </c>
      <c r="B30" s="2">
        <v>13</v>
      </c>
      <c r="G30" s="2" t="s">
        <v>12</v>
      </c>
      <c r="H30" s="2">
        <f>SUM(H23:H29)</f>
        <v>7892.24</v>
      </c>
      <c r="J30" s="2" t="s">
        <v>13</v>
      </c>
      <c r="K30" s="2">
        <v>20.32</v>
      </c>
      <c r="V30" s="2" t="s">
        <v>13</v>
      </c>
      <c r="W30" s="2">
        <v>23.55</v>
      </c>
    </row>
    <row r="31" spans="1:23" x14ac:dyDescent="0.4">
      <c r="A31" s="2" t="s">
        <v>36</v>
      </c>
      <c r="B31" s="2"/>
      <c r="G31" s="2" t="s">
        <v>13</v>
      </c>
      <c r="H31" s="5">
        <v>65.2</v>
      </c>
    </row>
    <row r="32" spans="1:23" x14ac:dyDescent="0.4">
      <c r="A32" s="2" t="s">
        <v>12</v>
      </c>
      <c r="B32" s="2">
        <f>SUM(B23:B31)</f>
        <v>5866.7599999999993</v>
      </c>
    </row>
    <row r="33" spans="1:21" x14ac:dyDescent="0.4">
      <c r="A33" s="2" t="s">
        <v>37</v>
      </c>
      <c r="B33" s="2">
        <v>43.06</v>
      </c>
    </row>
    <row r="37" spans="1:21" x14ac:dyDescent="0.4">
      <c r="A37" s="7" t="s">
        <v>70</v>
      </c>
      <c r="E37" s="7" t="s">
        <v>72</v>
      </c>
      <c r="H37" s="7" t="s">
        <v>76</v>
      </c>
      <c r="K37" s="7" t="s">
        <v>80</v>
      </c>
      <c r="N37" s="7" t="s">
        <v>88</v>
      </c>
      <c r="Q37" s="20" t="s">
        <v>89</v>
      </c>
      <c r="T37" s="20" t="s">
        <v>96</v>
      </c>
    </row>
    <row r="40" spans="1:21" x14ac:dyDescent="0.4">
      <c r="A40" s="2" t="s">
        <v>8</v>
      </c>
      <c r="B40" s="2"/>
      <c r="E40" s="2" t="s">
        <v>8</v>
      </c>
      <c r="F40" s="2"/>
      <c r="H40" s="2" t="s">
        <v>8</v>
      </c>
      <c r="I40" s="2"/>
      <c r="K40" s="2" t="s">
        <v>81</v>
      </c>
      <c r="L40" s="2"/>
      <c r="N40" s="2" t="s">
        <v>8</v>
      </c>
      <c r="O40" s="2"/>
      <c r="Q40" s="21" t="s">
        <v>90</v>
      </c>
      <c r="R40" s="21"/>
      <c r="T40" s="21" t="s">
        <v>90</v>
      </c>
      <c r="U40" s="21"/>
    </row>
    <row r="41" spans="1:21" x14ac:dyDescent="0.4">
      <c r="A41" s="2"/>
      <c r="B41" s="2" t="s">
        <v>2</v>
      </c>
      <c r="E41" s="2"/>
      <c r="F41" s="2" t="s">
        <v>73</v>
      </c>
      <c r="H41" s="2"/>
      <c r="I41" s="2"/>
      <c r="K41" s="2"/>
      <c r="L41" s="2">
        <v>2017</v>
      </c>
      <c r="N41" s="2"/>
      <c r="O41" s="2">
        <v>2017</v>
      </c>
      <c r="Q41" s="21"/>
      <c r="R41" s="21">
        <v>2016</v>
      </c>
      <c r="T41" s="21"/>
      <c r="U41" s="21">
        <v>2016</v>
      </c>
    </row>
    <row r="42" spans="1:21" x14ac:dyDescent="0.4">
      <c r="A42" s="2" t="s">
        <v>42</v>
      </c>
      <c r="B42" s="2">
        <v>3138.33</v>
      </c>
      <c r="E42" s="17" t="s">
        <v>9</v>
      </c>
      <c r="F42" s="12">
        <v>56.03586</v>
      </c>
      <c r="H42" s="17" t="s">
        <v>9</v>
      </c>
      <c r="I42" s="2">
        <v>2016</v>
      </c>
      <c r="K42" s="17" t="s">
        <v>54</v>
      </c>
      <c r="L42" s="2">
        <v>92.672190000000001</v>
      </c>
      <c r="N42" s="2" t="s">
        <v>5</v>
      </c>
      <c r="O42" s="2">
        <v>4</v>
      </c>
      <c r="Q42" s="30" t="s">
        <v>91</v>
      </c>
      <c r="R42" s="5">
        <v>1.2493700000000001</v>
      </c>
      <c r="T42" s="21" t="s">
        <v>97</v>
      </c>
      <c r="U42" s="22"/>
    </row>
    <row r="43" spans="1:21" x14ac:dyDescent="0.4">
      <c r="A43" s="17" t="s">
        <v>54</v>
      </c>
      <c r="B43" s="2">
        <v>3.16</v>
      </c>
      <c r="E43" s="2" t="s">
        <v>74</v>
      </c>
      <c r="F43" s="12">
        <v>2379.6147000000001</v>
      </c>
      <c r="H43" s="17" t="s">
        <v>10</v>
      </c>
      <c r="I43" s="2">
        <v>0.32773999999999998</v>
      </c>
      <c r="K43" s="17" t="s">
        <v>59</v>
      </c>
      <c r="L43" s="2">
        <v>2694.3687100000002</v>
      </c>
      <c r="N43" s="2" t="s">
        <v>87</v>
      </c>
      <c r="O43" s="2">
        <v>759.49552000000006</v>
      </c>
      <c r="Q43" s="21" t="s">
        <v>92</v>
      </c>
      <c r="R43" s="5">
        <v>711.88409999999999</v>
      </c>
      <c r="T43" s="21" t="s">
        <v>98</v>
      </c>
      <c r="U43" s="22">
        <v>83.904269999999997</v>
      </c>
    </row>
    <row r="44" spans="1:21" x14ac:dyDescent="0.4">
      <c r="A44" s="17" t="s">
        <v>71</v>
      </c>
      <c r="B44" s="2">
        <v>6.5</v>
      </c>
      <c r="E44" s="2" t="s">
        <v>12</v>
      </c>
      <c r="F44" s="13">
        <f>SUM(F42:F43)</f>
        <v>2435.65056</v>
      </c>
      <c r="H44" s="17" t="s">
        <v>77</v>
      </c>
      <c r="I44" s="2" t="s">
        <v>78</v>
      </c>
      <c r="K44" s="17" t="s">
        <v>82</v>
      </c>
      <c r="L44" s="2">
        <v>6</v>
      </c>
      <c r="N44" s="2" t="s">
        <v>13</v>
      </c>
      <c r="O44" s="2">
        <v>-14.410450000000001</v>
      </c>
      <c r="Q44" s="21" t="s">
        <v>93</v>
      </c>
      <c r="R44" s="21">
        <f>SUM(R42:R43)</f>
        <v>713.13346999999999</v>
      </c>
      <c r="T44" s="21" t="s">
        <v>99</v>
      </c>
      <c r="U44" s="22">
        <v>9.1248500000000003</v>
      </c>
    </row>
    <row r="45" spans="1:21" x14ac:dyDescent="0.4">
      <c r="A45" s="17" t="s">
        <v>10</v>
      </c>
      <c r="B45" s="2">
        <v>145.97</v>
      </c>
      <c r="E45" s="2" t="s">
        <v>75</v>
      </c>
      <c r="F45" s="14">
        <v>24.131910000000001</v>
      </c>
      <c r="H45" s="2" t="s">
        <v>79</v>
      </c>
      <c r="I45" s="2">
        <v>1.2</v>
      </c>
      <c r="K45" s="2" t="s">
        <v>83</v>
      </c>
      <c r="L45" s="13">
        <f>SUM(L42:L44)</f>
        <v>2793.0409</v>
      </c>
      <c r="N45" s="2" t="s">
        <v>12</v>
      </c>
      <c r="O45" s="2">
        <f>SUM(O42:O44)</f>
        <v>749.08507000000009</v>
      </c>
      <c r="Q45" s="21" t="s">
        <v>94</v>
      </c>
      <c r="R45" s="5">
        <v>2.35</v>
      </c>
      <c r="T45" s="21" t="s">
        <v>100</v>
      </c>
      <c r="U45" s="22">
        <v>1439.5695499999999</v>
      </c>
    </row>
    <row r="46" spans="1:21" x14ac:dyDescent="0.4">
      <c r="A46" s="17" t="s">
        <v>11</v>
      </c>
      <c r="B46" s="2">
        <v>52.52</v>
      </c>
      <c r="H46" s="2" t="s">
        <v>12</v>
      </c>
      <c r="I46" s="15">
        <v>1024.1644699999999</v>
      </c>
      <c r="K46" s="2" t="s">
        <v>84</v>
      </c>
      <c r="L46" s="2">
        <v>-24.378209999999999</v>
      </c>
      <c r="Q46" s="21" t="s">
        <v>95</v>
      </c>
      <c r="R46" s="22">
        <f>R44-R45</f>
        <v>710.78346999999997</v>
      </c>
      <c r="T46" s="21" t="s">
        <v>101</v>
      </c>
      <c r="U46" s="22">
        <v>1</v>
      </c>
    </row>
    <row r="47" spans="1:21" x14ac:dyDescent="0.4">
      <c r="A47" s="2" t="s">
        <v>5</v>
      </c>
      <c r="B47" s="2">
        <f>182.19+196.85+184.18</f>
        <v>563.22</v>
      </c>
      <c r="H47" s="2" t="s">
        <v>13</v>
      </c>
      <c r="I47" s="2">
        <f>SUM(I43:I46)</f>
        <v>1025.6922099999999</v>
      </c>
      <c r="K47" s="2" t="s">
        <v>85</v>
      </c>
      <c r="L47" s="2" t="s">
        <v>86</v>
      </c>
      <c r="T47" s="21" t="s">
        <v>93</v>
      </c>
      <c r="U47" s="22">
        <f>SUM(U43:U46)</f>
        <v>1533.5986699999999</v>
      </c>
    </row>
    <row r="48" spans="1:21" x14ac:dyDescent="0.4">
      <c r="A48" s="2" t="s">
        <v>12</v>
      </c>
      <c r="B48" s="2">
        <f>SUM(B42:B47)</f>
        <v>3909.7</v>
      </c>
      <c r="K48" s="2"/>
      <c r="L48" s="2">
        <f>SUM(L9:L11,L18:L20,L26,L34:L36,L42:L43)</f>
        <v>2787.0409</v>
      </c>
      <c r="T48" s="21" t="s">
        <v>94</v>
      </c>
      <c r="U48" s="22">
        <v>67.708160000000007</v>
      </c>
    </row>
    <row r="49" spans="1:21" x14ac:dyDescent="0.4">
      <c r="A49" s="2" t="s">
        <v>13</v>
      </c>
      <c r="B49" s="2">
        <f>-45.76-51.6</f>
        <v>-97.36</v>
      </c>
      <c r="T49" s="21" t="s">
        <v>95</v>
      </c>
      <c r="U49" s="22">
        <f>U47-U48</f>
        <v>1465.8905099999999</v>
      </c>
    </row>
    <row r="56" spans="1:21" x14ac:dyDescent="0.4">
      <c r="A56" s="23" t="s">
        <v>102</v>
      </c>
      <c r="E56" s="25" t="s">
        <v>106</v>
      </c>
      <c r="H56" s="25" t="s">
        <v>110</v>
      </c>
      <c r="L56" s="25" t="s">
        <v>115</v>
      </c>
      <c r="O56" s="25" t="s">
        <v>116</v>
      </c>
    </row>
    <row r="58" spans="1:21" x14ac:dyDescent="0.4">
      <c r="A58" s="24" t="s">
        <v>103</v>
      </c>
      <c r="B58" s="24"/>
      <c r="E58" s="24" t="s">
        <v>90</v>
      </c>
      <c r="F58" s="24"/>
      <c r="H58" s="24" t="s">
        <v>111</v>
      </c>
      <c r="I58" s="24"/>
      <c r="O58" s="24" t="s">
        <v>103</v>
      </c>
      <c r="P58" s="24"/>
    </row>
    <row r="59" spans="1:21" x14ac:dyDescent="0.4">
      <c r="A59" s="24"/>
      <c r="B59" s="24">
        <v>2016</v>
      </c>
      <c r="E59" s="24"/>
      <c r="F59" s="24">
        <v>2016</v>
      </c>
      <c r="H59" s="24"/>
      <c r="I59" s="24">
        <v>2016</v>
      </c>
      <c r="O59" s="24"/>
      <c r="P59" s="24">
        <v>2016</v>
      </c>
    </row>
    <row r="60" spans="1:21" x14ac:dyDescent="0.4">
      <c r="A60" s="24" t="s">
        <v>104</v>
      </c>
      <c r="B60" s="24">
        <v>0</v>
      </c>
      <c r="E60" s="24" t="s">
        <v>107</v>
      </c>
      <c r="F60" s="26">
        <v>78.983999999999995</v>
      </c>
      <c r="H60" s="31" t="s">
        <v>91</v>
      </c>
      <c r="I60" s="26" t="s">
        <v>112</v>
      </c>
      <c r="O60" s="31" t="s">
        <v>91</v>
      </c>
      <c r="P60" s="29" t="s">
        <v>112</v>
      </c>
    </row>
    <row r="61" spans="1:21" x14ac:dyDescent="0.4">
      <c r="A61" s="24" t="s">
        <v>105</v>
      </c>
      <c r="B61" s="24">
        <f>B60</f>
        <v>0</v>
      </c>
      <c r="E61" s="27" t="s">
        <v>108</v>
      </c>
      <c r="F61" s="26"/>
      <c r="H61" s="31" t="s">
        <v>113</v>
      </c>
      <c r="I61" s="26">
        <v>6.7</v>
      </c>
      <c r="O61" s="24" t="s">
        <v>117</v>
      </c>
      <c r="P61" s="14">
        <v>49.15</v>
      </c>
    </row>
    <row r="62" spans="1:21" x14ac:dyDescent="0.4">
      <c r="E62" s="27" t="s">
        <v>109</v>
      </c>
      <c r="F62" s="26">
        <v>78.983999999999995</v>
      </c>
      <c r="H62" s="24" t="s">
        <v>114</v>
      </c>
      <c r="I62" s="28">
        <v>142.75730999999999</v>
      </c>
      <c r="O62" s="24" t="s">
        <v>114</v>
      </c>
      <c r="P62" s="14">
        <v>14.102498947400001</v>
      </c>
    </row>
    <row r="63" spans="1:21" x14ac:dyDescent="0.4">
      <c r="E63" s="27" t="s">
        <v>94</v>
      </c>
      <c r="F63" s="26">
        <v>1.20529</v>
      </c>
      <c r="H63" s="24" t="s">
        <v>105</v>
      </c>
      <c r="I63" s="26">
        <f>SUM(I61:I62)</f>
        <v>149.45730999999998</v>
      </c>
      <c r="O63" s="24" t="s">
        <v>118</v>
      </c>
      <c r="P63" s="14">
        <v>0.16611276129999999</v>
      </c>
    </row>
    <row r="64" spans="1:21" x14ac:dyDescent="0.4">
      <c r="E64" s="27" t="s">
        <v>95</v>
      </c>
      <c r="F64" s="26">
        <v>77.778710000000004</v>
      </c>
      <c r="H64" s="24" t="s">
        <v>94</v>
      </c>
      <c r="I64" s="5">
        <v>2.4623499999999998</v>
      </c>
      <c r="O64" s="24" t="s">
        <v>105</v>
      </c>
      <c r="P64" s="29">
        <f>SUM(P61:P63)</f>
        <v>63.418611708699999</v>
      </c>
    </row>
    <row r="65" spans="8:16" x14ac:dyDescent="0.4">
      <c r="H65" s="24" t="s">
        <v>95</v>
      </c>
      <c r="I65" s="26">
        <f>I63-I64</f>
        <v>146.99495999999999</v>
      </c>
      <c r="O65" s="24" t="s">
        <v>119</v>
      </c>
      <c r="P65" s="14">
        <v>0.94874999999999998</v>
      </c>
    </row>
    <row r="66" spans="8:16" x14ac:dyDescent="0.4">
      <c r="O66" s="24" t="s">
        <v>95</v>
      </c>
      <c r="P66" s="29">
        <f>P64-P65</f>
        <v>62.469861708700002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2017-09-22T01:18:55Z</dcterms:modified>
</cp:coreProperties>
</file>