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周报\"/>
    </mc:Choice>
  </mc:AlternateContent>
  <bookViews>
    <workbookView xWindow="600" yWindow="105" windowWidth="5865" windowHeight="4755" activeTab="1"/>
  </bookViews>
  <sheets>
    <sheet name="说明" sheetId="13" r:id="rId1"/>
    <sheet name="涨跌幅" sheetId="5" r:id="rId2"/>
    <sheet name="个股" sheetId="6" r:id="rId3"/>
    <sheet name="估值指标" sheetId="7" r:id="rId4"/>
    <sheet name="估值表 " sheetId="22" r:id="rId5"/>
    <sheet name="债券(存单)发行" sheetId="14" r:id="rId6"/>
    <sheet name="存单发行与到期" sheetId="15" r:id="rId7"/>
    <sheet name="隔夜拆借率" sheetId="17" r:id="rId8"/>
    <sheet name="理财收益" sheetId="18" r:id="rId9"/>
    <sheet name="同业存单" sheetId="19" r:id="rId10"/>
    <sheet name="银行间质押" sheetId="20" r:id="rId11"/>
    <sheet name="质押回购" sheetId="21" r:id="rId12"/>
  </sheets>
  <externalReferences>
    <externalReference r:id="rId13"/>
  </externalReferences>
  <definedNames>
    <definedName name="_xlnm._FilterDatabase" localSheetId="1" hidden="1">涨跌幅!$Z$3:$AA$3</definedName>
    <definedName name="ExternalData_2" localSheetId="10">银行间质押!$A$2:$B$293</definedName>
  </definedNames>
  <calcPr calcId="162913"/>
</workbook>
</file>

<file path=xl/calcChain.xml><?xml version="1.0" encoding="utf-8"?>
<calcChain xmlns="http://schemas.openxmlformats.org/spreadsheetml/2006/main">
  <c r="C11" i="15" l="1"/>
  <c r="R441" i="21"/>
  <c r="J443" i="20"/>
  <c r="J442" i="20"/>
  <c r="S441" i="21"/>
  <c r="T441" i="21"/>
  <c r="U441" i="21"/>
  <c r="I437" i="20"/>
  <c r="I443" i="20"/>
  <c r="I442" i="20"/>
  <c r="I441" i="19"/>
  <c r="I440" i="19"/>
  <c r="H441" i="19"/>
  <c r="H440" i="19"/>
  <c r="J441" i="17"/>
  <c r="J442" i="17"/>
  <c r="J435" i="17"/>
  <c r="I442" i="17"/>
  <c r="I441" i="17"/>
  <c r="H431" i="21"/>
  <c r="I431" i="21"/>
  <c r="J431" i="21"/>
  <c r="K431" i="21"/>
  <c r="H432" i="21"/>
  <c r="I432" i="21"/>
  <c r="J432" i="21"/>
  <c r="K432" i="21"/>
  <c r="H433" i="21"/>
  <c r="I433" i="21"/>
  <c r="J433" i="21"/>
  <c r="K433" i="21"/>
  <c r="H434" i="21"/>
  <c r="I434" i="21"/>
  <c r="J434" i="21"/>
  <c r="K434" i="21"/>
  <c r="H435" i="21"/>
  <c r="I435" i="21"/>
  <c r="J435" i="21"/>
  <c r="K435" i="21"/>
  <c r="H436" i="21"/>
  <c r="I436" i="21"/>
  <c r="J436" i="21"/>
  <c r="K436" i="21"/>
  <c r="H437" i="21"/>
  <c r="I437" i="21"/>
  <c r="J437" i="21"/>
  <c r="K437" i="21"/>
  <c r="H438" i="21"/>
  <c r="I438" i="21"/>
  <c r="J438" i="21"/>
  <c r="K438" i="21"/>
  <c r="H439" i="21"/>
  <c r="I439" i="21"/>
  <c r="J439" i="21"/>
  <c r="K439" i="21"/>
  <c r="H440" i="21"/>
  <c r="I440" i="21"/>
  <c r="J440" i="21"/>
  <c r="K440" i="21"/>
  <c r="H441" i="21"/>
  <c r="I441" i="21"/>
  <c r="J441" i="21"/>
  <c r="K441" i="21"/>
  <c r="B435" i="20"/>
  <c r="C435" i="20"/>
  <c r="B436" i="20"/>
  <c r="C436" i="20"/>
  <c r="B437" i="20"/>
  <c r="C437" i="20"/>
  <c r="B438" i="20"/>
  <c r="C438" i="20"/>
  <c r="B439" i="20"/>
  <c r="C439" i="20"/>
  <c r="B440" i="20"/>
  <c r="C440" i="20"/>
  <c r="B441" i="20"/>
  <c r="C441" i="20"/>
  <c r="B430" i="19"/>
  <c r="C430" i="19"/>
  <c r="B431" i="19"/>
  <c r="C431" i="19"/>
  <c r="B432" i="19"/>
  <c r="C432" i="19"/>
  <c r="B433" i="19"/>
  <c r="C433" i="19"/>
  <c r="B434" i="19"/>
  <c r="C434" i="19"/>
  <c r="B435" i="19"/>
  <c r="C435" i="19"/>
  <c r="B436" i="19"/>
  <c r="C436" i="19"/>
  <c r="B437" i="19"/>
  <c r="C437" i="19"/>
  <c r="B438" i="19"/>
  <c r="C438" i="19"/>
  <c r="B439" i="19"/>
  <c r="C439" i="19"/>
  <c r="B440" i="19"/>
  <c r="C440" i="19"/>
  <c r="B436" i="17"/>
  <c r="C436" i="17"/>
  <c r="B437" i="17"/>
  <c r="C437" i="17"/>
  <c r="B438" i="17"/>
  <c r="C438" i="17"/>
  <c r="B439" i="17"/>
  <c r="C439" i="17"/>
  <c r="B440" i="17"/>
  <c r="C440" i="17"/>
  <c r="B441" i="17"/>
  <c r="C441" i="17"/>
  <c r="I431" i="20" l="1"/>
  <c r="I436" i="20"/>
  <c r="S435" i="21" l="1"/>
  <c r="U435" i="21"/>
  <c r="T435" i="21"/>
  <c r="R435" i="21"/>
  <c r="J437" i="20"/>
  <c r="J436" i="20"/>
  <c r="B431" i="20"/>
  <c r="C431" i="20"/>
  <c r="B432" i="20"/>
  <c r="C432" i="20"/>
  <c r="B433" i="20"/>
  <c r="C433" i="20"/>
  <c r="B434" i="20"/>
  <c r="C434" i="20"/>
  <c r="I435" i="19"/>
  <c r="H435" i="19"/>
  <c r="H434" i="19"/>
  <c r="I434" i="19"/>
  <c r="J436" i="17"/>
  <c r="I436" i="17"/>
  <c r="I435" i="17"/>
  <c r="B431" i="17"/>
  <c r="C431" i="17"/>
  <c r="B432" i="17"/>
  <c r="C432" i="17"/>
  <c r="B433" i="17"/>
  <c r="C433" i="17"/>
  <c r="B434" i="17"/>
  <c r="C434" i="17"/>
  <c r="B435" i="17"/>
  <c r="C435" i="17"/>
  <c r="F11" i="15"/>
  <c r="E11" i="15"/>
  <c r="R430" i="21" l="1"/>
  <c r="J432" i="20"/>
  <c r="J431" i="20"/>
  <c r="H431" i="19"/>
  <c r="H430" i="19"/>
  <c r="I431" i="17"/>
  <c r="J430" i="17"/>
  <c r="I430" i="17"/>
  <c r="B21" i="14"/>
  <c r="D40" i="14" s="1"/>
  <c r="U430" i="21"/>
  <c r="T430" i="21"/>
  <c r="S430" i="21"/>
  <c r="J427" i="20"/>
  <c r="I426" i="20"/>
  <c r="I430" i="19"/>
  <c r="I431" i="19"/>
  <c r="J431" i="17"/>
  <c r="H426" i="21"/>
  <c r="I426" i="21"/>
  <c r="J426" i="21"/>
  <c r="K426" i="21"/>
  <c r="H427" i="21"/>
  <c r="I427" i="21"/>
  <c r="J427" i="21"/>
  <c r="K427" i="21"/>
  <c r="H428" i="21"/>
  <c r="I428" i="21"/>
  <c r="J428" i="21"/>
  <c r="K428" i="21"/>
  <c r="H429" i="21"/>
  <c r="I429" i="21"/>
  <c r="J429" i="21"/>
  <c r="K429" i="21"/>
  <c r="H430" i="21"/>
  <c r="I430" i="21"/>
  <c r="J430" i="21"/>
  <c r="K430" i="21"/>
  <c r="B426" i="20"/>
  <c r="C426" i="20"/>
  <c r="B427" i="20"/>
  <c r="C427" i="20"/>
  <c r="B428" i="20"/>
  <c r="C428" i="20"/>
  <c r="B429" i="20"/>
  <c r="C429" i="20"/>
  <c r="B430" i="20"/>
  <c r="C430" i="20"/>
  <c r="B424" i="19"/>
  <c r="C424" i="19"/>
  <c r="B425" i="19"/>
  <c r="C425" i="19"/>
  <c r="B426" i="19"/>
  <c r="C426" i="19"/>
  <c r="B427" i="19"/>
  <c r="C427" i="19"/>
  <c r="B428" i="19"/>
  <c r="C428" i="19"/>
  <c r="B429" i="19"/>
  <c r="C429" i="19"/>
  <c r="B426" i="17"/>
  <c r="C426" i="17"/>
  <c r="B427" i="17"/>
  <c r="C427" i="17"/>
  <c r="B428" i="17"/>
  <c r="C428" i="17"/>
  <c r="B429" i="17"/>
  <c r="C429" i="17"/>
  <c r="B430" i="17"/>
  <c r="C430" i="17"/>
  <c r="D20" i="22"/>
  <c r="D26" i="22"/>
  <c r="S6" i="22"/>
  <c r="L19" i="22"/>
  <c r="C2" i="22"/>
  <c r="E3" i="22"/>
  <c r="C17" i="22"/>
  <c r="BB73" i="6"/>
  <c r="T17" i="22"/>
  <c r="S24" i="22"/>
  <c r="S25" i="22"/>
  <c r="U16" i="22"/>
  <c r="D19" i="22"/>
  <c r="T6" i="22"/>
  <c r="S23" i="22"/>
  <c r="S3" i="22"/>
  <c r="AZ73" i="6"/>
  <c r="E19" i="22"/>
  <c r="L25" i="22"/>
  <c r="D16" i="22"/>
  <c r="M11" i="22"/>
  <c r="AX73" i="6"/>
  <c r="D5" i="22"/>
  <c r="K20" i="22"/>
  <c r="T10" i="22"/>
  <c r="M8" i="22"/>
  <c r="U20" i="22"/>
  <c r="D17" i="22"/>
  <c r="M23" i="22"/>
  <c r="S8" i="22"/>
  <c r="U5" i="22"/>
  <c r="D24" i="22"/>
  <c r="K25" i="22"/>
  <c r="D18" i="22"/>
  <c r="S11" i="22"/>
  <c r="C4" i="22"/>
  <c r="S2" i="22"/>
  <c r="U23" i="22"/>
  <c r="K5" i="22"/>
  <c r="D23" i="22"/>
  <c r="L12" i="22"/>
  <c r="K14" i="22"/>
  <c r="K22" i="22"/>
  <c r="L20" i="22"/>
  <c r="D21" i="22"/>
  <c r="E25" i="22"/>
  <c r="F1" i="20"/>
  <c r="S10" i="22"/>
  <c r="T12" i="22"/>
  <c r="M3" i="22"/>
  <c r="E9" i="22"/>
  <c r="L24" i="22"/>
  <c r="D8" i="22"/>
  <c r="T5" i="22"/>
  <c r="L21" i="22"/>
  <c r="T4" i="22"/>
  <c r="E8" i="22"/>
  <c r="D2" i="22"/>
  <c r="U21" i="22"/>
  <c r="T13" i="22"/>
  <c r="C3" i="22"/>
  <c r="L26" i="22"/>
  <c r="C14" i="22"/>
  <c r="L5" i="22"/>
  <c r="BA73" i="6"/>
  <c r="U11" i="22"/>
  <c r="C10" i="22"/>
  <c r="S7" i="22"/>
  <c r="C13" i="22"/>
  <c r="M10" i="22"/>
  <c r="C25" i="22"/>
  <c r="S13" i="22"/>
  <c r="K8" i="22"/>
  <c r="M26" i="22"/>
  <c r="U13" i="22"/>
  <c r="M21" i="22"/>
  <c r="L16" i="22"/>
  <c r="E20" i="22"/>
  <c r="S9" i="22"/>
  <c r="K12" i="22"/>
  <c r="D10" i="22"/>
  <c r="L23" i="22"/>
  <c r="T9" i="22"/>
  <c r="U12" i="22"/>
  <c r="M12" i="22"/>
  <c r="F1" i="17"/>
  <c r="C15" i="22"/>
  <c r="S12" i="22"/>
  <c r="E24" i="22"/>
  <c r="D11" i="22"/>
  <c r="M15" i="22"/>
  <c r="E13" i="22"/>
  <c r="L14" i="22"/>
  <c r="E17" i="22"/>
  <c r="E6" i="22"/>
  <c r="M5" i="22"/>
  <c r="U24" i="22"/>
  <c r="U22" i="22"/>
  <c r="K19" i="22"/>
  <c r="C12" i="22"/>
  <c r="S5" i="22"/>
  <c r="C24" i="22"/>
  <c r="U8" i="22"/>
  <c r="D7" i="22"/>
  <c r="S22" i="22"/>
  <c r="C11" i="22"/>
  <c r="L6" i="22"/>
  <c r="BE73" i="6"/>
  <c r="U2" i="22"/>
  <c r="U14" i="22"/>
  <c r="T16" i="22"/>
  <c r="L17" i="22"/>
  <c r="BC73" i="6"/>
  <c r="D4" i="22"/>
  <c r="K6" i="22"/>
  <c r="M25" i="22"/>
  <c r="L2" i="22"/>
  <c r="E7" i="22"/>
  <c r="M9" i="22"/>
  <c r="D25" i="22"/>
  <c r="L9" i="22"/>
  <c r="T15" i="22"/>
  <c r="C19" i="22"/>
  <c r="D13" i="22"/>
  <c r="K4" i="22"/>
  <c r="E16" i="22"/>
  <c r="C18" i="22"/>
  <c r="C9" i="22"/>
  <c r="C8" i="22"/>
  <c r="K24" i="22"/>
  <c r="K13" i="22"/>
  <c r="E26" i="22"/>
  <c r="M19" i="22"/>
  <c r="S16" i="22"/>
  <c r="K26" i="22"/>
  <c r="C26" i="22"/>
  <c r="T7" i="22"/>
  <c r="K7" i="22"/>
  <c r="L8" i="22"/>
  <c r="E21" i="22"/>
  <c r="L13" i="22"/>
  <c r="U10" i="22"/>
  <c r="E23" i="22"/>
  <c r="BG73" i="6"/>
  <c r="K16" i="22"/>
  <c r="E18" i="22"/>
  <c r="E15" i="22"/>
  <c r="U4" i="22"/>
  <c r="U25" i="22"/>
  <c r="AV73" i="6"/>
  <c r="S14" i="22"/>
  <c r="AY73" i="6"/>
  <c r="S20" i="22"/>
  <c r="T11" i="22"/>
  <c r="L7" i="22"/>
  <c r="M16" i="22"/>
  <c r="C7" i="22"/>
  <c r="U7" i="22"/>
  <c r="D9" i="22"/>
  <c r="S18" i="22"/>
  <c r="M24" i="22"/>
  <c r="C6" i="22"/>
  <c r="T8" i="22"/>
  <c r="C23" i="22"/>
  <c r="U26" i="22"/>
  <c r="U9" i="22"/>
  <c r="S21" i="22"/>
  <c r="U19" i="22"/>
  <c r="S4" i="22"/>
  <c r="K3" i="22"/>
  <c r="E12" i="22"/>
  <c r="U18" i="22"/>
  <c r="C16" i="22"/>
  <c r="L10" i="22"/>
  <c r="T3" i="22"/>
  <c r="M18" i="22"/>
  <c r="K17" i="22"/>
  <c r="M6" i="22"/>
  <c r="E2" i="22"/>
  <c r="L15" i="22"/>
  <c r="E11" i="22"/>
  <c r="C21" i="22"/>
  <c r="S17" i="22"/>
  <c r="K11" i="22"/>
  <c r="L11" i="22"/>
  <c r="S19" i="22"/>
  <c r="AW73" i="6"/>
  <c r="D3" i="22"/>
  <c r="BF73" i="6"/>
  <c r="D22" i="22"/>
  <c r="D15" i="22"/>
  <c r="U3" i="22"/>
  <c r="C20" i="22"/>
  <c r="D14" i="22"/>
  <c r="U17" i="22"/>
  <c r="K9" i="22"/>
  <c r="K18" i="22"/>
  <c r="U15" i="22"/>
  <c r="U6" i="22"/>
  <c r="S15" i="22"/>
  <c r="D12" i="22"/>
  <c r="E14" i="22"/>
  <c r="L4" i="22"/>
  <c r="K15" i="22"/>
  <c r="C5" i="22"/>
  <c r="M1" i="21"/>
  <c r="K21" i="22"/>
  <c r="C22" i="22"/>
  <c r="E5" i="22"/>
  <c r="K23" i="22"/>
  <c r="S26" i="22"/>
  <c r="BD73" i="6"/>
  <c r="L18" i="22"/>
  <c r="E22" i="22"/>
  <c r="K2" i="22"/>
  <c r="L3" i="22"/>
  <c r="D6" i="22"/>
  <c r="K10" i="22"/>
  <c r="E4" i="22"/>
  <c r="T2" i="22"/>
  <c r="L22" i="22"/>
  <c r="M20" i="22"/>
  <c r="E1" i="19"/>
  <c r="E10" i="22"/>
  <c r="T14" i="22"/>
  <c r="K416" i="21" l="1"/>
  <c r="K417" i="21"/>
  <c r="K418" i="21"/>
  <c r="K419" i="21"/>
  <c r="K420" i="21"/>
  <c r="K421" i="21"/>
  <c r="K422" i="21"/>
  <c r="K423" i="21"/>
  <c r="K424" i="21"/>
  <c r="K425" i="21"/>
  <c r="J416" i="21"/>
  <c r="J417" i="21"/>
  <c r="J418" i="21"/>
  <c r="J419" i="21"/>
  <c r="J420" i="21"/>
  <c r="J421" i="21"/>
  <c r="J422" i="21"/>
  <c r="J423" i="21"/>
  <c r="J424" i="21"/>
  <c r="J425" i="21"/>
  <c r="I416" i="21"/>
  <c r="I417" i="21"/>
  <c r="I418" i="21"/>
  <c r="I419" i="21"/>
  <c r="I420" i="21"/>
  <c r="I421" i="21"/>
  <c r="I422" i="21"/>
  <c r="I423" i="21"/>
  <c r="I424" i="21"/>
  <c r="I425" i="21"/>
  <c r="H416" i="21"/>
  <c r="H417" i="21"/>
  <c r="H418" i="21"/>
  <c r="H419" i="21"/>
  <c r="H420" i="21"/>
  <c r="H421" i="21"/>
  <c r="H422" i="21"/>
  <c r="H423" i="21"/>
  <c r="H424" i="21"/>
  <c r="H425" i="21"/>
  <c r="C416" i="20"/>
  <c r="C417" i="20"/>
  <c r="C418" i="20"/>
  <c r="C419" i="20"/>
  <c r="C420" i="20"/>
  <c r="C421" i="20"/>
  <c r="C422" i="20"/>
  <c r="C423" i="20"/>
  <c r="C424" i="20"/>
  <c r="C425" i="20"/>
  <c r="B416" i="20"/>
  <c r="B417" i="20"/>
  <c r="B418" i="20"/>
  <c r="B419" i="20"/>
  <c r="B420" i="20"/>
  <c r="B421" i="20"/>
  <c r="B422" i="20"/>
  <c r="B423" i="20"/>
  <c r="B424" i="20"/>
  <c r="B425" i="20"/>
  <c r="C414" i="19"/>
  <c r="C415" i="19"/>
  <c r="C416" i="19"/>
  <c r="C417" i="19"/>
  <c r="C418" i="19"/>
  <c r="C419" i="19"/>
  <c r="C420" i="19"/>
  <c r="C421" i="19"/>
  <c r="C422" i="19"/>
  <c r="C423" i="19"/>
  <c r="B414" i="19"/>
  <c r="B415" i="19"/>
  <c r="B416" i="19"/>
  <c r="B417" i="19"/>
  <c r="B418" i="19"/>
  <c r="B419" i="19"/>
  <c r="B420" i="19"/>
  <c r="B421" i="19"/>
  <c r="B422" i="19"/>
  <c r="B423" i="19"/>
  <c r="U425" i="21"/>
  <c r="S425" i="21"/>
  <c r="T425" i="21"/>
  <c r="R425" i="21"/>
  <c r="I424" i="19"/>
  <c r="I425" i="19"/>
  <c r="H425" i="19"/>
  <c r="J426" i="17"/>
  <c r="I426" i="17"/>
  <c r="J426" i="20"/>
  <c r="J416" i="20"/>
  <c r="J411" i="20"/>
  <c r="I421" i="20"/>
  <c r="I416" i="20"/>
  <c r="H424" i="19"/>
  <c r="J425" i="17"/>
  <c r="I425" i="17"/>
  <c r="J415" i="17"/>
  <c r="I415" i="17"/>
  <c r="I416" i="17"/>
  <c r="C416" i="17"/>
  <c r="C417" i="17"/>
  <c r="C418" i="17"/>
  <c r="C419" i="17"/>
  <c r="C420" i="17"/>
  <c r="C421" i="17"/>
  <c r="C422" i="17"/>
  <c r="C423" i="17"/>
  <c r="C424" i="17"/>
  <c r="C425" i="17"/>
  <c r="B416" i="17"/>
  <c r="B417" i="17"/>
  <c r="B418" i="17"/>
  <c r="B419" i="17"/>
  <c r="B420" i="17"/>
  <c r="B421" i="17"/>
  <c r="B422" i="17"/>
  <c r="B423" i="17"/>
  <c r="B424" i="17"/>
  <c r="B425" i="17"/>
  <c r="H415" i="19" l="1"/>
  <c r="I415" i="19"/>
  <c r="H414" i="19"/>
  <c r="R410" i="21"/>
  <c r="S415" i="21"/>
  <c r="T415" i="21"/>
  <c r="U415" i="21"/>
  <c r="R415" i="21"/>
  <c r="K411" i="21"/>
  <c r="K412" i="21"/>
  <c r="K413" i="21"/>
  <c r="K414" i="21"/>
  <c r="K415" i="21"/>
  <c r="J411" i="21"/>
  <c r="J412" i="21"/>
  <c r="J413" i="21"/>
  <c r="J414" i="21"/>
  <c r="J415" i="21"/>
  <c r="I411" i="21"/>
  <c r="I412" i="21"/>
  <c r="I413" i="21"/>
  <c r="I414" i="21"/>
  <c r="I415" i="21"/>
  <c r="H411" i="21"/>
  <c r="H412" i="21"/>
  <c r="H413" i="21"/>
  <c r="H414" i="21"/>
  <c r="H415" i="21"/>
  <c r="J417" i="20"/>
  <c r="I414" i="19"/>
  <c r="J410" i="20"/>
  <c r="C415" i="20"/>
  <c r="B415" i="20"/>
  <c r="C411" i="20" l="1"/>
  <c r="C412" i="20"/>
  <c r="C413" i="20"/>
  <c r="C414" i="20"/>
  <c r="B411" i="20"/>
  <c r="B412" i="20"/>
  <c r="B413" i="20"/>
  <c r="B414" i="20"/>
  <c r="C410" i="19"/>
  <c r="C411" i="19"/>
  <c r="C412" i="19"/>
  <c r="C413" i="19"/>
  <c r="B410" i="19"/>
  <c r="B411" i="19"/>
  <c r="B412" i="19"/>
  <c r="B413" i="19"/>
  <c r="J416" i="17"/>
  <c r="V27" i="5" l="1"/>
  <c r="U28" i="5"/>
  <c r="V28" i="5"/>
  <c r="U27" i="5"/>
  <c r="V25" i="5"/>
  <c r="U26" i="5"/>
  <c r="V26" i="5"/>
  <c r="U25" i="5"/>
  <c r="V19" i="5"/>
  <c r="U24" i="5"/>
  <c r="V7" i="5"/>
  <c r="U23" i="5"/>
  <c r="V11" i="5"/>
  <c r="U22" i="5"/>
  <c r="V23" i="5"/>
  <c r="U21" i="5"/>
  <c r="V24" i="5"/>
  <c r="U20" i="5"/>
  <c r="V5" i="5"/>
  <c r="U19" i="5"/>
  <c r="V12" i="5"/>
  <c r="U18" i="5"/>
  <c r="V21" i="5"/>
  <c r="U17" i="5"/>
  <c r="V15" i="5"/>
  <c r="U16" i="5"/>
  <c r="V17" i="5"/>
  <c r="U15" i="5"/>
  <c r="V14" i="5"/>
  <c r="U14" i="5"/>
  <c r="V13" i="5"/>
  <c r="U13" i="5"/>
  <c r="V18" i="5"/>
  <c r="U12" i="5"/>
  <c r="V22" i="5"/>
  <c r="U11" i="5"/>
  <c r="V20" i="5"/>
  <c r="U10" i="5"/>
  <c r="V8" i="5"/>
  <c r="U9" i="5"/>
  <c r="V10" i="5"/>
  <c r="U8" i="5"/>
  <c r="V6" i="5"/>
  <c r="U7" i="5"/>
  <c r="V16" i="5"/>
  <c r="U6" i="5"/>
  <c r="V9" i="5"/>
  <c r="U5" i="5"/>
  <c r="V4" i="5"/>
  <c r="U4" i="5"/>
  <c r="B1" i="5"/>
  <c r="H22" i="5"/>
  <c r="H34" i="5"/>
  <c r="O14" i="5"/>
  <c r="O10" i="5"/>
  <c r="N5" i="5"/>
  <c r="C25" i="5"/>
  <c r="C11" i="5"/>
  <c r="O27" i="5"/>
  <c r="O4" i="5"/>
  <c r="H23" i="5"/>
  <c r="H30" i="5"/>
  <c r="C23" i="5"/>
  <c r="C17" i="5"/>
  <c r="N6" i="5"/>
  <c r="H31" i="5"/>
  <c r="N9" i="5"/>
  <c r="O25" i="5"/>
  <c r="H21" i="5"/>
  <c r="H10" i="5"/>
  <c r="C24" i="5"/>
  <c r="O6" i="5"/>
  <c r="N28" i="5"/>
  <c r="N21" i="5"/>
  <c r="C32" i="5"/>
  <c r="H20" i="5"/>
  <c r="O24" i="5"/>
  <c r="C13" i="5"/>
  <c r="N25" i="5"/>
  <c r="C31" i="5"/>
  <c r="N23" i="5"/>
  <c r="C27" i="5"/>
  <c r="O20" i="5"/>
  <c r="C7" i="5"/>
  <c r="O12" i="5"/>
  <c r="N3" i="5"/>
  <c r="O8" i="5"/>
  <c r="H14" i="5"/>
  <c r="H15" i="5"/>
  <c r="C9" i="5"/>
  <c r="N10" i="5"/>
  <c r="C30" i="5"/>
  <c r="N19" i="5"/>
  <c r="O5" i="5"/>
  <c r="C10" i="5"/>
  <c r="C8" i="5"/>
  <c r="H17" i="5"/>
  <c r="H26" i="5"/>
  <c r="C14" i="5"/>
  <c r="N20" i="5"/>
  <c r="O16" i="5"/>
  <c r="O11" i="5"/>
  <c r="O28" i="5"/>
  <c r="N26" i="5"/>
  <c r="H25" i="5"/>
  <c r="H9" i="5"/>
  <c r="O21" i="5"/>
  <c r="N11" i="5"/>
  <c r="C20" i="5"/>
  <c r="O22" i="5"/>
  <c r="N16" i="5"/>
  <c r="H29" i="5"/>
  <c r="C19" i="5"/>
  <c r="N27" i="5"/>
  <c r="H8" i="5"/>
  <c r="C4" i="5"/>
  <c r="N4" i="5"/>
  <c r="N12" i="5"/>
  <c r="O18" i="5"/>
  <c r="C26" i="5"/>
  <c r="N24" i="5"/>
  <c r="O23" i="5"/>
  <c r="N17" i="5"/>
  <c r="H13" i="5"/>
  <c r="H18" i="5"/>
  <c r="N14" i="5"/>
  <c r="O3" i="5"/>
  <c r="H11" i="5"/>
  <c r="N18" i="5"/>
  <c r="C29" i="5"/>
  <c r="N13" i="5"/>
  <c r="H24" i="5"/>
  <c r="H7" i="5"/>
  <c r="O19" i="5"/>
  <c r="C16" i="5"/>
  <c r="C28" i="5"/>
  <c r="C15" i="5"/>
  <c r="O17" i="5"/>
  <c r="H33" i="5"/>
  <c r="N22" i="5"/>
  <c r="C3" i="5"/>
  <c r="H32" i="5"/>
  <c r="H27" i="5"/>
  <c r="O7" i="5"/>
  <c r="O9" i="5"/>
  <c r="O15" i="5"/>
  <c r="C33" i="5"/>
  <c r="C18" i="5"/>
  <c r="N7" i="5"/>
  <c r="C12" i="5"/>
  <c r="O26" i="5"/>
  <c r="H12" i="5"/>
  <c r="C21" i="5"/>
  <c r="C22" i="5"/>
  <c r="H28" i="5"/>
  <c r="N15" i="5"/>
  <c r="H16" i="5"/>
  <c r="O13" i="5"/>
  <c r="C34" i="5"/>
  <c r="H19" i="5"/>
  <c r="N8" i="5"/>
  <c r="R5" i="5" l="1"/>
  <c r="R4" i="5"/>
  <c r="D4" i="5"/>
  <c r="W9" i="5"/>
  <c r="W6" i="5"/>
  <c r="W4" i="5"/>
  <c r="W10" i="5"/>
  <c r="W16" i="5"/>
  <c r="R6" i="5"/>
  <c r="W8" i="5"/>
  <c r="W20" i="5"/>
  <c r="W22" i="5"/>
  <c r="W18" i="5"/>
  <c r="W13" i="5"/>
  <c r="W14" i="5"/>
  <c r="W17" i="5"/>
  <c r="W15" i="5"/>
  <c r="W21" i="5"/>
  <c r="R7" i="5"/>
  <c r="W12" i="5"/>
  <c r="W5" i="5"/>
  <c r="W24" i="5"/>
  <c r="W23" i="5"/>
  <c r="W11" i="5"/>
  <c r="W7" i="5"/>
  <c r="R8" i="5"/>
  <c r="W19" i="5"/>
  <c r="W26" i="5"/>
  <c r="W25" i="5"/>
  <c r="W28" i="5"/>
  <c r="W27" i="5"/>
  <c r="X25" i="5" l="1"/>
  <c r="X18" i="5"/>
  <c r="X22" i="5"/>
  <c r="X11" i="5"/>
  <c r="X15" i="5"/>
  <c r="X26" i="5"/>
  <c r="X23" i="5"/>
  <c r="X19" i="5"/>
  <c r="X6" i="5"/>
  <c r="X28" i="5"/>
  <c r="X24" i="5"/>
  <c r="X21" i="5"/>
  <c r="X14" i="5"/>
  <c r="X10" i="5"/>
  <c r="X8" i="5"/>
  <c r="X7" i="5"/>
  <c r="X27" i="5"/>
  <c r="X20" i="5"/>
  <c r="X17" i="5"/>
  <c r="X13" i="5"/>
  <c r="X9" i="5"/>
  <c r="X4" i="5"/>
  <c r="X5" i="5"/>
  <c r="X16" i="5"/>
  <c r="X12" i="5"/>
  <c r="I411" i="20" l="1"/>
  <c r="J409" i="17"/>
  <c r="I409" i="17"/>
  <c r="I410" i="17"/>
  <c r="C415" i="17"/>
  <c r="C411" i="17"/>
  <c r="C412" i="17"/>
  <c r="C413" i="17"/>
  <c r="C414" i="17"/>
  <c r="B411" i="17"/>
  <c r="B412" i="17"/>
  <c r="B413" i="17"/>
  <c r="B414" i="17"/>
  <c r="B415" i="17"/>
  <c r="M17" i="22" l="1"/>
  <c r="S410" i="21" l="1"/>
  <c r="T410" i="21"/>
  <c r="U410" i="21"/>
  <c r="J410" i="17"/>
  <c r="K410" i="21" l="1"/>
  <c r="J410" i="21"/>
  <c r="I410" i="21"/>
  <c r="H410" i="21"/>
  <c r="K409" i="21"/>
  <c r="J409" i="21"/>
  <c r="I409" i="21"/>
  <c r="H409" i="21"/>
  <c r="K408" i="21"/>
  <c r="J408" i="21"/>
  <c r="I408" i="21"/>
  <c r="H408" i="21"/>
  <c r="K407" i="21"/>
  <c r="J407" i="21"/>
  <c r="I407" i="21"/>
  <c r="H407" i="21"/>
  <c r="K406" i="21"/>
  <c r="J406" i="21"/>
  <c r="I406" i="21"/>
  <c r="H406" i="21"/>
  <c r="K405" i="21"/>
  <c r="J405" i="21"/>
  <c r="I405" i="21"/>
  <c r="H405" i="21"/>
  <c r="K404" i="21"/>
  <c r="J404" i="21"/>
  <c r="I404" i="21"/>
  <c r="H404" i="21"/>
  <c r="K403" i="21"/>
  <c r="J403" i="21"/>
  <c r="I403" i="21"/>
  <c r="H403" i="21"/>
  <c r="K402" i="21"/>
  <c r="J402" i="21"/>
  <c r="I402" i="21"/>
  <c r="H402" i="21"/>
  <c r="K401" i="21"/>
  <c r="J401" i="21"/>
  <c r="I401" i="21"/>
  <c r="H401" i="21"/>
  <c r="K400" i="21"/>
  <c r="J400" i="21"/>
  <c r="I400" i="21"/>
  <c r="H400" i="21"/>
  <c r="K399" i="21"/>
  <c r="J399" i="21"/>
  <c r="I399" i="21"/>
  <c r="H399" i="21"/>
  <c r="K398" i="21"/>
  <c r="J398" i="21"/>
  <c r="I398" i="21"/>
  <c r="H398" i="21"/>
  <c r="K397" i="21"/>
  <c r="J397" i="21"/>
  <c r="I397" i="21"/>
  <c r="H397" i="21"/>
  <c r="K396" i="21"/>
  <c r="J396" i="21"/>
  <c r="I396" i="21"/>
  <c r="H396" i="21"/>
  <c r="K395" i="21"/>
  <c r="J395" i="21"/>
  <c r="I395" i="21"/>
  <c r="H395" i="21"/>
  <c r="K394" i="21"/>
  <c r="J394" i="21"/>
  <c r="I394" i="21"/>
  <c r="H394" i="21"/>
  <c r="K393" i="21"/>
  <c r="J393" i="21"/>
  <c r="I393" i="21"/>
  <c r="H393" i="21"/>
  <c r="K392" i="21"/>
  <c r="J392" i="21"/>
  <c r="I392" i="21"/>
  <c r="H392" i="21"/>
  <c r="K391" i="21"/>
  <c r="J391" i="21"/>
  <c r="I391" i="21"/>
  <c r="H391" i="21"/>
  <c r="K390" i="21"/>
  <c r="J390" i="21"/>
  <c r="I390" i="21"/>
  <c r="H390" i="21"/>
  <c r="K389" i="21"/>
  <c r="J389" i="21"/>
  <c r="I389" i="21"/>
  <c r="H389" i="21"/>
  <c r="K388" i="21"/>
  <c r="J388" i="21"/>
  <c r="I388" i="21"/>
  <c r="H388" i="21"/>
  <c r="K387" i="21"/>
  <c r="J387" i="21"/>
  <c r="I387" i="21"/>
  <c r="H387" i="21"/>
  <c r="K386" i="21"/>
  <c r="J386" i="21"/>
  <c r="I386" i="21"/>
  <c r="H386" i="21"/>
  <c r="K385" i="21"/>
  <c r="J385" i="21"/>
  <c r="I385" i="21"/>
  <c r="H385" i="21"/>
  <c r="G385" i="21"/>
  <c r="K384" i="21"/>
  <c r="J384" i="21"/>
  <c r="I384" i="21"/>
  <c r="H384" i="21"/>
  <c r="G384" i="21"/>
  <c r="K383" i="21"/>
  <c r="J383" i="21"/>
  <c r="I383" i="21"/>
  <c r="H383" i="21"/>
  <c r="G383" i="21"/>
  <c r="K382" i="21"/>
  <c r="J382" i="21"/>
  <c r="I382" i="21"/>
  <c r="H382" i="21"/>
  <c r="G382" i="21"/>
  <c r="K381" i="21"/>
  <c r="J381" i="21"/>
  <c r="I381" i="21"/>
  <c r="H381" i="21"/>
  <c r="G381" i="21"/>
  <c r="K380" i="21"/>
  <c r="J380" i="21"/>
  <c r="I380" i="21"/>
  <c r="H380" i="21"/>
  <c r="G380" i="21"/>
  <c r="K379" i="21"/>
  <c r="J379" i="21"/>
  <c r="I379" i="21"/>
  <c r="H379" i="21"/>
  <c r="G379" i="21"/>
  <c r="K378" i="21"/>
  <c r="J378" i="21"/>
  <c r="I378" i="21"/>
  <c r="H378" i="21"/>
  <c r="G378" i="21"/>
  <c r="K377" i="21"/>
  <c r="J377" i="21"/>
  <c r="I377" i="21"/>
  <c r="H377" i="21"/>
  <c r="G377" i="21"/>
  <c r="K376" i="21"/>
  <c r="J376" i="21"/>
  <c r="I376" i="21"/>
  <c r="H376" i="21"/>
  <c r="G376" i="21"/>
  <c r="K375" i="21"/>
  <c r="J375" i="21"/>
  <c r="I375" i="21"/>
  <c r="H375" i="21"/>
  <c r="G375" i="21"/>
  <c r="K374" i="21"/>
  <c r="J374" i="21"/>
  <c r="I374" i="21"/>
  <c r="H374" i="21"/>
  <c r="G374" i="21"/>
  <c r="K373" i="21"/>
  <c r="J373" i="21"/>
  <c r="I373" i="21"/>
  <c r="H373" i="21"/>
  <c r="G373" i="21"/>
  <c r="K372" i="21"/>
  <c r="J372" i="21"/>
  <c r="I372" i="21"/>
  <c r="H372" i="21"/>
  <c r="G372" i="21"/>
  <c r="K371" i="21"/>
  <c r="J371" i="21"/>
  <c r="I371" i="21"/>
  <c r="H371" i="21"/>
  <c r="G371" i="21"/>
  <c r="U370" i="21"/>
  <c r="T370" i="21"/>
  <c r="S370" i="21"/>
  <c r="R370" i="21"/>
  <c r="K370" i="21"/>
  <c r="J370" i="21"/>
  <c r="I370" i="21"/>
  <c r="H370" i="21"/>
  <c r="G370" i="21"/>
  <c r="K369" i="21"/>
  <c r="J369" i="21"/>
  <c r="I369" i="21"/>
  <c r="H369" i="21"/>
  <c r="G369" i="21"/>
  <c r="K368" i="21"/>
  <c r="J368" i="21"/>
  <c r="I368" i="21"/>
  <c r="H368" i="21"/>
  <c r="G368" i="21"/>
  <c r="K367" i="21"/>
  <c r="J367" i="21"/>
  <c r="I367" i="21"/>
  <c r="H367" i="21"/>
  <c r="G367" i="21"/>
  <c r="K366" i="21"/>
  <c r="J366" i="21"/>
  <c r="I366" i="21"/>
  <c r="H366" i="21"/>
  <c r="G366" i="21"/>
  <c r="U365" i="21"/>
  <c r="T365" i="21"/>
  <c r="S365" i="21"/>
  <c r="R365" i="21"/>
  <c r="K365" i="21"/>
  <c r="J365" i="21"/>
  <c r="I365" i="21"/>
  <c r="H365" i="21"/>
  <c r="G365" i="21"/>
  <c r="K364" i="21"/>
  <c r="J364" i="21"/>
  <c r="I364" i="21"/>
  <c r="H364" i="21"/>
  <c r="G364" i="21"/>
  <c r="K363" i="21"/>
  <c r="J363" i="21"/>
  <c r="I363" i="21"/>
  <c r="H363" i="21"/>
  <c r="G363" i="21"/>
  <c r="K362" i="21"/>
  <c r="J362" i="21"/>
  <c r="I362" i="21"/>
  <c r="H362" i="21"/>
  <c r="G362" i="21"/>
  <c r="K361" i="21"/>
  <c r="J361" i="21"/>
  <c r="I361" i="21"/>
  <c r="H361" i="21"/>
  <c r="G361" i="21"/>
  <c r="K360" i="21"/>
  <c r="J360" i="21"/>
  <c r="I360" i="21"/>
  <c r="H360" i="21"/>
  <c r="G360" i="21"/>
  <c r="K359" i="21"/>
  <c r="J359" i="21"/>
  <c r="I359" i="21"/>
  <c r="H359" i="21"/>
  <c r="G359" i="21"/>
  <c r="K358" i="21"/>
  <c r="J358" i="21"/>
  <c r="I358" i="21"/>
  <c r="H358" i="21"/>
  <c r="G358" i="21"/>
  <c r="K357" i="21"/>
  <c r="J357" i="21"/>
  <c r="I357" i="21"/>
  <c r="H357" i="21"/>
  <c r="G357" i="21"/>
  <c r="K356" i="21"/>
  <c r="J356" i="21"/>
  <c r="I356" i="21"/>
  <c r="H356" i="21"/>
  <c r="G356" i="21"/>
  <c r="U355" i="21"/>
  <c r="T355" i="21"/>
  <c r="S355" i="21"/>
  <c r="R355" i="21"/>
  <c r="K355" i="21"/>
  <c r="J355" i="21"/>
  <c r="I355" i="21"/>
  <c r="H355" i="21"/>
  <c r="G355" i="21"/>
  <c r="K354" i="21"/>
  <c r="J354" i="21"/>
  <c r="I354" i="21"/>
  <c r="H354" i="21"/>
  <c r="G354" i="21"/>
  <c r="K353" i="21"/>
  <c r="J353" i="21"/>
  <c r="I353" i="21"/>
  <c r="H353" i="21"/>
  <c r="G353" i="21"/>
  <c r="K352" i="21"/>
  <c r="J352" i="21"/>
  <c r="I352" i="21"/>
  <c r="H352" i="21"/>
  <c r="G352" i="21"/>
  <c r="K351" i="21"/>
  <c r="J351" i="21"/>
  <c r="I351" i="21"/>
  <c r="H351" i="21"/>
  <c r="G351" i="21"/>
  <c r="K350" i="21"/>
  <c r="J350" i="21"/>
  <c r="I350" i="21"/>
  <c r="H350" i="21"/>
  <c r="G350" i="21"/>
  <c r="K349" i="21"/>
  <c r="J349" i="21"/>
  <c r="I349" i="21"/>
  <c r="H349" i="21"/>
  <c r="G349" i="21"/>
  <c r="K348" i="21"/>
  <c r="J348" i="21"/>
  <c r="I348" i="21"/>
  <c r="H348" i="21"/>
  <c r="G348" i="21"/>
  <c r="K347" i="21"/>
  <c r="J347" i="21"/>
  <c r="I347" i="21"/>
  <c r="H347" i="21"/>
  <c r="G347" i="21"/>
  <c r="Y346" i="21"/>
  <c r="X346" i="21"/>
  <c r="W346" i="21"/>
  <c r="V346" i="21"/>
  <c r="K346" i="21"/>
  <c r="J346" i="21"/>
  <c r="I346" i="21"/>
  <c r="H346" i="21"/>
  <c r="G346" i="21"/>
  <c r="K345" i="21"/>
  <c r="J345" i="21"/>
  <c r="I345" i="21"/>
  <c r="H345" i="21"/>
  <c r="G345" i="21"/>
  <c r="K344" i="21"/>
  <c r="J344" i="21"/>
  <c r="I344" i="21"/>
  <c r="H344" i="21"/>
  <c r="G344" i="21"/>
  <c r="K343" i="21"/>
  <c r="J343" i="21"/>
  <c r="I343" i="21"/>
  <c r="H343" i="21"/>
  <c r="G343" i="21"/>
  <c r="K342" i="21"/>
  <c r="J342" i="21"/>
  <c r="I342" i="21"/>
  <c r="H342" i="21"/>
  <c r="G342" i="21"/>
  <c r="Y341" i="21"/>
  <c r="X341" i="21"/>
  <c r="W341" i="21"/>
  <c r="V341" i="21"/>
  <c r="U341" i="21"/>
  <c r="T341" i="21"/>
  <c r="S341" i="21"/>
  <c r="R341" i="21"/>
  <c r="K341" i="21"/>
  <c r="J341" i="21"/>
  <c r="I341" i="21"/>
  <c r="H341" i="21"/>
  <c r="G341" i="21"/>
  <c r="K340" i="21"/>
  <c r="J340" i="21"/>
  <c r="I340" i="21"/>
  <c r="H340" i="21"/>
  <c r="G340" i="21"/>
  <c r="K339" i="21"/>
  <c r="J339" i="21"/>
  <c r="I339" i="21"/>
  <c r="H339" i="21"/>
  <c r="G339" i="21"/>
  <c r="K338" i="21"/>
  <c r="J338" i="21"/>
  <c r="I338" i="21"/>
  <c r="H338" i="21"/>
  <c r="G338" i="21"/>
  <c r="K337" i="21"/>
  <c r="J337" i="21"/>
  <c r="I337" i="21"/>
  <c r="H337" i="21"/>
  <c r="G337" i="21"/>
  <c r="U336" i="21"/>
  <c r="T336" i="21"/>
  <c r="S336" i="21"/>
  <c r="R336" i="21"/>
  <c r="K336" i="21"/>
  <c r="J336" i="21"/>
  <c r="I336" i="21"/>
  <c r="H336" i="21"/>
  <c r="G336" i="21"/>
  <c r="K335" i="21"/>
  <c r="J335" i="21"/>
  <c r="I335" i="21"/>
  <c r="H335" i="21"/>
  <c r="G335" i="21"/>
  <c r="K334" i="21"/>
  <c r="J334" i="21"/>
  <c r="I334" i="21"/>
  <c r="H334" i="21"/>
  <c r="G334" i="21"/>
  <c r="K333" i="21"/>
  <c r="J333" i="21"/>
  <c r="I333" i="21"/>
  <c r="H333" i="21"/>
  <c r="G333" i="21"/>
  <c r="K332" i="21"/>
  <c r="J332" i="21"/>
  <c r="I332" i="21"/>
  <c r="H332" i="21"/>
  <c r="G332" i="21"/>
  <c r="K331" i="21"/>
  <c r="J331" i="21"/>
  <c r="I331" i="21"/>
  <c r="H331" i="21"/>
  <c r="G331" i="21"/>
  <c r="K330" i="21"/>
  <c r="J330" i="21"/>
  <c r="I330" i="21"/>
  <c r="H330" i="21"/>
  <c r="G330" i="21"/>
  <c r="K329" i="21"/>
  <c r="J329" i="21"/>
  <c r="I329" i="21"/>
  <c r="H329" i="21"/>
  <c r="G329" i="21"/>
  <c r="K328" i="21"/>
  <c r="J328" i="21"/>
  <c r="I328" i="21"/>
  <c r="H328" i="21"/>
  <c r="G328" i="21"/>
  <c r="K327" i="21"/>
  <c r="J327" i="21"/>
  <c r="I327" i="21"/>
  <c r="H327" i="21"/>
  <c r="G327" i="21"/>
  <c r="K326" i="21"/>
  <c r="J326" i="21"/>
  <c r="I326" i="21"/>
  <c r="H326" i="21"/>
  <c r="G326" i="21"/>
  <c r="K325" i="21"/>
  <c r="J325" i="21"/>
  <c r="I325" i="21"/>
  <c r="H325" i="21"/>
  <c r="G325" i="21"/>
  <c r="K324" i="21"/>
  <c r="J324" i="21"/>
  <c r="I324" i="21"/>
  <c r="H324" i="21"/>
  <c r="G324" i="21"/>
  <c r="K323" i="21"/>
  <c r="J323" i="21"/>
  <c r="I323" i="21"/>
  <c r="H323" i="21"/>
  <c r="G323" i="21"/>
  <c r="K322" i="21"/>
  <c r="J322" i="21"/>
  <c r="I322" i="21"/>
  <c r="H322" i="21"/>
  <c r="G322" i="21"/>
  <c r="K321" i="21"/>
  <c r="J321" i="21"/>
  <c r="I321" i="21"/>
  <c r="H321" i="21"/>
  <c r="G321" i="21"/>
  <c r="K320" i="21"/>
  <c r="J320" i="21"/>
  <c r="I320" i="21"/>
  <c r="H320" i="21"/>
  <c r="G320" i="21"/>
  <c r="K319" i="21"/>
  <c r="J319" i="21"/>
  <c r="I319" i="21"/>
  <c r="H319" i="21"/>
  <c r="G319" i="21"/>
  <c r="K318" i="21"/>
  <c r="J318" i="21"/>
  <c r="I318" i="21"/>
  <c r="H318" i="21"/>
  <c r="G318" i="21"/>
  <c r="K317" i="21"/>
  <c r="J317" i="21"/>
  <c r="I317" i="21"/>
  <c r="H317" i="21"/>
  <c r="G317" i="21"/>
  <c r="K316" i="21"/>
  <c r="J316" i="21"/>
  <c r="I316" i="21"/>
  <c r="H316" i="21"/>
  <c r="G316" i="21"/>
  <c r="K315" i="21"/>
  <c r="J315" i="21"/>
  <c r="I315" i="21"/>
  <c r="H315" i="21"/>
  <c r="G315" i="21"/>
  <c r="K314" i="21"/>
  <c r="J314" i="21"/>
  <c r="I314" i="21"/>
  <c r="H314" i="21"/>
  <c r="G314" i="21"/>
  <c r="K313" i="21"/>
  <c r="J313" i="21"/>
  <c r="I313" i="21"/>
  <c r="H313" i="21"/>
  <c r="G313" i="21"/>
  <c r="K312" i="21"/>
  <c r="J312" i="21"/>
  <c r="I312" i="21"/>
  <c r="H312" i="21"/>
  <c r="G312" i="21"/>
  <c r="K311" i="21"/>
  <c r="J311" i="21"/>
  <c r="I311" i="21"/>
  <c r="H311" i="21"/>
  <c r="G311" i="21"/>
  <c r="K310" i="21"/>
  <c r="J310" i="21"/>
  <c r="I310" i="21"/>
  <c r="H310" i="21"/>
  <c r="G310" i="21"/>
  <c r="K309" i="21"/>
  <c r="J309" i="21"/>
  <c r="I309" i="21"/>
  <c r="H309" i="21"/>
  <c r="G309" i="21"/>
  <c r="K308" i="21"/>
  <c r="J308" i="21"/>
  <c r="I308" i="21"/>
  <c r="H308" i="21"/>
  <c r="G308" i="21"/>
  <c r="K307" i="21"/>
  <c r="J307" i="21"/>
  <c r="I307" i="21"/>
  <c r="H307" i="21"/>
  <c r="G307" i="21"/>
  <c r="K306" i="21"/>
  <c r="J306" i="21"/>
  <c r="I306" i="21"/>
  <c r="H306" i="21"/>
  <c r="G306" i="21"/>
  <c r="K305" i="21"/>
  <c r="J305" i="21"/>
  <c r="I305" i="21"/>
  <c r="H305" i="21"/>
  <c r="G305" i="21"/>
  <c r="K304" i="21"/>
  <c r="J304" i="21"/>
  <c r="I304" i="21"/>
  <c r="H304" i="21"/>
  <c r="G304" i="21"/>
  <c r="K303" i="21"/>
  <c r="J303" i="21"/>
  <c r="I303" i="21"/>
  <c r="H303" i="21"/>
  <c r="G303" i="21"/>
  <c r="K302" i="21"/>
  <c r="J302" i="21"/>
  <c r="I302" i="21"/>
  <c r="H302" i="21"/>
  <c r="G302" i="21"/>
  <c r="K301" i="21"/>
  <c r="J301" i="21"/>
  <c r="I301" i="21"/>
  <c r="H301" i="21"/>
  <c r="G301" i="21"/>
  <c r="K300" i="21"/>
  <c r="J300" i="21"/>
  <c r="I300" i="21"/>
  <c r="H300" i="21"/>
  <c r="G300" i="21"/>
  <c r="K299" i="21"/>
  <c r="J299" i="21"/>
  <c r="I299" i="21"/>
  <c r="H299" i="21"/>
  <c r="G299" i="21"/>
  <c r="K298" i="21"/>
  <c r="J298" i="21"/>
  <c r="I298" i="21"/>
  <c r="H298" i="21"/>
  <c r="G298" i="21"/>
  <c r="K297" i="21"/>
  <c r="J297" i="21"/>
  <c r="I297" i="21"/>
  <c r="H297" i="21"/>
  <c r="G297" i="21"/>
  <c r="K296" i="21"/>
  <c r="J296" i="21"/>
  <c r="I296" i="21"/>
  <c r="H296" i="21"/>
  <c r="G296" i="21"/>
  <c r="K295" i="21"/>
  <c r="J295" i="21"/>
  <c r="I295" i="21"/>
  <c r="H295" i="21"/>
  <c r="G295" i="21"/>
  <c r="K294" i="21"/>
  <c r="J294" i="21"/>
  <c r="I294" i="21"/>
  <c r="H294" i="21"/>
  <c r="G294" i="21"/>
  <c r="K293" i="21"/>
  <c r="J293" i="21"/>
  <c r="I293" i="21"/>
  <c r="H293" i="21"/>
  <c r="G293" i="21"/>
  <c r="K292" i="21"/>
  <c r="J292" i="21"/>
  <c r="I292" i="21"/>
  <c r="H292" i="21"/>
  <c r="G292" i="21"/>
  <c r="K291" i="21"/>
  <c r="J291" i="21"/>
  <c r="I291" i="21"/>
  <c r="H291" i="21"/>
  <c r="G291" i="21"/>
  <c r="K290" i="21"/>
  <c r="J290" i="21"/>
  <c r="I290" i="21"/>
  <c r="H290" i="21"/>
  <c r="G290" i="21"/>
  <c r="K289" i="21"/>
  <c r="J289" i="21"/>
  <c r="I289" i="21"/>
  <c r="H289" i="21"/>
  <c r="G289" i="21"/>
  <c r="K288" i="21"/>
  <c r="J288" i="21"/>
  <c r="I288" i="21"/>
  <c r="H288" i="21"/>
  <c r="G288" i="21"/>
  <c r="K287" i="21"/>
  <c r="J287" i="21"/>
  <c r="I287" i="21"/>
  <c r="H287" i="21"/>
  <c r="G287" i="21"/>
  <c r="K286" i="21"/>
  <c r="J286" i="21"/>
  <c r="I286" i="21"/>
  <c r="H286" i="21"/>
  <c r="G286" i="21"/>
  <c r="K285" i="21"/>
  <c r="J285" i="21"/>
  <c r="I285" i="21"/>
  <c r="H285" i="21"/>
  <c r="G285" i="21"/>
  <c r="K284" i="21"/>
  <c r="J284" i="21"/>
  <c r="I284" i="21"/>
  <c r="H284" i="21"/>
  <c r="G284" i="21"/>
  <c r="K283" i="21"/>
  <c r="J283" i="21"/>
  <c r="I283" i="21"/>
  <c r="H283" i="21"/>
  <c r="G283" i="21"/>
  <c r="K282" i="21"/>
  <c r="J282" i="21"/>
  <c r="I282" i="21"/>
  <c r="H282" i="21"/>
  <c r="G282" i="21"/>
  <c r="K281" i="21"/>
  <c r="J281" i="21"/>
  <c r="I281" i="21"/>
  <c r="H281" i="21"/>
  <c r="G281" i="21"/>
  <c r="K280" i="21"/>
  <c r="J280" i="21"/>
  <c r="I280" i="21"/>
  <c r="H280" i="21"/>
  <c r="G280" i="21"/>
  <c r="K279" i="21"/>
  <c r="J279" i="21"/>
  <c r="I279" i="21"/>
  <c r="H279" i="21"/>
  <c r="G279" i="21"/>
  <c r="K278" i="21"/>
  <c r="J278" i="21"/>
  <c r="I278" i="21"/>
  <c r="H278" i="21"/>
  <c r="G278" i="21"/>
  <c r="K277" i="21"/>
  <c r="J277" i="21"/>
  <c r="I277" i="21"/>
  <c r="H277" i="21"/>
  <c r="G277" i="21"/>
  <c r="K276" i="21"/>
  <c r="J276" i="21"/>
  <c r="I276" i="21"/>
  <c r="H276" i="21"/>
  <c r="G276" i="21"/>
  <c r="K275" i="21"/>
  <c r="J275" i="21"/>
  <c r="I275" i="21"/>
  <c r="H275" i="21"/>
  <c r="G275" i="21"/>
  <c r="K274" i="21"/>
  <c r="J274" i="21"/>
  <c r="I274" i="21"/>
  <c r="H274" i="21"/>
  <c r="G274" i="21"/>
  <c r="K273" i="21"/>
  <c r="J273" i="21"/>
  <c r="I273" i="21"/>
  <c r="H273" i="21"/>
  <c r="G273" i="21"/>
  <c r="K272" i="21"/>
  <c r="J272" i="21"/>
  <c r="I272" i="21"/>
  <c r="H272" i="21"/>
  <c r="G272" i="21"/>
  <c r="K271" i="21"/>
  <c r="J271" i="21"/>
  <c r="I271" i="21"/>
  <c r="H271" i="21"/>
  <c r="G271" i="21"/>
  <c r="K270" i="21"/>
  <c r="J270" i="21"/>
  <c r="I270" i="21"/>
  <c r="H270" i="21"/>
  <c r="G270" i="21"/>
  <c r="K269" i="21"/>
  <c r="J269" i="21"/>
  <c r="I269" i="21"/>
  <c r="H269" i="21"/>
  <c r="G269" i="21"/>
  <c r="K268" i="21"/>
  <c r="J268" i="21"/>
  <c r="I268" i="21"/>
  <c r="H268" i="21"/>
  <c r="G268" i="21"/>
  <c r="K267" i="21"/>
  <c r="J267" i="21"/>
  <c r="I267" i="21"/>
  <c r="H267" i="21"/>
  <c r="G267" i="21"/>
  <c r="K266" i="21"/>
  <c r="J266" i="21"/>
  <c r="I266" i="21"/>
  <c r="H266" i="21"/>
  <c r="G266" i="21"/>
  <c r="K265" i="21"/>
  <c r="J265" i="21"/>
  <c r="I265" i="21"/>
  <c r="H265" i="21"/>
  <c r="G265" i="21"/>
  <c r="K264" i="21"/>
  <c r="J264" i="21"/>
  <c r="I264" i="21"/>
  <c r="H264" i="21"/>
  <c r="G264" i="21"/>
  <c r="K263" i="21"/>
  <c r="J263" i="21"/>
  <c r="I263" i="21"/>
  <c r="H263" i="21"/>
  <c r="G263" i="21"/>
  <c r="K262" i="21"/>
  <c r="J262" i="21"/>
  <c r="I262" i="21"/>
  <c r="H262" i="21"/>
  <c r="G262" i="21"/>
  <c r="K261" i="21"/>
  <c r="J261" i="21"/>
  <c r="I261" i="21"/>
  <c r="H261" i="21"/>
  <c r="G261" i="21"/>
  <c r="K260" i="21"/>
  <c r="J260" i="21"/>
  <c r="I260" i="21"/>
  <c r="H260" i="21"/>
  <c r="G260" i="21"/>
  <c r="K259" i="21"/>
  <c r="J259" i="21"/>
  <c r="I259" i="21"/>
  <c r="H259" i="21"/>
  <c r="G259" i="21"/>
  <c r="K258" i="21"/>
  <c r="J258" i="21"/>
  <c r="I258" i="21"/>
  <c r="H258" i="21"/>
  <c r="G258" i="21"/>
  <c r="K257" i="21"/>
  <c r="J257" i="21"/>
  <c r="I257" i="21"/>
  <c r="H257" i="21"/>
  <c r="G257" i="21"/>
  <c r="K256" i="21"/>
  <c r="J256" i="21"/>
  <c r="I256" i="21"/>
  <c r="H256" i="21"/>
  <c r="G256" i="21"/>
  <c r="K255" i="21"/>
  <c r="J255" i="21"/>
  <c r="I255" i="21"/>
  <c r="H255" i="21"/>
  <c r="G255" i="21"/>
  <c r="K254" i="21"/>
  <c r="J254" i="21"/>
  <c r="I254" i="21"/>
  <c r="H254" i="21"/>
  <c r="G254" i="21"/>
  <c r="K253" i="21"/>
  <c r="J253" i="21"/>
  <c r="I253" i="21"/>
  <c r="H253" i="21"/>
  <c r="G253" i="21"/>
  <c r="J252" i="21"/>
  <c r="I252" i="21"/>
  <c r="H252" i="21"/>
  <c r="G252" i="21"/>
  <c r="K251" i="21"/>
  <c r="J251" i="21"/>
  <c r="I251" i="21"/>
  <c r="H251" i="21"/>
  <c r="G251" i="21"/>
  <c r="K250" i="21"/>
  <c r="J250" i="21"/>
  <c r="I250" i="21"/>
  <c r="H250" i="21"/>
  <c r="G250" i="21"/>
  <c r="K249" i="21"/>
  <c r="J249" i="21"/>
  <c r="I249" i="21"/>
  <c r="H249" i="21"/>
  <c r="G249" i="21"/>
  <c r="K248" i="21"/>
  <c r="J248" i="21"/>
  <c r="I248" i="21"/>
  <c r="H248" i="21"/>
  <c r="G248" i="21"/>
  <c r="K247" i="21"/>
  <c r="J247" i="21"/>
  <c r="I247" i="21"/>
  <c r="H247" i="21"/>
  <c r="G247" i="21"/>
  <c r="K246" i="21"/>
  <c r="J246" i="21"/>
  <c r="I246" i="21"/>
  <c r="H246" i="21"/>
  <c r="G246" i="21"/>
  <c r="K245" i="21"/>
  <c r="J245" i="21"/>
  <c r="I245" i="21"/>
  <c r="H245" i="21"/>
  <c r="G245" i="21"/>
  <c r="K244" i="21"/>
  <c r="J244" i="21"/>
  <c r="I244" i="21"/>
  <c r="H244" i="21"/>
  <c r="G244" i="21"/>
  <c r="K243" i="21"/>
  <c r="J243" i="21"/>
  <c r="I243" i="21"/>
  <c r="H243" i="21"/>
  <c r="G243" i="21"/>
  <c r="K242" i="21"/>
  <c r="J242" i="21"/>
  <c r="I242" i="21"/>
  <c r="H242" i="21"/>
  <c r="G242" i="21"/>
  <c r="K241" i="21"/>
  <c r="J241" i="21"/>
  <c r="I241" i="21"/>
  <c r="H241" i="21"/>
  <c r="G241" i="21"/>
  <c r="K240" i="21"/>
  <c r="J240" i="21"/>
  <c r="I240" i="21"/>
  <c r="H240" i="21"/>
  <c r="G240" i="21"/>
  <c r="K239" i="21"/>
  <c r="J239" i="21"/>
  <c r="I239" i="21"/>
  <c r="H239" i="21"/>
  <c r="G239" i="21"/>
  <c r="K238" i="21"/>
  <c r="J238" i="21"/>
  <c r="I238" i="21"/>
  <c r="H238" i="21"/>
  <c r="G238" i="21"/>
  <c r="K237" i="21"/>
  <c r="J237" i="21"/>
  <c r="I237" i="21"/>
  <c r="H237" i="21"/>
  <c r="G237" i="21"/>
  <c r="K236" i="21"/>
  <c r="J236" i="21"/>
  <c r="I236" i="21"/>
  <c r="H236" i="21"/>
  <c r="G236" i="21"/>
  <c r="K235" i="21"/>
  <c r="J235" i="21"/>
  <c r="I235" i="21"/>
  <c r="H235" i="21"/>
  <c r="G235" i="21"/>
  <c r="K234" i="21"/>
  <c r="J234" i="21"/>
  <c r="I234" i="21"/>
  <c r="H234" i="21"/>
  <c r="G234" i="21"/>
  <c r="K233" i="21"/>
  <c r="J233" i="21"/>
  <c r="I233" i="21"/>
  <c r="H233" i="21"/>
  <c r="G233" i="21"/>
  <c r="K232" i="21"/>
  <c r="J232" i="21"/>
  <c r="I232" i="21"/>
  <c r="H232" i="21"/>
  <c r="G232" i="21"/>
  <c r="K231" i="21"/>
  <c r="J231" i="21"/>
  <c r="I231" i="21"/>
  <c r="H231" i="21"/>
  <c r="G231" i="21"/>
  <c r="K230" i="21"/>
  <c r="J230" i="21"/>
  <c r="I230" i="21"/>
  <c r="H230" i="21"/>
  <c r="G230" i="21"/>
  <c r="K229" i="21"/>
  <c r="J229" i="21"/>
  <c r="I229" i="21"/>
  <c r="H229" i="21"/>
  <c r="G229" i="21"/>
  <c r="K228" i="21"/>
  <c r="J228" i="21"/>
  <c r="I228" i="21"/>
  <c r="H228" i="21"/>
  <c r="G228" i="21"/>
  <c r="K227" i="21"/>
  <c r="J227" i="21"/>
  <c r="I227" i="21"/>
  <c r="H227" i="21"/>
  <c r="G227" i="21"/>
  <c r="K226" i="21"/>
  <c r="J226" i="21"/>
  <c r="I226" i="21"/>
  <c r="H226" i="21"/>
  <c r="G226" i="21"/>
  <c r="K225" i="21"/>
  <c r="J225" i="21"/>
  <c r="I225" i="21"/>
  <c r="H225" i="21"/>
  <c r="G225" i="21"/>
  <c r="K224" i="21"/>
  <c r="J224" i="21"/>
  <c r="I224" i="21"/>
  <c r="H224" i="21"/>
  <c r="G224" i="21"/>
  <c r="K223" i="21"/>
  <c r="J223" i="21"/>
  <c r="I223" i="21"/>
  <c r="H223" i="21"/>
  <c r="G223" i="21"/>
  <c r="K222" i="21"/>
  <c r="J222" i="21"/>
  <c r="I222" i="21"/>
  <c r="H222" i="21"/>
  <c r="G222" i="21"/>
  <c r="K221" i="21"/>
  <c r="J221" i="21"/>
  <c r="I221" i="21"/>
  <c r="H221" i="21"/>
  <c r="G221" i="21"/>
  <c r="K220" i="21"/>
  <c r="J220" i="21"/>
  <c r="I220" i="21"/>
  <c r="H220" i="21"/>
  <c r="G220" i="21"/>
  <c r="K219" i="21"/>
  <c r="J219" i="21"/>
  <c r="I219" i="21"/>
  <c r="H219" i="21"/>
  <c r="G219" i="21"/>
  <c r="K218" i="21"/>
  <c r="J218" i="21"/>
  <c r="I218" i="21"/>
  <c r="H218" i="21"/>
  <c r="G218" i="21"/>
  <c r="K217" i="21"/>
  <c r="J217" i="21"/>
  <c r="I217" i="21"/>
  <c r="H217" i="21"/>
  <c r="G217" i="21"/>
  <c r="K216" i="21"/>
  <c r="J216" i="21"/>
  <c r="I216" i="21"/>
  <c r="H216" i="21"/>
  <c r="G216" i="21"/>
  <c r="K215" i="21"/>
  <c r="J215" i="21"/>
  <c r="I215" i="21"/>
  <c r="H215" i="21"/>
  <c r="G215" i="21"/>
  <c r="K214" i="21"/>
  <c r="J214" i="21"/>
  <c r="I214" i="21"/>
  <c r="H214" i="21"/>
  <c r="G214" i="21"/>
  <c r="K213" i="21"/>
  <c r="J213" i="21"/>
  <c r="I213" i="21"/>
  <c r="H213" i="21"/>
  <c r="G213" i="21"/>
  <c r="K212" i="21"/>
  <c r="J212" i="21"/>
  <c r="I212" i="21"/>
  <c r="H212" i="21"/>
  <c r="G212" i="21"/>
  <c r="K211" i="21"/>
  <c r="J211" i="21"/>
  <c r="I211" i="21"/>
  <c r="H211" i="21"/>
  <c r="G211" i="21"/>
  <c r="K210" i="21"/>
  <c r="J210" i="21"/>
  <c r="I210" i="21"/>
  <c r="H210" i="21"/>
  <c r="G210" i="21"/>
  <c r="K209" i="21"/>
  <c r="J209" i="21"/>
  <c r="I209" i="21"/>
  <c r="H209" i="21"/>
  <c r="G209" i="21"/>
  <c r="K208" i="21"/>
  <c r="J208" i="21"/>
  <c r="I208" i="21"/>
  <c r="H208" i="21"/>
  <c r="G208" i="21"/>
  <c r="K207" i="21"/>
  <c r="J207" i="21"/>
  <c r="I207" i="21"/>
  <c r="H207" i="21"/>
  <c r="G207" i="21"/>
  <c r="K206" i="21"/>
  <c r="J206" i="21"/>
  <c r="I206" i="21"/>
  <c r="H206" i="21"/>
  <c r="G206" i="21"/>
  <c r="K205" i="21"/>
  <c r="J205" i="21"/>
  <c r="I205" i="21"/>
  <c r="H205" i="21"/>
  <c r="G205" i="21"/>
  <c r="K204" i="21"/>
  <c r="J204" i="21"/>
  <c r="I204" i="21"/>
  <c r="H204" i="21"/>
  <c r="G204" i="21"/>
  <c r="K203" i="21"/>
  <c r="J203" i="21"/>
  <c r="I203" i="21"/>
  <c r="H203" i="21"/>
  <c r="G203" i="21"/>
  <c r="K202" i="21"/>
  <c r="J202" i="21"/>
  <c r="I202" i="21"/>
  <c r="H202" i="21"/>
  <c r="G202" i="21"/>
  <c r="K201" i="21"/>
  <c r="J201" i="21"/>
  <c r="I201" i="21"/>
  <c r="H201" i="21"/>
  <c r="G201" i="21"/>
  <c r="K200" i="21"/>
  <c r="J200" i="21"/>
  <c r="I200" i="21"/>
  <c r="H200" i="21"/>
  <c r="G200" i="21"/>
  <c r="K199" i="21"/>
  <c r="J199" i="21"/>
  <c r="I199" i="21"/>
  <c r="H199" i="21"/>
  <c r="G199" i="21"/>
  <c r="K198" i="21"/>
  <c r="J198" i="21"/>
  <c r="I198" i="21"/>
  <c r="H198" i="21"/>
  <c r="G198" i="21"/>
  <c r="K197" i="21"/>
  <c r="J197" i="21"/>
  <c r="I197" i="21"/>
  <c r="H197" i="21"/>
  <c r="G197" i="21"/>
  <c r="K196" i="21"/>
  <c r="J196" i="21"/>
  <c r="I196" i="21"/>
  <c r="H196" i="21"/>
  <c r="G196" i="21"/>
  <c r="K195" i="21"/>
  <c r="J195" i="21"/>
  <c r="I195" i="21"/>
  <c r="H195" i="21"/>
  <c r="G195" i="21"/>
  <c r="K194" i="21"/>
  <c r="J194" i="21"/>
  <c r="I194" i="21"/>
  <c r="H194" i="21"/>
  <c r="G194" i="21"/>
  <c r="K193" i="21"/>
  <c r="J193" i="21"/>
  <c r="I193" i="21"/>
  <c r="H193" i="21"/>
  <c r="G193" i="21"/>
  <c r="K192" i="21"/>
  <c r="J192" i="21"/>
  <c r="I192" i="21"/>
  <c r="H192" i="21"/>
  <c r="G192" i="21"/>
  <c r="K191" i="21"/>
  <c r="J191" i="21"/>
  <c r="I191" i="21"/>
  <c r="H191" i="21"/>
  <c r="G191" i="21"/>
  <c r="J190" i="21"/>
  <c r="I190" i="21"/>
  <c r="H190" i="21"/>
  <c r="G190" i="21"/>
  <c r="K189" i="21"/>
  <c r="J189" i="21"/>
  <c r="I189" i="21"/>
  <c r="H189" i="21"/>
  <c r="G189" i="21"/>
  <c r="K188" i="21"/>
  <c r="J188" i="21"/>
  <c r="I188" i="21"/>
  <c r="H188" i="21"/>
  <c r="G188" i="21"/>
  <c r="K187" i="21"/>
  <c r="J187" i="21"/>
  <c r="I187" i="21"/>
  <c r="H187" i="21"/>
  <c r="G187" i="21"/>
  <c r="K186" i="21"/>
  <c r="J186" i="21"/>
  <c r="I186" i="21"/>
  <c r="H186" i="21"/>
  <c r="G186" i="21"/>
  <c r="K185" i="21"/>
  <c r="J185" i="21"/>
  <c r="I185" i="21"/>
  <c r="H185" i="21"/>
  <c r="G185" i="21"/>
  <c r="K184" i="21"/>
  <c r="J184" i="21"/>
  <c r="I184" i="21"/>
  <c r="H184" i="21"/>
  <c r="G184" i="21"/>
  <c r="K183" i="21"/>
  <c r="J183" i="21"/>
  <c r="I183" i="21"/>
  <c r="H183" i="21"/>
  <c r="G183" i="21"/>
  <c r="K182" i="21"/>
  <c r="J182" i="21"/>
  <c r="I182" i="21"/>
  <c r="H182" i="21"/>
  <c r="G182" i="21"/>
  <c r="K181" i="21"/>
  <c r="J181" i="21"/>
  <c r="I181" i="21"/>
  <c r="H181" i="21"/>
  <c r="G181" i="21"/>
  <c r="K180" i="21"/>
  <c r="J180" i="21"/>
  <c r="I180" i="21"/>
  <c r="H180" i="21"/>
  <c r="G180" i="21"/>
  <c r="K179" i="21"/>
  <c r="J179" i="21"/>
  <c r="I179" i="21"/>
  <c r="H179" i="21"/>
  <c r="G179" i="21"/>
  <c r="K178" i="21"/>
  <c r="J178" i="21"/>
  <c r="I178" i="21"/>
  <c r="H178" i="21"/>
  <c r="G178" i="21"/>
  <c r="K177" i="21"/>
  <c r="J177" i="21"/>
  <c r="I177" i="21"/>
  <c r="H177" i="21"/>
  <c r="G177" i="21"/>
  <c r="K176" i="21"/>
  <c r="J176" i="21"/>
  <c r="I176" i="21"/>
  <c r="H176" i="21"/>
  <c r="G176" i="21"/>
  <c r="K175" i="21"/>
  <c r="J175" i="21"/>
  <c r="I175" i="21"/>
  <c r="H175" i="21"/>
  <c r="G175" i="21"/>
  <c r="K174" i="21"/>
  <c r="J174" i="21"/>
  <c r="I174" i="21"/>
  <c r="H174" i="21"/>
  <c r="G174" i="21"/>
  <c r="K173" i="21"/>
  <c r="J173" i="21"/>
  <c r="I173" i="21"/>
  <c r="H173" i="21"/>
  <c r="G173" i="21"/>
  <c r="K172" i="21"/>
  <c r="J172" i="21"/>
  <c r="I172" i="21"/>
  <c r="H172" i="21"/>
  <c r="G172" i="21"/>
  <c r="K171" i="21"/>
  <c r="J171" i="21"/>
  <c r="I171" i="21"/>
  <c r="H171" i="21"/>
  <c r="G171" i="21"/>
  <c r="K170" i="21"/>
  <c r="J170" i="21"/>
  <c r="I170" i="21"/>
  <c r="H170" i="21"/>
  <c r="G170" i="21"/>
  <c r="K169" i="21"/>
  <c r="J169" i="21"/>
  <c r="I169" i="21"/>
  <c r="H169" i="21"/>
  <c r="G169" i="21"/>
  <c r="K168" i="21"/>
  <c r="J168" i="21"/>
  <c r="I168" i="21"/>
  <c r="H168" i="21"/>
  <c r="G168" i="21"/>
  <c r="K167" i="21"/>
  <c r="J167" i="21"/>
  <c r="I167" i="21"/>
  <c r="H167" i="21"/>
  <c r="G167" i="21"/>
  <c r="K166" i="21"/>
  <c r="J166" i="21"/>
  <c r="I166" i="21"/>
  <c r="H166" i="21"/>
  <c r="G166" i="21"/>
  <c r="K165" i="21"/>
  <c r="J165" i="21"/>
  <c r="I165" i="21"/>
  <c r="H165" i="21"/>
  <c r="G165" i="21"/>
  <c r="K164" i="21"/>
  <c r="J164" i="21"/>
  <c r="I164" i="21"/>
  <c r="H164" i="21"/>
  <c r="G164" i="21"/>
  <c r="K163" i="21"/>
  <c r="J163" i="21"/>
  <c r="I163" i="21"/>
  <c r="H163" i="21"/>
  <c r="G163" i="21"/>
  <c r="K162" i="21"/>
  <c r="J162" i="21"/>
  <c r="I162" i="21"/>
  <c r="H162" i="21"/>
  <c r="G162" i="21"/>
  <c r="K161" i="21"/>
  <c r="J161" i="21"/>
  <c r="I161" i="21"/>
  <c r="H161" i="21"/>
  <c r="G161" i="21"/>
  <c r="K160" i="21"/>
  <c r="J160" i="21"/>
  <c r="I160" i="21"/>
  <c r="H160" i="21"/>
  <c r="G160" i="21"/>
  <c r="K159" i="21"/>
  <c r="J159" i="21"/>
  <c r="I159" i="21"/>
  <c r="H159" i="21"/>
  <c r="G159" i="21"/>
  <c r="K158" i="21"/>
  <c r="J158" i="21"/>
  <c r="I158" i="21"/>
  <c r="H158" i="21"/>
  <c r="G158" i="21"/>
  <c r="K157" i="21"/>
  <c r="J157" i="21"/>
  <c r="I157" i="21"/>
  <c r="H157" i="21"/>
  <c r="G157" i="21"/>
  <c r="K156" i="21"/>
  <c r="J156" i="21"/>
  <c r="I156" i="21"/>
  <c r="H156" i="21"/>
  <c r="G156" i="21"/>
  <c r="K155" i="21"/>
  <c r="J155" i="21"/>
  <c r="I155" i="21"/>
  <c r="H155" i="21"/>
  <c r="G155" i="21"/>
  <c r="K154" i="21"/>
  <c r="J154" i="21"/>
  <c r="I154" i="21"/>
  <c r="H154" i="21"/>
  <c r="G154" i="21"/>
  <c r="K153" i="21"/>
  <c r="J153" i="21"/>
  <c r="I153" i="21"/>
  <c r="H153" i="21"/>
  <c r="G153" i="21"/>
  <c r="K152" i="21"/>
  <c r="J152" i="21"/>
  <c r="I152" i="21"/>
  <c r="H152" i="21"/>
  <c r="G152" i="21"/>
  <c r="K151" i="21"/>
  <c r="J151" i="21"/>
  <c r="I151" i="21"/>
  <c r="H151" i="21"/>
  <c r="G151" i="21"/>
  <c r="K150" i="21"/>
  <c r="J150" i="21"/>
  <c r="I150" i="21"/>
  <c r="H150" i="21"/>
  <c r="G150" i="21"/>
  <c r="K149" i="21"/>
  <c r="J149" i="21"/>
  <c r="I149" i="21"/>
  <c r="H149" i="21"/>
  <c r="G149" i="21"/>
  <c r="K148" i="21"/>
  <c r="J148" i="21"/>
  <c r="I148" i="21"/>
  <c r="H148" i="21"/>
  <c r="G148" i="21"/>
  <c r="K147" i="21"/>
  <c r="J147" i="21"/>
  <c r="I147" i="21"/>
  <c r="H147" i="21"/>
  <c r="G147" i="21"/>
  <c r="K146" i="21"/>
  <c r="J146" i="21"/>
  <c r="I146" i="21"/>
  <c r="H146" i="21"/>
  <c r="G146" i="21"/>
  <c r="K145" i="21"/>
  <c r="J145" i="21"/>
  <c r="I145" i="21"/>
  <c r="H145" i="21"/>
  <c r="G145" i="21"/>
  <c r="K144" i="21"/>
  <c r="J144" i="21"/>
  <c r="I144" i="21"/>
  <c r="H144" i="21"/>
  <c r="G144" i="21"/>
  <c r="K143" i="21"/>
  <c r="J143" i="21"/>
  <c r="I143" i="21"/>
  <c r="H143" i="21"/>
  <c r="G143" i="21"/>
  <c r="K142" i="21"/>
  <c r="J142" i="21"/>
  <c r="I142" i="21"/>
  <c r="H142" i="21"/>
  <c r="G142" i="21"/>
  <c r="K141" i="21"/>
  <c r="J141" i="21"/>
  <c r="I141" i="21"/>
  <c r="H141" i="21"/>
  <c r="G141" i="21"/>
  <c r="K140" i="21"/>
  <c r="J140" i="21"/>
  <c r="I140" i="21"/>
  <c r="H140" i="21"/>
  <c r="G140" i="21"/>
  <c r="K139" i="21"/>
  <c r="J139" i="21"/>
  <c r="I139" i="21"/>
  <c r="H139" i="21"/>
  <c r="G139" i="21"/>
  <c r="K138" i="21"/>
  <c r="J138" i="21"/>
  <c r="I138" i="21"/>
  <c r="H138" i="21"/>
  <c r="G138" i="21"/>
  <c r="K137" i="21"/>
  <c r="J137" i="21"/>
  <c r="I137" i="21"/>
  <c r="H137" i="21"/>
  <c r="G137" i="21"/>
  <c r="K136" i="21"/>
  <c r="J136" i="21"/>
  <c r="I136" i="21"/>
  <c r="H136" i="21"/>
  <c r="G136" i="21"/>
  <c r="K135" i="21"/>
  <c r="J135" i="21"/>
  <c r="I135" i="21"/>
  <c r="H135" i="21"/>
  <c r="G135" i="21"/>
  <c r="K134" i="21"/>
  <c r="J134" i="21"/>
  <c r="I134" i="21"/>
  <c r="H134" i="21"/>
  <c r="G134" i="21"/>
  <c r="K133" i="21"/>
  <c r="J133" i="21"/>
  <c r="I133" i="21"/>
  <c r="H133" i="21"/>
  <c r="G133" i="21"/>
  <c r="K132" i="21"/>
  <c r="J132" i="21"/>
  <c r="I132" i="21"/>
  <c r="H132" i="21"/>
  <c r="G132" i="21"/>
  <c r="K131" i="21"/>
  <c r="J131" i="21"/>
  <c r="I131" i="21"/>
  <c r="H131" i="21"/>
  <c r="G131" i="21"/>
  <c r="K130" i="21"/>
  <c r="J130" i="21"/>
  <c r="I130" i="21"/>
  <c r="H130" i="21"/>
  <c r="G130" i="21"/>
  <c r="K129" i="21"/>
  <c r="J129" i="21"/>
  <c r="I129" i="21"/>
  <c r="H129" i="21"/>
  <c r="G129" i="21"/>
  <c r="K128" i="21"/>
  <c r="J128" i="21"/>
  <c r="I128" i="21"/>
  <c r="H128" i="21"/>
  <c r="G128" i="21"/>
  <c r="K127" i="21"/>
  <c r="J127" i="21"/>
  <c r="I127" i="21"/>
  <c r="H127" i="21"/>
  <c r="G127" i="21"/>
  <c r="K126" i="21"/>
  <c r="J126" i="21"/>
  <c r="I126" i="21"/>
  <c r="H126" i="21"/>
  <c r="G126" i="21"/>
  <c r="K125" i="21"/>
  <c r="J125" i="21"/>
  <c r="I125" i="21"/>
  <c r="H125" i="21"/>
  <c r="G125" i="21"/>
  <c r="K124" i="21"/>
  <c r="J124" i="21"/>
  <c r="I124" i="21"/>
  <c r="H124" i="21"/>
  <c r="G124" i="21"/>
  <c r="K123" i="21"/>
  <c r="J123" i="21"/>
  <c r="I123" i="21"/>
  <c r="H123" i="21"/>
  <c r="G123" i="21"/>
  <c r="K122" i="21"/>
  <c r="J122" i="21"/>
  <c r="I122" i="21"/>
  <c r="H122" i="21"/>
  <c r="G122" i="21"/>
  <c r="K121" i="21"/>
  <c r="J121" i="21"/>
  <c r="I121" i="21"/>
  <c r="H121" i="21"/>
  <c r="G121" i="21"/>
  <c r="K120" i="21"/>
  <c r="J120" i="21"/>
  <c r="I120" i="21"/>
  <c r="H120" i="21"/>
  <c r="G120" i="21"/>
  <c r="K119" i="21"/>
  <c r="J119" i="21"/>
  <c r="I119" i="21"/>
  <c r="H119" i="21"/>
  <c r="G119" i="21"/>
  <c r="K118" i="21"/>
  <c r="J118" i="21"/>
  <c r="I118" i="21"/>
  <c r="H118" i="21"/>
  <c r="G118" i="21"/>
  <c r="K117" i="21"/>
  <c r="J117" i="21"/>
  <c r="I117" i="21"/>
  <c r="H117" i="21"/>
  <c r="G117" i="21"/>
  <c r="K116" i="21"/>
  <c r="J116" i="21"/>
  <c r="I116" i="21"/>
  <c r="H116" i="21"/>
  <c r="G116" i="21"/>
  <c r="K115" i="21"/>
  <c r="J115" i="21"/>
  <c r="I115" i="21"/>
  <c r="H115" i="21"/>
  <c r="G115" i="21"/>
  <c r="K114" i="21"/>
  <c r="J114" i="21"/>
  <c r="I114" i="21"/>
  <c r="H114" i="21"/>
  <c r="G114" i="21"/>
  <c r="K113" i="21"/>
  <c r="J113" i="21"/>
  <c r="I113" i="21"/>
  <c r="H113" i="21"/>
  <c r="G113" i="21"/>
  <c r="K112" i="21"/>
  <c r="J112" i="21"/>
  <c r="I112" i="21"/>
  <c r="H112" i="21"/>
  <c r="G112" i="21"/>
  <c r="K111" i="21"/>
  <c r="J111" i="21"/>
  <c r="I111" i="21"/>
  <c r="H111" i="21"/>
  <c r="G111" i="21"/>
  <c r="K110" i="21"/>
  <c r="J110" i="21"/>
  <c r="I110" i="21"/>
  <c r="H110" i="21"/>
  <c r="G110" i="21"/>
  <c r="K109" i="21"/>
  <c r="J109" i="21"/>
  <c r="I109" i="21"/>
  <c r="H109" i="21"/>
  <c r="G109" i="21"/>
  <c r="K108" i="21"/>
  <c r="J108" i="21"/>
  <c r="I108" i="21"/>
  <c r="H108" i="21"/>
  <c r="G108" i="21"/>
  <c r="K107" i="21"/>
  <c r="J107" i="21"/>
  <c r="I107" i="21"/>
  <c r="H107" i="21"/>
  <c r="G107" i="21"/>
  <c r="K106" i="21"/>
  <c r="J106" i="21"/>
  <c r="I106" i="21"/>
  <c r="H106" i="21"/>
  <c r="G106" i="21"/>
  <c r="K105" i="21"/>
  <c r="J105" i="21"/>
  <c r="I105" i="21"/>
  <c r="H105" i="21"/>
  <c r="G105" i="21"/>
  <c r="K104" i="21"/>
  <c r="J104" i="21"/>
  <c r="I104" i="21"/>
  <c r="H104" i="21"/>
  <c r="G104" i="21"/>
  <c r="K103" i="21"/>
  <c r="J103" i="21"/>
  <c r="I103" i="21"/>
  <c r="H103" i="21"/>
  <c r="G103" i="21"/>
  <c r="K102" i="21"/>
  <c r="J102" i="21"/>
  <c r="I102" i="21"/>
  <c r="H102" i="21"/>
  <c r="G102" i="21"/>
  <c r="K101" i="21"/>
  <c r="J101" i="21"/>
  <c r="I101" i="21"/>
  <c r="H101" i="21"/>
  <c r="G101" i="21"/>
  <c r="K100" i="21"/>
  <c r="J100" i="21"/>
  <c r="I100" i="21"/>
  <c r="H100" i="21"/>
  <c r="G100" i="21"/>
  <c r="K99" i="21"/>
  <c r="J99" i="21"/>
  <c r="I99" i="21"/>
  <c r="H99" i="21"/>
  <c r="G99" i="21"/>
  <c r="K98" i="21"/>
  <c r="J98" i="21"/>
  <c r="I98" i="21"/>
  <c r="H98" i="21"/>
  <c r="G98" i="21"/>
  <c r="K97" i="21"/>
  <c r="J97" i="21"/>
  <c r="I97" i="21"/>
  <c r="H97" i="21"/>
  <c r="G97" i="21"/>
  <c r="K96" i="21"/>
  <c r="J96" i="21"/>
  <c r="I96" i="21"/>
  <c r="H96" i="21"/>
  <c r="G96" i="21"/>
  <c r="K95" i="21"/>
  <c r="J95" i="21"/>
  <c r="I95" i="21"/>
  <c r="H95" i="21"/>
  <c r="G95" i="21"/>
  <c r="K94" i="21"/>
  <c r="J94" i="21"/>
  <c r="I94" i="21"/>
  <c r="H94" i="21"/>
  <c r="G94" i="21"/>
  <c r="K93" i="21"/>
  <c r="J93" i="21"/>
  <c r="I93" i="21"/>
  <c r="H93" i="21"/>
  <c r="G93" i="21"/>
  <c r="K92" i="21"/>
  <c r="J92" i="21"/>
  <c r="I92" i="21"/>
  <c r="H92" i="21"/>
  <c r="G92" i="21"/>
  <c r="K91" i="21"/>
  <c r="J91" i="21"/>
  <c r="I91" i="21"/>
  <c r="H91" i="21"/>
  <c r="G91" i="21"/>
  <c r="K90" i="21"/>
  <c r="J90" i="21"/>
  <c r="I90" i="21"/>
  <c r="H90" i="21"/>
  <c r="G90" i="21"/>
  <c r="K89" i="21"/>
  <c r="J89" i="21"/>
  <c r="I89" i="21"/>
  <c r="H89" i="21"/>
  <c r="G89" i="21"/>
  <c r="K88" i="21"/>
  <c r="J88" i="21"/>
  <c r="I88" i="21"/>
  <c r="H88" i="21"/>
  <c r="G88" i="21"/>
  <c r="K87" i="21"/>
  <c r="J87" i="21"/>
  <c r="I87" i="21"/>
  <c r="H87" i="21"/>
  <c r="G87" i="21"/>
  <c r="K86" i="21"/>
  <c r="J86" i="21"/>
  <c r="I86" i="21"/>
  <c r="H86" i="21"/>
  <c r="G86" i="21"/>
  <c r="K85" i="21"/>
  <c r="J85" i="21"/>
  <c r="I85" i="21"/>
  <c r="H85" i="21"/>
  <c r="G85" i="21"/>
  <c r="K84" i="21"/>
  <c r="J84" i="21"/>
  <c r="I84" i="21"/>
  <c r="H84" i="21"/>
  <c r="G84" i="21"/>
  <c r="K83" i="21"/>
  <c r="J83" i="21"/>
  <c r="I83" i="21"/>
  <c r="H83" i="21"/>
  <c r="G83" i="21"/>
  <c r="K82" i="21"/>
  <c r="J82" i="21"/>
  <c r="I82" i="21"/>
  <c r="H82" i="21"/>
  <c r="G82" i="21"/>
  <c r="K81" i="21"/>
  <c r="J81" i="21"/>
  <c r="I81" i="21"/>
  <c r="H81" i="21"/>
  <c r="G81" i="21"/>
  <c r="K80" i="21"/>
  <c r="J80" i="21"/>
  <c r="I80" i="21"/>
  <c r="H80" i="21"/>
  <c r="G80" i="21"/>
  <c r="K79" i="21"/>
  <c r="J79" i="21"/>
  <c r="I79" i="21"/>
  <c r="H79" i="21"/>
  <c r="G79" i="21"/>
  <c r="K78" i="21"/>
  <c r="J78" i="21"/>
  <c r="I78" i="21"/>
  <c r="H78" i="21"/>
  <c r="G78" i="21"/>
  <c r="K77" i="21"/>
  <c r="J77" i="21"/>
  <c r="I77" i="21"/>
  <c r="H77" i="21"/>
  <c r="G77" i="21"/>
  <c r="K76" i="21"/>
  <c r="J76" i="21"/>
  <c r="I76" i="21"/>
  <c r="H76" i="21"/>
  <c r="G76" i="21"/>
  <c r="K75" i="21"/>
  <c r="J75" i="21"/>
  <c r="I75" i="21"/>
  <c r="H75" i="21"/>
  <c r="G75" i="21"/>
  <c r="K74" i="21"/>
  <c r="J74" i="21"/>
  <c r="I74" i="21"/>
  <c r="H74" i="21"/>
  <c r="G74" i="21"/>
  <c r="K73" i="21"/>
  <c r="J73" i="21"/>
  <c r="I73" i="21"/>
  <c r="H73" i="21"/>
  <c r="G73" i="21"/>
  <c r="K72" i="21"/>
  <c r="J72" i="21"/>
  <c r="I72" i="21"/>
  <c r="H72" i="21"/>
  <c r="G72" i="21"/>
  <c r="K71" i="21"/>
  <c r="J71" i="21"/>
  <c r="I71" i="21"/>
  <c r="H71" i="21"/>
  <c r="G71" i="21"/>
  <c r="K70" i="21"/>
  <c r="J70" i="21"/>
  <c r="I70" i="21"/>
  <c r="H70" i="21"/>
  <c r="G70" i="21"/>
  <c r="K69" i="21"/>
  <c r="J69" i="21"/>
  <c r="I69" i="21"/>
  <c r="H69" i="21"/>
  <c r="G69" i="21"/>
  <c r="K68" i="21"/>
  <c r="J68" i="21"/>
  <c r="I68" i="21"/>
  <c r="H68" i="21"/>
  <c r="G68" i="21"/>
  <c r="K67" i="21"/>
  <c r="J67" i="21"/>
  <c r="I67" i="21"/>
  <c r="H67" i="21"/>
  <c r="G67" i="21"/>
  <c r="K66" i="21"/>
  <c r="J66" i="21"/>
  <c r="I66" i="21"/>
  <c r="H66" i="21"/>
  <c r="G66" i="21"/>
  <c r="K65" i="21"/>
  <c r="J65" i="21"/>
  <c r="I65" i="21"/>
  <c r="H65" i="21"/>
  <c r="G65" i="21"/>
  <c r="K64" i="21"/>
  <c r="J64" i="21"/>
  <c r="I64" i="21"/>
  <c r="H64" i="21"/>
  <c r="G64" i="21"/>
  <c r="K63" i="21"/>
  <c r="J63" i="21"/>
  <c r="I63" i="21"/>
  <c r="H63" i="21"/>
  <c r="G63" i="21"/>
  <c r="K62" i="21"/>
  <c r="J62" i="21"/>
  <c r="I62" i="21"/>
  <c r="H62" i="21"/>
  <c r="G62" i="21"/>
  <c r="K61" i="21"/>
  <c r="J61" i="21"/>
  <c r="I61" i="21"/>
  <c r="H61" i="21"/>
  <c r="G61" i="21"/>
  <c r="K60" i="21"/>
  <c r="J60" i="21"/>
  <c r="I60" i="21"/>
  <c r="H60" i="21"/>
  <c r="G60" i="21"/>
  <c r="K59" i="21"/>
  <c r="J59" i="21"/>
  <c r="I59" i="21"/>
  <c r="H59" i="21"/>
  <c r="G59" i="21"/>
  <c r="K58" i="21"/>
  <c r="J58" i="21"/>
  <c r="I58" i="21"/>
  <c r="H58" i="21"/>
  <c r="G58" i="21"/>
  <c r="K57" i="21"/>
  <c r="J57" i="21"/>
  <c r="I57" i="21"/>
  <c r="H57" i="21"/>
  <c r="G57" i="21"/>
  <c r="K56" i="21"/>
  <c r="J56" i="21"/>
  <c r="I56" i="21"/>
  <c r="H56" i="21"/>
  <c r="G56" i="21"/>
  <c r="K55" i="21"/>
  <c r="J55" i="21"/>
  <c r="I55" i="21"/>
  <c r="H55" i="21"/>
  <c r="G55" i="21"/>
  <c r="K54" i="21"/>
  <c r="J54" i="21"/>
  <c r="I54" i="21"/>
  <c r="H54" i="21"/>
  <c r="G54" i="21"/>
  <c r="K53" i="21"/>
  <c r="J53" i="21"/>
  <c r="I53" i="21"/>
  <c r="H53" i="21"/>
  <c r="G53" i="21"/>
  <c r="K52" i="21"/>
  <c r="J52" i="21"/>
  <c r="I52" i="21"/>
  <c r="H52" i="21"/>
  <c r="G52" i="21"/>
  <c r="K51" i="21"/>
  <c r="J51" i="21"/>
  <c r="I51" i="21"/>
  <c r="H51" i="21"/>
  <c r="G51" i="21"/>
  <c r="K50" i="21"/>
  <c r="J50" i="21"/>
  <c r="I50" i="21"/>
  <c r="H50" i="21"/>
  <c r="G50" i="21"/>
  <c r="K49" i="21"/>
  <c r="J49" i="21"/>
  <c r="I49" i="21"/>
  <c r="H49" i="21"/>
  <c r="G49" i="21"/>
  <c r="K48" i="21"/>
  <c r="J48" i="21"/>
  <c r="I48" i="21"/>
  <c r="H48" i="21"/>
  <c r="G48" i="21"/>
  <c r="K47" i="21"/>
  <c r="J47" i="21"/>
  <c r="I47" i="21"/>
  <c r="H47" i="21"/>
  <c r="G47" i="21"/>
  <c r="K46" i="21"/>
  <c r="J46" i="21"/>
  <c r="I46" i="21"/>
  <c r="H46" i="21"/>
  <c r="G46" i="21"/>
  <c r="K45" i="21"/>
  <c r="J45" i="21"/>
  <c r="I45" i="21"/>
  <c r="H45" i="21"/>
  <c r="G45" i="21"/>
  <c r="K44" i="21"/>
  <c r="J44" i="21"/>
  <c r="I44" i="21"/>
  <c r="H44" i="21"/>
  <c r="G44" i="21"/>
  <c r="K43" i="21"/>
  <c r="J43" i="21"/>
  <c r="I43" i="21"/>
  <c r="H43" i="21"/>
  <c r="G43" i="21"/>
  <c r="K42" i="21"/>
  <c r="J42" i="21"/>
  <c r="I42" i="21"/>
  <c r="H42" i="21"/>
  <c r="G42" i="21"/>
  <c r="K41" i="21"/>
  <c r="J41" i="21"/>
  <c r="I41" i="21"/>
  <c r="H41" i="21"/>
  <c r="G41" i="21"/>
  <c r="K40" i="21"/>
  <c r="J40" i="21"/>
  <c r="I40" i="21"/>
  <c r="H40" i="21"/>
  <c r="G40" i="21"/>
  <c r="K39" i="21"/>
  <c r="J39" i="21"/>
  <c r="I39" i="21"/>
  <c r="H39" i="21"/>
  <c r="G39" i="21"/>
  <c r="K38" i="21"/>
  <c r="J38" i="21"/>
  <c r="I38" i="21"/>
  <c r="H38" i="21"/>
  <c r="G38" i="21"/>
  <c r="K37" i="21"/>
  <c r="J37" i="21"/>
  <c r="I37" i="21"/>
  <c r="H37" i="21"/>
  <c r="G37" i="21"/>
  <c r="K36" i="21"/>
  <c r="J36" i="21"/>
  <c r="I36" i="21"/>
  <c r="H36" i="21"/>
  <c r="G36" i="21"/>
  <c r="K35" i="21"/>
  <c r="J35" i="21"/>
  <c r="I35" i="21"/>
  <c r="H35" i="21"/>
  <c r="G35" i="21"/>
  <c r="K34" i="21"/>
  <c r="J34" i="21"/>
  <c r="I34" i="21"/>
  <c r="H34" i="21"/>
  <c r="G34" i="21"/>
  <c r="K33" i="21"/>
  <c r="J33" i="21"/>
  <c r="I33" i="21"/>
  <c r="H33" i="21"/>
  <c r="G33" i="21"/>
  <c r="K32" i="21"/>
  <c r="J32" i="21"/>
  <c r="I32" i="21"/>
  <c r="H32" i="21"/>
  <c r="G32" i="21"/>
  <c r="K31" i="21"/>
  <c r="J31" i="21"/>
  <c r="I31" i="21"/>
  <c r="H31" i="21"/>
  <c r="G31" i="21"/>
  <c r="K30" i="21"/>
  <c r="J30" i="21"/>
  <c r="I30" i="21"/>
  <c r="H30" i="21"/>
  <c r="G30" i="21"/>
  <c r="K29" i="21"/>
  <c r="J29" i="21"/>
  <c r="I29" i="21"/>
  <c r="H29" i="21"/>
  <c r="G29" i="21"/>
  <c r="J28" i="21"/>
  <c r="I28" i="21"/>
  <c r="H28" i="21"/>
  <c r="G28" i="21"/>
  <c r="K27" i="21"/>
  <c r="J27" i="21"/>
  <c r="I27" i="21"/>
  <c r="H27" i="21"/>
  <c r="G27" i="21"/>
  <c r="K26" i="21"/>
  <c r="J26" i="21"/>
  <c r="I26" i="21"/>
  <c r="H26" i="21"/>
  <c r="G26" i="21"/>
  <c r="K25" i="21"/>
  <c r="J25" i="21"/>
  <c r="I25" i="21"/>
  <c r="H25" i="21"/>
  <c r="G25" i="21"/>
  <c r="K24" i="21"/>
  <c r="J24" i="21"/>
  <c r="I24" i="21"/>
  <c r="H24" i="21"/>
  <c r="G24" i="21"/>
  <c r="K23" i="21"/>
  <c r="J23" i="21"/>
  <c r="I23" i="21"/>
  <c r="H23" i="21"/>
  <c r="G23" i="21"/>
  <c r="K22" i="21"/>
  <c r="J22" i="21"/>
  <c r="I22" i="21"/>
  <c r="H22" i="21"/>
  <c r="G22" i="21"/>
  <c r="K21" i="21"/>
  <c r="J21" i="21"/>
  <c r="I21" i="21"/>
  <c r="H21" i="21"/>
  <c r="G21" i="21"/>
  <c r="K20" i="21"/>
  <c r="J20" i="21"/>
  <c r="I20" i="21"/>
  <c r="H20" i="21"/>
  <c r="G20" i="21"/>
  <c r="K19" i="21"/>
  <c r="J19" i="21"/>
  <c r="I19" i="21"/>
  <c r="H19" i="21"/>
  <c r="G19" i="21"/>
  <c r="K18" i="21"/>
  <c r="J18" i="21"/>
  <c r="I18" i="21"/>
  <c r="H18" i="21"/>
  <c r="G18" i="21"/>
  <c r="K17" i="21"/>
  <c r="J17" i="21"/>
  <c r="I17" i="21"/>
  <c r="H17" i="21"/>
  <c r="G17" i="21"/>
  <c r="K16" i="21"/>
  <c r="J16" i="21"/>
  <c r="I16" i="21"/>
  <c r="H16" i="21"/>
  <c r="G16" i="21"/>
  <c r="K15" i="21"/>
  <c r="J15" i="21"/>
  <c r="I15" i="21"/>
  <c r="H15" i="21"/>
  <c r="G15" i="21"/>
  <c r="K14" i="21"/>
  <c r="J14" i="21"/>
  <c r="I14" i="21"/>
  <c r="H14" i="21"/>
  <c r="G14" i="21"/>
  <c r="K13" i="21"/>
  <c r="J13" i="21"/>
  <c r="I13" i="21"/>
  <c r="H13" i="21"/>
  <c r="G13" i="21"/>
  <c r="K12" i="21"/>
  <c r="J12" i="21"/>
  <c r="I12" i="21"/>
  <c r="H12" i="21"/>
  <c r="G12" i="21"/>
  <c r="K11" i="21"/>
  <c r="J11" i="21"/>
  <c r="I11" i="21"/>
  <c r="H11" i="21"/>
  <c r="G11" i="21"/>
  <c r="K10" i="21"/>
  <c r="J10" i="21"/>
  <c r="I10" i="21"/>
  <c r="H10" i="21"/>
  <c r="G10" i="21"/>
  <c r="K9" i="21"/>
  <c r="J9" i="21"/>
  <c r="I9" i="21"/>
  <c r="H9" i="21"/>
  <c r="G9" i="21"/>
  <c r="K8" i="21"/>
  <c r="J8" i="21"/>
  <c r="I8" i="21"/>
  <c r="H8" i="21"/>
  <c r="G8" i="21"/>
  <c r="K7" i="21"/>
  <c r="J7" i="21"/>
  <c r="I7" i="21"/>
  <c r="H7" i="21"/>
  <c r="G7" i="21"/>
  <c r="K6" i="21"/>
  <c r="J6" i="21"/>
  <c r="I6" i="21"/>
  <c r="H6" i="21"/>
  <c r="G6" i="21"/>
  <c r="K5" i="21"/>
  <c r="J5" i="21"/>
  <c r="I5" i="21"/>
  <c r="H5" i="21"/>
  <c r="G5" i="21"/>
  <c r="K4" i="21"/>
  <c r="J4" i="21"/>
  <c r="I4" i="21"/>
  <c r="H4" i="21"/>
  <c r="G4" i="21"/>
  <c r="K3" i="21"/>
  <c r="J3" i="21"/>
  <c r="I3" i="21"/>
  <c r="H3" i="21"/>
  <c r="G3" i="21"/>
  <c r="K2" i="21"/>
  <c r="J2" i="21"/>
  <c r="I2" i="21"/>
  <c r="H2" i="21"/>
  <c r="G2" i="21"/>
  <c r="C410" i="20"/>
  <c r="B410" i="20"/>
  <c r="C409" i="20"/>
  <c r="B409" i="20"/>
  <c r="C408" i="20"/>
  <c r="B408" i="20"/>
  <c r="C407" i="20"/>
  <c r="B407" i="20"/>
  <c r="I406" i="20"/>
  <c r="C406" i="20"/>
  <c r="B406" i="20"/>
  <c r="C405" i="20"/>
  <c r="B405" i="20"/>
  <c r="C404" i="20"/>
  <c r="B404" i="20"/>
  <c r="C403" i="20"/>
  <c r="B403" i="20"/>
  <c r="C402" i="20"/>
  <c r="B402" i="20"/>
  <c r="C401" i="20"/>
  <c r="B401" i="20"/>
  <c r="C400" i="20"/>
  <c r="B400" i="20"/>
  <c r="C399" i="20"/>
  <c r="B399" i="20"/>
  <c r="C398" i="20"/>
  <c r="B398" i="20"/>
  <c r="C397" i="20"/>
  <c r="B397" i="20"/>
  <c r="C396" i="20"/>
  <c r="B396" i="20"/>
  <c r="C395" i="20"/>
  <c r="B395" i="20"/>
  <c r="C394" i="20"/>
  <c r="B394" i="20"/>
  <c r="C393" i="20"/>
  <c r="B393" i="20"/>
  <c r="C392" i="20"/>
  <c r="B392" i="20"/>
  <c r="C391" i="20"/>
  <c r="B391" i="20"/>
  <c r="C390" i="20"/>
  <c r="B390" i="20"/>
  <c r="C389" i="20"/>
  <c r="B389" i="20"/>
  <c r="C388" i="20"/>
  <c r="B388" i="20"/>
  <c r="C387" i="20"/>
  <c r="B387" i="20"/>
  <c r="L386" i="20"/>
  <c r="J386" i="20"/>
  <c r="I386" i="20"/>
  <c r="C386" i="20"/>
  <c r="B386" i="20"/>
  <c r="C385" i="20"/>
  <c r="B385" i="20"/>
  <c r="A385" i="20"/>
  <c r="C384" i="20"/>
  <c r="B384" i="20"/>
  <c r="A384" i="20"/>
  <c r="C383" i="20"/>
  <c r="B383" i="20"/>
  <c r="A383" i="20"/>
  <c r="C382" i="20"/>
  <c r="B382" i="20"/>
  <c r="A382" i="20"/>
  <c r="L381" i="20"/>
  <c r="J381" i="20"/>
  <c r="I381" i="20"/>
  <c r="C381" i="20"/>
  <c r="B381" i="20"/>
  <c r="A381" i="20"/>
  <c r="C380" i="20"/>
  <c r="B380" i="20"/>
  <c r="A380" i="20"/>
  <c r="C379" i="20"/>
  <c r="B379" i="20"/>
  <c r="A379" i="20"/>
  <c r="C378" i="20"/>
  <c r="B378" i="20"/>
  <c r="A378" i="20"/>
  <c r="C377" i="20"/>
  <c r="B377" i="20"/>
  <c r="A377" i="20"/>
  <c r="L376" i="20"/>
  <c r="J376" i="20"/>
  <c r="I376" i="20"/>
  <c r="C376" i="20"/>
  <c r="B376" i="20"/>
  <c r="A376" i="20"/>
  <c r="C375" i="20"/>
  <c r="B375" i="20"/>
  <c r="A375" i="20"/>
  <c r="C374" i="20"/>
  <c r="B374" i="20"/>
  <c r="A374" i="20"/>
  <c r="C373" i="20"/>
  <c r="B373" i="20"/>
  <c r="A373" i="20"/>
  <c r="C372" i="20"/>
  <c r="B372" i="20"/>
  <c r="A372" i="20"/>
  <c r="L371" i="20"/>
  <c r="J371" i="20"/>
  <c r="I371" i="20"/>
  <c r="C371" i="20"/>
  <c r="B371" i="20"/>
  <c r="A371" i="20"/>
  <c r="C370" i="20"/>
  <c r="B370" i="20"/>
  <c r="A370" i="20"/>
  <c r="C369" i="20"/>
  <c r="B369" i="20"/>
  <c r="A369" i="20"/>
  <c r="C368" i="20"/>
  <c r="B368" i="20"/>
  <c r="A368" i="20"/>
  <c r="C367" i="20"/>
  <c r="B367" i="20"/>
  <c r="A367" i="20"/>
  <c r="L366" i="20"/>
  <c r="K366" i="20"/>
  <c r="J366" i="20"/>
  <c r="I366" i="20"/>
  <c r="C366" i="20"/>
  <c r="B366" i="20"/>
  <c r="A366" i="20"/>
  <c r="C365" i="20"/>
  <c r="B365" i="20"/>
  <c r="A365" i="20"/>
  <c r="C364" i="20"/>
  <c r="B364" i="20"/>
  <c r="A364" i="20"/>
  <c r="C363" i="20"/>
  <c r="B363" i="20"/>
  <c r="A363" i="20"/>
  <c r="C362" i="20"/>
  <c r="B362" i="20"/>
  <c r="A362" i="20"/>
  <c r="C361" i="20"/>
  <c r="B361" i="20"/>
  <c r="A361" i="20"/>
  <c r="C360" i="20"/>
  <c r="B360" i="20"/>
  <c r="A360" i="20"/>
  <c r="C359" i="20"/>
  <c r="B359" i="20"/>
  <c r="A359" i="20"/>
  <c r="C358" i="20"/>
  <c r="B358" i="20"/>
  <c r="A358" i="20"/>
  <c r="C357" i="20"/>
  <c r="B357" i="20"/>
  <c r="A357" i="20"/>
  <c r="C356" i="20"/>
  <c r="B356" i="20"/>
  <c r="A356" i="20"/>
  <c r="C355" i="20"/>
  <c r="B355" i="20"/>
  <c r="A355" i="20"/>
  <c r="C354" i="20"/>
  <c r="B354" i="20"/>
  <c r="A354" i="20"/>
  <c r="C353" i="20"/>
  <c r="B353" i="20"/>
  <c r="A353" i="20"/>
  <c r="C352" i="20"/>
  <c r="B352" i="20"/>
  <c r="A352" i="20"/>
  <c r="C351" i="20"/>
  <c r="B351" i="20"/>
  <c r="A351" i="20"/>
  <c r="C350" i="20"/>
  <c r="B350" i="20"/>
  <c r="A350" i="20"/>
  <c r="C349" i="20"/>
  <c r="B349" i="20"/>
  <c r="A349" i="20"/>
  <c r="C348" i="20"/>
  <c r="B348" i="20"/>
  <c r="A348" i="20"/>
  <c r="C347" i="20"/>
  <c r="B347" i="20"/>
  <c r="A347" i="20"/>
  <c r="C346" i="20"/>
  <c r="B346" i="20"/>
  <c r="A346" i="20"/>
  <c r="C345" i="20"/>
  <c r="B345" i="20"/>
  <c r="A345" i="20"/>
  <c r="C344" i="20"/>
  <c r="B344" i="20"/>
  <c r="A344" i="20"/>
  <c r="C343" i="20"/>
  <c r="B343" i="20"/>
  <c r="A343" i="20"/>
  <c r="C342" i="20"/>
  <c r="B342" i="20"/>
  <c r="A342" i="20"/>
  <c r="C341" i="20"/>
  <c r="B341" i="20"/>
  <c r="A341" i="20"/>
  <c r="C340" i="20"/>
  <c r="B340" i="20"/>
  <c r="A340" i="20"/>
  <c r="C339" i="20"/>
  <c r="B339" i="20"/>
  <c r="A339" i="20"/>
  <c r="C338" i="20"/>
  <c r="B338" i="20"/>
  <c r="A338" i="20"/>
  <c r="C337" i="20"/>
  <c r="B337" i="20"/>
  <c r="A337" i="20"/>
  <c r="C336" i="20"/>
  <c r="B336" i="20"/>
  <c r="A336" i="20"/>
  <c r="C335" i="20"/>
  <c r="B335" i="20"/>
  <c r="A335" i="20"/>
  <c r="C334" i="20"/>
  <c r="B334" i="20"/>
  <c r="A334" i="20"/>
  <c r="C333" i="20"/>
  <c r="B333" i="20"/>
  <c r="A333" i="20"/>
  <c r="C332" i="20"/>
  <c r="B332" i="20"/>
  <c r="A332" i="20"/>
  <c r="C331" i="20"/>
  <c r="B331" i="20"/>
  <c r="A331" i="20"/>
  <c r="C330" i="20"/>
  <c r="B330" i="20"/>
  <c r="A330" i="20"/>
  <c r="C329" i="20"/>
  <c r="B329" i="20"/>
  <c r="A329" i="20"/>
  <c r="C328" i="20"/>
  <c r="B328" i="20"/>
  <c r="A328" i="20"/>
  <c r="C327" i="20"/>
  <c r="B327" i="20"/>
  <c r="A327" i="20"/>
  <c r="C326" i="20"/>
  <c r="B326" i="20"/>
  <c r="A326" i="20"/>
  <c r="C325" i="20"/>
  <c r="B325" i="20"/>
  <c r="A325" i="20"/>
  <c r="C324" i="20"/>
  <c r="B324" i="20"/>
  <c r="A324" i="20"/>
  <c r="C323" i="20"/>
  <c r="B323" i="20"/>
  <c r="A323" i="20"/>
  <c r="C322" i="20"/>
  <c r="B322" i="20"/>
  <c r="A322" i="20"/>
  <c r="C321" i="20"/>
  <c r="B321" i="20"/>
  <c r="A321" i="20"/>
  <c r="C320" i="20"/>
  <c r="B320" i="20"/>
  <c r="A320" i="20"/>
  <c r="C319" i="20"/>
  <c r="B319" i="20"/>
  <c r="A319" i="20"/>
  <c r="C318" i="20"/>
  <c r="B318" i="20"/>
  <c r="A318" i="20"/>
  <c r="C317" i="20"/>
  <c r="B317" i="20"/>
  <c r="A317" i="20"/>
  <c r="C316" i="20"/>
  <c r="B316" i="20"/>
  <c r="A316" i="20"/>
  <c r="C315" i="20"/>
  <c r="B315" i="20"/>
  <c r="A315" i="20"/>
  <c r="C314" i="20"/>
  <c r="B314" i="20"/>
  <c r="A314" i="20"/>
  <c r="C313" i="20"/>
  <c r="B313" i="20"/>
  <c r="A313" i="20"/>
  <c r="C312" i="20"/>
  <c r="B312" i="20"/>
  <c r="A312" i="20"/>
  <c r="C311" i="20"/>
  <c r="B311" i="20"/>
  <c r="A311" i="20"/>
  <c r="C310" i="20"/>
  <c r="B310" i="20"/>
  <c r="A310" i="20"/>
  <c r="C309" i="20"/>
  <c r="B309" i="20"/>
  <c r="A309" i="20"/>
  <c r="C308" i="20"/>
  <c r="B308" i="20"/>
  <c r="A308" i="20"/>
  <c r="C307" i="20"/>
  <c r="B307" i="20"/>
  <c r="A307" i="20"/>
  <c r="C306" i="20"/>
  <c r="B306" i="20"/>
  <c r="A306" i="20"/>
  <c r="C305" i="20"/>
  <c r="B305" i="20"/>
  <c r="A305" i="20"/>
  <c r="C304" i="20"/>
  <c r="B304" i="20"/>
  <c r="A304" i="20"/>
  <c r="C303" i="20"/>
  <c r="B303" i="20"/>
  <c r="A303" i="20"/>
  <c r="C302" i="20"/>
  <c r="B302" i="20"/>
  <c r="A302" i="20"/>
  <c r="C301" i="20"/>
  <c r="B301" i="20"/>
  <c r="A301" i="20"/>
  <c r="C300" i="20"/>
  <c r="B300" i="20"/>
  <c r="A300" i="20"/>
  <c r="C299" i="20"/>
  <c r="B299" i="20"/>
  <c r="A299" i="20"/>
  <c r="C298" i="20"/>
  <c r="B298" i="20"/>
  <c r="A298" i="20"/>
  <c r="C297" i="20"/>
  <c r="B297" i="20"/>
  <c r="A297" i="20"/>
  <c r="C296" i="20"/>
  <c r="B296" i="20"/>
  <c r="A296" i="20"/>
  <c r="C295" i="20"/>
  <c r="B295" i="20"/>
  <c r="A295" i="20"/>
  <c r="C294" i="20"/>
  <c r="B294" i="20"/>
  <c r="A294" i="20"/>
  <c r="C293" i="20"/>
  <c r="B293" i="20"/>
  <c r="A293" i="20"/>
  <c r="C292" i="20"/>
  <c r="B292" i="20"/>
  <c r="A292" i="20"/>
  <c r="C291" i="20"/>
  <c r="B291" i="20"/>
  <c r="A291" i="20"/>
  <c r="C290" i="20"/>
  <c r="B290" i="20"/>
  <c r="A290" i="20"/>
  <c r="C289" i="20"/>
  <c r="B289" i="20"/>
  <c r="A289" i="20"/>
  <c r="C288" i="20"/>
  <c r="B288" i="20"/>
  <c r="A288" i="20"/>
  <c r="C287" i="20"/>
  <c r="B287" i="20"/>
  <c r="A287" i="20"/>
  <c r="C286" i="20"/>
  <c r="B286" i="20"/>
  <c r="A286" i="20"/>
  <c r="C285" i="20"/>
  <c r="B285" i="20"/>
  <c r="A285" i="20"/>
  <c r="C284" i="20"/>
  <c r="B284" i="20"/>
  <c r="A284" i="20"/>
  <c r="C283" i="20"/>
  <c r="B283" i="20"/>
  <c r="A283" i="20"/>
  <c r="C282" i="20"/>
  <c r="B282" i="20"/>
  <c r="A282" i="20"/>
  <c r="C281" i="20"/>
  <c r="B281" i="20"/>
  <c r="A281" i="20"/>
  <c r="C280" i="20"/>
  <c r="B280" i="20"/>
  <c r="A280" i="20"/>
  <c r="C279" i="20"/>
  <c r="B279" i="20"/>
  <c r="A279" i="20"/>
  <c r="C278" i="20"/>
  <c r="B278" i="20"/>
  <c r="A278" i="20"/>
  <c r="C277" i="20"/>
  <c r="B277" i="20"/>
  <c r="A277" i="20"/>
  <c r="C276" i="20"/>
  <c r="B276" i="20"/>
  <c r="A276" i="20"/>
  <c r="C275" i="20"/>
  <c r="B275" i="20"/>
  <c r="A275" i="20"/>
  <c r="C274" i="20"/>
  <c r="B274" i="20"/>
  <c r="A274" i="20"/>
  <c r="C273" i="20"/>
  <c r="B273" i="20"/>
  <c r="A273" i="20"/>
  <c r="C272" i="20"/>
  <c r="B272" i="20"/>
  <c r="A272" i="20"/>
  <c r="C271" i="20"/>
  <c r="B271" i="20"/>
  <c r="A271" i="20"/>
  <c r="C270" i="20"/>
  <c r="B270" i="20"/>
  <c r="A270" i="20"/>
  <c r="C269" i="20"/>
  <c r="B269" i="20"/>
  <c r="A269" i="20"/>
  <c r="C268" i="20"/>
  <c r="B268" i="20"/>
  <c r="A268" i="20"/>
  <c r="C267" i="20"/>
  <c r="B267" i="20"/>
  <c r="A267" i="20"/>
  <c r="C266" i="20"/>
  <c r="B266" i="20"/>
  <c r="A266" i="20"/>
  <c r="C265" i="20"/>
  <c r="B265" i="20"/>
  <c r="A265" i="20"/>
  <c r="C264" i="20"/>
  <c r="B264" i="20"/>
  <c r="A264" i="20"/>
  <c r="C263" i="20"/>
  <c r="B263" i="20"/>
  <c r="A263" i="20"/>
  <c r="C262" i="20"/>
  <c r="B262" i="20"/>
  <c r="A262" i="20"/>
  <c r="C261" i="20"/>
  <c r="B261" i="20"/>
  <c r="A261" i="20"/>
  <c r="C260" i="20"/>
  <c r="B260" i="20"/>
  <c r="A260" i="20"/>
  <c r="C259" i="20"/>
  <c r="B259" i="20"/>
  <c r="A259" i="20"/>
  <c r="C258" i="20"/>
  <c r="B258" i="20"/>
  <c r="A258" i="20"/>
  <c r="C257" i="20"/>
  <c r="B257" i="20"/>
  <c r="A257" i="20"/>
  <c r="C256" i="20"/>
  <c r="B256" i="20"/>
  <c r="A256" i="20"/>
  <c r="C255" i="20"/>
  <c r="B255" i="20"/>
  <c r="A255" i="20"/>
  <c r="C254" i="20"/>
  <c r="B254" i="20"/>
  <c r="A254" i="20"/>
  <c r="C253" i="20"/>
  <c r="B253" i="20"/>
  <c r="A253" i="20"/>
  <c r="C252" i="20"/>
  <c r="B252" i="20"/>
  <c r="A252" i="20"/>
  <c r="C251" i="20"/>
  <c r="B251" i="20"/>
  <c r="A251" i="20"/>
  <c r="C250" i="20"/>
  <c r="B250" i="20"/>
  <c r="A250" i="20"/>
  <c r="C249" i="20"/>
  <c r="B249" i="20"/>
  <c r="A249" i="20"/>
  <c r="C248" i="20"/>
  <c r="B248" i="20"/>
  <c r="A248" i="20"/>
  <c r="C247" i="20"/>
  <c r="B247" i="20"/>
  <c r="A247" i="20"/>
  <c r="C246" i="20"/>
  <c r="B246" i="20"/>
  <c r="A246" i="20"/>
  <c r="C245" i="20"/>
  <c r="B245" i="20"/>
  <c r="A245" i="20"/>
  <c r="C244" i="20"/>
  <c r="B244" i="20"/>
  <c r="A244" i="20"/>
  <c r="C243" i="20"/>
  <c r="B243" i="20"/>
  <c r="A243" i="20"/>
  <c r="C242" i="20"/>
  <c r="B242" i="20"/>
  <c r="A242" i="20"/>
  <c r="C241" i="20"/>
  <c r="B241" i="20"/>
  <c r="A241" i="20"/>
  <c r="C240" i="20"/>
  <c r="B240" i="20"/>
  <c r="A240" i="20"/>
  <c r="C239" i="20"/>
  <c r="B239" i="20"/>
  <c r="A239" i="20"/>
  <c r="C238" i="20"/>
  <c r="B238" i="20"/>
  <c r="A238" i="20"/>
  <c r="C237" i="20"/>
  <c r="B237" i="20"/>
  <c r="A237" i="20"/>
  <c r="C236" i="20"/>
  <c r="B236" i="20"/>
  <c r="A236" i="20"/>
  <c r="C235" i="20"/>
  <c r="B235" i="20"/>
  <c r="A235" i="20"/>
  <c r="C234" i="20"/>
  <c r="B234" i="20"/>
  <c r="A234" i="20"/>
  <c r="C233" i="20"/>
  <c r="B233" i="20"/>
  <c r="A233" i="20"/>
  <c r="C232" i="20"/>
  <c r="B232" i="20"/>
  <c r="A232" i="20"/>
  <c r="C231" i="20"/>
  <c r="B231" i="20"/>
  <c r="A231" i="20"/>
  <c r="C230" i="20"/>
  <c r="B230" i="20"/>
  <c r="A230" i="20"/>
  <c r="C229" i="20"/>
  <c r="B229" i="20"/>
  <c r="A229" i="20"/>
  <c r="C228" i="20"/>
  <c r="B228" i="20"/>
  <c r="A228" i="20"/>
  <c r="C227" i="20"/>
  <c r="B227" i="20"/>
  <c r="A227" i="20"/>
  <c r="C226" i="20"/>
  <c r="B226" i="20"/>
  <c r="A226" i="20"/>
  <c r="C225" i="20"/>
  <c r="B225" i="20"/>
  <c r="A225" i="20"/>
  <c r="C224" i="20"/>
  <c r="B224" i="20"/>
  <c r="A224" i="20"/>
  <c r="C223" i="20"/>
  <c r="B223" i="20"/>
  <c r="A223" i="20"/>
  <c r="C222" i="20"/>
  <c r="B222" i="20"/>
  <c r="A222" i="20"/>
  <c r="C221" i="20"/>
  <c r="B221" i="20"/>
  <c r="A221" i="20"/>
  <c r="C220" i="20"/>
  <c r="B220" i="20"/>
  <c r="A220" i="20"/>
  <c r="C219" i="20"/>
  <c r="B219" i="20"/>
  <c r="A219" i="20"/>
  <c r="C218" i="20"/>
  <c r="B218" i="20"/>
  <c r="A218" i="20"/>
  <c r="C217" i="20"/>
  <c r="B217" i="20"/>
  <c r="A217" i="20"/>
  <c r="C216" i="20"/>
  <c r="B216" i="20"/>
  <c r="A216" i="20"/>
  <c r="C215" i="20"/>
  <c r="B215" i="20"/>
  <c r="A215" i="20"/>
  <c r="C214" i="20"/>
  <c r="B214" i="20"/>
  <c r="A214" i="20"/>
  <c r="C213" i="20"/>
  <c r="B213" i="20"/>
  <c r="A213" i="20"/>
  <c r="C212" i="20"/>
  <c r="B212" i="20"/>
  <c r="A212" i="20"/>
  <c r="C211" i="20"/>
  <c r="B211" i="20"/>
  <c r="A211" i="20"/>
  <c r="C210" i="20"/>
  <c r="B210" i="20"/>
  <c r="A210" i="20"/>
  <c r="C209" i="20"/>
  <c r="B209" i="20"/>
  <c r="A209" i="20"/>
  <c r="C208" i="20"/>
  <c r="B208" i="20"/>
  <c r="A208" i="20"/>
  <c r="C207" i="20"/>
  <c r="B207" i="20"/>
  <c r="A207" i="20"/>
  <c r="C206" i="20"/>
  <c r="B206" i="20"/>
  <c r="A206" i="20"/>
  <c r="C205" i="20"/>
  <c r="B205" i="20"/>
  <c r="A205" i="20"/>
  <c r="C204" i="20"/>
  <c r="B204" i="20"/>
  <c r="A204" i="20"/>
  <c r="C203" i="20"/>
  <c r="B203" i="20"/>
  <c r="A203" i="20"/>
  <c r="C202" i="20"/>
  <c r="B202" i="20"/>
  <c r="A202" i="20"/>
  <c r="C201" i="20"/>
  <c r="B201" i="20"/>
  <c r="A201" i="20"/>
  <c r="C200" i="20"/>
  <c r="B200" i="20"/>
  <c r="A200" i="20"/>
  <c r="C199" i="20"/>
  <c r="B199" i="20"/>
  <c r="A199" i="20"/>
  <c r="C198" i="20"/>
  <c r="B198" i="20"/>
  <c r="A198" i="20"/>
  <c r="C197" i="20"/>
  <c r="B197" i="20"/>
  <c r="A197" i="20"/>
  <c r="C196" i="20"/>
  <c r="B196" i="20"/>
  <c r="A196" i="20"/>
  <c r="C195" i="20"/>
  <c r="B195" i="20"/>
  <c r="A195" i="20"/>
  <c r="C194" i="20"/>
  <c r="B194" i="20"/>
  <c r="A194" i="20"/>
  <c r="C193" i="20"/>
  <c r="B193" i="20"/>
  <c r="A193" i="20"/>
  <c r="C192" i="20"/>
  <c r="B192" i="20"/>
  <c r="A192" i="20"/>
  <c r="C191" i="20"/>
  <c r="B191" i="20"/>
  <c r="A191" i="20"/>
  <c r="C190" i="20"/>
  <c r="B190" i="20"/>
  <c r="A190" i="20"/>
  <c r="C189" i="20"/>
  <c r="B189" i="20"/>
  <c r="A189" i="20"/>
  <c r="C188" i="20"/>
  <c r="B188" i="20"/>
  <c r="A188" i="20"/>
  <c r="C187" i="20"/>
  <c r="B187" i="20"/>
  <c r="A187" i="20"/>
  <c r="C186" i="20"/>
  <c r="B186" i="20"/>
  <c r="A186" i="20"/>
  <c r="C185" i="20"/>
  <c r="B185" i="20"/>
  <c r="A185" i="20"/>
  <c r="C184" i="20"/>
  <c r="B184" i="20"/>
  <c r="A184" i="20"/>
  <c r="C183" i="20"/>
  <c r="B183" i="20"/>
  <c r="A183" i="20"/>
  <c r="C182" i="20"/>
  <c r="B182" i="20"/>
  <c r="A182" i="20"/>
  <c r="C181" i="20"/>
  <c r="B181" i="20"/>
  <c r="A181" i="20"/>
  <c r="C180" i="20"/>
  <c r="B180" i="20"/>
  <c r="A180" i="20"/>
  <c r="C179" i="20"/>
  <c r="B179" i="20"/>
  <c r="A179" i="20"/>
  <c r="C178" i="20"/>
  <c r="B178" i="20"/>
  <c r="A178" i="20"/>
  <c r="C177" i="20"/>
  <c r="B177" i="20"/>
  <c r="A177" i="20"/>
  <c r="C176" i="20"/>
  <c r="B176" i="20"/>
  <c r="A176" i="20"/>
  <c r="C175" i="20"/>
  <c r="B175" i="20"/>
  <c r="A175" i="20"/>
  <c r="C174" i="20"/>
  <c r="B174" i="20"/>
  <c r="A174" i="20"/>
  <c r="C173" i="20"/>
  <c r="B173" i="20"/>
  <c r="A173" i="20"/>
  <c r="C172" i="20"/>
  <c r="B172" i="20"/>
  <c r="A172" i="20"/>
  <c r="C171" i="20"/>
  <c r="B171" i="20"/>
  <c r="A171" i="20"/>
  <c r="C170" i="20"/>
  <c r="B170" i="20"/>
  <c r="A170" i="20"/>
  <c r="C169" i="20"/>
  <c r="B169" i="20"/>
  <c r="A169" i="20"/>
  <c r="C168" i="20"/>
  <c r="B168" i="20"/>
  <c r="A168" i="20"/>
  <c r="C167" i="20"/>
  <c r="B167" i="20"/>
  <c r="A167" i="20"/>
  <c r="C166" i="20"/>
  <c r="B166" i="20"/>
  <c r="A166" i="20"/>
  <c r="C165" i="20"/>
  <c r="B165" i="20"/>
  <c r="A165" i="20"/>
  <c r="C164" i="20"/>
  <c r="B164" i="20"/>
  <c r="A164" i="20"/>
  <c r="C163" i="20"/>
  <c r="B163" i="20"/>
  <c r="A163" i="20"/>
  <c r="C162" i="20"/>
  <c r="B162" i="20"/>
  <c r="A162" i="20"/>
  <c r="C161" i="20"/>
  <c r="B161" i="20"/>
  <c r="A161" i="20"/>
  <c r="C160" i="20"/>
  <c r="B160" i="20"/>
  <c r="A160" i="20"/>
  <c r="C159" i="20"/>
  <c r="B159" i="20"/>
  <c r="A159" i="20"/>
  <c r="C158" i="20"/>
  <c r="B158" i="20"/>
  <c r="A158" i="20"/>
  <c r="C157" i="20"/>
  <c r="B157" i="20"/>
  <c r="A157" i="20"/>
  <c r="C156" i="20"/>
  <c r="B156" i="20"/>
  <c r="A156" i="20"/>
  <c r="C155" i="20"/>
  <c r="B155" i="20"/>
  <c r="A155" i="20"/>
  <c r="C154" i="20"/>
  <c r="B154" i="20"/>
  <c r="A154" i="20"/>
  <c r="C153" i="20"/>
  <c r="B153" i="20"/>
  <c r="A153" i="20"/>
  <c r="C152" i="20"/>
  <c r="B152" i="20"/>
  <c r="A152" i="20"/>
  <c r="C151" i="20"/>
  <c r="B151" i="20"/>
  <c r="A151" i="20"/>
  <c r="C150" i="20"/>
  <c r="B150" i="20"/>
  <c r="A150" i="20"/>
  <c r="C149" i="20"/>
  <c r="B149" i="20"/>
  <c r="A149" i="20"/>
  <c r="C148" i="20"/>
  <c r="B148" i="20"/>
  <c r="A148" i="20"/>
  <c r="C147" i="20"/>
  <c r="B147" i="20"/>
  <c r="A147" i="20"/>
  <c r="C146" i="20"/>
  <c r="B146" i="20"/>
  <c r="A146" i="20"/>
  <c r="C145" i="20"/>
  <c r="B145" i="20"/>
  <c r="A145" i="20"/>
  <c r="C144" i="20"/>
  <c r="B144" i="20"/>
  <c r="A144" i="20"/>
  <c r="C143" i="20"/>
  <c r="B143" i="20"/>
  <c r="A143" i="20"/>
  <c r="C142" i="20"/>
  <c r="B142" i="20"/>
  <c r="A142" i="20"/>
  <c r="C141" i="20"/>
  <c r="B141" i="20"/>
  <c r="A141" i="20"/>
  <c r="C140" i="20"/>
  <c r="B140" i="20"/>
  <c r="A140" i="20"/>
  <c r="C139" i="20"/>
  <c r="B139" i="20"/>
  <c r="A139" i="20"/>
  <c r="C138" i="20"/>
  <c r="B138" i="20"/>
  <c r="A138" i="20"/>
  <c r="C137" i="20"/>
  <c r="B137" i="20"/>
  <c r="A137" i="20"/>
  <c r="C136" i="20"/>
  <c r="B136" i="20"/>
  <c r="A136" i="20"/>
  <c r="C135" i="20"/>
  <c r="B135" i="20"/>
  <c r="A135" i="20"/>
  <c r="C134" i="20"/>
  <c r="B134" i="20"/>
  <c r="A134" i="20"/>
  <c r="C133" i="20"/>
  <c r="B133" i="20"/>
  <c r="A133" i="20"/>
  <c r="C132" i="20"/>
  <c r="B132" i="20"/>
  <c r="A132" i="20"/>
  <c r="C131" i="20"/>
  <c r="B131" i="20"/>
  <c r="A131" i="20"/>
  <c r="C130" i="20"/>
  <c r="B130" i="20"/>
  <c r="A130" i="20"/>
  <c r="C129" i="20"/>
  <c r="B129" i="20"/>
  <c r="A129" i="20"/>
  <c r="C128" i="20"/>
  <c r="B128" i="20"/>
  <c r="A128" i="20"/>
  <c r="C127" i="20"/>
  <c r="B127" i="20"/>
  <c r="A127" i="20"/>
  <c r="C126" i="20"/>
  <c r="B126" i="20"/>
  <c r="A126" i="20"/>
  <c r="C125" i="20"/>
  <c r="B125" i="20"/>
  <c r="A125" i="20"/>
  <c r="C124" i="20"/>
  <c r="B124" i="20"/>
  <c r="A124" i="20"/>
  <c r="C123" i="20"/>
  <c r="B123" i="20"/>
  <c r="A123" i="20"/>
  <c r="C122" i="20"/>
  <c r="B122" i="20"/>
  <c r="A122" i="20"/>
  <c r="C121" i="20"/>
  <c r="B121" i="20"/>
  <c r="A121" i="20"/>
  <c r="C120" i="20"/>
  <c r="B120" i="20"/>
  <c r="A120" i="20"/>
  <c r="C119" i="20"/>
  <c r="B119" i="20"/>
  <c r="A119" i="20"/>
  <c r="C118" i="20"/>
  <c r="B118" i="20"/>
  <c r="A118" i="20"/>
  <c r="C117" i="20"/>
  <c r="B117" i="20"/>
  <c r="A117" i="20"/>
  <c r="C116" i="20"/>
  <c r="B116" i="20"/>
  <c r="A116" i="20"/>
  <c r="C115" i="20"/>
  <c r="B115" i="20"/>
  <c r="A115" i="20"/>
  <c r="C114" i="20"/>
  <c r="B114" i="20"/>
  <c r="A114" i="20"/>
  <c r="C113" i="20"/>
  <c r="B113" i="20"/>
  <c r="A113" i="20"/>
  <c r="C112" i="20"/>
  <c r="B112" i="20"/>
  <c r="A112" i="20"/>
  <c r="C111" i="20"/>
  <c r="B111" i="20"/>
  <c r="A111" i="20"/>
  <c r="C110" i="20"/>
  <c r="B110" i="20"/>
  <c r="A110" i="20"/>
  <c r="C109" i="20"/>
  <c r="B109" i="20"/>
  <c r="A109" i="20"/>
  <c r="C108" i="20"/>
  <c r="B108" i="20"/>
  <c r="A108" i="20"/>
  <c r="C107" i="20"/>
  <c r="B107" i="20"/>
  <c r="A107" i="20"/>
  <c r="C106" i="20"/>
  <c r="B106" i="20"/>
  <c r="A106" i="20"/>
  <c r="C105" i="20"/>
  <c r="B105" i="20"/>
  <c r="A105" i="20"/>
  <c r="C104" i="20"/>
  <c r="B104" i="20"/>
  <c r="A104" i="20"/>
  <c r="C103" i="20"/>
  <c r="B103" i="20"/>
  <c r="A103" i="20"/>
  <c r="C102" i="20"/>
  <c r="B102" i="20"/>
  <c r="A102" i="20"/>
  <c r="C101" i="20"/>
  <c r="B101" i="20"/>
  <c r="A101" i="20"/>
  <c r="C100" i="20"/>
  <c r="B100" i="20"/>
  <c r="A100" i="20"/>
  <c r="C99" i="20"/>
  <c r="B99" i="20"/>
  <c r="A99" i="20"/>
  <c r="C98" i="20"/>
  <c r="B98" i="20"/>
  <c r="A98" i="20"/>
  <c r="C97" i="20"/>
  <c r="B97" i="20"/>
  <c r="A97" i="20"/>
  <c r="C96" i="20"/>
  <c r="B96" i="20"/>
  <c r="A96" i="20"/>
  <c r="C95" i="20"/>
  <c r="B95" i="20"/>
  <c r="A95" i="20"/>
  <c r="C94" i="20"/>
  <c r="B94" i="20"/>
  <c r="A94" i="20"/>
  <c r="C93" i="20"/>
  <c r="B93" i="20"/>
  <c r="A93" i="20"/>
  <c r="C92" i="20"/>
  <c r="B92" i="20"/>
  <c r="A92" i="20"/>
  <c r="C91" i="20"/>
  <c r="B91" i="20"/>
  <c r="A91" i="20"/>
  <c r="C90" i="20"/>
  <c r="B90" i="20"/>
  <c r="A90" i="20"/>
  <c r="C89" i="20"/>
  <c r="B89" i="20"/>
  <c r="A89" i="20"/>
  <c r="C88" i="20"/>
  <c r="B88" i="20"/>
  <c r="A88" i="20"/>
  <c r="C87" i="20"/>
  <c r="B87" i="20"/>
  <c r="A87" i="20"/>
  <c r="C86" i="20"/>
  <c r="B86" i="20"/>
  <c r="A86" i="20"/>
  <c r="C85" i="20"/>
  <c r="B85" i="20"/>
  <c r="A85" i="20"/>
  <c r="C84" i="20"/>
  <c r="B84" i="20"/>
  <c r="A84" i="20"/>
  <c r="C83" i="20"/>
  <c r="B83" i="20"/>
  <c r="A83" i="20"/>
  <c r="C82" i="20"/>
  <c r="B82" i="20"/>
  <c r="A82" i="20"/>
  <c r="C81" i="20"/>
  <c r="B81" i="20"/>
  <c r="A81" i="20"/>
  <c r="C80" i="20"/>
  <c r="B80" i="20"/>
  <c r="A80" i="20"/>
  <c r="C79" i="20"/>
  <c r="B79" i="20"/>
  <c r="A79" i="20"/>
  <c r="C78" i="20"/>
  <c r="B78" i="20"/>
  <c r="A78" i="20"/>
  <c r="C77" i="20"/>
  <c r="B77" i="20"/>
  <c r="A77" i="20"/>
  <c r="C76" i="20"/>
  <c r="B76" i="20"/>
  <c r="A76" i="20"/>
  <c r="C75" i="20"/>
  <c r="B75" i="20"/>
  <c r="A75" i="20"/>
  <c r="C74" i="20"/>
  <c r="B74" i="20"/>
  <c r="A74" i="20"/>
  <c r="C73" i="20"/>
  <c r="B73" i="20"/>
  <c r="A73" i="20"/>
  <c r="C72" i="20"/>
  <c r="B72" i="20"/>
  <c r="A72" i="20"/>
  <c r="C71" i="20"/>
  <c r="B71" i="20"/>
  <c r="A71" i="20"/>
  <c r="C70" i="20"/>
  <c r="B70" i="20"/>
  <c r="A70" i="20"/>
  <c r="C69" i="20"/>
  <c r="B69" i="20"/>
  <c r="A69" i="20"/>
  <c r="C68" i="20"/>
  <c r="B68" i="20"/>
  <c r="A68" i="20"/>
  <c r="C67" i="20"/>
  <c r="B67" i="20"/>
  <c r="A67" i="20"/>
  <c r="C66" i="20"/>
  <c r="B66" i="20"/>
  <c r="A66" i="20"/>
  <c r="C65" i="20"/>
  <c r="B65" i="20"/>
  <c r="A65" i="20"/>
  <c r="C64" i="20"/>
  <c r="B64" i="20"/>
  <c r="A64" i="20"/>
  <c r="C63" i="20"/>
  <c r="B63" i="20"/>
  <c r="A63" i="20"/>
  <c r="C62" i="20"/>
  <c r="B62" i="20"/>
  <c r="A62" i="20"/>
  <c r="C61" i="20"/>
  <c r="B61" i="20"/>
  <c r="A61" i="20"/>
  <c r="C60" i="20"/>
  <c r="B60" i="20"/>
  <c r="A60" i="20"/>
  <c r="C59" i="20"/>
  <c r="B59" i="20"/>
  <c r="A59" i="20"/>
  <c r="C58" i="20"/>
  <c r="B58" i="20"/>
  <c r="A58" i="20"/>
  <c r="C57" i="20"/>
  <c r="B57" i="20"/>
  <c r="A57" i="20"/>
  <c r="C56" i="20"/>
  <c r="B56" i="20"/>
  <c r="A56" i="20"/>
  <c r="C55" i="20"/>
  <c r="B55" i="20"/>
  <c r="A55" i="20"/>
  <c r="C54" i="20"/>
  <c r="B54" i="20"/>
  <c r="A54" i="20"/>
  <c r="C53" i="20"/>
  <c r="B53" i="20"/>
  <c r="A53" i="20"/>
  <c r="C52" i="20"/>
  <c r="B52" i="20"/>
  <c r="A52" i="20"/>
  <c r="C51" i="20"/>
  <c r="B51" i="20"/>
  <c r="A51" i="20"/>
  <c r="C50" i="20"/>
  <c r="B50" i="20"/>
  <c r="A50" i="20"/>
  <c r="C49" i="20"/>
  <c r="B49" i="20"/>
  <c r="A49" i="20"/>
  <c r="C48" i="20"/>
  <c r="B48" i="20"/>
  <c r="A48" i="20"/>
  <c r="C47" i="20"/>
  <c r="B47" i="20"/>
  <c r="A47" i="20"/>
  <c r="C46" i="20"/>
  <c r="B46" i="20"/>
  <c r="A46" i="20"/>
  <c r="C45" i="20"/>
  <c r="B45" i="20"/>
  <c r="A45" i="20"/>
  <c r="C44" i="20"/>
  <c r="B44" i="20"/>
  <c r="A44" i="20"/>
  <c r="C43" i="20"/>
  <c r="B43" i="20"/>
  <c r="A43" i="20"/>
  <c r="C42" i="20"/>
  <c r="B42" i="20"/>
  <c r="A42" i="20"/>
  <c r="C41" i="20"/>
  <c r="B41" i="20"/>
  <c r="A41" i="20"/>
  <c r="C40" i="20"/>
  <c r="B40" i="20"/>
  <c r="A40" i="20"/>
  <c r="C39" i="20"/>
  <c r="B39" i="20"/>
  <c r="A39" i="20"/>
  <c r="C38" i="20"/>
  <c r="B38" i="20"/>
  <c r="A38" i="20"/>
  <c r="C37" i="20"/>
  <c r="B37" i="20"/>
  <c r="A37" i="20"/>
  <c r="C36" i="20"/>
  <c r="B36" i="20"/>
  <c r="A36" i="20"/>
  <c r="C35" i="20"/>
  <c r="B35" i="20"/>
  <c r="A35" i="20"/>
  <c r="C34" i="20"/>
  <c r="B34" i="20"/>
  <c r="A34" i="20"/>
  <c r="C33" i="20"/>
  <c r="B33" i="20"/>
  <c r="A33" i="20"/>
  <c r="C32" i="20"/>
  <c r="B32" i="20"/>
  <c r="A32" i="20"/>
  <c r="C31" i="20"/>
  <c r="B31" i="20"/>
  <c r="A31" i="20"/>
  <c r="C30" i="20"/>
  <c r="B30" i="20"/>
  <c r="A30" i="20"/>
  <c r="C29" i="20"/>
  <c r="B29" i="20"/>
  <c r="A29" i="20"/>
  <c r="C28" i="20"/>
  <c r="B28" i="20"/>
  <c r="A28" i="20"/>
  <c r="C27" i="20"/>
  <c r="B27" i="20"/>
  <c r="A27" i="20"/>
  <c r="C26" i="20"/>
  <c r="B26" i="20"/>
  <c r="A26" i="20"/>
  <c r="C25" i="20"/>
  <c r="B25" i="20"/>
  <c r="A25" i="20"/>
  <c r="C24" i="20"/>
  <c r="B24" i="20"/>
  <c r="A24" i="20"/>
  <c r="C23" i="20"/>
  <c r="B23" i="20"/>
  <c r="A23" i="20"/>
  <c r="C22" i="20"/>
  <c r="B22" i="20"/>
  <c r="A22" i="20"/>
  <c r="C21" i="20"/>
  <c r="B21" i="20"/>
  <c r="A21" i="20"/>
  <c r="C20" i="20"/>
  <c r="B20" i="20"/>
  <c r="A20" i="20"/>
  <c r="C19" i="20"/>
  <c r="B19" i="20"/>
  <c r="A19" i="20"/>
  <c r="C18" i="20"/>
  <c r="B18" i="20"/>
  <c r="A18" i="20"/>
  <c r="C17" i="20"/>
  <c r="B17" i="20"/>
  <c r="A17" i="20"/>
  <c r="C16" i="20"/>
  <c r="B16" i="20"/>
  <c r="A16" i="20"/>
  <c r="C15" i="20"/>
  <c r="B15" i="20"/>
  <c r="A15" i="20"/>
  <c r="C14" i="20"/>
  <c r="B14" i="20"/>
  <c r="A14" i="20"/>
  <c r="C13" i="20"/>
  <c r="B13" i="20"/>
  <c r="A13" i="20"/>
  <c r="C12" i="20"/>
  <c r="B12" i="20"/>
  <c r="A12" i="20"/>
  <c r="C11" i="20"/>
  <c r="B11" i="20"/>
  <c r="A11" i="20"/>
  <c r="C10" i="20"/>
  <c r="B10" i="20"/>
  <c r="A10" i="20"/>
  <c r="C9" i="20"/>
  <c r="B9" i="20"/>
  <c r="A9" i="20"/>
  <c r="C8" i="20"/>
  <c r="B8" i="20"/>
  <c r="A8" i="20"/>
  <c r="C7" i="20"/>
  <c r="B7" i="20"/>
  <c r="A7" i="20"/>
  <c r="C6" i="20"/>
  <c r="B6" i="20"/>
  <c r="A6" i="20"/>
  <c r="C5" i="20"/>
  <c r="B5" i="20"/>
  <c r="A5" i="20"/>
  <c r="C4" i="20"/>
  <c r="B4" i="20"/>
  <c r="A4" i="20"/>
  <c r="C3" i="20"/>
  <c r="B3" i="20"/>
  <c r="A3" i="20"/>
  <c r="C2" i="20"/>
  <c r="B2" i="20"/>
  <c r="A2" i="20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A384" i="19"/>
  <c r="C383" i="19"/>
  <c r="B383" i="19"/>
  <c r="A383" i="19"/>
  <c r="C382" i="19"/>
  <c r="B382" i="19"/>
  <c r="A382" i="19"/>
  <c r="C381" i="19"/>
  <c r="B381" i="19"/>
  <c r="A381" i="19"/>
  <c r="C380" i="19"/>
  <c r="B380" i="19"/>
  <c r="A380" i="19"/>
  <c r="C379" i="19"/>
  <c r="B379" i="19"/>
  <c r="A379" i="19"/>
  <c r="C378" i="19"/>
  <c r="B378" i="19"/>
  <c r="A378" i="19"/>
  <c r="C377" i="19"/>
  <c r="B377" i="19"/>
  <c r="A377" i="19"/>
  <c r="C376" i="19"/>
  <c r="B376" i="19"/>
  <c r="A376" i="19"/>
  <c r="C375" i="19"/>
  <c r="B375" i="19"/>
  <c r="A375" i="19"/>
  <c r="C374" i="19"/>
  <c r="B374" i="19"/>
  <c r="A374" i="19"/>
  <c r="C373" i="19"/>
  <c r="B373" i="19"/>
  <c r="A373" i="19"/>
  <c r="C372" i="19"/>
  <c r="B372" i="19"/>
  <c r="A372" i="19"/>
  <c r="C371" i="19"/>
  <c r="B371" i="19"/>
  <c r="A371" i="19"/>
  <c r="C370" i="19"/>
  <c r="B370" i="19"/>
  <c r="A370" i="19"/>
  <c r="K369" i="19"/>
  <c r="J369" i="19"/>
  <c r="C369" i="19"/>
  <c r="B369" i="19"/>
  <c r="A369" i="19"/>
  <c r="C368" i="19"/>
  <c r="B368" i="19"/>
  <c r="A368" i="19"/>
  <c r="C367" i="19"/>
  <c r="B367" i="19"/>
  <c r="A367" i="19"/>
  <c r="C366" i="19"/>
  <c r="B366" i="19"/>
  <c r="A366" i="19"/>
  <c r="C365" i="19"/>
  <c r="B365" i="19"/>
  <c r="A365" i="19"/>
  <c r="K364" i="19"/>
  <c r="J364" i="19"/>
  <c r="C364" i="19"/>
  <c r="B364" i="19"/>
  <c r="A364" i="19"/>
  <c r="C363" i="19"/>
  <c r="B363" i="19"/>
  <c r="A363" i="19"/>
  <c r="C362" i="19"/>
  <c r="B362" i="19"/>
  <c r="A362" i="19"/>
  <c r="C361" i="19"/>
  <c r="B361" i="19"/>
  <c r="A361" i="19"/>
  <c r="C360" i="19"/>
  <c r="B360" i="19"/>
  <c r="A360" i="19"/>
  <c r="C359" i="19"/>
  <c r="B359" i="19"/>
  <c r="A359" i="19"/>
  <c r="C358" i="19"/>
  <c r="B358" i="19"/>
  <c r="A358" i="19"/>
  <c r="C357" i="19"/>
  <c r="B357" i="19"/>
  <c r="A357" i="19"/>
  <c r="C356" i="19"/>
  <c r="B356" i="19"/>
  <c r="A356" i="19"/>
  <c r="C355" i="19"/>
  <c r="B355" i="19"/>
  <c r="A355" i="19"/>
  <c r="C354" i="19"/>
  <c r="B354" i="19"/>
  <c r="A354" i="19"/>
  <c r="C353" i="19"/>
  <c r="B353" i="19"/>
  <c r="A353" i="19"/>
  <c r="C352" i="19"/>
  <c r="B352" i="19"/>
  <c r="A352" i="19"/>
  <c r="C351" i="19"/>
  <c r="B351" i="19"/>
  <c r="A351" i="19"/>
  <c r="C350" i="19"/>
  <c r="B350" i="19"/>
  <c r="A350" i="19"/>
  <c r="C349" i="19"/>
  <c r="B349" i="19"/>
  <c r="A349" i="19"/>
  <c r="C348" i="19"/>
  <c r="B348" i="19"/>
  <c r="A348" i="19"/>
  <c r="C347" i="19"/>
  <c r="B347" i="19"/>
  <c r="A347" i="19"/>
  <c r="C346" i="19"/>
  <c r="B346" i="19"/>
  <c r="A346" i="19"/>
  <c r="C345" i="19"/>
  <c r="B345" i="19"/>
  <c r="A345" i="19"/>
  <c r="C344" i="19"/>
  <c r="B344" i="19"/>
  <c r="A344" i="19"/>
  <c r="C343" i="19"/>
  <c r="B343" i="19"/>
  <c r="A343" i="19"/>
  <c r="C342" i="19"/>
  <c r="B342" i="19"/>
  <c r="A342" i="19"/>
  <c r="C341" i="19"/>
  <c r="B341" i="19"/>
  <c r="A341" i="19"/>
  <c r="C340" i="19"/>
  <c r="B340" i="19"/>
  <c r="A340" i="19"/>
  <c r="C339" i="19"/>
  <c r="B339" i="19"/>
  <c r="A339" i="19"/>
  <c r="C338" i="19"/>
  <c r="B338" i="19"/>
  <c r="A338" i="19"/>
  <c r="C337" i="19"/>
  <c r="B337" i="19"/>
  <c r="A337" i="19"/>
  <c r="C336" i="19"/>
  <c r="B336" i="19"/>
  <c r="A336" i="19"/>
  <c r="C335" i="19"/>
  <c r="B335" i="19"/>
  <c r="A335" i="19"/>
  <c r="C334" i="19"/>
  <c r="B334" i="19"/>
  <c r="A334" i="19"/>
  <c r="C333" i="19"/>
  <c r="B333" i="19"/>
  <c r="A333" i="19"/>
  <c r="C332" i="19"/>
  <c r="B332" i="19"/>
  <c r="A332" i="19"/>
  <c r="C331" i="19"/>
  <c r="B331" i="19"/>
  <c r="A331" i="19"/>
  <c r="C330" i="19"/>
  <c r="B330" i="19"/>
  <c r="A330" i="19"/>
  <c r="C329" i="19"/>
  <c r="B329" i="19"/>
  <c r="A329" i="19"/>
  <c r="C328" i="19"/>
  <c r="B328" i="19"/>
  <c r="A328" i="19"/>
  <c r="C327" i="19"/>
  <c r="B327" i="19"/>
  <c r="A327" i="19"/>
  <c r="C326" i="19"/>
  <c r="B326" i="19"/>
  <c r="A326" i="19"/>
  <c r="C325" i="19"/>
  <c r="B325" i="19"/>
  <c r="A325" i="19"/>
  <c r="C324" i="19"/>
  <c r="B324" i="19"/>
  <c r="A324" i="19"/>
  <c r="C323" i="19"/>
  <c r="B323" i="19"/>
  <c r="A323" i="19"/>
  <c r="C322" i="19"/>
  <c r="B322" i="19"/>
  <c r="A322" i="19"/>
  <c r="C321" i="19"/>
  <c r="B321" i="19"/>
  <c r="A321" i="19"/>
  <c r="C320" i="19"/>
  <c r="B320" i="19"/>
  <c r="A320" i="19"/>
  <c r="C319" i="19"/>
  <c r="B319" i="19"/>
  <c r="A319" i="19"/>
  <c r="C318" i="19"/>
  <c r="B318" i="19"/>
  <c r="A318" i="19"/>
  <c r="C317" i="19"/>
  <c r="B317" i="19"/>
  <c r="A317" i="19"/>
  <c r="C316" i="19"/>
  <c r="B316" i="19"/>
  <c r="A316" i="19"/>
  <c r="C315" i="19"/>
  <c r="B315" i="19"/>
  <c r="A315" i="19"/>
  <c r="C314" i="19"/>
  <c r="B314" i="19"/>
  <c r="A314" i="19"/>
  <c r="C313" i="19"/>
  <c r="B313" i="19"/>
  <c r="A313" i="19"/>
  <c r="C312" i="19"/>
  <c r="B312" i="19"/>
  <c r="A312" i="19"/>
  <c r="C311" i="19"/>
  <c r="B311" i="19"/>
  <c r="A311" i="19"/>
  <c r="C310" i="19"/>
  <c r="B310" i="19"/>
  <c r="A310" i="19"/>
  <c r="C309" i="19"/>
  <c r="B309" i="19"/>
  <c r="A309" i="19"/>
  <c r="C308" i="19"/>
  <c r="B308" i="19"/>
  <c r="A308" i="19"/>
  <c r="C307" i="19"/>
  <c r="B307" i="19"/>
  <c r="A307" i="19"/>
  <c r="C306" i="19"/>
  <c r="B306" i="19"/>
  <c r="A306" i="19"/>
  <c r="C305" i="19"/>
  <c r="B305" i="19"/>
  <c r="A305" i="19"/>
  <c r="C304" i="19"/>
  <c r="B304" i="19"/>
  <c r="A304" i="19"/>
  <c r="C303" i="19"/>
  <c r="B303" i="19"/>
  <c r="A303" i="19"/>
  <c r="C302" i="19"/>
  <c r="B302" i="19"/>
  <c r="A302" i="19"/>
  <c r="C301" i="19"/>
  <c r="B301" i="19"/>
  <c r="A301" i="19"/>
  <c r="C300" i="19"/>
  <c r="B300" i="19"/>
  <c r="A300" i="19"/>
  <c r="C299" i="19"/>
  <c r="B299" i="19"/>
  <c r="A299" i="19"/>
  <c r="C298" i="19"/>
  <c r="B298" i="19"/>
  <c r="A298" i="19"/>
  <c r="C297" i="19"/>
  <c r="B297" i="19"/>
  <c r="A297" i="19"/>
  <c r="C296" i="19"/>
  <c r="B296" i="19"/>
  <c r="A296" i="19"/>
  <c r="C295" i="19"/>
  <c r="B295" i="19"/>
  <c r="A295" i="19"/>
  <c r="C294" i="19"/>
  <c r="B294" i="19"/>
  <c r="A294" i="19"/>
  <c r="C293" i="19"/>
  <c r="B293" i="19"/>
  <c r="A293" i="19"/>
  <c r="C292" i="19"/>
  <c r="B292" i="19"/>
  <c r="A292" i="19"/>
  <c r="C291" i="19"/>
  <c r="B291" i="19"/>
  <c r="A291" i="19"/>
  <c r="C290" i="19"/>
  <c r="B290" i="19"/>
  <c r="A290" i="19"/>
  <c r="C289" i="19"/>
  <c r="B289" i="19"/>
  <c r="A289" i="19"/>
  <c r="C288" i="19"/>
  <c r="B288" i="19"/>
  <c r="A288" i="19"/>
  <c r="C287" i="19"/>
  <c r="B287" i="19"/>
  <c r="A287" i="19"/>
  <c r="C286" i="19"/>
  <c r="B286" i="19"/>
  <c r="A286" i="19"/>
  <c r="C285" i="19"/>
  <c r="B285" i="19"/>
  <c r="A285" i="19"/>
  <c r="C284" i="19"/>
  <c r="B284" i="19"/>
  <c r="A284" i="19"/>
  <c r="C283" i="19"/>
  <c r="B283" i="19"/>
  <c r="A283" i="19"/>
  <c r="C282" i="19"/>
  <c r="B282" i="19"/>
  <c r="A282" i="19"/>
  <c r="C281" i="19"/>
  <c r="B281" i="19"/>
  <c r="A281" i="19"/>
  <c r="C280" i="19"/>
  <c r="B280" i="19"/>
  <c r="A280" i="19"/>
  <c r="C279" i="19"/>
  <c r="B279" i="19"/>
  <c r="A279" i="19"/>
  <c r="C278" i="19"/>
  <c r="B278" i="19"/>
  <c r="A278" i="19"/>
  <c r="C277" i="19"/>
  <c r="B277" i="19"/>
  <c r="A277" i="19"/>
  <c r="C276" i="19"/>
  <c r="B276" i="19"/>
  <c r="A276" i="19"/>
  <c r="C275" i="19"/>
  <c r="B275" i="19"/>
  <c r="A275" i="19"/>
  <c r="C274" i="19"/>
  <c r="B274" i="19"/>
  <c r="A274" i="19"/>
  <c r="C273" i="19"/>
  <c r="B273" i="19"/>
  <c r="A273" i="19"/>
  <c r="C272" i="19"/>
  <c r="B272" i="19"/>
  <c r="A272" i="19"/>
  <c r="C271" i="19"/>
  <c r="B271" i="19"/>
  <c r="A271" i="19"/>
  <c r="C270" i="19"/>
  <c r="B270" i="19"/>
  <c r="A270" i="19"/>
  <c r="C269" i="19"/>
  <c r="B269" i="19"/>
  <c r="A269" i="19"/>
  <c r="C268" i="19"/>
  <c r="B268" i="19"/>
  <c r="A268" i="19"/>
  <c r="C267" i="19"/>
  <c r="B267" i="19"/>
  <c r="A267" i="19"/>
  <c r="C266" i="19"/>
  <c r="B266" i="19"/>
  <c r="A266" i="19"/>
  <c r="C265" i="19"/>
  <c r="B265" i="19"/>
  <c r="A265" i="19"/>
  <c r="C264" i="19"/>
  <c r="B264" i="19"/>
  <c r="A264" i="19"/>
  <c r="C263" i="19"/>
  <c r="B263" i="19"/>
  <c r="A263" i="19"/>
  <c r="C262" i="19"/>
  <c r="B262" i="19"/>
  <c r="A262" i="19"/>
  <c r="C261" i="19"/>
  <c r="B261" i="19"/>
  <c r="A261" i="19"/>
  <c r="C260" i="19"/>
  <c r="B260" i="19"/>
  <c r="A260" i="19"/>
  <c r="C259" i="19"/>
  <c r="B259" i="19"/>
  <c r="A259" i="19"/>
  <c r="C258" i="19"/>
  <c r="B258" i="19"/>
  <c r="A258" i="19"/>
  <c r="C257" i="19"/>
  <c r="B257" i="19"/>
  <c r="A257" i="19"/>
  <c r="C256" i="19"/>
  <c r="B256" i="19"/>
  <c r="A256" i="19"/>
  <c r="C255" i="19"/>
  <c r="B255" i="19"/>
  <c r="A255" i="19"/>
  <c r="C254" i="19"/>
  <c r="B254" i="19"/>
  <c r="A254" i="19"/>
  <c r="C253" i="19"/>
  <c r="B253" i="19"/>
  <c r="A253" i="19"/>
  <c r="C252" i="19"/>
  <c r="B252" i="19"/>
  <c r="A252" i="19"/>
  <c r="C251" i="19"/>
  <c r="B251" i="19"/>
  <c r="A251" i="19"/>
  <c r="C250" i="19"/>
  <c r="B250" i="19"/>
  <c r="A250" i="19"/>
  <c r="C249" i="19"/>
  <c r="B249" i="19"/>
  <c r="A249" i="19"/>
  <c r="C248" i="19"/>
  <c r="B248" i="19"/>
  <c r="A248" i="19"/>
  <c r="C247" i="19"/>
  <c r="B247" i="19"/>
  <c r="A247" i="19"/>
  <c r="C246" i="19"/>
  <c r="B246" i="19"/>
  <c r="A246" i="19"/>
  <c r="C245" i="19"/>
  <c r="B245" i="19"/>
  <c r="A245" i="19"/>
  <c r="C244" i="19"/>
  <c r="B244" i="19"/>
  <c r="A244" i="19"/>
  <c r="C243" i="19"/>
  <c r="B243" i="19"/>
  <c r="A243" i="19"/>
  <c r="C242" i="19"/>
  <c r="B242" i="19"/>
  <c r="A242" i="19"/>
  <c r="C241" i="19"/>
  <c r="B241" i="19"/>
  <c r="A241" i="19"/>
  <c r="C240" i="19"/>
  <c r="B240" i="19"/>
  <c r="A240" i="19"/>
  <c r="C239" i="19"/>
  <c r="B239" i="19"/>
  <c r="A239" i="19"/>
  <c r="C238" i="19"/>
  <c r="B238" i="19"/>
  <c r="A238" i="19"/>
  <c r="C237" i="19"/>
  <c r="B237" i="19"/>
  <c r="A237" i="19"/>
  <c r="C236" i="19"/>
  <c r="B236" i="19"/>
  <c r="A236" i="19"/>
  <c r="C235" i="19"/>
  <c r="B235" i="19"/>
  <c r="A235" i="19"/>
  <c r="C234" i="19"/>
  <c r="B234" i="19"/>
  <c r="A234" i="19"/>
  <c r="C233" i="19"/>
  <c r="B233" i="19"/>
  <c r="A233" i="19"/>
  <c r="C232" i="19"/>
  <c r="B232" i="19"/>
  <c r="A232" i="19"/>
  <c r="C231" i="19"/>
  <c r="B231" i="19"/>
  <c r="A231" i="19"/>
  <c r="C230" i="19"/>
  <c r="B230" i="19"/>
  <c r="A230" i="19"/>
  <c r="C229" i="19"/>
  <c r="B229" i="19"/>
  <c r="A229" i="19"/>
  <c r="C228" i="19"/>
  <c r="B228" i="19"/>
  <c r="A228" i="19"/>
  <c r="C227" i="19"/>
  <c r="B227" i="19"/>
  <c r="A227" i="19"/>
  <c r="C226" i="19"/>
  <c r="B226" i="19"/>
  <c r="A226" i="19"/>
  <c r="C225" i="19"/>
  <c r="B225" i="19"/>
  <c r="A225" i="19"/>
  <c r="C224" i="19"/>
  <c r="B224" i="19"/>
  <c r="A224" i="19"/>
  <c r="C223" i="19"/>
  <c r="B223" i="19"/>
  <c r="A223" i="19"/>
  <c r="C222" i="19"/>
  <c r="B222" i="19"/>
  <c r="A222" i="19"/>
  <c r="C221" i="19"/>
  <c r="B221" i="19"/>
  <c r="A221" i="19"/>
  <c r="C220" i="19"/>
  <c r="B220" i="19"/>
  <c r="A220" i="19"/>
  <c r="C219" i="19"/>
  <c r="B219" i="19"/>
  <c r="A219" i="19"/>
  <c r="C218" i="19"/>
  <c r="B218" i="19"/>
  <c r="A218" i="19"/>
  <c r="C217" i="19"/>
  <c r="B217" i="19"/>
  <c r="A217" i="19"/>
  <c r="C216" i="19"/>
  <c r="B216" i="19"/>
  <c r="A216" i="19"/>
  <c r="C215" i="19"/>
  <c r="B215" i="19"/>
  <c r="A215" i="19"/>
  <c r="C214" i="19"/>
  <c r="B214" i="19"/>
  <c r="A214" i="19"/>
  <c r="C213" i="19"/>
  <c r="B213" i="19"/>
  <c r="A213" i="19"/>
  <c r="C212" i="19"/>
  <c r="B212" i="19"/>
  <c r="A212" i="19"/>
  <c r="C211" i="19"/>
  <c r="B211" i="19"/>
  <c r="A211" i="19"/>
  <c r="C210" i="19"/>
  <c r="B210" i="19"/>
  <c r="A210" i="19"/>
  <c r="C209" i="19"/>
  <c r="B209" i="19"/>
  <c r="A209" i="19"/>
  <c r="C208" i="19"/>
  <c r="B208" i="19"/>
  <c r="A208" i="19"/>
  <c r="C207" i="19"/>
  <c r="B207" i="19"/>
  <c r="A207" i="19"/>
  <c r="C206" i="19"/>
  <c r="B206" i="19"/>
  <c r="A206" i="19"/>
  <c r="C205" i="19"/>
  <c r="B205" i="19"/>
  <c r="A205" i="19"/>
  <c r="C204" i="19"/>
  <c r="B204" i="19"/>
  <c r="A204" i="19"/>
  <c r="C203" i="19"/>
  <c r="B203" i="19"/>
  <c r="A203" i="19"/>
  <c r="C202" i="19"/>
  <c r="B202" i="19"/>
  <c r="A202" i="19"/>
  <c r="C201" i="19"/>
  <c r="B201" i="19"/>
  <c r="A201" i="19"/>
  <c r="C200" i="19"/>
  <c r="B200" i="19"/>
  <c r="A200" i="19"/>
  <c r="C199" i="19"/>
  <c r="B199" i="19"/>
  <c r="A199" i="19"/>
  <c r="C198" i="19"/>
  <c r="B198" i="19"/>
  <c r="A198" i="19"/>
  <c r="C197" i="19"/>
  <c r="B197" i="19"/>
  <c r="A197" i="19"/>
  <c r="C196" i="19"/>
  <c r="B196" i="19"/>
  <c r="A196" i="19"/>
  <c r="C195" i="19"/>
  <c r="B195" i="19"/>
  <c r="A195" i="19"/>
  <c r="C194" i="19"/>
  <c r="B194" i="19"/>
  <c r="A194" i="19"/>
  <c r="C193" i="19"/>
  <c r="B193" i="19"/>
  <c r="A193" i="19"/>
  <c r="C192" i="19"/>
  <c r="B192" i="19"/>
  <c r="A192" i="19"/>
  <c r="C191" i="19"/>
  <c r="B191" i="19"/>
  <c r="A191" i="19"/>
  <c r="C190" i="19"/>
  <c r="B190" i="19"/>
  <c r="A190" i="19"/>
  <c r="C189" i="19"/>
  <c r="B189" i="19"/>
  <c r="A189" i="19"/>
  <c r="C188" i="19"/>
  <c r="B188" i="19"/>
  <c r="A188" i="19"/>
  <c r="C187" i="19"/>
  <c r="B187" i="19"/>
  <c r="A187" i="19"/>
  <c r="C186" i="19"/>
  <c r="B186" i="19"/>
  <c r="A186" i="19"/>
  <c r="C185" i="19"/>
  <c r="B185" i="19"/>
  <c r="A185" i="19"/>
  <c r="C184" i="19"/>
  <c r="B184" i="19"/>
  <c r="A184" i="19"/>
  <c r="C183" i="19"/>
  <c r="B183" i="19"/>
  <c r="A183" i="19"/>
  <c r="C182" i="19"/>
  <c r="B182" i="19"/>
  <c r="A182" i="19"/>
  <c r="C181" i="19"/>
  <c r="B181" i="19"/>
  <c r="A181" i="19"/>
  <c r="C180" i="19"/>
  <c r="B180" i="19"/>
  <c r="A180" i="19"/>
  <c r="C179" i="19"/>
  <c r="B179" i="19"/>
  <c r="A179" i="19"/>
  <c r="C178" i="19"/>
  <c r="B178" i="19"/>
  <c r="A178" i="19"/>
  <c r="C177" i="19"/>
  <c r="B177" i="19"/>
  <c r="A177" i="19"/>
  <c r="C176" i="19"/>
  <c r="B176" i="19"/>
  <c r="A176" i="19"/>
  <c r="C175" i="19"/>
  <c r="B175" i="19"/>
  <c r="A175" i="19"/>
  <c r="C174" i="19"/>
  <c r="B174" i="19"/>
  <c r="A174" i="19"/>
  <c r="C173" i="19"/>
  <c r="B173" i="19"/>
  <c r="A173" i="19"/>
  <c r="C172" i="19"/>
  <c r="B172" i="19"/>
  <c r="A172" i="19"/>
  <c r="C171" i="19"/>
  <c r="B171" i="19"/>
  <c r="A171" i="19"/>
  <c r="C170" i="19"/>
  <c r="B170" i="19"/>
  <c r="A170" i="19"/>
  <c r="C169" i="19"/>
  <c r="B169" i="19"/>
  <c r="A169" i="19"/>
  <c r="C168" i="19"/>
  <c r="B168" i="19"/>
  <c r="A168" i="19"/>
  <c r="C167" i="19"/>
  <c r="B167" i="19"/>
  <c r="A167" i="19"/>
  <c r="C166" i="19"/>
  <c r="B166" i="19"/>
  <c r="A166" i="19"/>
  <c r="C165" i="19"/>
  <c r="B165" i="19"/>
  <c r="A165" i="19"/>
  <c r="C164" i="19"/>
  <c r="B164" i="19"/>
  <c r="A164" i="19"/>
  <c r="C163" i="19"/>
  <c r="B163" i="19"/>
  <c r="A163" i="19"/>
  <c r="C162" i="19"/>
  <c r="B162" i="19"/>
  <c r="A162" i="19"/>
  <c r="C161" i="19"/>
  <c r="B161" i="19"/>
  <c r="A161" i="19"/>
  <c r="C160" i="19"/>
  <c r="B160" i="19"/>
  <c r="A160" i="19"/>
  <c r="C159" i="19"/>
  <c r="B159" i="19"/>
  <c r="A159" i="19"/>
  <c r="C158" i="19"/>
  <c r="B158" i="19"/>
  <c r="A158" i="19"/>
  <c r="C157" i="19"/>
  <c r="B157" i="19"/>
  <c r="A157" i="19"/>
  <c r="C156" i="19"/>
  <c r="B156" i="19"/>
  <c r="A156" i="19"/>
  <c r="C155" i="19"/>
  <c r="B155" i="19"/>
  <c r="A155" i="19"/>
  <c r="C154" i="19"/>
  <c r="B154" i="19"/>
  <c r="A154" i="19"/>
  <c r="C153" i="19"/>
  <c r="B153" i="19"/>
  <c r="A153" i="19"/>
  <c r="C152" i="19"/>
  <c r="B152" i="19"/>
  <c r="A152" i="19"/>
  <c r="C151" i="19"/>
  <c r="B151" i="19"/>
  <c r="A151" i="19"/>
  <c r="C150" i="19"/>
  <c r="B150" i="19"/>
  <c r="A150" i="19"/>
  <c r="C149" i="19"/>
  <c r="B149" i="19"/>
  <c r="A149" i="19"/>
  <c r="C148" i="19"/>
  <c r="B148" i="19"/>
  <c r="A148" i="19"/>
  <c r="C147" i="19"/>
  <c r="B147" i="19"/>
  <c r="A147" i="19"/>
  <c r="C146" i="19"/>
  <c r="B146" i="19"/>
  <c r="A146" i="19"/>
  <c r="C145" i="19"/>
  <c r="B145" i="19"/>
  <c r="A145" i="19"/>
  <c r="C144" i="19"/>
  <c r="B144" i="19"/>
  <c r="A144" i="19"/>
  <c r="C143" i="19"/>
  <c r="B143" i="19"/>
  <c r="A143" i="19"/>
  <c r="C142" i="19"/>
  <c r="B142" i="19"/>
  <c r="A142" i="19"/>
  <c r="C141" i="19"/>
  <c r="B141" i="19"/>
  <c r="A141" i="19"/>
  <c r="C140" i="19"/>
  <c r="B140" i="19"/>
  <c r="A140" i="19"/>
  <c r="C139" i="19"/>
  <c r="B139" i="19"/>
  <c r="A139" i="19"/>
  <c r="C138" i="19"/>
  <c r="B138" i="19"/>
  <c r="A138" i="19"/>
  <c r="C137" i="19"/>
  <c r="B137" i="19"/>
  <c r="A137" i="19"/>
  <c r="C136" i="19"/>
  <c r="B136" i="19"/>
  <c r="A136" i="19"/>
  <c r="C135" i="19"/>
  <c r="B135" i="19"/>
  <c r="A135" i="19"/>
  <c r="C134" i="19"/>
  <c r="B134" i="19"/>
  <c r="A134" i="19"/>
  <c r="C133" i="19"/>
  <c r="B133" i="19"/>
  <c r="A133" i="19"/>
  <c r="C132" i="19"/>
  <c r="B132" i="19"/>
  <c r="A132" i="19"/>
  <c r="C131" i="19"/>
  <c r="B131" i="19"/>
  <c r="A131" i="19"/>
  <c r="C130" i="19"/>
  <c r="B130" i="19"/>
  <c r="A130" i="19"/>
  <c r="C129" i="19"/>
  <c r="B129" i="19"/>
  <c r="A129" i="19"/>
  <c r="C128" i="19"/>
  <c r="B128" i="19"/>
  <c r="A128" i="19"/>
  <c r="C127" i="19"/>
  <c r="B127" i="19"/>
  <c r="A127" i="19"/>
  <c r="C126" i="19"/>
  <c r="B126" i="19"/>
  <c r="A126" i="19"/>
  <c r="C125" i="19"/>
  <c r="B125" i="19"/>
  <c r="A125" i="19"/>
  <c r="C124" i="19"/>
  <c r="B124" i="19"/>
  <c r="A124" i="19"/>
  <c r="C123" i="19"/>
  <c r="B123" i="19"/>
  <c r="A123" i="19"/>
  <c r="C122" i="19"/>
  <c r="B122" i="19"/>
  <c r="A122" i="19"/>
  <c r="C121" i="19"/>
  <c r="B121" i="19"/>
  <c r="A121" i="19"/>
  <c r="C120" i="19"/>
  <c r="B120" i="19"/>
  <c r="A120" i="19"/>
  <c r="C119" i="19"/>
  <c r="B119" i="19"/>
  <c r="A119" i="19"/>
  <c r="C118" i="19"/>
  <c r="B118" i="19"/>
  <c r="A118" i="19"/>
  <c r="C117" i="19"/>
  <c r="B117" i="19"/>
  <c r="A117" i="19"/>
  <c r="C116" i="19"/>
  <c r="B116" i="19"/>
  <c r="A116" i="19"/>
  <c r="C115" i="19"/>
  <c r="B115" i="19"/>
  <c r="A115" i="19"/>
  <c r="C114" i="19"/>
  <c r="B114" i="19"/>
  <c r="A114" i="19"/>
  <c r="C113" i="19"/>
  <c r="B113" i="19"/>
  <c r="A113" i="19"/>
  <c r="C112" i="19"/>
  <c r="B112" i="19"/>
  <c r="A112" i="19"/>
  <c r="C111" i="19"/>
  <c r="B111" i="19"/>
  <c r="A111" i="19"/>
  <c r="C110" i="19"/>
  <c r="B110" i="19"/>
  <c r="A110" i="19"/>
  <c r="C109" i="19"/>
  <c r="B109" i="19"/>
  <c r="A109" i="19"/>
  <c r="C108" i="19"/>
  <c r="B108" i="19"/>
  <c r="A108" i="19"/>
  <c r="C107" i="19"/>
  <c r="B107" i="19"/>
  <c r="A107" i="19"/>
  <c r="C106" i="19"/>
  <c r="B106" i="19"/>
  <c r="A106" i="19"/>
  <c r="C105" i="19"/>
  <c r="B105" i="19"/>
  <c r="A105" i="19"/>
  <c r="C104" i="19"/>
  <c r="B104" i="19"/>
  <c r="A104" i="19"/>
  <c r="C103" i="19"/>
  <c r="B103" i="19"/>
  <c r="A103" i="19"/>
  <c r="C102" i="19"/>
  <c r="B102" i="19"/>
  <c r="A102" i="19"/>
  <c r="C101" i="19"/>
  <c r="B101" i="19"/>
  <c r="A101" i="19"/>
  <c r="C100" i="19"/>
  <c r="B100" i="19"/>
  <c r="A100" i="19"/>
  <c r="C99" i="19"/>
  <c r="B99" i="19"/>
  <c r="A99" i="19"/>
  <c r="C98" i="19"/>
  <c r="B98" i="19"/>
  <c r="A98" i="19"/>
  <c r="C97" i="19"/>
  <c r="B97" i="19"/>
  <c r="A97" i="19"/>
  <c r="C96" i="19"/>
  <c r="B96" i="19"/>
  <c r="A96" i="19"/>
  <c r="C95" i="19"/>
  <c r="B95" i="19"/>
  <c r="A95" i="19"/>
  <c r="C94" i="19"/>
  <c r="B94" i="19"/>
  <c r="A94" i="19"/>
  <c r="C93" i="19"/>
  <c r="B93" i="19"/>
  <c r="A93" i="19"/>
  <c r="C92" i="19"/>
  <c r="B92" i="19"/>
  <c r="A92" i="19"/>
  <c r="C91" i="19"/>
  <c r="B91" i="19"/>
  <c r="A91" i="19"/>
  <c r="C90" i="19"/>
  <c r="B90" i="19"/>
  <c r="A90" i="19"/>
  <c r="C89" i="19"/>
  <c r="B89" i="19"/>
  <c r="A89" i="19"/>
  <c r="C88" i="19"/>
  <c r="B88" i="19"/>
  <c r="A88" i="19"/>
  <c r="C87" i="19"/>
  <c r="B87" i="19"/>
  <c r="A87" i="19"/>
  <c r="C86" i="19"/>
  <c r="B86" i="19"/>
  <c r="A86" i="19"/>
  <c r="C85" i="19"/>
  <c r="B85" i="19"/>
  <c r="A85" i="19"/>
  <c r="C84" i="19"/>
  <c r="B84" i="19"/>
  <c r="A84" i="19"/>
  <c r="C83" i="19"/>
  <c r="B83" i="19"/>
  <c r="A83" i="19"/>
  <c r="C82" i="19"/>
  <c r="B82" i="19"/>
  <c r="A82" i="19"/>
  <c r="C81" i="19"/>
  <c r="B81" i="19"/>
  <c r="A81" i="19"/>
  <c r="C80" i="19"/>
  <c r="B80" i="19"/>
  <c r="A80" i="19"/>
  <c r="C79" i="19"/>
  <c r="B79" i="19"/>
  <c r="A79" i="19"/>
  <c r="C78" i="19"/>
  <c r="B78" i="19"/>
  <c r="A78" i="19"/>
  <c r="C77" i="19"/>
  <c r="B77" i="19"/>
  <c r="A77" i="19"/>
  <c r="C76" i="19"/>
  <c r="B76" i="19"/>
  <c r="A76" i="19"/>
  <c r="C75" i="19"/>
  <c r="B75" i="19"/>
  <c r="A75" i="19"/>
  <c r="C74" i="19"/>
  <c r="B74" i="19"/>
  <c r="A74" i="19"/>
  <c r="C73" i="19"/>
  <c r="B73" i="19"/>
  <c r="A73" i="19"/>
  <c r="C72" i="19"/>
  <c r="B72" i="19"/>
  <c r="A72" i="19"/>
  <c r="C71" i="19"/>
  <c r="B71" i="19"/>
  <c r="A71" i="19"/>
  <c r="C70" i="19"/>
  <c r="B70" i="19"/>
  <c r="A70" i="19"/>
  <c r="C69" i="19"/>
  <c r="B69" i="19"/>
  <c r="A69" i="19"/>
  <c r="C68" i="19"/>
  <c r="B68" i="19"/>
  <c r="A68" i="19"/>
  <c r="C67" i="19"/>
  <c r="B67" i="19"/>
  <c r="A67" i="19"/>
  <c r="C66" i="19"/>
  <c r="B66" i="19"/>
  <c r="A66" i="19"/>
  <c r="C65" i="19"/>
  <c r="B65" i="19"/>
  <c r="A65" i="19"/>
  <c r="C64" i="19"/>
  <c r="B64" i="19"/>
  <c r="A64" i="19"/>
  <c r="C63" i="19"/>
  <c r="B63" i="19"/>
  <c r="A63" i="19"/>
  <c r="C62" i="19"/>
  <c r="B62" i="19"/>
  <c r="A62" i="19"/>
  <c r="C61" i="19"/>
  <c r="B61" i="19"/>
  <c r="A61" i="19"/>
  <c r="C60" i="19"/>
  <c r="B60" i="19"/>
  <c r="A60" i="19"/>
  <c r="C59" i="19"/>
  <c r="B59" i="19"/>
  <c r="A59" i="19"/>
  <c r="C58" i="19"/>
  <c r="B58" i="19"/>
  <c r="A58" i="19"/>
  <c r="C57" i="19"/>
  <c r="B57" i="19"/>
  <c r="A57" i="19"/>
  <c r="C56" i="19"/>
  <c r="B56" i="19"/>
  <c r="A56" i="19"/>
  <c r="C55" i="19"/>
  <c r="B55" i="19"/>
  <c r="A55" i="19"/>
  <c r="C54" i="19"/>
  <c r="B54" i="19"/>
  <c r="A54" i="19"/>
  <c r="C53" i="19"/>
  <c r="B53" i="19"/>
  <c r="A53" i="19"/>
  <c r="C52" i="19"/>
  <c r="B52" i="19"/>
  <c r="A52" i="19"/>
  <c r="C51" i="19"/>
  <c r="B51" i="19"/>
  <c r="A51" i="19"/>
  <c r="C50" i="19"/>
  <c r="B50" i="19"/>
  <c r="A50" i="19"/>
  <c r="C49" i="19"/>
  <c r="B49" i="19"/>
  <c r="A49" i="19"/>
  <c r="C48" i="19"/>
  <c r="B48" i="19"/>
  <c r="A48" i="19"/>
  <c r="C47" i="19"/>
  <c r="B47" i="19"/>
  <c r="A47" i="19"/>
  <c r="C46" i="19"/>
  <c r="B46" i="19"/>
  <c r="A46" i="19"/>
  <c r="C45" i="19"/>
  <c r="B45" i="19"/>
  <c r="A45" i="19"/>
  <c r="C44" i="19"/>
  <c r="B44" i="19"/>
  <c r="A44" i="19"/>
  <c r="C43" i="19"/>
  <c r="B43" i="19"/>
  <c r="A43" i="19"/>
  <c r="C42" i="19"/>
  <c r="B42" i="19"/>
  <c r="A42" i="19"/>
  <c r="C41" i="19"/>
  <c r="B41" i="19"/>
  <c r="A41" i="19"/>
  <c r="C40" i="19"/>
  <c r="B40" i="19"/>
  <c r="A40" i="19"/>
  <c r="C39" i="19"/>
  <c r="B39" i="19"/>
  <c r="A39" i="19"/>
  <c r="C38" i="19"/>
  <c r="B38" i="19"/>
  <c r="A38" i="19"/>
  <c r="C37" i="19"/>
  <c r="B37" i="19"/>
  <c r="A37" i="19"/>
  <c r="C36" i="19"/>
  <c r="B36" i="19"/>
  <c r="A36" i="19"/>
  <c r="C35" i="19"/>
  <c r="B35" i="19"/>
  <c r="A35" i="19"/>
  <c r="C34" i="19"/>
  <c r="B34" i="19"/>
  <c r="A34" i="19"/>
  <c r="C33" i="19"/>
  <c r="B33" i="19"/>
  <c r="A33" i="19"/>
  <c r="C32" i="19"/>
  <c r="B32" i="19"/>
  <c r="A32" i="19"/>
  <c r="C31" i="19"/>
  <c r="B31" i="19"/>
  <c r="A31" i="19"/>
  <c r="C30" i="19"/>
  <c r="B30" i="19"/>
  <c r="A30" i="19"/>
  <c r="C29" i="19"/>
  <c r="B29" i="19"/>
  <c r="A29" i="19"/>
  <c r="C28" i="19"/>
  <c r="B28" i="19"/>
  <c r="A28" i="19"/>
  <c r="C27" i="19"/>
  <c r="B27" i="19"/>
  <c r="A27" i="19"/>
  <c r="C26" i="19"/>
  <c r="A26" i="19"/>
  <c r="C25" i="19"/>
  <c r="B25" i="19"/>
  <c r="A25" i="19"/>
  <c r="C24" i="19"/>
  <c r="B24" i="19"/>
  <c r="A24" i="19"/>
  <c r="C23" i="19"/>
  <c r="B23" i="19"/>
  <c r="A23" i="19"/>
  <c r="C22" i="19"/>
  <c r="B22" i="19"/>
  <c r="A22" i="19"/>
  <c r="C21" i="19"/>
  <c r="B21" i="19"/>
  <c r="A21" i="19"/>
  <c r="C20" i="19"/>
  <c r="B20" i="19"/>
  <c r="A20" i="19"/>
  <c r="C19" i="19"/>
  <c r="B19" i="19"/>
  <c r="A19" i="19"/>
  <c r="C18" i="19"/>
  <c r="B18" i="19"/>
  <c r="A18" i="19"/>
  <c r="C17" i="19"/>
  <c r="B17" i="19"/>
  <c r="A17" i="19"/>
  <c r="C16" i="19"/>
  <c r="B16" i="19"/>
  <c r="A16" i="19"/>
  <c r="C15" i="19"/>
  <c r="B15" i="19"/>
  <c r="A15" i="19"/>
  <c r="C14" i="19"/>
  <c r="B14" i="19"/>
  <c r="A14" i="19"/>
  <c r="C13" i="19"/>
  <c r="B13" i="19"/>
  <c r="A13" i="19"/>
  <c r="C12" i="19"/>
  <c r="B12" i="19"/>
  <c r="A12" i="19"/>
  <c r="C11" i="19"/>
  <c r="B11" i="19"/>
  <c r="A11" i="19"/>
  <c r="C10" i="19"/>
  <c r="B10" i="19"/>
  <c r="A10" i="19"/>
  <c r="C9" i="19"/>
  <c r="B9" i="19"/>
  <c r="A9" i="19"/>
  <c r="C8" i="19"/>
  <c r="B8" i="19"/>
  <c r="A8" i="19"/>
  <c r="C7" i="19"/>
  <c r="B7" i="19"/>
  <c r="A7" i="19"/>
  <c r="C6" i="19"/>
  <c r="B6" i="19"/>
  <c r="A6" i="19"/>
  <c r="C5" i="19"/>
  <c r="B5" i="19"/>
  <c r="A5" i="19"/>
  <c r="C4" i="19"/>
  <c r="B4" i="19"/>
  <c r="A4" i="19"/>
  <c r="C3" i="19"/>
  <c r="B3" i="19"/>
  <c r="A3" i="19"/>
  <c r="C2" i="19"/>
  <c r="B2" i="19"/>
  <c r="A2" i="19"/>
  <c r="C410" i="17"/>
  <c r="B410" i="17"/>
  <c r="C409" i="17"/>
  <c r="B409" i="17"/>
  <c r="C408" i="17"/>
  <c r="B408" i="17"/>
  <c r="C407" i="17"/>
  <c r="B407" i="17"/>
  <c r="C406" i="17"/>
  <c r="B406" i="17"/>
  <c r="C405" i="17"/>
  <c r="B405" i="17"/>
  <c r="C404" i="17"/>
  <c r="B404" i="17"/>
  <c r="C403" i="17"/>
  <c r="B403" i="17"/>
  <c r="C402" i="17"/>
  <c r="B402" i="17"/>
  <c r="C401" i="17"/>
  <c r="B401" i="17"/>
  <c r="C400" i="17"/>
  <c r="B400" i="17"/>
  <c r="C399" i="17"/>
  <c r="B399" i="17"/>
  <c r="C398" i="17"/>
  <c r="B398" i="17"/>
  <c r="C397" i="17"/>
  <c r="B397" i="17"/>
  <c r="C396" i="17"/>
  <c r="B396" i="17"/>
  <c r="C395" i="17"/>
  <c r="B395" i="17"/>
  <c r="C394" i="17"/>
  <c r="B394" i="17"/>
  <c r="C393" i="17"/>
  <c r="B393" i="17"/>
  <c r="C392" i="17"/>
  <c r="B392" i="17"/>
  <c r="C391" i="17"/>
  <c r="B391" i="17"/>
  <c r="C390" i="17"/>
  <c r="B390" i="17"/>
  <c r="C389" i="17"/>
  <c r="B389" i="17"/>
  <c r="C388" i="17"/>
  <c r="B388" i="17"/>
  <c r="C387" i="17"/>
  <c r="B387" i="17"/>
  <c r="C386" i="17"/>
  <c r="B386" i="17"/>
  <c r="I385" i="17"/>
  <c r="C385" i="17"/>
  <c r="B385" i="17"/>
  <c r="A385" i="17"/>
  <c r="C384" i="17"/>
  <c r="B384" i="17"/>
  <c r="A384" i="17"/>
  <c r="I383" i="17"/>
  <c r="C383" i="17"/>
  <c r="B383" i="17"/>
  <c r="A383" i="17"/>
  <c r="C382" i="17"/>
  <c r="B382" i="17"/>
  <c r="A382" i="17"/>
  <c r="C381" i="17"/>
  <c r="B381" i="17"/>
  <c r="A381" i="17"/>
  <c r="C380" i="17"/>
  <c r="B380" i="17"/>
  <c r="A380" i="17"/>
  <c r="C379" i="17"/>
  <c r="B379" i="17"/>
  <c r="A379" i="17"/>
  <c r="C378" i="17"/>
  <c r="B378" i="17"/>
  <c r="A378" i="17"/>
  <c r="C377" i="17"/>
  <c r="B377" i="17"/>
  <c r="A377" i="17"/>
  <c r="C376" i="17"/>
  <c r="B376" i="17"/>
  <c r="A376" i="17"/>
  <c r="C375" i="17"/>
  <c r="B375" i="17"/>
  <c r="A375" i="17"/>
  <c r="C374" i="17"/>
  <c r="B374" i="17"/>
  <c r="A374" i="17"/>
  <c r="C373" i="17"/>
  <c r="B373" i="17"/>
  <c r="A373" i="17"/>
  <c r="C372" i="17"/>
  <c r="B372" i="17"/>
  <c r="A372" i="17"/>
  <c r="C371" i="17"/>
  <c r="B371" i="17"/>
  <c r="A371" i="17"/>
  <c r="L370" i="17"/>
  <c r="K370" i="17"/>
  <c r="J370" i="17"/>
  <c r="I370" i="17"/>
  <c r="C370" i="17"/>
  <c r="B370" i="17"/>
  <c r="A370" i="17"/>
  <c r="C369" i="17"/>
  <c r="B369" i="17"/>
  <c r="A369" i="17"/>
  <c r="C368" i="17"/>
  <c r="B368" i="17"/>
  <c r="A368" i="17"/>
  <c r="C367" i="17"/>
  <c r="B367" i="17"/>
  <c r="A367" i="17"/>
  <c r="C366" i="17"/>
  <c r="B366" i="17"/>
  <c r="A366" i="17"/>
  <c r="L365" i="17"/>
  <c r="K365" i="17"/>
  <c r="J365" i="17"/>
  <c r="I365" i="17"/>
  <c r="C365" i="17"/>
  <c r="B365" i="17"/>
  <c r="A365" i="17"/>
  <c r="C364" i="17"/>
  <c r="B364" i="17"/>
  <c r="A364" i="17"/>
  <c r="C363" i="17"/>
  <c r="B363" i="17"/>
  <c r="A363" i="17"/>
  <c r="C362" i="17"/>
  <c r="B362" i="17"/>
  <c r="A362" i="17"/>
  <c r="C361" i="17"/>
  <c r="B361" i="17"/>
  <c r="A361" i="17"/>
  <c r="C360" i="17"/>
  <c r="B360" i="17"/>
  <c r="A360" i="17"/>
  <c r="C359" i="17"/>
  <c r="B359" i="17"/>
  <c r="A359" i="17"/>
  <c r="C358" i="17"/>
  <c r="B358" i="17"/>
  <c r="A358" i="17"/>
  <c r="C357" i="17"/>
  <c r="B357" i="17"/>
  <c r="A357" i="17"/>
  <c r="C356" i="17"/>
  <c r="B356" i="17"/>
  <c r="A356" i="17"/>
  <c r="C355" i="17"/>
  <c r="B355" i="17"/>
  <c r="A355" i="17"/>
  <c r="C354" i="17"/>
  <c r="B354" i="17"/>
  <c r="A354" i="17"/>
  <c r="C353" i="17"/>
  <c r="B353" i="17"/>
  <c r="A353" i="17"/>
  <c r="C352" i="17"/>
  <c r="B352" i="17"/>
  <c r="A352" i="17"/>
  <c r="C351" i="17"/>
  <c r="B351" i="17"/>
  <c r="A351" i="17"/>
  <c r="C350" i="17"/>
  <c r="B350" i="17"/>
  <c r="A350" i="17"/>
  <c r="C349" i="17"/>
  <c r="B349" i="17"/>
  <c r="A349" i="17"/>
  <c r="C348" i="17"/>
  <c r="B348" i="17"/>
  <c r="A348" i="17"/>
  <c r="C347" i="17"/>
  <c r="B347" i="17"/>
  <c r="A347" i="17"/>
  <c r="C346" i="17"/>
  <c r="B346" i="17"/>
  <c r="A346" i="17"/>
  <c r="C345" i="17"/>
  <c r="B345" i="17"/>
  <c r="A345" i="17"/>
  <c r="C344" i="17"/>
  <c r="B344" i="17"/>
  <c r="A344" i="17"/>
  <c r="C343" i="17"/>
  <c r="B343" i="17"/>
  <c r="A343" i="17"/>
  <c r="C342" i="17"/>
  <c r="B342" i="17"/>
  <c r="A342" i="17"/>
  <c r="C341" i="17"/>
  <c r="B341" i="17"/>
  <c r="A341" i="17"/>
  <c r="C340" i="17"/>
  <c r="B340" i="17"/>
  <c r="A340" i="17"/>
  <c r="C339" i="17"/>
  <c r="B339" i="17"/>
  <c r="A339" i="17"/>
  <c r="C338" i="17"/>
  <c r="B338" i="17"/>
  <c r="A338" i="17"/>
  <c r="C337" i="17"/>
  <c r="B337" i="17"/>
  <c r="A337" i="17"/>
  <c r="C336" i="17"/>
  <c r="B336" i="17"/>
  <c r="A336" i="17"/>
  <c r="C335" i="17"/>
  <c r="B335" i="17"/>
  <c r="A335" i="17"/>
  <c r="C334" i="17"/>
  <c r="B334" i="17"/>
  <c r="A334" i="17"/>
  <c r="C333" i="17"/>
  <c r="B333" i="17"/>
  <c r="A333" i="17"/>
  <c r="C332" i="17"/>
  <c r="B332" i="17"/>
  <c r="A332" i="17"/>
  <c r="C331" i="17"/>
  <c r="B331" i="17"/>
  <c r="A331" i="17"/>
  <c r="C330" i="17"/>
  <c r="B330" i="17"/>
  <c r="A330" i="17"/>
  <c r="C329" i="17"/>
  <c r="B329" i="17"/>
  <c r="A329" i="17"/>
  <c r="C328" i="17"/>
  <c r="B328" i="17"/>
  <c r="A328" i="17"/>
  <c r="C327" i="17"/>
  <c r="B327" i="17"/>
  <c r="A327" i="17"/>
  <c r="C326" i="17"/>
  <c r="B326" i="17"/>
  <c r="A326" i="17"/>
  <c r="C325" i="17"/>
  <c r="B325" i="17"/>
  <c r="A325" i="17"/>
  <c r="C324" i="17"/>
  <c r="B324" i="17"/>
  <c r="A324" i="17"/>
  <c r="C323" i="17"/>
  <c r="B323" i="17"/>
  <c r="A323" i="17"/>
  <c r="C322" i="17"/>
  <c r="B322" i="17"/>
  <c r="A322" i="17"/>
  <c r="C321" i="17"/>
  <c r="B321" i="17"/>
  <c r="A321" i="17"/>
  <c r="C320" i="17"/>
  <c r="B320" i="17"/>
  <c r="A320" i="17"/>
  <c r="C319" i="17"/>
  <c r="B319" i="17"/>
  <c r="A319" i="17"/>
  <c r="C318" i="17"/>
  <c r="B318" i="17"/>
  <c r="A318" i="17"/>
  <c r="C317" i="17"/>
  <c r="B317" i="17"/>
  <c r="A317" i="17"/>
  <c r="C316" i="17"/>
  <c r="B316" i="17"/>
  <c r="A316" i="17"/>
  <c r="C315" i="17"/>
  <c r="B315" i="17"/>
  <c r="A315" i="17"/>
  <c r="C314" i="17"/>
  <c r="B314" i="17"/>
  <c r="A314" i="17"/>
  <c r="C313" i="17"/>
  <c r="B313" i="17"/>
  <c r="A313" i="17"/>
  <c r="C312" i="17"/>
  <c r="B312" i="17"/>
  <c r="A312" i="17"/>
  <c r="C311" i="17"/>
  <c r="B311" i="17"/>
  <c r="A311" i="17"/>
  <c r="C310" i="17"/>
  <c r="B310" i="17"/>
  <c r="A310" i="17"/>
  <c r="C309" i="17"/>
  <c r="B309" i="17"/>
  <c r="A309" i="17"/>
  <c r="C308" i="17"/>
  <c r="B308" i="17"/>
  <c r="A308" i="17"/>
  <c r="C307" i="17"/>
  <c r="B307" i="17"/>
  <c r="A307" i="17"/>
  <c r="C306" i="17"/>
  <c r="B306" i="17"/>
  <c r="A306" i="17"/>
  <c r="C305" i="17"/>
  <c r="B305" i="17"/>
  <c r="A305" i="17"/>
  <c r="C304" i="17"/>
  <c r="B304" i="17"/>
  <c r="A304" i="17"/>
  <c r="C303" i="17"/>
  <c r="B303" i="17"/>
  <c r="A303" i="17"/>
  <c r="C302" i="17"/>
  <c r="B302" i="17"/>
  <c r="A302" i="17"/>
  <c r="C301" i="17"/>
  <c r="B301" i="17"/>
  <c r="A301" i="17"/>
  <c r="C300" i="17"/>
  <c r="B300" i="17"/>
  <c r="A300" i="17"/>
  <c r="C299" i="17"/>
  <c r="B299" i="17"/>
  <c r="A299" i="17"/>
  <c r="C298" i="17"/>
  <c r="B298" i="17"/>
  <c r="A298" i="17"/>
  <c r="C297" i="17"/>
  <c r="B297" i="17"/>
  <c r="A297" i="17"/>
  <c r="C296" i="17"/>
  <c r="B296" i="17"/>
  <c r="A296" i="17"/>
  <c r="C295" i="17"/>
  <c r="B295" i="17"/>
  <c r="A295" i="17"/>
  <c r="C294" i="17"/>
  <c r="B294" i="17"/>
  <c r="A294" i="17"/>
  <c r="C293" i="17"/>
  <c r="B293" i="17"/>
  <c r="A293" i="17"/>
  <c r="C292" i="17"/>
  <c r="B292" i="17"/>
  <c r="A292" i="17"/>
  <c r="C291" i="17"/>
  <c r="B291" i="17"/>
  <c r="A291" i="17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B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3" i="17"/>
  <c r="B3" i="17"/>
  <c r="A3" i="17"/>
  <c r="L30" i="14" l="1"/>
  <c r="L29" i="14"/>
  <c r="L28" i="14"/>
  <c r="L31" i="14" l="1"/>
  <c r="F22" i="14" l="1"/>
  <c r="C22" i="14"/>
  <c r="D39" i="14" l="1"/>
  <c r="D3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8" i="14"/>
  <c r="O22" i="14"/>
  <c r="L22" i="14"/>
  <c r="I22" i="14"/>
  <c r="E23" i="14"/>
  <c r="E22" i="14"/>
  <c r="B22" i="14"/>
  <c r="B23" i="14"/>
  <c r="E24" i="14" l="1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N52" i="22"/>
  <c r="M52" i="22"/>
  <c r="L52" i="22"/>
  <c r="K52" i="22"/>
  <c r="B52" i="22"/>
  <c r="A52" i="22"/>
  <c r="B48" i="22"/>
  <c r="A48" i="22"/>
  <c r="B50" i="22"/>
  <c r="A50" i="22"/>
  <c r="B49" i="22"/>
  <c r="A49" i="22"/>
  <c r="B51" i="22"/>
  <c r="A51" i="22"/>
  <c r="B43" i="22"/>
  <c r="A43" i="22"/>
  <c r="B42" i="22"/>
  <c r="A42" i="22"/>
  <c r="B47" i="22"/>
  <c r="A47" i="22"/>
  <c r="B44" i="22"/>
  <c r="A44" i="22"/>
  <c r="B45" i="22"/>
  <c r="A45" i="22"/>
  <c r="B41" i="22"/>
  <c r="A41" i="22"/>
  <c r="B40" i="22"/>
  <c r="A40" i="22"/>
  <c r="B46" i="22"/>
  <c r="A46" i="22"/>
  <c r="B37" i="22"/>
  <c r="A37" i="22"/>
  <c r="B39" i="22"/>
  <c r="A39" i="22"/>
  <c r="B36" i="22"/>
  <c r="A36" i="22"/>
  <c r="B38" i="22"/>
  <c r="A38" i="22"/>
  <c r="B34" i="22"/>
  <c r="A34" i="22"/>
  <c r="BO48" i="6"/>
  <c r="BN48" i="6"/>
  <c r="BM48" i="6"/>
  <c r="BL48" i="6"/>
  <c r="BK48" i="6"/>
  <c r="BJ48" i="6"/>
  <c r="BI48" i="6"/>
  <c r="BH48" i="6"/>
  <c r="H27" i="14"/>
  <c r="M27" i="14"/>
  <c r="N27" i="14"/>
  <c r="O27" i="14"/>
  <c r="D27" i="14"/>
  <c r="E27" i="14"/>
  <c r="F27" i="14"/>
  <c r="G27" i="14"/>
  <c r="I27" i="14"/>
  <c r="J27" i="14"/>
  <c r="K27" i="14"/>
  <c r="L27" i="14"/>
  <c r="C27" i="14"/>
  <c r="B27" i="14"/>
  <c r="O9" i="13"/>
  <c r="N9" i="13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6" i="14"/>
  <c r="M22" i="14"/>
  <c r="N22" i="14"/>
  <c r="D34" i="14"/>
  <c r="D35" i="14"/>
  <c r="D36" i="14"/>
  <c r="D37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33" i="14"/>
  <c r="D2" i="6"/>
  <c r="BB22" i="6"/>
  <c r="BI3" i="6"/>
  <c r="BH5" i="6"/>
  <c r="BI6" i="6"/>
  <c r="BI9" i="6"/>
  <c r="BH18" i="6"/>
  <c r="BI19" i="6"/>
  <c r="BB6" i="6"/>
  <c r="BB10" i="6"/>
  <c r="BB14" i="6"/>
  <c r="BA18" i="6"/>
  <c r="BD20" i="6"/>
  <c r="BB21" i="6"/>
  <c r="BC23" i="6"/>
  <c r="AY2" i="6"/>
  <c r="BI25" i="6"/>
  <c r="BH25" i="6"/>
  <c r="BG25" i="6"/>
  <c r="BF25" i="6"/>
  <c r="BE25" i="6"/>
  <c r="BD25" i="6"/>
  <c r="BC25" i="6"/>
  <c r="BB25" i="6"/>
  <c r="BA25" i="6"/>
  <c r="AZ25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H23" i="6"/>
  <c r="BH22" i="6"/>
  <c r="BH21" i="6"/>
  <c r="BG21" i="6"/>
  <c r="BD21" i="6"/>
  <c r="BC21" i="6"/>
  <c r="BA21" i="6"/>
  <c r="AZ21" i="6"/>
  <c r="AY21" i="6"/>
  <c r="BI20" i="6"/>
  <c r="BH20" i="6"/>
  <c r="BG20" i="6"/>
  <c r="BF20" i="6"/>
  <c r="BE20" i="6"/>
  <c r="BC20" i="6"/>
  <c r="BB20" i="6"/>
  <c r="BA20" i="6"/>
  <c r="AY20" i="6"/>
  <c r="AX20" i="6"/>
  <c r="AW20" i="6"/>
  <c r="AU20" i="6"/>
  <c r="BF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I18" i="6"/>
  <c r="BE18" i="6"/>
  <c r="BI17" i="6"/>
  <c r="BH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G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H14" i="6"/>
  <c r="BH13" i="6"/>
  <c r="BG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H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G10" i="6"/>
  <c r="BG9" i="6"/>
  <c r="BF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G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F6" i="6"/>
  <c r="BI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F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D48" i="6"/>
  <c r="K78" i="6"/>
  <c r="AR23" i="6"/>
  <c r="AZ23" i="6"/>
  <c r="BG2" i="6"/>
  <c r="BG3" i="6"/>
  <c r="BH7" i="6"/>
  <c r="BE11" i="6"/>
  <c r="BI11" i="6"/>
  <c r="BH15" i="6"/>
  <c r="BG19" i="6"/>
  <c r="AS23" i="6"/>
  <c r="AW23" i="6"/>
  <c r="BA23" i="6"/>
  <c r="BE23" i="6"/>
  <c r="BI23" i="6"/>
  <c r="BH3" i="6"/>
  <c r="BE7" i="6"/>
  <c r="BI7" i="6"/>
  <c r="BF11" i="6"/>
  <c r="BE15" i="6"/>
  <c r="BI15" i="6"/>
  <c r="BH19" i="6"/>
  <c r="AP23" i="6"/>
  <c r="AT23" i="6"/>
  <c r="AX23" i="6"/>
  <c r="BB23" i="6"/>
  <c r="BF23" i="6"/>
  <c r="AV23" i="6"/>
  <c r="BD23" i="6"/>
  <c r="BE3" i="6"/>
  <c r="BF7" i="6"/>
  <c r="BG11" i="6"/>
  <c r="BF15" i="6"/>
  <c r="BE19" i="6"/>
  <c r="AV20" i="6"/>
  <c r="AZ20" i="6"/>
  <c r="AX21" i="6"/>
  <c r="AQ23" i="6"/>
  <c r="AU23" i="6"/>
  <c r="AY23" i="6"/>
  <c r="BG23" i="6"/>
  <c r="BG6" i="6"/>
  <c r="BI14" i="6"/>
  <c r="BF18" i="6"/>
  <c r="BE22" i="6"/>
  <c r="BI22" i="6"/>
  <c r="BG5" i="6"/>
  <c r="BH6" i="6"/>
  <c r="BH9" i="6"/>
  <c r="BE10" i="6"/>
  <c r="BI10" i="6"/>
  <c r="BE13" i="6"/>
  <c r="BI13" i="6"/>
  <c r="BF14" i="6"/>
  <c r="BF17" i="6"/>
  <c r="BG18" i="6"/>
  <c r="BE21" i="6"/>
  <c r="BI21" i="6"/>
  <c r="BF22" i="6"/>
  <c r="BH10" i="6"/>
  <c r="BE14" i="6"/>
  <c r="BE6" i="6"/>
  <c r="BE9" i="6"/>
  <c r="BF10" i="6"/>
  <c r="BF13" i="6"/>
  <c r="BG14" i="6"/>
  <c r="BG17" i="6"/>
  <c r="BF21" i="6"/>
  <c r="BG22" i="6"/>
  <c r="BH2" i="6"/>
  <c r="BE2" i="6"/>
  <c r="BI2" i="6"/>
  <c r="BF2" i="6"/>
  <c r="AA10" i="6"/>
  <c r="K6" i="6"/>
  <c r="AQ10" i="6"/>
  <c r="K14" i="6"/>
  <c r="AY22" i="6"/>
  <c r="AA6" i="6"/>
  <c r="AA14" i="6"/>
  <c r="AQ6" i="6"/>
  <c r="K10" i="6"/>
  <c r="AQ14" i="6"/>
  <c r="AP18" i="6"/>
  <c r="O6" i="6"/>
  <c r="AE6" i="6"/>
  <c r="AU6" i="6"/>
  <c r="O10" i="6"/>
  <c r="AE10" i="6"/>
  <c r="AU10" i="6"/>
  <c r="O14" i="6"/>
  <c r="AE14" i="6"/>
  <c r="AU14" i="6"/>
  <c r="AT18" i="6"/>
  <c r="AM22" i="6"/>
  <c r="BC22" i="6"/>
  <c r="S6" i="6"/>
  <c r="AI6" i="6"/>
  <c r="AY6" i="6"/>
  <c r="S10" i="6"/>
  <c r="AI10" i="6"/>
  <c r="AY10" i="6"/>
  <c r="S14" i="6"/>
  <c r="AI14" i="6"/>
  <c r="AY14" i="6"/>
  <c r="AX18" i="6"/>
  <c r="AQ22" i="6"/>
  <c r="G6" i="6"/>
  <c r="W6" i="6"/>
  <c r="AM6" i="6"/>
  <c r="BC6" i="6"/>
  <c r="G10" i="6"/>
  <c r="W10" i="6"/>
  <c r="AM10" i="6"/>
  <c r="BC10" i="6"/>
  <c r="G14" i="6"/>
  <c r="W14" i="6"/>
  <c r="AM14" i="6"/>
  <c r="BC14" i="6"/>
  <c r="AL18" i="6"/>
  <c r="BB18" i="6"/>
  <c r="AU22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AI18" i="6"/>
  <c r="AM18" i="6"/>
  <c r="AQ18" i="6"/>
  <c r="AU18" i="6"/>
  <c r="AY18" i="6"/>
  <c r="BC18" i="6"/>
  <c r="AN22" i="6"/>
  <c r="AR22" i="6"/>
  <c r="AV22" i="6"/>
  <c r="AZ22" i="6"/>
  <c r="BD22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E10" i="6"/>
  <c r="I10" i="6"/>
  <c r="M10" i="6"/>
  <c r="Q10" i="6"/>
  <c r="U10" i="6"/>
  <c r="Y10" i="6"/>
  <c r="AC10" i="6"/>
  <c r="AG10" i="6"/>
  <c r="AK10" i="6"/>
  <c r="AO10" i="6"/>
  <c r="AS10" i="6"/>
  <c r="AW10" i="6"/>
  <c r="BA10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AJ18" i="6"/>
  <c r="AN18" i="6"/>
  <c r="AR18" i="6"/>
  <c r="AV18" i="6"/>
  <c r="AZ18" i="6"/>
  <c r="BD18" i="6"/>
  <c r="AO22" i="6"/>
  <c r="AS22" i="6"/>
  <c r="AW22" i="6"/>
  <c r="BA22" i="6"/>
  <c r="F6" i="6"/>
  <c r="J6" i="6"/>
  <c r="N6" i="6"/>
  <c r="R6" i="6"/>
  <c r="V6" i="6"/>
  <c r="Z6" i="6"/>
  <c r="AD6" i="6"/>
  <c r="AH6" i="6"/>
  <c r="AL6" i="6"/>
  <c r="AP6" i="6"/>
  <c r="AT6" i="6"/>
  <c r="AX6" i="6"/>
  <c r="F10" i="6"/>
  <c r="J10" i="6"/>
  <c r="N10" i="6"/>
  <c r="R10" i="6"/>
  <c r="V10" i="6"/>
  <c r="Z10" i="6"/>
  <c r="AD10" i="6"/>
  <c r="AH10" i="6"/>
  <c r="AL10" i="6"/>
  <c r="AP10" i="6"/>
  <c r="AT10" i="6"/>
  <c r="AX10" i="6"/>
  <c r="F14" i="6"/>
  <c r="J14" i="6"/>
  <c r="N14" i="6"/>
  <c r="R14" i="6"/>
  <c r="V14" i="6"/>
  <c r="Z14" i="6"/>
  <c r="AD14" i="6"/>
  <c r="AH14" i="6"/>
  <c r="AL14" i="6"/>
  <c r="AP14" i="6"/>
  <c r="AT14" i="6"/>
  <c r="AX14" i="6"/>
  <c r="AK18" i="6"/>
  <c r="AO18" i="6"/>
  <c r="AS18" i="6"/>
  <c r="AW18" i="6"/>
  <c r="AP22" i="6"/>
  <c r="AT22" i="6"/>
  <c r="AX22" i="6"/>
  <c r="H2" i="6"/>
  <c r="L2" i="6"/>
  <c r="P2" i="6"/>
  <c r="T2" i="6"/>
  <c r="X2" i="6"/>
  <c r="AB2" i="6"/>
  <c r="AF2" i="6"/>
  <c r="AJ2" i="6"/>
  <c r="AN2" i="6"/>
  <c r="AR2" i="6"/>
  <c r="AV2" i="6"/>
  <c r="AZ2" i="6"/>
  <c r="BD2" i="6"/>
  <c r="K2" i="6"/>
  <c r="AI2" i="6"/>
  <c r="Y2" i="6"/>
  <c r="O2" i="6"/>
  <c r="W2" i="6"/>
  <c r="AE2" i="6"/>
  <c r="AM2" i="6"/>
  <c r="AQ2" i="6"/>
  <c r="AU2" i="6"/>
  <c r="BC2" i="6"/>
  <c r="E2" i="6"/>
  <c r="I2" i="6"/>
  <c r="M2" i="6"/>
  <c r="Q2" i="6"/>
  <c r="U2" i="6"/>
  <c r="AC2" i="6"/>
  <c r="AG2" i="6"/>
  <c r="AK2" i="6"/>
  <c r="AO2" i="6"/>
  <c r="AS2" i="6"/>
  <c r="AW2" i="6"/>
  <c r="BA2" i="6"/>
  <c r="F2" i="6"/>
  <c r="J2" i="6"/>
  <c r="N2" i="6"/>
  <c r="R2" i="6"/>
  <c r="V2" i="6"/>
  <c r="Z2" i="6"/>
  <c r="AD2" i="6"/>
  <c r="AH2" i="6"/>
  <c r="AL2" i="6"/>
  <c r="AP2" i="6"/>
  <c r="AT2" i="6"/>
  <c r="AX2" i="6"/>
  <c r="BB2" i="6"/>
  <c r="G2" i="6"/>
  <c r="S2" i="6"/>
  <c r="AA2" i="6"/>
  <c r="BK57" i="6"/>
  <c r="BL58" i="6"/>
  <c r="BO63" i="6"/>
  <c r="BJ52" i="6"/>
  <c r="BJ63" i="6"/>
  <c r="BO66" i="6"/>
  <c r="BK70" i="6"/>
  <c r="BM61" i="6"/>
  <c r="BN73" i="6"/>
  <c r="BO49" i="6"/>
  <c r="BK59" i="6"/>
  <c r="BO53" i="6"/>
  <c r="BK58" i="6"/>
  <c r="BJ51" i="6"/>
  <c r="BO50" i="6"/>
  <c r="BK52" i="6"/>
  <c r="BN60" i="6"/>
  <c r="BM63" i="6"/>
  <c r="BJ66" i="6"/>
  <c r="BK63" i="6"/>
  <c r="BM68" i="6"/>
  <c r="BO64" i="6"/>
  <c r="BL49" i="6"/>
  <c r="BN56" i="6"/>
  <c r="BM66" i="6"/>
  <c r="BK66" i="6"/>
  <c r="BM49" i="6"/>
  <c r="BN57" i="6"/>
  <c r="BJ57" i="6"/>
  <c r="BN59" i="6"/>
  <c r="BI73" i="6"/>
  <c r="BL53" i="6"/>
  <c r="BJ54" i="6"/>
  <c r="BL69" i="6"/>
  <c r="BL50" i="6"/>
  <c r="BN49" i="6"/>
  <c r="BL66" i="6"/>
  <c r="BO51" i="6"/>
  <c r="BO68" i="6"/>
  <c r="BM72" i="6"/>
  <c r="BN66" i="6"/>
  <c r="BK50" i="6"/>
  <c r="BJ62" i="6"/>
  <c r="BM70" i="6"/>
  <c r="BJ68" i="6"/>
  <c r="BN70" i="6"/>
  <c r="BM60" i="6"/>
  <c r="BO60" i="6"/>
  <c r="BN68" i="6"/>
  <c r="BL57" i="6"/>
  <c r="BM64" i="6"/>
  <c r="BK67" i="6"/>
  <c r="BN71" i="6"/>
  <c r="BK60" i="6"/>
  <c r="BN72" i="6"/>
  <c r="BM59" i="6"/>
  <c r="BL64" i="6"/>
  <c r="BO54" i="6"/>
  <c r="BJ55" i="6"/>
  <c r="BJ65" i="6"/>
  <c r="BK72" i="6"/>
  <c r="BN67" i="6"/>
  <c r="BK49" i="6"/>
  <c r="BM62" i="6"/>
  <c r="BJ71" i="6"/>
  <c r="BM73" i="6"/>
  <c r="BO58" i="6"/>
  <c r="BM54" i="6"/>
  <c r="BO70" i="6"/>
  <c r="BM58" i="6"/>
  <c r="BL68" i="6"/>
  <c r="BK62" i="6"/>
  <c r="BM71" i="6"/>
  <c r="BJ56" i="6"/>
  <c r="BO55" i="6"/>
  <c r="BJ64" i="6"/>
  <c r="BO61" i="6"/>
  <c r="BL63" i="6"/>
  <c r="BN62" i="6"/>
  <c r="BN61" i="6"/>
  <c r="BM69" i="6"/>
  <c r="BL52" i="6"/>
  <c r="BM57" i="6"/>
  <c r="BO56" i="6"/>
  <c r="BK68" i="6"/>
  <c r="BL67" i="6"/>
  <c r="BM52" i="6"/>
  <c r="BJ49" i="6"/>
  <c r="BJ50" i="6"/>
  <c r="BN58" i="6"/>
  <c r="BN63" i="6"/>
  <c r="BK56" i="6"/>
  <c r="BL55" i="6"/>
  <c r="BN54" i="6"/>
  <c r="BL65" i="6"/>
  <c r="BJ61" i="6"/>
  <c r="BM51" i="6"/>
  <c r="BO69" i="6"/>
  <c r="BJ69" i="6"/>
  <c r="BO59" i="6"/>
  <c r="BN69" i="6"/>
  <c r="BL61" i="6"/>
  <c r="BO72" i="6"/>
  <c r="BK73" i="6"/>
  <c r="BJ59" i="6"/>
  <c r="BK54" i="6"/>
  <c r="BL71" i="6"/>
  <c r="BN52" i="6"/>
  <c r="BM56" i="6"/>
  <c r="BK53" i="6"/>
  <c r="BJ58" i="6"/>
  <c r="BK61" i="6"/>
  <c r="BJ72" i="6"/>
  <c r="BO71" i="6"/>
  <c r="BN53" i="6"/>
  <c r="BO67" i="6"/>
  <c r="BL51" i="6"/>
  <c r="BK55" i="6"/>
  <c r="BJ67" i="6"/>
  <c r="BO57" i="6"/>
  <c r="BK71" i="6"/>
  <c r="BN51" i="6"/>
  <c r="BH73" i="6"/>
  <c r="BL60" i="6"/>
  <c r="BN64" i="6"/>
  <c r="BL59" i="6"/>
  <c r="BO62" i="6"/>
  <c r="BM50" i="6"/>
  <c r="BN55" i="6"/>
  <c r="BL72" i="6"/>
  <c r="BK69" i="6"/>
  <c r="BO52" i="6"/>
  <c r="BN50" i="6"/>
  <c r="BL70" i="6"/>
  <c r="BM53" i="6"/>
  <c r="BJ60" i="6"/>
  <c r="BM67" i="6"/>
  <c r="BJ70" i="6"/>
  <c r="BL56" i="6"/>
  <c r="BK64" i="6"/>
  <c r="BJ73" i="6"/>
  <c r="BM55" i="6"/>
  <c r="BK51" i="6"/>
  <c r="BL54" i="6"/>
  <c r="BJ53" i="6"/>
  <c r="BN65" i="6"/>
  <c r="BL73" i="6"/>
  <c r="BK65" i="6"/>
  <c r="BO65" i="6"/>
  <c r="BM65" i="6"/>
  <c r="BL62" i="6"/>
  <c r="BO73" i="6"/>
  <c r="BN5" i="6" l="1"/>
  <c r="BL16" i="6"/>
  <c r="BO26" i="6"/>
  <c r="BL8" i="6"/>
  <c r="BJ19" i="6"/>
  <c r="G96" i="6" s="1"/>
  <c r="N23" i="22"/>
  <c r="E57" i="22" s="1"/>
  <c r="O23" i="22"/>
  <c r="F57" i="22" s="1"/>
  <c r="BJ11" i="6"/>
  <c r="E88" i="6" s="1"/>
  <c r="BN21" i="6"/>
  <c r="BJ3" i="6"/>
  <c r="F80" i="6" s="1"/>
  <c r="BN13" i="6"/>
  <c r="BL24" i="6"/>
  <c r="BN3" i="6"/>
  <c r="BL6" i="6"/>
  <c r="BJ9" i="6"/>
  <c r="H86" i="6" s="1"/>
  <c r="BN11" i="6"/>
  <c r="BL14" i="6"/>
  <c r="BJ17" i="6"/>
  <c r="G94" i="6" s="1"/>
  <c r="BN19" i="6"/>
  <c r="BL22" i="6"/>
  <c r="BJ25" i="6"/>
  <c r="BM26" i="6"/>
  <c r="N20" i="22"/>
  <c r="E54" i="22" s="1"/>
  <c r="O20" i="22"/>
  <c r="F54" i="22" s="1"/>
  <c r="BL4" i="6"/>
  <c r="BJ7" i="6"/>
  <c r="F84" i="6" s="1"/>
  <c r="BN9" i="6"/>
  <c r="BL12" i="6"/>
  <c r="BJ15" i="6"/>
  <c r="BN17" i="6"/>
  <c r="BL20" i="6"/>
  <c r="BJ23" i="6"/>
  <c r="G100" i="6" s="1"/>
  <c r="BN25" i="6"/>
  <c r="BK26" i="6"/>
  <c r="O17" i="22"/>
  <c r="F51" i="22" s="1"/>
  <c r="N17" i="22"/>
  <c r="E51" i="22" s="1"/>
  <c r="W5" i="22"/>
  <c r="G39" i="22" s="1"/>
  <c r="N16" i="22"/>
  <c r="E50" i="22" s="1"/>
  <c r="O16" i="22"/>
  <c r="F50" i="22" s="1"/>
  <c r="BL2" i="6"/>
  <c r="BJ5" i="6"/>
  <c r="BN7" i="6"/>
  <c r="BL10" i="6"/>
  <c r="BJ13" i="6"/>
  <c r="D90" i="6" s="1"/>
  <c r="BN15" i="6"/>
  <c r="BL18" i="6"/>
  <c r="BJ21" i="6"/>
  <c r="G98" i="6" s="1"/>
  <c r="BN23" i="6"/>
  <c r="BI26" i="6"/>
  <c r="BM2" i="6"/>
  <c r="BK3" i="6"/>
  <c r="BO3" i="6"/>
  <c r="BM4" i="6"/>
  <c r="BK5" i="6"/>
  <c r="BO5" i="6"/>
  <c r="BM6" i="6"/>
  <c r="BK7" i="6"/>
  <c r="BO7" i="6"/>
  <c r="BM8" i="6"/>
  <c r="BK9" i="6"/>
  <c r="BO9" i="6"/>
  <c r="BM10" i="6"/>
  <c r="BK11" i="6"/>
  <c r="BO11" i="6"/>
  <c r="BM12" i="6"/>
  <c r="BK13" i="6"/>
  <c r="BO13" i="6"/>
  <c r="BM14" i="6"/>
  <c r="BK15" i="6"/>
  <c r="BO15" i="6"/>
  <c r="BM16" i="6"/>
  <c r="BK17" i="6"/>
  <c r="BO17" i="6"/>
  <c r="BM18" i="6"/>
  <c r="BK19" i="6"/>
  <c r="BO19" i="6"/>
  <c r="BM20" i="6"/>
  <c r="BK21" i="6"/>
  <c r="BO21" i="6"/>
  <c r="BM22" i="6"/>
  <c r="BK23" i="6"/>
  <c r="BO23" i="6"/>
  <c r="BM24" i="6"/>
  <c r="BK25" i="6"/>
  <c r="BO25" i="6"/>
  <c r="W17" i="22"/>
  <c r="G51" i="22" s="1"/>
  <c r="O3" i="22"/>
  <c r="F37" i="22" s="1"/>
  <c r="N3" i="22"/>
  <c r="E37" i="22" s="1"/>
  <c r="O2" i="22"/>
  <c r="F36" i="22" s="1"/>
  <c r="N2" i="22"/>
  <c r="E36" i="22" s="1"/>
  <c r="W2" i="22"/>
  <c r="G36" i="22" s="1"/>
  <c r="O7" i="22"/>
  <c r="F41" i="22" s="1"/>
  <c r="N7" i="22"/>
  <c r="E41" i="22" s="1"/>
  <c r="O19" i="22"/>
  <c r="F53" i="22" s="1"/>
  <c r="N19" i="22"/>
  <c r="E53" i="22" s="1"/>
  <c r="O15" i="22"/>
  <c r="F49" i="22" s="1"/>
  <c r="N15" i="22"/>
  <c r="E49" i="22" s="1"/>
  <c r="W14" i="22"/>
  <c r="G48" i="22" s="1"/>
  <c r="O26" i="22"/>
  <c r="F60" i="22" s="1"/>
  <c r="N26" i="22"/>
  <c r="E60" i="22" s="1"/>
  <c r="O22" i="22"/>
  <c r="F56" i="22" s="1"/>
  <c r="N22" i="22"/>
  <c r="E56" i="22" s="1"/>
  <c r="W22" i="22"/>
  <c r="G56" i="22" s="1"/>
  <c r="BJ2" i="6"/>
  <c r="F79" i="6" s="1"/>
  <c r="BN2" i="6"/>
  <c r="BL3" i="6"/>
  <c r="BJ4" i="6"/>
  <c r="G81" i="6" s="1"/>
  <c r="BN4" i="6"/>
  <c r="BL5" i="6"/>
  <c r="BJ6" i="6"/>
  <c r="D83" i="6" s="1"/>
  <c r="BN6" i="6"/>
  <c r="BL7" i="6"/>
  <c r="BJ8" i="6"/>
  <c r="E85" i="6" s="1"/>
  <c r="BN8" i="6"/>
  <c r="BL9" i="6"/>
  <c r="BJ10" i="6"/>
  <c r="G87" i="6" s="1"/>
  <c r="BN10" i="6"/>
  <c r="BL11" i="6"/>
  <c r="BJ12" i="6"/>
  <c r="I89" i="6" s="1"/>
  <c r="BN12" i="6"/>
  <c r="BL13" i="6"/>
  <c r="BJ14" i="6"/>
  <c r="H91" i="6" s="1"/>
  <c r="BN14" i="6"/>
  <c r="BL15" i="6"/>
  <c r="BJ16" i="6"/>
  <c r="D93" i="6" s="1"/>
  <c r="BN16" i="6"/>
  <c r="BL17" i="6"/>
  <c r="BJ18" i="6"/>
  <c r="I95" i="6" s="1"/>
  <c r="BN18" i="6"/>
  <c r="BL19" i="6"/>
  <c r="BJ20" i="6"/>
  <c r="I97" i="6" s="1"/>
  <c r="BN20" i="6"/>
  <c r="BL21" i="6"/>
  <c r="BJ22" i="6"/>
  <c r="H99" i="6" s="1"/>
  <c r="BN22" i="6"/>
  <c r="BL23" i="6"/>
  <c r="BJ24" i="6"/>
  <c r="E101" i="6" s="1"/>
  <c r="BN24" i="6"/>
  <c r="BL25" i="6"/>
  <c r="BH26" i="6"/>
  <c r="BJ26" i="6"/>
  <c r="K102" i="6" s="1"/>
  <c r="BL26" i="6"/>
  <c r="BN26" i="6"/>
  <c r="N12" i="22"/>
  <c r="E46" i="22" s="1"/>
  <c r="O12" i="22"/>
  <c r="F46" i="22" s="1"/>
  <c r="W11" i="22"/>
  <c r="G45" i="22" s="1"/>
  <c r="O18" i="22"/>
  <c r="F52" i="22" s="1"/>
  <c r="N18" i="22"/>
  <c r="E52" i="22" s="1"/>
  <c r="W21" i="22"/>
  <c r="G55" i="22" s="1"/>
  <c r="O25" i="22"/>
  <c r="F59" i="22" s="1"/>
  <c r="N25" i="22"/>
  <c r="E59" i="22" s="1"/>
  <c r="W26" i="22"/>
  <c r="G60" i="22" s="1"/>
  <c r="BK2" i="6"/>
  <c r="BO2" i="6"/>
  <c r="BM3" i="6"/>
  <c r="BK4" i="6"/>
  <c r="BO4" i="6"/>
  <c r="BM5" i="6"/>
  <c r="BK6" i="6"/>
  <c r="BO6" i="6"/>
  <c r="BM7" i="6"/>
  <c r="BK8" i="6"/>
  <c r="BO8" i="6"/>
  <c r="BM9" i="6"/>
  <c r="BK10" i="6"/>
  <c r="BO10" i="6"/>
  <c r="BM11" i="6"/>
  <c r="BK12" i="6"/>
  <c r="BO12" i="6"/>
  <c r="BM13" i="6"/>
  <c r="BK14" i="6"/>
  <c r="BO14" i="6"/>
  <c r="BM15" i="6"/>
  <c r="BK16" i="6"/>
  <c r="BO16" i="6"/>
  <c r="BM17" i="6"/>
  <c r="BK18" i="6"/>
  <c r="BO18" i="6"/>
  <c r="BM19" i="6"/>
  <c r="BK20" i="6"/>
  <c r="BO20" i="6"/>
  <c r="BM21" i="6"/>
  <c r="BK22" i="6"/>
  <c r="BO22" i="6"/>
  <c r="BM23" i="6"/>
  <c r="BK24" i="6"/>
  <c r="BO24" i="6"/>
  <c r="BM25" i="6"/>
  <c r="G17" i="22"/>
  <c r="D51" i="22" s="1"/>
  <c r="F17" i="22"/>
  <c r="C51" i="22" s="1"/>
  <c r="G6" i="22"/>
  <c r="D40" i="22" s="1"/>
  <c r="F6" i="22"/>
  <c r="C40" i="22" s="1"/>
  <c r="G3" i="22"/>
  <c r="D37" i="22" s="1"/>
  <c r="F3" i="22"/>
  <c r="C37" i="22" s="1"/>
  <c r="F5" i="22"/>
  <c r="C39" i="22" s="1"/>
  <c r="G5" i="22"/>
  <c r="D39" i="22" s="1"/>
  <c r="F2" i="22"/>
  <c r="C36" i="22" s="1"/>
  <c r="G2" i="22"/>
  <c r="D36" i="22" s="1"/>
  <c r="G4" i="22"/>
  <c r="D38" i="22" s="1"/>
  <c r="F4" i="22"/>
  <c r="C38" i="22" s="1"/>
  <c r="O6" i="22"/>
  <c r="F40" i="22" s="1"/>
  <c r="N6" i="22"/>
  <c r="E40" i="22" s="1"/>
  <c r="O5" i="22"/>
  <c r="F39" i="22" s="1"/>
  <c r="N5" i="22"/>
  <c r="E39" i="22" s="1"/>
  <c r="W9" i="22"/>
  <c r="G43" i="22" s="1"/>
  <c r="O21" i="22"/>
  <c r="F55" i="22" s="1"/>
  <c r="N21" i="22"/>
  <c r="E55" i="22" s="1"/>
  <c r="O14" i="22"/>
  <c r="F48" i="22" s="1"/>
  <c r="N14" i="22"/>
  <c r="E48" i="22" s="1"/>
  <c r="O24" i="22"/>
  <c r="F58" i="22" s="1"/>
  <c r="N24" i="22"/>
  <c r="E58" i="22" s="1"/>
  <c r="O9" i="22"/>
  <c r="F43" i="22" s="1"/>
  <c r="N9" i="22"/>
  <c r="E43" i="22" s="1"/>
  <c r="O8" i="22"/>
  <c r="F42" i="22" s="1"/>
  <c r="N8" i="22"/>
  <c r="E42" i="22" s="1"/>
  <c r="O13" i="22"/>
  <c r="F47" i="22" s="1"/>
  <c r="N13" i="22"/>
  <c r="E47" i="22" s="1"/>
  <c r="O10" i="22"/>
  <c r="F44" i="22" s="1"/>
  <c r="N10" i="22"/>
  <c r="E44" i="22" s="1"/>
  <c r="O11" i="22"/>
  <c r="F45" i="22" s="1"/>
  <c r="N11" i="22"/>
  <c r="E45" i="22" s="1"/>
  <c r="W10" i="22"/>
  <c r="G44" i="22" s="1"/>
  <c r="G21" i="22"/>
  <c r="D55" i="22" s="1"/>
  <c r="F21" i="22"/>
  <c r="C55" i="22" s="1"/>
  <c r="G20" i="22"/>
  <c r="D54" i="22" s="1"/>
  <c r="F20" i="22"/>
  <c r="C54" i="22" s="1"/>
  <c r="G19" i="22"/>
  <c r="D53" i="22" s="1"/>
  <c r="F19" i="22"/>
  <c r="C53" i="22" s="1"/>
  <c r="G18" i="22"/>
  <c r="D52" i="22" s="1"/>
  <c r="F18" i="22"/>
  <c r="C52" i="22" s="1"/>
  <c r="G14" i="22"/>
  <c r="D48" i="22" s="1"/>
  <c r="F14" i="22"/>
  <c r="C48" i="22" s="1"/>
  <c r="G16" i="22"/>
  <c r="D50" i="22" s="1"/>
  <c r="F16" i="22"/>
  <c r="C50" i="22" s="1"/>
  <c r="G15" i="22"/>
  <c r="D49" i="22" s="1"/>
  <c r="F15" i="22"/>
  <c r="C49" i="22" s="1"/>
  <c r="W18" i="22"/>
  <c r="G52" i="22" s="1"/>
  <c r="W23" i="22"/>
  <c r="G57" i="22" s="1"/>
  <c r="W3" i="22"/>
  <c r="G37" i="22" s="1"/>
  <c r="F9" i="22"/>
  <c r="C43" i="22" s="1"/>
  <c r="G9" i="22"/>
  <c r="D43" i="22" s="1"/>
  <c r="F8" i="22"/>
  <c r="C42" i="22" s="1"/>
  <c r="G8" i="22"/>
  <c r="D42" i="22" s="1"/>
  <c r="F13" i="22"/>
  <c r="C47" i="22" s="1"/>
  <c r="G13" i="22"/>
  <c r="D47" i="22" s="1"/>
  <c r="F10" i="22"/>
  <c r="C44" i="22" s="1"/>
  <c r="G10" i="22"/>
  <c r="D44" i="22" s="1"/>
  <c r="F11" i="22"/>
  <c r="C45" i="22" s="1"/>
  <c r="G11" i="22"/>
  <c r="D45" i="22" s="1"/>
  <c r="G7" i="22"/>
  <c r="D41" i="22" s="1"/>
  <c r="F7" i="22"/>
  <c r="C41" i="22" s="1"/>
  <c r="G12" i="22"/>
  <c r="D46" i="22" s="1"/>
  <c r="F12" i="22"/>
  <c r="C46" i="22" s="1"/>
  <c r="W13" i="22"/>
  <c r="G47" i="22" s="1"/>
  <c r="W12" i="22"/>
  <c r="G46" i="22" s="1"/>
  <c r="W19" i="22"/>
  <c r="G53" i="22" s="1"/>
  <c r="W15" i="22"/>
  <c r="G49" i="22" s="1"/>
  <c r="W24" i="22"/>
  <c r="G58" i="22" s="1"/>
  <c r="O4" i="22"/>
  <c r="F38" i="22" s="1"/>
  <c r="N4" i="22"/>
  <c r="E38" i="22" s="1"/>
  <c r="W6" i="22"/>
  <c r="G40" i="22" s="1"/>
  <c r="W4" i="22"/>
  <c r="G38" i="22" s="1"/>
  <c r="W8" i="22"/>
  <c r="G42" i="22" s="1"/>
  <c r="W7" i="22"/>
  <c r="G41" i="22" s="1"/>
  <c r="W20" i="22"/>
  <c r="G54" i="22" s="1"/>
  <c r="W16" i="22"/>
  <c r="G50" i="22" s="1"/>
  <c r="G26" i="22"/>
  <c r="D60" i="22" s="1"/>
  <c r="F26" i="22"/>
  <c r="C60" i="22" s="1"/>
  <c r="G25" i="22"/>
  <c r="D59" i="22" s="1"/>
  <c r="F25" i="22"/>
  <c r="C59" i="22" s="1"/>
  <c r="F24" i="22"/>
  <c r="C58" i="22" s="1"/>
  <c r="G24" i="22"/>
  <c r="D58" i="22" s="1"/>
  <c r="F23" i="22"/>
  <c r="C57" i="22" s="1"/>
  <c r="G23" i="22"/>
  <c r="D57" i="22" s="1"/>
  <c r="G22" i="22"/>
  <c r="D56" i="22" s="1"/>
  <c r="F22" i="22"/>
  <c r="C56" i="22" s="1"/>
  <c r="W25" i="22"/>
  <c r="G59" i="22" s="1"/>
  <c r="F83" i="6"/>
  <c r="E82" i="6"/>
  <c r="D94" i="6"/>
  <c r="E80" i="6"/>
  <c r="I84" i="6"/>
  <c r="F91" i="6"/>
  <c r="D82" i="6"/>
  <c r="I81" i="6"/>
  <c r="E84" i="6"/>
  <c r="H82" i="6"/>
  <c r="I87" i="6" l="1"/>
  <c r="I99" i="6"/>
  <c r="I91" i="6"/>
  <c r="H83" i="6"/>
  <c r="E64" i="22"/>
  <c r="G97" i="6"/>
  <c r="G99" i="6"/>
  <c r="C66" i="22"/>
  <c r="D64" i="22"/>
  <c r="F65" i="22"/>
  <c r="F64" i="22"/>
  <c r="C65" i="22"/>
  <c r="E99" i="6"/>
  <c r="D66" i="22"/>
  <c r="D65" i="22"/>
  <c r="E66" i="22"/>
  <c r="C64" i="22"/>
  <c r="F66" i="22"/>
  <c r="E65" i="22"/>
  <c r="F101" i="6"/>
  <c r="G91" i="6"/>
  <c r="D99" i="6"/>
  <c r="H84" i="6"/>
  <c r="D80" i="6"/>
  <c r="G83" i="6"/>
  <c r="H89" i="6"/>
  <c r="D97" i="6"/>
  <c r="G89" i="6"/>
  <c r="H97" i="6"/>
  <c r="F88" i="6"/>
  <c r="F63" i="22"/>
  <c r="F61" i="22"/>
  <c r="I88" i="6"/>
  <c r="J88" i="6" s="1"/>
  <c r="D86" i="6"/>
  <c r="F86" i="6"/>
  <c r="D79" i="6"/>
  <c r="H98" i="6"/>
  <c r="D100" i="6"/>
  <c r="E62" i="22"/>
  <c r="E93" i="6"/>
  <c r="C62" i="22"/>
  <c r="G65" i="22"/>
  <c r="G62" i="22"/>
  <c r="D62" i="22"/>
  <c r="G66" i="22"/>
  <c r="G64" i="22"/>
  <c r="F62" i="22"/>
  <c r="J84" i="6"/>
  <c r="H101" i="6"/>
  <c r="F90" i="6"/>
  <c r="H85" i="6"/>
  <c r="K85" i="6"/>
  <c r="I85" i="6"/>
  <c r="J85" i="6" s="1"/>
  <c r="F85" i="6"/>
  <c r="F92" i="6"/>
  <c r="E92" i="6"/>
  <c r="I92" i="6"/>
  <c r="K92" i="6"/>
  <c r="F93" i="6"/>
  <c r="E61" i="22"/>
  <c r="E63" i="22"/>
  <c r="K95" i="6"/>
  <c r="F95" i="6"/>
  <c r="G95" i="6"/>
  <c r="D95" i="6"/>
  <c r="E79" i="6"/>
  <c r="K79" i="6"/>
  <c r="I79" i="6"/>
  <c r="G79" i="6"/>
  <c r="D101" i="6"/>
  <c r="E95" i="6"/>
  <c r="J95" i="6" s="1"/>
  <c r="E100" i="6"/>
  <c r="G85" i="6"/>
  <c r="H92" i="6"/>
  <c r="D63" i="22"/>
  <c r="D61" i="22"/>
  <c r="E97" i="6"/>
  <c r="J97" i="6" s="1"/>
  <c r="K97" i="6"/>
  <c r="F97" i="6"/>
  <c r="F89" i="6"/>
  <c r="D89" i="6"/>
  <c r="K89" i="6"/>
  <c r="E89" i="6"/>
  <c r="J89" i="6" s="1"/>
  <c r="H81" i="6"/>
  <c r="F81" i="6"/>
  <c r="E81" i="6"/>
  <c r="J81" i="6" s="1"/>
  <c r="D81" i="6"/>
  <c r="K81" i="6"/>
  <c r="K94" i="6"/>
  <c r="H94" i="6"/>
  <c r="E94" i="6"/>
  <c r="I94" i="6"/>
  <c r="F94" i="6"/>
  <c r="G88" i="6"/>
  <c r="H88" i="6"/>
  <c r="D88" i="6"/>
  <c r="K88" i="6"/>
  <c r="K101" i="6"/>
  <c r="I101" i="6"/>
  <c r="J101" i="6" s="1"/>
  <c r="H93" i="6"/>
  <c r="I93" i="6"/>
  <c r="G93" i="6"/>
  <c r="K93" i="6"/>
  <c r="K90" i="6"/>
  <c r="G90" i="6"/>
  <c r="E90" i="6"/>
  <c r="H90" i="6"/>
  <c r="G92" i="6"/>
  <c r="D85" i="6"/>
  <c r="D92" i="6"/>
  <c r="C63" i="22"/>
  <c r="C61" i="22"/>
  <c r="D102" i="6"/>
  <c r="E102" i="6"/>
  <c r="H102" i="6"/>
  <c r="G102" i="6"/>
  <c r="I102" i="6"/>
  <c r="F102" i="6"/>
  <c r="F87" i="6"/>
  <c r="D87" i="6"/>
  <c r="K87" i="6"/>
  <c r="H87" i="6"/>
  <c r="K98" i="6"/>
  <c r="I98" i="6"/>
  <c r="D98" i="6"/>
  <c r="E98" i="6"/>
  <c r="K100" i="6"/>
  <c r="I100" i="6"/>
  <c r="F100" i="6"/>
  <c r="H100" i="6"/>
  <c r="K86" i="6"/>
  <c r="E86" i="6"/>
  <c r="G86" i="6"/>
  <c r="K96" i="6"/>
  <c r="D96" i="6"/>
  <c r="E96" i="6"/>
  <c r="I96" i="6"/>
  <c r="F96" i="6"/>
  <c r="E87" i="6"/>
  <c r="J87" i="6" s="1"/>
  <c r="G101" i="6"/>
  <c r="I86" i="6"/>
  <c r="H79" i="6"/>
  <c r="I90" i="6"/>
  <c r="F98" i="6"/>
  <c r="H95" i="6"/>
  <c r="H96" i="6"/>
  <c r="G63" i="22"/>
  <c r="H61" i="22"/>
  <c r="G61" i="22"/>
  <c r="K99" i="6"/>
  <c r="F99" i="6"/>
  <c r="D91" i="6"/>
  <c r="K91" i="6"/>
  <c r="E91" i="6"/>
  <c r="K83" i="6"/>
  <c r="I83" i="6"/>
  <c r="E83" i="6"/>
  <c r="G82" i="6"/>
  <c r="F82" i="6"/>
  <c r="I82" i="6"/>
  <c r="J82" i="6" s="1"/>
  <c r="K82" i="6"/>
  <c r="D84" i="6"/>
  <c r="K84" i="6"/>
  <c r="G84" i="6"/>
  <c r="K80" i="6"/>
  <c r="H80" i="6"/>
  <c r="G80" i="6"/>
  <c r="I80" i="6"/>
  <c r="J80" i="6" s="1"/>
  <c r="J91" i="6" l="1"/>
  <c r="J99" i="6"/>
  <c r="J93" i="6"/>
  <c r="J92" i="6"/>
  <c r="J94" i="6"/>
  <c r="J83" i="6"/>
  <c r="J90" i="6"/>
  <c r="J100" i="6"/>
  <c r="J98" i="6"/>
  <c r="J79" i="6"/>
  <c r="J102" i="6"/>
  <c r="J86" i="6"/>
  <c r="J96" i="6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1" type="7" refreshedVersion="3" savePassword="1" background="1" saveData="1"/>
</connections>
</file>

<file path=xl/sharedStrings.xml><?xml version="1.0" encoding="utf-8"?>
<sst xmlns="http://schemas.openxmlformats.org/spreadsheetml/2006/main" count="1082" uniqueCount="368">
  <si>
    <t>证券代码</t>
  </si>
  <si>
    <t>证券简称</t>
  </si>
  <si>
    <t>601288.SH</t>
  </si>
  <si>
    <t>农业银行</t>
  </si>
  <si>
    <t>601398.SH</t>
  </si>
  <si>
    <t>工商银行</t>
  </si>
  <si>
    <t>601988.SH</t>
  </si>
  <si>
    <t>中国银行</t>
  </si>
  <si>
    <t>601939.SH</t>
  </si>
  <si>
    <t>建设银行</t>
  </si>
  <si>
    <t>601818.SH</t>
  </si>
  <si>
    <t>光大银行</t>
  </si>
  <si>
    <t>601328.SH</t>
  </si>
  <si>
    <t>交通银行</t>
  </si>
  <si>
    <t>600036.SH</t>
  </si>
  <si>
    <t>招商银行</t>
  </si>
  <si>
    <t>601166.SH</t>
  </si>
  <si>
    <t>兴业银行</t>
  </si>
  <si>
    <t>600016.SH</t>
  </si>
  <si>
    <t>民生银行</t>
  </si>
  <si>
    <t>600015.SH</t>
  </si>
  <si>
    <t>华夏银行</t>
  </si>
  <si>
    <t>601998.SH</t>
  </si>
  <si>
    <t>中信银行</t>
  </si>
  <si>
    <t>600000.SH</t>
  </si>
  <si>
    <t>浦发银行</t>
  </si>
  <si>
    <t>002142.SZ</t>
  </si>
  <si>
    <t>宁波银行</t>
  </si>
  <si>
    <t>601169.SH</t>
  </si>
  <si>
    <t>北京银行</t>
  </si>
  <si>
    <t>601009.SH</t>
  </si>
  <si>
    <t>南京银行</t>
  </si>
  <si>
    <t>000001.SZ</t>
  </si>
  <si>
    <t>平安银行</t>
  </si>
  <si>
    <t>601229.SH</t>
  </si>
  <si>
    <t>上海银行</t>
  </si>
  <si>
    <t>601997.SH</t>
  </si>
  <si>
    <t>贵阳银行</t>
  </si>
  <si>
    <t>600919.SH</t>
  </si>
  <si>
    <t>江苏银行</t>
  </si>
  <si>
    <t>600926.SH</t>
  </si>
  <si>
    <t>杭州银行</t>
  </si>
  <si>
    <t>601128.SH</t>
  </si>
  <si>
    <t>常熟银行</t>
  </si>
  <si>
    <t>600908.SH</t>
  </si>
  <si>
    <t>无锡银行</t>
  </si>
  <si>
    <t>603323.SH</t>
  </si>
  <si>
    <t>吴江银行</t>
  </si>
  <si>
    <t>002807.SZ</t>
  </si>
  <si>
    <t>江阴银行</t>
  </si>
  <si>
    <t>002839.SZ</t>
  </si>
  <si>
    <t>张家港行</t>
  </si>
  <si>
    <t>国有银行</t>
    <phoneticPr fontId="1" type="noConversion"/>
  </si>
  <si>
    <t>股份制银行</t>
    <phoneticPr fontId="1" type="noConversion"/>
  </si>
  <si>
    <t>城商行</t>
    <phoneticPr fontId="1" type="noConversion"/>
  </si>
  <si>
    <t>农商行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</si>
  <si>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</si>
  <si>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</si>
  <si>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</si>
  <si>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调整%</t>
    <phoneticPr fontId="1" type="noConversion"/>
  </si>
  <si>
    <t>手工粘贴，排序</t>
    <phoneticPr fontId="1" type="noConversion"/>
  </si>
  <si>
    <t xml:space="preserve">银行业 </t>
    <phoneticPr fontId="1" type="noConversion"/>
  </si>
  <si>
    <t>周涨跌幅</t>
    <phoneticPr fontId="1" type="noConversion"/>
  </si>
  <si>
    <t>超额收益</t>
    <phoneticPr fontId="1" type="noConversion"/>
  </si>
  <si>
    <t>个股</t>
  </si>
  <si>
    <t>周涨跌幅</t>
  </si>
  <si>
    <t>000300.SH</t>
    <phoneticPr fontId="1" type="noConversion"/>
  </si>
  <si>
    <t>沪深300</t>
    <phoneticPr fontId="1" type="noConversion"/>
  </si>
  <si>
    <t>国有银行</t>
    <phoneticPr fontId="1" type="noConversion"/>
  </si>
  <si>
    <t>银行行业</t>
    <phoneticPr fontId="1" type="noConversion"/>
  </si>
  <si>
    <t>手动粘贴左表，排序</t>
    <phoneticPr fontId="1" type="noConversion"/>
  </si>
  <si>
    <t>行业</t>
    <phoneticPr fontId="1" type="noConversion"/>
  </si>
  <si>
    <t>801010.SI</t>
  </si>
  <si>
    <t>801020.SI</t>
  </si>
  <si>
    <t>801030.SI</t>
  </si>
  <si>
    <t>801040.SI</t>
  </si>
  <si>
    <t>钢铁</t>
    <phoneticPr fontId="1" type="noConversion"/>
  </si>
  <si>
    <t>手工粘贴上表，排序</t>
    <phoneticPr fontId="1" type="noConversion"/>
  </si>
  <si>
    <t>801050.SI</t>
  </si>
  <si>
    <t>801080.SI</t>
  </si>
  <si>
    <t>电子</t>
    <phoneticPr fontId="1" type="noConversion"/>
  </si>
  <si>
    <t>农商行</t>
  </si>
  <si>
    <t>801110.SI</t>
  </si>
  <si>
    <t>城商行</t>
  </si>
  <si>
    <t>801120.SI</t>
  </si>
  <si>
    <t>801130.SI</t>
  </si>
  <si>
    <t>801140.SI</t>
  </si>
  <si>
    <t>股份制银行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</si>
  <si>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</si>
  <si>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</si>
  <si>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</si>
  <si>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</si>
  <si>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</si>
  <si>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</si>
  <si>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</si>
  <si>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</si>
  <si>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</si>
  <si>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</si>
  <si>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</si>
  <si>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603323.SH</t>
    <phoneticPr fontId="1" type="noConversion"/>
  </si>
  <si>
    <t>801750.SI</t>
  </si>
  <si>
    <t>002839.SZ</t>
    <phoneticPr fontId="1" type="noConversion"/>
  </si>
  <si>
    <t>张家港行</t>
    <phoneticPr fontId="1" type="noConversion"/>
  </si>
  <si>
    <t>801760.SI</t>
  </si>
  <si>
    <t>801770.SI</t>
  </si>
  <si>
    <t>801780.SI</t>
  </si>
  <si>
    <t>801790.SI</t>
  </si>
  <si>
    <t>801880.SI</t>
  </si>
  <si>
    <t>801890.SI</t>
  </si>
  <si>
    <t>个股</t>
    <phoneticPr fontId="1" type="noConversion"/>
  </si>
  <si>
    <t>子行业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</si>
  <si>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</si>
  <si>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</si>
  <si>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</si>
  <si>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</si>
  <si>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</si>
  <si>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</si>
  <si>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</si>
  <si>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</si>
  <si>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</si>
  <si>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</si>
  <si>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农商行</t>
    <phoneticPr fontId="1" type="noConversion"/>
  </si>
  <si>
    <t>农商行</t>
    <phoneticPr fontId="1" type="noConversion"/>
  </si>
  <si>
    <t>农商行</t>
    <phoneticPr fontId="1" type="noConversion"/>
  </si>
  <si>
    <t>002839.SH</t>
    <phoneticPr fontId="1" type="noConversion"/>
  </si>
  <si>
    <t>张家港银行</t>
    <phoneticPr fontId="1" type="noConversion"/>
  </si>
  <si>
    <t>output1</t>
    <phoneticPr fontId="1" type="noConversion"/>
  </si>
  <si>
    <t>output2</t>
    <phoneticPr fontId="1" type="noConversion"/>
  </si>
  <si>
    <t>16年以来</t>
    <phoneticPr fontId="1" type="noConversion"/>
  </si>
  <si>
    <t>代码</t>
    <phoneticPr fontId="1" type="noConversion"/>
  </si>
  <si>
    <t>个股</t>
    <phoneticPr fontId="1" type="noConversion"/>
  </si>
  <si>
    <t>子行业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</si>
  <si>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</si>
  <si>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</si>
  <si>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</si>
  <si>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波动空间</t>
    <phoneticPr fontId="1" type="noConversion"/>
  </si>
  <si>
    <t>当前PB所处位置</t>
    <phoneticPr fontId="1" type="noConversion"/>
  </si>
  <si>
    <t>国有银行</t>
    <phoneticPr fontId="1" type="noConversion"/>
  </si>
  <si>
    <t>国有银行</t>
    <phoneticPr fontId="1" type="noConversion"/>
  </si>
  <si>
    <t>0%~25%</t>
    <phoneticPr fontId="1" type="noConversion"/>
  </si>
  <si>
    <t>国有银行</t>
    <phoneticPr fontId="1" type="noConversion"/>
  </si>
  <si>
    <t>25%~50%</t>
    <phoneticPr fontId="1" type="noConversion"/>
  </si>
  <si>
    <t>股份制银行</t>
    <phoneticPr fontId="1" type="noConversion"/>
  </si>
  <si>
    <t>50%~75%</t>
    <phoneticPr fontId="1" type="noConversion"/>
  </si>
  <si>
    <t>0%~25%</t>
    <phoneticPr fontId="1" type="noConversion"/>
  </si>
  <si>
    <t>略高于最小值</t>
    <phoneticPr fontId="1" type="noConversion"/>
  </si>
  <si>
    <t>0%~25%</t>
    <phoneticPr fontId="1" type="noConversion"/>
  </si>
  <si>
    <t>股份制银行</t>
    <phoneticPr fontId="1" type="noConversion"/>
  </si>
  <si>
    <t>25%~50%</t>
    <phoneticPr fontId="1" type="noConversion"/>
  </si>
  <si>
    <t>50%~75%</t>
    <phoneticPr fontId="1" type="noConversion"/>
  </si>
  <si>
    <t>0%~25%</t>
    <phoneticPr fontId="1" type="noConversion"/>
  </si>
  <si>
    <t>城商行</t>
    <phoneticPr fontId="1" type="noConversion"/>
  </si>
  <si>
    <t>600919.SH</t>
    <phoneticPr fontId="1" type="noConversion"/>
  </si>
  <si>
    <t>城商行</t>
    <phoneticPr fontId="1" type="noConversion"/>
  </si>
  <si>
    <t>0%~25%</t>
    <phoneticPr fontId="1" type="noConversion"/>
  </si>
  <si>
    <t>次新股的整体估值水平都相对较高</t>
    <phoneticPr fontId="1" type="noConversion"/>
  </si>
  <si>
    <t>略高于25%</t>
    <phoneticPr fontId="1" type="noConversion"/>
  </si>
  <si>
    <t>贵阳银行、杭州银行的估值水平均处于上市以来的低位，但与非次新股的城商行相比，还是较高。</t>
    <phoneticPr fontId="1" type="noConversion"/>
  </si>
  <si>
    <t>略高于25%</t>
    <phoneticPr fontId="1" type="noConversion"/>
  </si>
  <si>
    <t>农商行</t>
    <phoneticPr fontId="1" type="noConversion"/>
  </si>
  <si>
    <t>略高于25%</t>
    <phoneticPr fontId="1" type="noConversion"/>
  </si>
  <si>
    <t>农商行的上市时间较短，估值水平大幅高于城商行。</t>
    <phoneticPr fontId="1" type="noConversion"/>
  </si>
  <si>
    <t>农商行</t>
    <phoneticPr fontId="1" type="noConversion"/>
  </si>
  <si>
    <t>603323.SH</t>
    <phoneticPr fontId="1" type="noConversion"/>
  </si>
  <si>
    <t>002839.SH</t>
    <phoneticPr fontId="1" type="noConversion"/>
  </si>
  <si>
    <t>张家港银行</t>
    <phoneticPr fontId="1" type="noConversion"/>
  </si>
  <si>
    <t>注：江苏银行-吴江银行为次新股，计算时间段为自上市之日起至今</t>
    <phoneticPr fontId="1" type="noConversion"/>
  </si>
  <si>
    <t>日收盘价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</si>
  <si>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</si>
  <si>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</si>
  <si>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</si>
  <si>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国有银行</t>
    <phoneticPr fontId="1" type="noConversion"/>
  </si>
  <si>
    <t>股份制银行</t>
    <phoneticPr fontId="1" type="noConversion"/>
  </si>
  <si>
    <t>603323.SH</t>
    <phoneticPr fontId="1" type="noConversion"/>
  </si>
  <si>
    <t>002839.SZ</t>
    <phoneticPr fontId="1" type="noConversion"/>
  </si>
  <si>
    <t>张家港行</t>
    <phoneticPr fontId="1" type="noConversion"/>
  </si>
  <si>
    <t>BVPS</t>
    <phoneticPr fontId="1" type="noConversion"/>
  </si>
  <si>
    <t>EPS</t>
    <phoneticPr fontId="1" type="noConversion"/>
  </si>
  <si>
    <t>PPOP</t>
    <phoneticPr fontId="1" type="noConversion"/>
  </si>
  <si>
    <t>拨备前利润=营业收入+营业外净收入-营业支出+资产减值损失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</si>
  <si>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</si>
  <si>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</si>
  <si>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</si>
  <si>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代码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</si>
  <si>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</si>
  <si>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</si>
  <si>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</si>
  <si>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工商银行</t>
    <phoneticPr fontId="1" type="noConversion"/>
  </si>
  <si>
    <t>注：BVPS采用wind一致预期</t>
    <phoneticPr fontId="1" type="noConversion"/>
  </si>
  <si>
    <t>16年已发业绩快报的公司，采用业绩快报数据</t>
    <phoneticPr fontId="1" type="noConversion"/>
  </si>
  <si>
    <r>
      <rPr>
        <b/>
        <sz val="10"/>
        <color theme="1"/>
        <rFont val="宋体"/>
        <family val="3"/>
        <charset val="134"/>
      </rPr>
      <t>略高于</t>
    </r>
    <r>
      <rPr>
        <b/>
        <sz val="10"/>
        <color theme="1"/>
        <rFont val="Arial"/>
        <family val="2"/>
      </rPr>
      <t>50%</t>
    </r>
    <phoneticPr fontId="1" type="noConversion"/>
  </si>
  <si>
    <r>
      <rPr>
        <sz val="10"/>
        <color theme="1"/>
        <rFont val="宋体"/>
        <family val="3"/>
        <charset val="134"/>
      </rPr>
      <t>宁波银行的估值水平目前处于</t>
    </r>
    <r>
      <rPr>
        <sz val="10"/>
        <color theme="1"/>
        <rFont val="Arial"/>
        <family val="2"/>
      </rPr>
      <t>75%</t>
    </r>
    <r>
      <rPr>
        <sz val="10"/>
        <color theme="1"/>
        <rFont val="宋体"/>
        <family val="3"/>
        <charset val="134"/>
      </rPr>
      <t>分位线</t>
    </r>
    <phoneticPr fontId="1" type="noConversion"/>
  </si>
  <si>
    <r>
      <rPr>
        <sz val="10"/>
        <color theme="1"/>
        <rFont val="宋体"/>
        <family val="3"/>
        <charset val="134"/>
      </rPr>
      <t>城商行（非次新股）的平均估值水平为</t>
    </r>
    <r>
      <rPr>
        <sz val="10"/>
        <color theme="1"/>
        <rFont val="Arial"/>
        <family val="2"/>
      </rPr>
      <t>1.13</t>
    </r>
    <r>
      <rPr>
        <sz val="10"/>
        <color theme="1"/>
        <rFont val="宋体"/>
        <family val="3"/>
        <charset val="134"/>
      </rPr>
      <t>倍，目前江苏银行的估值水平为</t>
    </r>
    <r>
      <rPr>
        <sz val="10"/>
        <color theme="1"/>
        <rFont val="Arial"/>
        <family val="2"/>
      </rPr>
      <t>1.14</t>
    </r>
    <r>
      <rPr>
        <sz val="10"/>
        <color theme="1"/>
        <rFont val="宋体"/>
        <family val="3"/>
        <charset val="134"/>
      </rPr>
      <t>倍，与行业平均值持平。而上海银行当前的估值水平为</t>
    </r>
    <r>
      <rPr>
        <sz val="10"/>
        <color theme="1"/>
        <rFont val="Arial"/>
        <family val="2"/>
      </rPr>
      <t>1.03</t>
    </r>
    <r>
      <rPr>
        <sz val="10"/>
        <color theme="1"/>
        <rFont val="宋体"/>
        <family val="3"/>
        <charset val="134"/>
      </rPr>
      <t>倍，与非次新股的上市银行相比，约为</t>
    </r>
    <r>
      <rPr>
        <sz val="10"/>
        <color theme="1"/>
        <rFont val="Arial"/>
        <family val="2"/>
      </rPr>
      <t>25%</t>
    </r>
    <r>
      <rPr>
        <sz val="10"/>
        <color theme="1"/>
        <rFont val="宋体"/>
        <family val="3"/>
        <charset val="134"/>
      </rPr>
      <t>的分位线。</t>
    </r>
    <r>
      <rPr>
        <sz val="10"/>
        <color theme="1"/>
        <rFont val="Arial"/>
        <family val="2"/>
      </rPr>
      <t xml:space="preserve"> </t>
    </r>
    <phoneticPr fontId="1" type="noConversion"/>
  </si>
  <si>
    <t>数据来源：宏观经济数据库—银行与货币—理财产品统计-理财月报</t>
    <phoneticPr fontId="1" type="noConversion"/>
  </si>
  <si>
    <t>1个月以下</t>
    <phoneticPr fontId="1" type="noConversion"/>
  </si>
  <si>
    <t>1-3个月</t>
  </si>
  <si>
    <t>3-6个月</t>
  </si>
  <si>
    <t>6-12个月</t>
  </si>
  <si>
    <t>1年以上</t>
  </si>
  <si>
    <t>数据来源:Wind资讯</t>
  </si>
  <si>
    <t>成交量(亿元，左轴）</t>
    <phoneticPr fontId="1" type="noConversion"/>
  </si>
  <si>
    <t>本底稿数据均来自wind</t>
    <phoneticPr fontId="1" type="noConversion"/>
  </si>
  <si>
    <t>债券发行量:合计:当月值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</si>
  <si>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</si>
  <si>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</si>
  <si>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</si>
  <si>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</si>
  <si>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</si>
  <si>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</si>
  <si>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</si>
  <si>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</si>
  <si>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</si>
  <si>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</si>
  <si>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</si>
  <si>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</si>
  <si>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政府债券</t>
  </si>
  <si>
    <t>记账式国债</t>
  </si>
  <si>
    <t>储蓄国债(电子式)</t>
  </si>
  <si>
    <t>地方政府债</t>
  </si>
  <si>
    <t>央行票据</t>
  </si>
  <si>
    <t>同业存单</t>
  </si>
  <si>
    <t>政策性银行债</t>
  </si>
  <si>
    <t>政府支持债券</t>
  </si>
  <si>
    <t>商业银行债券</t>
  </si>
  <si>
    <t>企业债券</t>
  </si>
  <si>
    <t>短期融资券</t>
  </si>
  <si>
    <t>超短期融资券</t>
  </si>
  <si>
    <t>资产支持证券</t>
  </si>
  <si>
    <t>1周</t>
    <phoneticPr fontId="1" type="noConversion"/>
  </si>
  <si>
    <t>成交量:银行间质押式回购</t>
    <phoneticPr fontId="1" type="noConversion"/>
  </si>
  <si>
    <t>加权平均利率:银行间质押式回购</t>
    <phoneticPr fontId="1" type="noConversion"/>
  </si>
  <si>
    <t>SHIBOR:1周</t>
    <phoneticPr fontId="1" type="noConversion"/>
  </si>
  <si>
    <t>当前股价</t>
    <phoneticPr fontId="1" type="noConversion"/>
  </si>
  <si>
    <t>2016EPS</t>
    <phoneticPr fontId="1" type="noConversion"/>
  </si>
  <si>
    <t>2017EPS</t>
    <phoneticPr fontId="1" type="noConversion"/>
  </si>
  <si>
    <t>2016PE</t>
    <phoneticPr fontId="1" type="noConversion"/>
  </si>
  <si>
    <t>2017PE</t>
    <phoneticPr fontId="1" type="noConversion"/>
  </si>
  <si>
    <t>证券代码</t>
    <phoneticPr fontId="1" type="noConversion"/>
  </si>
  <si>
    <t>2016BVPS</t>
    <phoneticPr fontId="1" type="noConversion"/>
  </si>
  <si>
    <t>2017BVPS</t>
    <phoneticPr fontId="1" type="noConversion"/>
  </si>
  <si>
    <t>2016PB</t>
    <phoneticPr fontId="1" type="noConversion"/>
  </si>
  <si>
    <t>2017PB</t>
    <phoneticPr fontId="1" type="noConversion"/>
  </si>
  <si>
    <t>2015年每股股利</t>
    <phoneticPr fontId="1" type="noConversion"/>
  </si>
  <si>
    <t>2015年归母净利增速</t>
    <phoneticPr fontId="1" type="noConversion"/>
  </si>
  <si>
    <t>2016年预测每股股利</t>
    <phoneticPr fontId="1" type="noConversion"/>
  </si>
  <si>
    <t>股息率</t>
    <phoneticPr fontId="1" type="noConversion"/>
  </si>
  <si>
    <t>600036.SH</t>
    <phoneticPr fontId="1" type="noConversion"/>
  </si>
  <si>
    <t>备注：已发业绩快报的银行，采用16年业绩快报的EPS、BVPS数据，其余采用wind一致预期</t>
    <phoneticPr fontId="1" type="noConversion"/>
  </si>
  <si>
    <t xml:space="preserve">2016年已发业绩快报的EPS，替换掉wind一致预期的EPS。 </t>
    <phoneticPr fontId="1" type="noConversion"/>
  </si>
  <si>
    <t>2016年已发业绩快报的每股净资产（BVPS）， 替换掉wind一致预期的BVPS</t>
    <phoneticPr fontId="1" type="noConversion"/>
  </si>
  <si>
    <t>如果没有发业绩快报，保留wind一致预期的EPS</t>
    <phoneticPr fontId="1" type="noConversion"/>
  </si>
  <si>
    <t>如果没有发业绩快报，保留一致预期的BVPS</t>
    <phoneticPr fontId="1" type="noConversion"/>
  </si>
  <si>
    <t>输出！Output！</t>
    <phoneticPr fontId="1" type="noConversion"/>
  </si>
  <si>
    <t>PE</t>
    <phoneticPr fontId="1" type="noConversion"/>
  </si>
  <si>
    <t>PB</t>
    <phoneticPr fontId="1" type="noConversion"/>
  </si>
  <si>
    <t>2016E</t>
    <phoneticPr fontId="1" type="noConversion"/>
  </si>
  <si>
    <t>2017E</t>
    <phoneticPr fontId="1" type="noConversion"/>
  </si>
  <si>
    <t>上市银行（剔除次新股）</t>
    <phoneticPr fontId="1" type="noConversion"/>
  </si>
  <si>
    <t>次新股</t>
    <phoneticPr fontId="1" type="noConversion"/>
  </si>
  <si>
    <t>国有银行</t>
    <phoneticPr fontId="1" type="noConversion"/>
  </si>
  <si>
    <t>城商行</t>
    <phoneticPr fontId="1" type="noConversion"/>
  </si>
  <si>
    <t>农商行</t>
    <phoneticPr fontId="1" type="noConversion"/>
  </si>
  <si>
    <t>上半年</t>
    <phoneticPr fontId="1" type="noConversion"/>
  </si>
  <si>
    <t>建筑材料</t>
    <phoneticPr fontId="1" type="noConversion"/>
  </si>
  <si>
    <t>国防军工</t>
    <phoneticPr fontId="1" type="noConversion"/>
  </si>
  <si>
    <t>通信</t>
    <phoneticPr fontId="1" type="noConversion"/>
  </si>
  <si>
    <t>银行</t>
    <phoneticPr fontId="1" type="noConversion"/>
  </si>
  <si>
    <t>SHIBOR</t>
    <phoneticPr fontId="1" type="noConversion"/>
  </si>
  <si>
    <t>隔夜</t>
    <phoneticPr fontId="1" type="noConversion"/>
  </si>
  <si>
    <t>SHIBOR:隔夜</t>
    <phoneticPr fontId="1" type="noConversion"/>
  </si>
  <si>
    <t>1个月</t>
    <phoneticPr fontId="1" type="noConversion"/>
  </si>
  <si>
    <t>3个月</t>
    <phoneticPr fontId="1" type="noConversion"/>
  </si>
  <si>
    <t>3个月</t>
    <phoneticPr fontId="1" type="noConversion"/>
  </si>
  <si>
    <t>质押式回购加权平均利率（%，右轴）</t>
    <phoneticPr fontId="1" type="noConversion"/>
  </si>
  <si>
    <r>
      <rPr>
        <sz val="11"/>
        <color theme="1"/>
        <rFont val="宋体"/>
        <family val="2"/>
        <charset val="134"/>
        <scheme val="minor"/>
      </rPr>
      <t>隔夜</t>
    </r>
    <phoneticPr fontId="1" type="noConversion"/>
  </si>
  <si>
    <r>
      <t>7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</si>
  <si>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14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</si>
  <si>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21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</si>
  <si>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t>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</si>
  <si>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</si>
  <si>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</si>
  <si>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</si>
  <si>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</si>
  <si>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</si>
  <si>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</si>
  <si>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4月底</t>
    <phoneticPr fontId="1" type="noConversion"/>
  </si>
  <si>
    <t>上周五</t>
    <phoneticPr fontId="1" type="noConversion"/>
  </si>
  <si>
    <t>农林牧渔</t>
  </si>
  <si>
    <t>采掘</t>
  </si>
  <si>
    <t>化工</t>
  </si>
  <si>
    <t>钢铁</t>
  </si>
  <si>
    <t>有色金属</t>
  </si>
  <si>
    <t>电子</t>
  </si>
  <si>
    <t>家用电器</t>
  </si>
  <si>
    <t>食品饮料</t>
  </si>
  <si>
    <t>纺织服装</t>
  </si>
  <si>
    <t>轻工制造</t>
  </si>
  <si>
    <t>医药生物</t>
  </si>
  <si>
    <t>公用事业</t>
  </si>
  <si>
    <t>交通运输</t>
  </si>
  <si>
    <t>房地产</t>
  </si>
  <si>
    <t>商业贸易</t>
  </si>
  <si>
    <t>休闲服务</t>
  </si>
  <si>
    <t>综合</t>
  </si>
  <si>
    <t>建筑材料</t>
  </si>
  <si>
    <t>建筑装饰</t>
  </si>
  <si>
    <t>电气设备</t>
  </si>
  <si>
    <t>国防军工</t>
  </si>
  <si>
    <t>计算机</t>
  </si>
  <si>
    <t>传媒</t>
  </si>
  <si>
    <t>通信</t>
  </si>
  <si>
    <t>银行</t>
  </si>
  <si>
    <t>非银金融</t>
  </si>
  <si>
    <t>汽车</t>
  </si>
  <si>
    <t>机械设备</t>
  </si>
  <si>
    <t>日期</t>
    <phoneticPr fontId="1" type="noConversion"/>
  </si>
  <si>
    <t>周涨跌幅(%)</t>
    <phoneticPr fontId="1" type="noConversion"/>
  </si>
  <si>
    <t>收盘价</t>
    <phoneticPr fontId="1" type="noConversion"/>
  </si>
  <si>
    <t>801780.SI</t>
    <phoneticPr fontId="1" type="noConversion"/>
  </si>
  <si>
    <t>农林牧渔</t>
    <phoneticPr fontId="1" type="noConversion"/>
  </si>
  <si>
    <t>计算机</t>
    <phoneticPr fontId="1" type="noConversion"/>
  </si>
  <si>
    <t>采掘</t>
    <phoneticPr fontId="1" type="noConversion"/>
  </si>
  <si>
    <t>化工</t>
    <phoneticPr fontId="1" type="noConversion"/>
  </si>
  <si>
    <t>休闲服务</t>
    <phoneticPr fontId="1" type="noConversion"/>
  </si>
  <si>
    <t>有色金属</t>
    <phoneticPr fontId="1" type="noConversion"/>
  </si>
  <si>
    <t>商业贸易</t>
    <phoneticPr fontId="1" type="noConversion"/>
  </si>
  <si>
    <t>股份制银行</t>
    <phoneticPr fontId="1" type="noConversion"/>
  </si>
  <si>
    <t>家用电器</t>
    <phoneticPr fontId="1" type="noConversion"/>
  </si>
  <si>
    <t>综合</t>
    <phoneticPr fontId="1" type="noConversion"/>
  </si>
  <si>
    <t>股份制银行</t>
    <phoneticPr fontId="1" type="noConversion"/>
  </si>
  <si>
    <t>食品饮料</t>
    <phoneticPr fontId="1" type="noConversion"/>
  </si>
  <si>
    <t>建筑装饰</t>
    <phoneticPr fontId="1" type="noConversion"/>
  </si>
  <si>
    <t>股份制银行</t>
    <phoneticPr fontId="1" type="noConversion"/>
  </si>
  <si>
    <t>纺织服装</t>
    <phoneticPr fontId="1" type="noConversion"/>
  </si>
  <si>
    <t>传媒</t>
    <phoneticPr fontId="1" type="noConversion"/>
  </si>
  <si>
    <t>轻工制造</t>
    <phoneticPr fontId="1" type="noConversion"/>
  </si>
  <si>
    <t>房地产</t>
    <phoneticPr fontId="1" type="noConversion"/>
  </si>
  <si>
    <t>医药生物</t>
    <phoneticPr fontId="1" type="noConversion"/>
  </si>
  <si>
    <t>公用事业</t>
    <phoneticPr fontId="1" type="noConversion"/>
  </si>
  <si>
    <t>交通运输</t>
    <phoneticPr fontId="1" type="noConversion"/>
  </si>
  <si>
    <t>农商行</t>
    <phoneticPr fontId="1" type="noConversion"/>
  </si>
  <si>
    <t>电气设备</t>
    <phoneticPr fontId="1" type="noConversion"/>
  </si>
  <si>
    <t>603323.SH</t>
    <phoneticPr fontId="1" type="noConversion"/>
  </si>
  <si>
    <t>非银金融</t>
    <phoneticPr fontId="1" type="noConversion"/>
  </si>
  <si>
    <t>汽车</t>
    <phoneticPr fontId="1" type="noConversion"/>
  </si>
  <si>
    <t>机械设备</t>
    <phoneticPr fontId="1" type="noConversion"/>
  </si>
  <si>
    <t xml:space="preserve"> </t>
    <phoneticPr fontId="1" type="noConversion"/>
  </si>
  <si>
    <r>
      <rPr>
        <sz val="11"/>
        <color indexed="10"/>
        <rFont val="楷体"/>
        <family val="3"/>
        <charset val="134"/>
      </rPr>
      <t>数据来源：</t>
    </r>
    <r>
      <rPr>
        <sz val="11"/>
        <color indexed="10"/>
        <rFont val="Times New Roman"/>
        <family val="1"/>
      </rPr>
      <t>Wind</t>
    </r>
    <r>
      <rPr>
        <sz val="11"/>
        <color indexed="10"/>
        <rFont val="楷体"/>
        <family val="3"/>
        <charset val="134"/>
      </rPr>
      <t>资讯</t>
    </r>
  </si>
  <si>
    <t>银行行业</t>
  </si>
  <si>
    <t>国有银行</t>
  </si>
  <si>
    <t>起始日期</t>
  </si>
  <si>
    <t>截止日期</t>
  </si>
  <si>
    <t>总发行量(亿元)</t>
  </si>
  <si>
    <t>发行只数</t>
  </si>
  <si>
    <t>总偿还量(亿元)</t>
  </si>
  <si>
    <t>净融资额(亿元)</t>
  </si>
  <si>
    <t>到期偿还量(亿元)</t>
  </si>
  <si>
    <t>到期只数</t>
  </si>
  <si>
    <t>提前兑付量(亿元)</t>
  </si>
  <si>
    <t>提前兑付只数</t>
  </si>
  <si>
    <t>回售量(亿元)</t>
  </si>
  <si>
    <t>回售只数</t>
  </si>
  <si>
    <t>赎回量(亿元)</t>
  </si>
  <si>
    <t>赎回只数</t>
  </si>
  <si>
    <t>指标名称</t>
    <phoneticPr fontId="1" type="noConversion"/>
  </si>
  <si>
    <t>同业存单:发行利率:3个月</t>
    <phoneticPr fontId="1" type="noConversion"/>
  </si>
  <si>
    <t>指标名称</t>
    <phoneticPr fontId="1" type="noConversion"/>
  </si>
  <si>
    <t>同业存单:发行利率:1个月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</si>
</sst>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6" formatCode="_(* #,##0.00_);_(* \(#,##0.00\);_(* &quot;-&quot;??_);_(@_)"/>
    <numFmt numFmtId="177" formatCode="0.00_);[Red]\(0.00\)"/>
    <numFmt numFmtId="178" formatCode="###,###,##0.00"/>
    <numFmt numFmtId="179" formatCode="0.00_ "/>
    <numFmt numFmtId="180" formatCode="yyyy\-mm\-dd"/>
    <numFmt numFmtId="181" formatCode="###,###,##0.0000"/>
    <numFmt numFmtId="182" formatCode="0.0000_);[Red]\(0.0000\)"/>
    <numFmt numFmtId="183" formatCode="yyyy\-mm\-dd;@"/>
    <numFmt numFmtId="184" formatCode="yyyy\-mm;@"/>
    <numFmt numFmtId="185" formatCode="###,###,###,###,##0.00_ "/>
    <numFmt numFmtId="186" formatCode="###,###,###,###,##0.0000_ "/>
    <numFmt numFmtId="187" formatCode="###,###,###,###,##0_ "/>
    <numFmt numFmtId="188" formatCode="###,###,###,###,##0.00"/>
    <numFmt numFmtId="189" formatCode="#,##0.00_ "/>
    <numFmt numFmtId="190" formatCode="#,##0.0000_ "/>
    <numFmt numFmtId="191" formatCode="#,##0.000_ "/>
    <numFmt numFmtId="192" formatCode="#,##0.0_ "/>
    <numFmt numFmtId="193" formatCode="###,###,###,###,##0.0000"/>
    <numFmt numFmtId="194" formatCode="yyyy/mm/dd;@"/>
    <numFmt numFmtId="195" formatCode="#,##0.0000000000000000_ "/>
    <numFmt numFmtId="196" formatCode="#,##0.000000000000000_ "/>
    <numFmt numFmtId="197" formatCode="#,##0.00000000000000000_ "/>
  </numFmts>
  <fonts count="7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sz val="10"/>
      <color rgb="FFFF0000"/>
      <name val="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楷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3" tint="0.39997558519241921"/>
      <name val="楷体"/>
      <family val="3"/>
      <charset val="134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宋体"/>
      <family val="2"/>
      <charset val="134"/>
      <scheme val="minor"/>
    </font>
    <font>
      <sz val="10"/>
      <color theme="9" tint="-0.249977111117893"/>
      <name val="楷体"/>
      <family val="3"/>
      <charset val="134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宋体"/>
      <family val="2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楷体"/>
      <family val="3"/>
      <charset val="134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color theme="2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3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1"/>
      <name val="宋体"/>
      <family val="3"/>
      <charset val="134"/>
    </font>
    <font>
      <sz val="10"/>
      <color theme="4" tint="-0.249977111117893"/>
      <name val="Arial"/>
      <family val="2"/>
    </font>
    <font>
      <sz val="10"/>
      <color theme="4" tint="-0.249977111117893"/>
      <name val="宋体"/>
      <family val="2"/>
      <charset val="134"/>
      <scheme val="minor"/>
    </font>
    <font>
      <b/>
      <sz val="10"/>
      <color theme="1"/>
      <name val="Arial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Arial"/>
      <family val="2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FF0000"/>
      <name val="楷体"/>
      <family val="3"/>
      <charset val="134"/>
    </font>
    <font>
      <sz val="11"/>
      <color theme="1"/>
      <name val="Times New Roman"/>
      <family val="1"/>
    </font>
    <font>
      <sz val="11"/>
      <color indexed="10"/>
      <name val="楷体"/>
      <family val="3"/>
      <charset val="134"/>
    </font>
    <font>
      <sz val="11"/>
      <color indexed="10"/>
      <name val="Times New Roman"/>
      <family val="1"/>
    </font>
    <font>
      <sz val="10"/>
      <color theme="1"/>
      <name val="楷体"/>
      <family val="3"/>
      <charset val="134"/>
    </font>
    <font>
      <sz val="8"/>
      <color theme="1"/>
      <name val="楷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rgb="FFFF0000"/>
      <name val="楷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0"/>
      <color theme="1"/>
      <name val="楷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0" fillId="0" borderId="0">
      <alignment vertical="center"/>
    </xf>
  </cellStyleXfs>
  <cellXfs count="358">
    <xf numFmtId="0" fontId="0" fillId="0" borderId="0" xfId="0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33" borderId="0" xfId="0" applyFont="1" applyFill="1">
      <alignment vertical="center"/>
    </xf>
    <xf numFmtId="178" fontId="23" fillId="34" borderId="0" xfId="0" applyNumberFormat="1" applyFont="1" applyFill="1" applyBorder="1" applyAlignment="1" applyProtection="1">
      <alignment horizontal="center" vertical="center"/>
      <protection locked="0"/>
    </xf>
    <xf numFmtId="0" fontId="23" fillId="34" borderId="0" xfId="0" applyFont="1" applyFill="1" applyAlignment="1" applyProtection="1">
      <alignment horizont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31" xfId="0" applyFont="1" applyBorder="1">
      <alignment vertical="center"/>
    </xf>
    <xf numFmtId="180" fontId="24" fillId="0" borderId="2" xfId="0" applyNumberFormat="1" applyFont="1" applyBorder="1" applyAlignment="1">
      <alignment horizontal="right" vertical="center"/>
    </xf>
    <xf numFmtId="180" fontId="24" fillId="0" borderId="1" xfId="0" applyNumberFormat="1" applyFont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6" fillId="0" borderId="1" xfId="0" applyNumberFormat="1" applyFont="1" applyBorder="1" applyAlignment="1">
      <alignment horizontal="right" vertical="center"/>
    </xf>
    <xf numFmtId="180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178" fontId="23" fillId="34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>
      <alignment vertical="center"/>
    </xf>
    <xf numFmtId="177" fontId="24" fillId="0" borderId="0" xfId="0" applyNumberFormat="1" applyFont="1">
      <alignment vertical="center"/>
    </xf>
    <xf numFmtId="177" fontId="25" fillId="0" borderId="0" xfId="0" applyNumberFormat="1" applyFont="1">
      <alignment vertical="center"/>
    </xf>
    <xf numFmtId="177" fontId="26" fillId="0" borderId="0" xfId="0" applyNumberFormat="1" applyFont="1">
      <alignment vertical="center"/>
    </xf>
    <xf numFmtId="0" fontId="27" fillId="0" borderId="0" xfId="0" applyFont="1">
      <alignment vertical="center"/>
    </xf>
    <xf numFmtId="0" fontId="19" fillId="0" borderId="32" xfId="0" applyFont="1" applyBorder="1">
      <alignment vertical="center"/>
    </xf>
    <xf numFmtId="178" fontId="28" fillId="0" borderId="32" xfId="0" applyNumberFormat="1" applyFont="1" applyFill="1" applyBorder="1" applyAlignment="1" applyProtection="1">
      <alignment horizontal="center" vertical="center"/>
      <protection locked="0"/>
    </xf>
    <xf numFmtId="178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>
      <alignment vertical="center"/>
    </xf>
    <xf numFmtId="177" fontId="29" fillId="0" borderId="0" xfId="0" applyNumberFormat="1" applyFont="1" applyFill="1">
      <alignment vertical="center"/>
    </xf>
    <xf numFmtId="177" fontId="30" fillId="0" borderId="0" xfId="0" applyNumberFormat="1" applyFont="1" applyFill="1">
      <alignment vertical="center"/>
    </xf>
    <xf numFmtId="0" fontId="31" fillId="0" borderId="0" xfId="0" applyFont="1" applyFill="1">
      <alignment vertical="center"/>
    </xf>
    <xf numFmtId="178" fontId="32" fillId="0" borderId="32" xfId="0" applyNumberFormat="1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>
      <alignment vertical="center"/>
    </xf>
    <xf numFmtId="177" fontId="33" fillId="0" borderId="0" xfId="0" applyNumberFormat="1" applyFont="1" applyFill="1">
      <alignment vertical="center"/>
    </xf>
    <xf numFmtId="177" fontId="34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178" fontId="32" fillId="35" borderId="32" xfId="0" applyNumberFormat="1" applyFont="1" applyFill="1" applyBorder="1" applyAlignment="1" applyProtection="1">
      <alignment horizontal="center" vertical="center"/>
      <protection locked="0"/>
    </xf>
    <xf numFmtId="178" fontId="32" fillId="35" borderId="0" xfId="0" applyNumberFormat="1" applyFont="1" applyFill="1" applyBorder="1" applyAlignment="1" applyProtection="1">
      <alignment horizontal="center" vertical="center"/>
      <protection locked="0"/>
    </xf>
    <xf numFmtId="0" fontId="32" fillId="35" borderId="32" xfId="0" applyFont="1" applyFill="1" applyBorder="1">
      <alignment vertical="center"/>
    </xf>
    <xf numFmtId="177" fontId="33" fillId="35" borderId="0" xfId="0" applyNumberFormat="1" applyFont="1" applyFill="1" applyBorder="1">
      <alignment vertical="center"/>
    </xf>
    <xf numFmtId="177" fontId="34" fillId="35" borderId="0" xfId="0" applyNumberFormat="1" applyFont="1" applyFill="1" applyBorder="1">
      <alignment vertical="center"/>
    </xf>
    <xf numFmtId="177" fontId="26" fillId="35" borderId="0" xfId="0" applyNumberFormat="1" applyFont="1" applyFill="1" applyBorder="1">
      <alignment vertical="center"/>
    </xf>
    <xf numFmtId="0" fontId="35" fillId="35" borderId="0" xfId="0" applyFont="1" applyFill="1" applyBorder="1">
      <alignment vertical="center"/>
    </xf>
    <xf numFmtId="0" fontId="32" fillId="35" borderId="32" xfId="0" applyFont="1" applyFill="1" applyBorder="1" applyAlignment="1" applyProtection="1">
      <alignment horizontal="center"/>
    </xf>
    <xf numFmtId="0" fontId="23" fillId="35" borderId="32" xfId="0" applyFont="1" applyFill="1" applyBorder="1" applyAlignment="1" applyProtection="1">
      <alignment horizontal="center"/>
    </xf>
    <xf numFmtId="178" fontId="23" fillId="35" borderId="0" xfId="0" applyNumberFormat="1" applyFont="1" applyFill="1" applyBorder="1" applyAlignment="1" applyProtection="1">
      <alignment horizontal="center" vertical="center"/>
      <protection locked="0"/>
    </xf>
    <xf numFmtId="0" fontId="19" fillId="35" borderId="32" xfId="0" applyFont="1" applyFill="1" applyBorder="1">
      <alignment vertical="center"/>
    </xf>
    <xf numFmtId="177" fontId="24" fillId="35" borderId="0" xfId="0" applyNumberFormat="1" applyFont="1" applyFill="1" applyBorder="1">
      <alignment vertical="center"/>
    </xf>
    <xf numFmtId="177" fontId="25" fillId="35" borderId="0" xfId="0" applyNumberFormat="1" applyFont="1" applyFill="1" applyBorder="1">
      <alignment vertical="center"/>
    </xf>
    <xf numFmtId="0" fontId="27" fillId="35" borderId="0" xfId="0" applyFont="1" applyFill="1" applyBorder="1">
      <alignment vertical="center"/>
    </xf>
    <xf numFmtId="178" fontId="23" fillId="35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>
      <alignment vertical="center"/>
    </xf>
    <xf numFmtId="178" fontId="36" fillId="33" borderId="0" xfId="0" applyNumberFormat="1" applyFont="1" applyFill="1" applyBorder="1" applyAlignment="1" applyProtection="1">
      <alignment horizontal="center" vertical="center"/>
      <protection locked="0"/>
    </xf>
    <xf numFmtId="0" fontId="36" fillId="33" borderId="0" xfId="0" applyFont="1" applyFill="1">
      <alignment vertical="center"/>
    </xf>
    <xf numFmtId="178" fontId="37" fillId="33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38" fillId="0" borderId="0" xfId="0" applyFont="1" applyFill="1">
      <alignment vertical="center"/>
    </xf>
    <xf numFmtId="0" fontId="40" fillId="0" borderId="0" xfId="0" applyFont="1" applyFill="1">
      <alignment vertical="center"/>
    </xf>
    <xf numFmtId="14" fontId="41" fillId="33" borderId="0" xfId="0" applyNumberFormat="1" applyFont="1" applyFill="1">
      <alignment vertical="center"/>
    </xf>
    <xf numFmtId="0" fontId="41" fillId="33" borderId="0" xfId="0" applyFont="1" applyFill="1">
      <alignment vertical="center"/>
    </xf>
    <xf numFmtId="0" fontId="25" fillId="33" borderId="0" xfId="0" applyFont="1" applyFill="1">
      <alignment vertical="center"/>
    </xf>
    <xf numFmtId="0" fontId="42" fillId="33" borderId="0" xfId="0" applyFont="1" applyFill="1">
      <alignment vertical="center"/>
    </xf>
    <xf numFmtId="14" fontId="24" fillId="0" borderId="0" xfId="0" applyNumberFormat="1" applyFont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43" fillId="33" borderId="0" xfId="0" applyFont="1" applyFill="1">
      <alignment vertical="center"/>
    </xf>
    <xf numFmtId="0" fontId="25" fillId="0" borderId="0" xfId="0" applyFont="1">
      <alignment vertical="center"/>
    </xf>
    <xf numFmtId="0" fontId="19" fillId="33" borderId="0" xfId="0" applyFont="1" applyFill="1">
      <alignment vertical="center"/>
    </xf>
    <xf numFmtId="14" fontId="24" fillId="33" borderId="0" xfId="0" applyNumberFormat="1" applyFont="1" applyFill="1">
      <alignment vertical="center"/>
    </xf>
    <xf numFmtId="14" fontId="45" fillId="33" borderId="0" xfId="0" applyNumberFormat="1" applyFont="1" applyFill="1">
      <alignment vertical="center"/>
    </xf>
    <xf numFmtId="14" fontId="45" fillId="0" borderId="0" xfId="0" applyNumberFormat="1" applyFont="1">
      <alignment vertical="center"/>
    </xf>
    <xf numFmtId="178" fontId="23" fillId="33" borderId="0" xfId="0" applyNumberFormat="1" applyFont="1" applyFill="1" applyBorder="1" applyAlignment="1" applyProtection="1">
      <alignment horizontal="center" vertical="center"/>
      <protection locked="0"/>
    </xf>
    <xf numFmtId="177" fontId="24" fillId="33" borderId="0" xfId="0" applyNumberFormat="1" applyFont="1" applyFill="1">
      <alignment vertical="center"/>
    </xf>
    <xf numFmtId="177" fontId="45" fillId="33" borderId="0" xfId="0" applyNumberFormat="1" applyFont="1" applyFill="1">
      <alignment vertical="center"/>
    </xf>
    <xf numFmtId="0" fontId="23" fillId="33" borderId="0" xfId="0" applyFont="1" applyFill="1" applyAlignment="1" applyProtection="1">
      <alignment horizontal="center"/>
    </xf>
    <xf numFmtId="0" fontId="19" fillId="33" borderId="0" xfId="0" applyFont="1" applyFill="1" applyBorder="1">
      <alignment vertical="center"/>
    </xf>
    <xf numFmtId="0" fontId="24" fillId="33" borderId="0" xfId="0" applyFont="1" applyFill="1">
      <alignment vertical="center"/>
    </xf>
    <xf numFmtId="0" fontId="45" fillId="33" borderId="0" xfId="0" applyFont="1" applyFill="1">
      <alignment vertical="center"/>
    </xf>
    <xf numFmtId="0" fontId="27" fillId="33" borderId="0" xfId="0" applyFont="1" applyFill="1">
      <alignment vertical="center"/>
    </xf>
    <xf numFmtId="0" fontId="43" fillId="0" borderId="0" xfId="0" applyFont="1" applyFill="1">
      <alignment vertical="center"/>
    </xf>
    <xf numFmtId="14" fontId="45" fillId="0" borderId="0" xfId="0" applyNumberFormat="1" applyFont="1" applyFill="1">
      <alignment vertical="center"/>
    </xf>
    <xf numFmtId="177" fontId="45" fillId="0" borderId="0" xfId="0" applyNumberFormat="1" applyFont="1" applyFill="1">
      <alignment vertical="center"/>
    </xf>
    <xf numFmtId="181" fontId="45" fillId="0" borderId="0" xfId="0" applyNumberFormat="1" applyFont="1" applyFill="1">
      <alignment vertical="center"/>
    </xf>
    <xf numFmtId="0" fontId="24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5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vertical="top"/>
    </xf>
    <xf numFmtId="177" fontId="19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177" fontId="22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39" fillId="0" borderId="0" xfId="0" applyFont="1" applyFill="1">
      <alignment vertical="center"/>
    </xf>
    <xf numFmtId="14" fontId="38" fillId="0" borderId="0" xfId="0" applyNumberFormat="1" applyFont="1" applyFill="1">
      <alignment vertical="center"/>
    </xf>
    <xf numFmtId="0" fontId="25" fillId="37" borderId="0" xfId="0" applyFont="1" applyFill="1">
      <alignment vertical="center"/>
    </xf>
    <xf numFmtId="0" fontId="44" fillId="37" borderId="0" xfId="0" applyFont="1" applyFill="1">
      <alignment vertical="center"/>
    </xf>
    <xf numFmtId="0" fontId="19" fillId="37" borderId="0" xfId="0" applyFont="1" applyFill="1">
      <alignment vertical="center"/>
    </xf>
    <xf numFmtId="14" fontId="24" fillId="37" borderId="0" xfId="0" applyNumberFormat="1" applyFont="1" applyFill="1">
      <alignment vertical="center"/>
    </xf>
    <xf numFmtId="0" fontId="24" fillId="37" borderId="0" xfId="0" applyFont="1" applyFill="1">
      <alignment vertical="center"/>
    </xf>
    <xf numFmtId="178" fontId="19" fillId="37" borderId="0" xfId="0" applyNumberFormat="1" applyFont="1" applyFill="1" applyBorder="1" applyAlignment="1" applyProtection="1">
      <alignment horizontal="center" vertical="center"/>
      <protection locked="0"/>
    </xf>
    <xf numFmtId="177" fontId="24" fillId="37" borderId="0" xfId="0" applyNumberFormat="1" applyFont="1" applyFill="1">
      <alignment vertical="center"/>
    </xf>
    <xf numFmtId="0" fontId="19" fillId="37" borderId="0" xfId="0" applyFont="1" applyFill="1" applyAlignment="1" applyProtection="1">
      <alignment horizontal="center"/>
    </xf>
    <xf numFmtId="0" fontId="19" fillId="37" borderId="0" xfId="0" applyFont="1" applyFill="1" applyBorder="1">
      <alignment vertical="center"/>
    </xf>
    <xf numFmtId="178" fontId="24" fillId="37" borderId="0" xfId="0" applyNumberFormat="1" applyFont="1" applyFill="1">
      <alignment vertical="center"/>
    </xf>
    <xf numFmtId="181" fontId="24" fillId="37" borderId="0" xfId="0" applyNumberFormat="1" applyFont="1" applyFill="1">
      <alignment vertical="center"/>
    </xf>
    <xf numFmtId="177" fontId="26" fillId="35" borderId="0" xfId="0" applyNumberFormat="1" applyFont="1" applyFill="1">
      <alignment vertical="center"/>
    </xf>
    <xf numFmtId="178" fontId="23" fillId="35" borderId="1" xfId="0" applyNumberFormat="1" applyFont="1" applyFill="1" applyBorder="1" applyAlignment="1" applyProtection="1">
      <alignment horizontal="center" vertical="center"/>
      <protection locked="0"/>
    </xf>
    <xf numFmtId="178" fontId="23" fillId="35" borderId="31" xfId="0" applyNumberFormat="1" applyFont="1" applyFill="1" applyBorder="1" applyAlignment="1" applyProtection="1">
      <alignment horizontal="center" vertical="center"/>
      <protection locked="0"/>
    </xf>
    <xf numFmtId="0" fontId="19" fillId="35" borderId="1" xfId="0" applyFont="1" applyFill="1" applyBorder="1">
      <alignment vertical="center"/>
    </xf>
    <xf numFmtId="177" fontId="24" fillId="35" borderId="31" xfId="0" applyNumberFormat="1" applyFont="1" applyFill="1" applyBorder="1">
      <alignment vertical="center"/>
    </xf>
    <xf numFmtId="177" fontId="25" fillId="35" borderId="31" xfId="0" applyNumberFormat="1" applyFont="1" applyFill="1" applyBorder="1">
      <alignment vertical="center"/>
    </xf>
    <xf numFmtId="177" fontId="26" fillId="35" borderId="31" xfId="0" applyNumberFormat="1" applyFont="1" applyFill="1" applyBorder="1">
      <alignment vertical="center"/>
    </xf>
    <xf numFmtId="0" fontId="27" fillId="35" borderId="31" xfId="0" applyFont="1" applyFill="1" applyBorder="1">
      <alignment vertical="center"/>
    </xf>
    <xf numFmtId="178" fontId="19" fillId="34" borderId="33" xfId="0" applyNumberFormat="1" applyFont="1" applyFill="1" applyBorder="1" applyAlignment="1" applyProtection="1">
      <alignment horizontal="center" vertical="center"/>
      <protection locked="0"/>
    </xf>
    <xf numFmtId="178" fontId="19" fillId="34" borderId="34" xfId="0" applyNumberFormat="1" applyFont="1" applyFill="1" applyBorder="1" applyAlignment="1" applyProtection="1">
      <alignment horizontal="center" vertical="center"/>
      <protection locked="0"/>
    </xf>
    <xf numFmtId="178" fontId="19" fillId="34" borderId="35" xfId="0" applyNumberFormat="1" applyFont="1" applyFill="1" applyBorder="1" applyAlignment="1" applyProtection="1">
      <alignment horizontal="center" vertical="center"/>
      <protection locked="0"/>
    </xf>
    <xf numFmtId="178" fontId="24" fillId="34" borderId="34" xfId="0" applyNumberFormat="1" applyFont="1" applyFill="1" applyBorder="1" applyAlignment="1" applyProtection="1">
      <alignment horizontal="center" vertical="center"/>
      <protection locked="0"/>
    </xf>
    <xf numFmtId="0" fontId="24" fillId="0" borderId="34" xfId="0" applyFont="1" applyBorder="1" applyAlignment="1">
      <alignment horizontal="center" vertical="center"/>
    </xf>
    <xf numFmtId="9" fontId="24" fillId="0" borderId="35" xfId="43" applyFont="1" applyBorder="1">
      <alignment vertical="center"/>
    </xf>
    <xf numFmtId="9" fontId="24" fillId="0" borderId="34" xfId="43" applyFont="1" applyBorder="1">
      <alignment vertical="center"/>
    </xf>
    <xf numFmtId="177" fontId="24" fillId="0" borderId="34" xfId="0" applyNumberFormat="1" applyFont="1" applyBorder="1" applyAlignment="1">
      <alignment horizontal="center" vertical="center"/>
    </xf>
    <xf numFmtId="14" fontId="44" fillId="36" borderId="34" xfId="0" applyNumberFormat="1" applyFont="1" applyFill="1" applyBorder="1">
      <alignment vertical="center"/>
    </xf>
    <xf numFmtId="14" fontId="25" fillId="36" borderId="34" xfId="0" applyNumberFormat="1" applyFont="1" applyFill="1" applyBorder="1">
      <alignment vertical="center"/>
    </xf>
    <xf numFmtId="0" fontId="20" fillId="36" borderId="36" xfId="0" applyFont="1" applyFill="1" applyBorder="1">
      <alignment vertical="center"/>
    </xf>
    <xf numFmtId="178" fontId="19" fillId="0" borderId="29" xfId="0" applyNumberFormat="1" applyFont="1" applyFill="1" applyBorder="1" applyAlignment="1" applyProtection="1">
      <alignment horizontal="center" vertical="center"/>
      <protection locked="0"/>
    </xf>
    <xf numFmtId="178" fontId="19" fillId="0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>
      <alignment vertical="center"/>
    </xf>
    <xf numFmtId="177" fontId="24" fillId="0" borderId="14" xfId="0" applyNumberFormat="1" applyFont="1" applyFill="1" applyBorder="1">
      <alignment vertical="center"/>
    </xf>
    <xf numFmtId="10" fontId="25" fillId="36" borderId="14" xfId="43" applyNumberFormat="1" applyFont="1" applyFill="1" applyBorder="1">
      <alignment vertical="center"/>
    </xf>
    <xf numFmtId="177" fontId="25" fillId="36" borderId="14" xfId="0" applyNumberFormat="1" applyFont="1" applyFill="1" applyBorder="1">
      <alignment vertical="center"/>
    </xf>
    <xf numFmtId="9" fontId="25" fillId="36" borderId="22" xfId="0" applyNumberFormat="1" applyFont="1" applyFill="1" applyBorder="1" applyAlignment="1">
      <alignment horizontal="right" vertical="center"/>
    </xf>
    <xf numFmtId="178" fontId="19" fillId="0" borderId="38" xfId="0" applyNumberFormat="1" applyFont="1" applyFill="1" applyBorder="1" applyAlignment="1" applyProtection="1">
      <alignment horizontal="center" vertical="center"/>
      <protection locked="0"/>
    </xf>
    <xf numFmtId="178" fontId="19" fillId="0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>
      <alignment vertical="center"/>
    </xf>
    <xf numFmtId="177" fontId="24" fillId="0" borderId="1" xfId="0" applyNumberFormat="1" applyFont="1" applyFill="1" applyBorder="1">
      <alignment vertical="center"/>
    </xf>
    <xf numFmtId="10" fontId="25" fillId="36" borderId="1" xfId="43" applyNumberFormat="1" applyFont="1" applyFill="1" applyBorder="1">
      <alignment vertical="center"/>
    </xf>
    <xf numFmtId="177" fontId="25" fillId="36" borderId="1" xfId="0" applyNumberFormat="1" applyFont="1" applyFill="1" applyBorder="1">
      <alignment vertical="center"/>
    </xf>
    <xf numFmtId="9" fontId="25" fillId="36" borderId="18" xfId="0" applyNumberFormat="1" applyFont="1" applyFill="1" applyBorder="1" applyAlignment="1">
      <alignment horizontal="right" vertical="center"/>
    </xf>
    <xf numFmtId="0" fontId="25" fillId="36" borderId="18" xfId="0" applyFont="1" applyFill="1" applyBorder="1" applyAlignment="1">
      <alignment horizontal="right" vertical="center"/>
    </xf>
    <xf numFmtId="178" fontId="19" fillId="0" borderId="40" xfId="0" applyNumberFormat="1" applyFont="1" applyFill="1" applyBorder="1" applyAlignment="1" applyProtection="1">
      <alignment horizontal="center" vertical="center"/>
      <protection locked="0"/>
    </xf>
    <xf numFmtId="178" fontId="19" fillId="0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Fill="1" applyBorder="1">
      <alignment vertical="center"/>
    </xf>
    <xf numFmtId="177" fontId="24" fillId="0" borderId="19" xfId="0" applyNumberFormat="1" applyFont="1" applyFill="1" applyBorder="1">
      <alignment vertical="center"/>
    </xf>
    <xf numFmtId="10" fontId="25" fillId="36" borderId="19" xfId="43" applyNumberFormat="1" applyFont="1" applyFill="1" applyBorder="1">
      <alignment vertical="center"/>
    </xf>
    <xf numFmtId="177" fontId="25" fillId="36" borderId="19" xfId="0" applyNumberFormat="1" applyFont="1" applyFill="1" applyBorder="1">
      <alignment vertical="center"/>
    </xf>
    <xf numFmtId="0" fontId="25" fillId="36" borderId="20" xfId="0" applyFont="1" applyFill="1" applyBorder="1" applyAlignment="1">
      <alignment horizontal="right" vertical="center"/>
    </xf>
    <xf numFmtId="178" fontId="19" fillId="34" borderId="29" xfId="0" applyNumberFormat="1" applyFont="1" applyFill="1" applyBorder="1" applyAlignment="1" applyProtection="1">
      <alignment horizontal="center" vertical="center"/>
      <protection locked="0"/>
    </xf>
    <xf numFmtId="178" fontId="19" fillId="34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Border="1">
      <alignment vertical="center"/>
    </xf>
    <xf numFmtId="177" fontId="24" fillId="0" borderId="14" xfId="0" applyNumberFormat="1" applyFont="1" applyBorder="1">
      <alignment vertical="center"/>
    </xf>
    <xf numFmtId="178" fontId="19" fillId="34" borderId="38" xfId="0" applyNumberFormat="1" applyFont="1" applyFill="1" applyBorder="1" applyAlignment="1" applyProtection="1">
      <alignment horizontal="center" vertical="center"/>
      <protection locked="0"/>
    </xf>
    <xf numFmtId="178" fontId="19" fillId="33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Border="1">
      <alignment vertical="center"/>
    </xf>
    <xf numFmtId="177" fontId="24" fillId="0" borderId="1" xfId="0" applyNumberFormat="1" applyFont="1" applyBorder="1">
      <alignment vertical="center"/>
    </xf>
    <xf numFmtId="178" fontId="19" fillId="34" borderId="32" xfId="0" applyNumberFormat="1" applyFont="1" applyFill="1" applyBorder="1" applyAlignment="1" applyProtection="1">
      <alignment horizontal="center" vertical="center"/>
      <protection locked="0"/>
    </xf>
    <xf numFmtId="0" fontId="44" fillId="36" borderId="18" xfId="0" applyFont="1" applyFill="1" applyBorder="1" applyAlignment="1">
      <alignment horizontal="right" vertical="center"/>
    </xf>
    <xf numFmtId="178" fontId="19" fillId="34" borderId="40" xfId="0" applyNumberFormat="1" applyFont="1" applyFill="1" applyBorder="1" applyAlignment="1" applyProtection="1">
      <alignment horizontal="center" vertical="center"/>
      <protection locked="0"/>
    </xf>
    <xf numFmtId="178" fontId="19" fillId="34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Border="1">
      <alignment vertical="center"/>
    </xf>
    <xf numFmtId="177" fontId="24" fillId="0" borderId="19" xfId="0" applyNumberFormat="1" applyFont="1" applyBorder="1">
      <alignment vertical="center"/>
    </xf>
    <xf numFmtId="9" fontId="25" fillId="36" borderId="22" xfId="0" applyNumberFormat="1" applyFont="1" applyFill="1" applyBorder="1">
      <alignment vertical="center"/>
    </xf>
    <xf numFmtId="0" fontId="25" fillId="36" borderId="18" xfId="0" applyFont="1" applyFill="1" applyBorder="1">
      <alignment vertical="center"/>
    </xf>
    <xf numFmtId="9" fontId="47" fillId="36" borderId="18" xfId="0" applyNumberFormat="1" applyFont="1" applyFill="1" applyBorder="1">
      <alignment vertical="center"/>
    </xf>
    <xf numFmtId="0" fontId="48" fillId="0" borderId="0" xfId="0" applyFont="1">
      <alignment vertical="center"/>
    </xf>
    <xf numFmtId="0" fontId="19" fillId="34" borderId="38" xfId="0" applyFont="1" applyFill="1" applyBorder="1" applyAlignment="1" applyProtection="1">
      <alignment horizontal="center"/>
    </xf>
    <xf numFmtId="0" fontId="44" fillId="36" borderId="18" xfId="0" applyFont="1" applyFill="1" applyBorder="1">
      <alignment vertical="center"/>
    </xf>
    <xf numFmtId="0" fontId="19" fillId="34" borderId="40" xfId="0" applyFont="1" applyFill="1" applyBorder="1" applyAlignment="1" applyProtection="1">
      <alignment horizontal="center"/>
    </xf>
    <xf numFmtId="0" fontId="44" fillId="36" borderId="20" xfId="0" applyFont="1" applyFill="1" applyBorder="1">
      <alignment vertical="center"/>
    </xf>
    <xf numFmtId="0" fontId="19" fillId="34" borderId="29" xfId="0" applyFont="1" applyFill="1" applyBorder="1" applyAlignment="1" applyProtection="1">
      <alignment horizontal="center"/>
    </xf>
    <xf numFmtId="0" fontId="44" fillId="36" borderId="22" xfId="0" applyFont="1" applyFill="1" applyBorder="1">
      <alignment vertical="center"/>
    </xf>
    <xf numFmtId="9" fontId="25" fillId="36" borderId="18" xfId="0" applyNumberFormat="1" applyFont="1" applyFill="1" applyBorder="1">
      <alignment vertical="center"/>
    </xf>
    <xf numFmtId="9" fontId="25" fillId="36" borderId="20" xfId="0" applyNumberFormat="1" applyFont="1" applyFill="1" applyBorder="1">
      <alignment vertical="center"/>
    </xf>
    <xf numFmtId="178" fontId="19" fillId="34" borderId="0" xfId="0" applyNumberFormat="1" applyFont="1" applyFill="1" applyBorder="1" applyAlignment="1" applyProtection="1">
      <alignment horizontal="center" vertical="center"/>
      <protection locked="0"/>
    </xf>
    <xf numFmtId="177" fontId="24" fillId="0" borderId="0" xfId="0" applyNumberFormat="1" applyFont="1" applyBorder="1">
      <alignment vertical="center"/>
    </xf>
    <xf numFmtId="10" fontId="25" fillId="36" borderId="0" xfId="43" applyNumberFormat="1" applyFont="1" applyFill="1" applyBorder="1">
      <alignment vertical="center"/>
    </xf>
    <xf numFmtId="177" fontId="25" fillId="36" borderId="0" xfId="0" applyNumberFormat="1" applyFont="1" applyFill="1" applyBorder="1">
      <alignment vertical="center"/>
    </xf>
    <xf numFmtId="9" fontId="25" fillId="36" borderId="0" xfId="0" applyNumberFormat="1" applyFont="1" applyFill="1" applyBorder="1">
      <alignment vertical="center"/>
    </xf>
    <xf numFmtId="0" fontId="19" fillId="34" borderId="0" xfId="0" applyFont="1" applyFill="1" applyAlignment="1" applyProtection="1">
      <alignment horizontal="left"/>
    </xf>
    <xf numFmtId="10" fontId="0" fillId="0" borderId="0" xfId="43" applyNumberFormat="1" applyFont="1">
      <alignment vertical="center"/>
    </xf>
    <xf numFmtId="183" fontId="27" fillId="0" borderId="0" xfId="0" applyNumberFormat="1" applyFont="1" applyAlignment="1">
      <alignment horizontal="left" vertical="center"/>
    </xf>
    <xf numFmtId="10" fontId="49" fillId="0" borderId="0" xfId="43" applyNumberFormat="1" applyFont="1" applyAlignment="1">
      <alignment horizontal="left" vertical="center"/>
    </xf>
    <xf numFmtId="183" fontId="49" fillId="0" borderId="0" xfId="0" applyNumberFormat="1" applyFon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27" fillId="0" borderId="0" xfId="0" applyNumberFormat="1" applyFont="1" applyAlignment="1">
      <alignment horizontal="left" vertical="center"/>
    </xf>
    <xf numFmtId="185" fontId="49" fillId="0" borderId="0" xfId="0" applyNumberFormat="1" applyFont="1" applyAlignment="1">
      <alignment horizontal="left" vertical="center"/>
    </xf>
    <xf numFmtId="184" fontId="49" fillId="0" borderId="0" xfId="0" applyNumberFormat="1" applyFont="1">
      <alignment vertical="center"/>
    </xf>
    <xf numFmtId="186" fontId="49" fillId="0" borderId="0" xfId="0" applyNumberFormat="1" applyFont="1" applyAlignment="1">
      <alignment horizontal="left" vertical="center"/>
    </xf>
    <xf numFmtId="185" fontId="49" fillId="0" borderId="0" xfId="44" applyNumberFormat="1" applyFont="1" applyAlignment="1">
      <alignment horizontal="left" vertical="center"/>
    </xf>
    <xf numFmtId="10" fontId="49" fillId="0" borderId="0" xfId="0" applyNumberFormat="1" applyFont="1">
      <alignment vertical="center"/>
    </xf>
    <xf numFmtId="0" fontId="49" fillId="0" borderId="0" xfId="0" applyFont="1">
      <alignment vertical="center"/>
    </xf>
    <xf numFmtId="183" fontId="51" fillId="0" borderId="0" xfId="0" applyNumberFormat="1" applyFont="1">
      <alignment vertical="center"/>
    </xf>
    <xf numFmtId="187" fontId="49" fillId="0" borderId="0" xfId="0" applyNumberFormat="1" applyFont="1" applyAlignment="1">
      <alignment horizontal="left" vertical="center"/>
    </xf>
    <xf numFmtId="187" fontId="49" fillId="0" borderId="0" xfId="0" applyNumberFormat="1" applyFont="1" applyAlignment="1">
      <alignment horizontal="right" vertical="center"/>
    </xf>
    <xf numFmtId="187" fontId="0" fillId="0" borderId="0" xfId="0" applyNumberFormat="1">
      <alignment vertical="center"/>
    </xf>
    <xf numFmtId="10" fontId="49" fillId="0" borderId="0" xfId="43" applyNumberFormat="1" applyFont="1" applyAlignment="1">
      <alignment horizontal="right" vertical="center"/>
    </xf>
    <xf numFmtId="184" fontId="0" fillId="0" borderId="0" xfId="0" applyNumberFormat="1">
      <alignment vertical="center"/>
    </xf>
    <xf numFmtId="188" fontId="0" fillId="0" borderId="0" xfId="0" applyNumberFormat="1">
      <alignment vertical="center"/>
    </xf>
    <xf numFmtId="188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0" fontId="52" fillId="0" borderId="0" xfId="0" applyFont="1">
      <alignment vertical="center"/>
    </xf>
    <xf numFmtId="183" fontId="0" fillId="0" borderId="0" xfId="0" applyNumberFormat="1">
      <alignment vertical="center"/>
    </xf>
    <xf numFmtId="193" fontId="0" fillId="0" borderId="0" xfId="0" applyNumberFormat="1" applyAlignment="1">
      <alignment horizontal="right" vertical="center"/>
    </xf>
    <xf numFmtId="193" fontId="49" fillId="0" borderId="0" xfId="0" applyNumberFormat="1" applyFont="1" applyAlignment="1">
      <alignment horizontal="right" vertical="center"/>
    </xf>
    <xf numFmtId="193" fontId="0" fillId="33" borderId="0" xfId="0" applyNumberFormat="1" applyFill="1" applyAlignment="1">
      <alignment horizontal="right" vertical="center"/>
    </xf>
    <xf numFmtId="195" fontId="0" fillId="0" borderId="0" xfId="0" applyNumberFormat="1">
      <alignment vertical="center"/>
    </xf>
    <xf numFmtId="185" fontId="49" fillId="0" borderId="0" xfId="0" applyNumberFormat="1" applyFont="1" applyAlignment="1">
      <alignment horizontal="right" vertical="center"/>
    </xf>
    <xf numFmtId="189" fontId="0" fillId="33" borderId="0" xfId="0" applyNumberFormat="1" applyFill="1">
      <alignment vertical="center"/>
    </xf>
    <xf numFmtId="0" fontId="54" fillId="0" borderId="0" xfId="0" applyFont="1">
      <alignment vertical="center"/>
    </xf>
    <xf numFmtId="183" fontId="55" fillId="0" borderId="0" xfId="0" applyNumberFormat="1" applyFont="1" applyAlignment="1">
      <alignment horizontal="left" vertical="center"/>
    </xf>
    <xf numFmtId="10" fontId="54" fillId="0" borderId="0" xfId="0" applyNumberFormat="1" applyFont="1">
      <alignment vertical="center"/>
    </xf>
    <xf numFmtId="183" fontId="56" fillId="0" borderId="0" xfId="0" applyNumberFormat="1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57" fillId="0" borderId="0" xfId="0" applyFont="1">
      <alignment vertical="center"/>
    </xf>
    <xf numFmtId="14" fontId="57" fillId="0" borderId="0" xfId="0" applyNumberFormat="1" applyFont="1">
      <alignment vertical="center"/>
    </xf>
    <xf numFmtId="0" fontId="57" fillId="0" borderId="0" xfId="0" applyFont="1" applyFill="1">
      <alignment vertical="center"/>
    </xf>
    <xf numFmtId="0" fontId="58" fillId="0" borderId="0" xfId="0" applyFont="1">
      <alignment vertical="center"/>
    </xf>
    <xf numFmtId="177" fontId="57" fillId="0" borderId="0" xfId="0" applyNumberFormat="1" applyFont="1">
      <alignment vertical="center"/>
    </xf>
    <xf numFmtId="177" fontId="57" fillId="0" borderId="0" xfId="0" applyNumberFormat="1" applyFont="1" applyFill="1">
      <alignment vertical="center"/>
    </xf>
    <xf numFmtId="0" fontId="57" fillId="33" borderId="0" xfId="0" applyFont="1" applyFill="1">
      <alignment vertical="center"/>
    </xf>
    <xf numFmtId="10" fontId="57" fillId="0" borderId="0" xfId="43" applyNumberFormat="1" applyFont="1" applyFill="1">
      <alignment vertical="center"/>
    </xf>
    <xf numFmtId="10" fontId="58" fillId="0" borderId="0" xfId="43" applyNumberFormat="1" applyFont="1">
      <alignment vertical="center"/>
    </xf>
    <xf numFmtId="177" fontId="57" fillId="33" borderId="0" xfId="0" applyNumberFormat="1" applyFont="1" applyFill="1">
      <alignment vertical="center"/>
    </xf>
    <xf numFmtId="10" fontId="57" fillId="33" borderId="0" xfId="43" applyNumberFormat="1" applyFont="1" applyFill="1">
      <alignment vertical="center"/>
    </xf>
    <xf numFmtId="0" fontId="58" fillId="33" borderId="0" xfId="0" applyFont="1" applyFill="1">
      <alignment vertical="center"/>
    </xf>
    <xf numFmtId="179" fontId="57" fillId="0" borderId="0" xfId="0" applyNumberFormat="1" applyFont="1">
      <alignment vertical="center"/>
    </xf>
    <xf numFmtId="49" fontId="57" fillId="0" borderId="0" xfId="0" applyNumberFormat="1" applyFont="1" applyAlignment="1">
      <alignment horizontal="right" vertical="center"/>
    </xf>
    <xf numFmtId="0" fontId="58" fillId="0" borderId="0" xfId="0" applyFont="1" applyFill="1">
      <alignment vertical="center"/>
    </xf>
    <xf numFmtId="49" fontId="57" fillId="0" borderId="0" xfId="0" applyNumberFormat="1" applyFont="1">
      <alignment vertical="center"/>
    </xf>
    <xf numFmtId="49" fontId="57" fillId="0" borderId="0" xfId="0" applyNumberFormat="1" applyFont="1" applyFill="1">
      <alignment vertical="center"/>
    </xf>
    <xf numFmtId="178" fontId="23" fillId="0" borderId="0" xfId="0" applyNumberFormat="1" applyFont="1" applyFill="1" applyBorder="1" applyAlignment="1" applyProtection="1">
      <alignment horizontal="center" vertical="center"/>
      <protection locked="0"/>
    </xf>
    <xf numFmtId="10" fontId="54" fillId="0" borderId="0" xfId="43" applyNumberFormat="1" applyFont="1" applyFill="1">
      <alignment vertical="center"/>
    </xf>
    <xf numFmtId="0" fontId="23" fillId="0" borderId="0" xfId="0" applyFont="1" applyFill="1" applyAlignment="1" applyProtection="1">
      <alignment horizontal="center"/>
    </xf>
    <xf numFmtId="19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93" fontId="49" fillId="0" borderId="0" xfId="43" applyNumberFormat="1" applyFont="1" applyAlignment="1">
      <alignment horizontal="right" vertical="center"/>
    </xf>
    <xf numFmtId="193" fontId="2" fillId="0" borderId="0" xfId="0" applyNumberFormat="1" applyFont="1" applyAlignment="1">
      <alignment horizontal="right" vertical="center"/>
    </xf>
    <xf numFmtId="183" fontId="27" fillId="0" borderId="0" xfId="0" applyNumberFormat="1" applyFont="1">
      <alignment vertical="center"/>
    </xf>
    <xf numFmtId="193" fontId="27" fillId="0" borderId="0" xfId="43" applyNumberFormat="1" applyFont="1" applyAlignment="1">
      <alignment horizontal="right" vertical="center"/>
    </xf>
    <xf numFmtId="183" fontId="2" fillId="0" borderId="0" xfId="0" applyNumberFormat="1" applyFont="1">
      <alignment vertical="center"/>
    </xf>
    <xf numFmtId="190" fontId="2" fillId="0" borderId="0" xfId="0" applyNumberFormat="1" applyFont="1">
      <alignment vertical="center"/>
    </xf>
    <xf numFmtId="194" fontId="2" fillId="33" borderId="0" xfId="0" applyNumberFormat="1" applyFont="1" applyFill="1">
      <alignment vertical="center"/>
    </xf>
    <xf numFmtId="10" fontId="2" fillId="33" borderId="0" xfId="0" applyNumberFormat="1" applyFont="1" applyFill="1">
      <alignment vertical="center"/>
    </xf>
    <xf numFmtId="183" fontId="2" fillId="33" borderId="0" xfId="0" applyNumberFormat="1" applyFont="1" applyFill="1">
      <alignment vertical="center"/>
    </xf>
    <xf numFmtId="193" fontId="49" fillId="33" borderId="0" xfId="43" applyNumberFormat="1" applyFont="1" applyFill="1" applyAlignment="1">
      <alignment horizontal="right" vertical="center"/>
    </xf>
    <xf numFmtId="10" fontId="49" fillId="0" borderId="0" xfId="43" applyNumberFormat="1" applyFont="1">
      <alignment vertical="center"/>
    </xf>
    <xf numFmtId="183" fontId="0" fillId="41" borderId="0" xfId="0" applyNumberFormat="1" applyFill="1">
      <alignment vertical="center"/>
    </xf>
    <xf numFmtId="193" fontId="0" fillId="41" borderId="0" xfId="0" applyNumberFormat="1" applyFill="1" applyAlignment="1">
      <alignment horizontal="right" vertical="center"/>
    </xf>
    <xf numFmtId="183" fontId="0" fillId="35" borderId="0" xfId="0" applyNumberFormat="1" applyFill="1">
      <alignment vertical="center"/>
    </xf>
    <xf numFmtId="188" fontId="0" fillId="35" borderId="0" xfId="0" applyNumberFormat="1" applyFill="1" applyAlignment="1">
      <alignment horizontal="right" vertical="center"/>
    </xf>
    <xf numFmtId="183" fontId="2" fillId="35" borderId="0" xfId="0" applyNumberFormat="1" applyFont="1" applyFill="1">
      <alignment vertical="center"/>
    </xf>
    <xf numFmtId="193" fontId="49" fillId="35" borderId="0" xfId="43" applyNumberFormat="1" applyFont="1" applyFill="1" applyAlignment="1">
      <alignment horizontal="right" vertical="center"/>
    </xf>
    <xf numFmtId="183" fontId="0" fillId="33" borderId="0" xfId="0" applyNumberFormat="1" applyFill="1">
      <alignment vertical="center"/>
    </xf>
    <xf numFmtId="0" fontId="59" fillId="0" borderId="0" xfId="0" applyFont="1">
      <alignment vertical="center"/>
    </xf>
    <xf numFmtId="180" fontId="61" fillId="0" borderId="0" xfId="0" applyNumberFormat="1" applyFont="1" applyAlignment="1">
      <alignment vertical="top"/>
    </xf>
    <xf numFmtId="180" fontId="59" fillId="0" borderId="0" xfId="0" applyNumberFormat="1" applyFont="1" applyAlignment="1">
      <alignment vertical="top"/>
    </xf>
    <xf numFmtId="4" fontId="59" fillId="0" borderId="0" xfId="0" applyNumberFormat="1" applyFont="1" applyAlignment="1">
      <alignment vertical="top"/>
    </xf>
    <xf numFmtId="0" fontId="59" fillId="0" borderId="0" xfId="0" applyFont="1" applyAlignment="1">
      <alignment vertical="top"/>
    </xf>
    <xf numFmtId="183" fontId="0" fillId="42" borderId="0" xfId="0" applyNumberFormat="1" applyFill="1">
      <alignment vertical="center"/>
    </xf>
    <xf numFmtId="193" fontId="0" fillId="42" borderId="0" xfId="0" applyNumberFormat="1" applyFill="1" applyAlignment="1">
      <alignment horizontal="right" vertical="center"/>
    </xf>
    <xf numFmtId="188" fontId="0" fillId="42" borderId="0" xfId="0" applyNumberFormat="1" applyFill="1" applyAlignment="1">
      <alignment horizontal="right" vertical="center"/>
    </xf>
    <xf numFmtId="183" fontId="2" fillId="42" borderId="0" xfId="0" applyNumberFormat="1" applyFont="1" applyFill="1">
      <alignment vertical="center"/>
    </xf>
    <xf numFmtId="193" fontId="49" fillId="42" borderId="0" xfId="43" applyNumberFormat="1" applyFont="1" applyFill="1" applyAlignment="1">
      <alignment horizontal="right" vertical="center"/>
    </xf>
    <xf numFmtId="183" fontId="0" fillId="38" borderId="0" xfId="0" applyNumberFormat="1" applyFill="1">
      <alignment vertical="center"/>
    </xf>
    <xf numFmtId="183" fontId="2" fillId="38" borderId="0" xfId="0" applyNumberFormat="1" applyFont="1" applyFill="1">
      <alignment vertical="center"/>
    </xf>
    <xf numFmtId="183" fontId="15" fillId="33" borderId="0" xfId="0" applyNumberFormat="1" applyFont="1" applyFill="1">
      <alignment vertical="center"/>
    </xf>
    <xf numFmtId="193" fontId="15" fillId="33" borderId="0" xfId="0" applyNumberFormat="1" applyFont="1" applyFill="1" applyAlignment="1">
      <alignment horizontal="right"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88" fontId="0" fillId="33" borderId="0" xfId="0" applyNumberFormat="1" applyFill="1" applyAlignment="1">
      <alignment horizontal="right" vertical="center"/>
    </xf>
    <xf numFmtId="180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80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2" fillId="0" borderId="1" xfId="0" applyNumberFormat="1" applyFont="1" applyBorder="1" applyAlignment="1">
      <alignment horizontal="center" vertical="center"/>
    </xf>
    <xf numFmtId="49" fontId="62" fillId="0" borderId="0" xfId="0" applyNumberFormat="1" applyFont="1" applyBorder="1" applyAlignment="1">
      <alignment horizontal="center" vertical="center"/>
    </xf>
    <xf numFmtId="0" fontId="62" fillId="0" borderId="0" xfId="0" applyFont="1">
      <alignment vertical="center"/>
    </xf>
    <xf numFmtId="49" fontId="62" fillId="0" borderId="1" xfId="0" applyNumberFormat="1" applyFont="1" applyBorder="1" applyAlignment="1">
      <alignment vertical="top"/>
    </xf>
    <xf numFmtId="49" fontId="62" fillId="39" borderId="1" xfId="0" applyNumberFormat="1" applyFont="1" applyFill="1" applyBorder="1" applyAlignment="1">
      <alignment vertical="top"/>
    </xf>
    <xf numFmtId="178" fontId="62" fillId="0" borderId="0" xfId="0" applyNumberFormat="1" applyFont="1" applyBorder="1" applyAlignment="1">
      <alignment vertical="top"/>
    </xf>
    <xf numFmtId="181" fontId="62" fillId="0" borderId="0" xfId="0" applyNumberFormat="1" applyFont="1" applyFill="1">
      <alignment vertical="center"/>
    </xf>
    <xf numFmtId="178" fontId="62" fillId="0" borderId="0" xfId="0" applyNumberFormat="1" applyFont="1">
      <alignment vertical="center"/>
    </xf>
    <xf numFmtId="177" fontId="62" fillId="0" borderId="0" xfId="0" applyNumberFormat="1" applyFont="1" applyBorder="1" applyAlignment="1">
      <alignment vertical="top"/>
    </xf>
    <xf numFmtId="177" fontId="62" fillId="0" borderId="0" xfId="0" applyNumberFormat="1" applyFont="1" applyFill="1">
      <alignment vertical="center"/>
    </xf>
    <xf numFmtId="177" fontId="62" fillId="0" borderId="0" xfId="0" applyNumberFormat="1" applyFont="1">
      <alignment vertical="center"/>
    </xf>
    <xf numFmtId="10" fontId="62" fillId="0" borderId="0" xfId="43" applyNumberFormat="1" applyFont="1">
      <alignment vertical="center"/>
    </xf>
    <xf numFmtId="49" fontId="62" fillId="40" borderId="1" xfId="0" applyNumberFormat="1" applyFont="1" applyFill="1" applyBorder="1" applyAlignment="1">
      <alignment vertical="top"/>
    </xf>
    <xf numFmtId="49" fontId="62" fillId="33" borderId="1" xfId="0" applyNumberFormat="1" applyFont="1" applyFill="1" applyBorder="1" applyAlignment="1">
      <alignment vertical="top"/>
    </xf>
    <xf numFmtId="178" fontId="62" fillId="33" borderId="0" xfId="0" applyNumberFormat="1" applyFont="1" applyFill="1" applyBorder="1" applyAlignment="1">
      <alignment vertical="top"/>
    </xf>
    <xf numFmtId="178" fontId="62" fillId="33" borderId="0" xfId="0" applyNumberFormat="1" applyFont="1" applyFill="1">
      <alignment vertical="center"/>
    </xf>
    <xf numFmtId="0" fontId="62" fillId="33" borderId="0" xfId="0" applyFont="1" applyFill="1">
      <alignment vertical="center"/>
    </xf>
    <xf numFmtId="177" fontId="62" fillId="33" borderId="0" xfId="0" applyNumberFormat="1" applyFont="1" applyFill="1" applyBorder="1" applyAlignment="1">
      <alignment vertical="top"/>
    </xf>
    <xf numFmtId="177" fontId="62" fillId="33" borderId="0" xfId="0" applyNumberFormat="1" applyFont="1" applyFill="1">
      <alignment vertical="center"/>
    </xf>
    <xf numFmtId="49" fontId="63" fillId="0" borderId="0" xfId="0" applyNumberFormat="1" applyFont="1" applyAlignment="1">
      <alignment vertical="top"/>
    </xf>
    <xf numFmtId="49" fontId="62" fillId="0" borderId="0" xfId="0" applyNumberFormat="1" applyFont="1" applyAlignment="1">
      <alignment vertical="top"/>
    </xf>
    <xf numFmtId="0" fontId="62" fillId="0" borderId="0" xfId="0" applyFont="1" applyFill="1">
      <alignment vertical="center"/>
    </xf>
    <xf numFmtId="0" fontId="64" fillId="0" borderId="0" xfId="0" applyFont="1">
      <alignment vertical="center"/>
    </xf>
    <xf numFmtId="14" fontId="62" fillId="0" borderId="0" xfId="0" applyNumberFormat="1" applyFont="1">
      <alignment vertical="center"/>
    </xf>
    <xf numFmtId="49" fontId="65" fillId="0" borderId="0" xfId="0" applyNumberFormat="1" applyFont="1" applyAlignment="1">
      <alignment vertical="top"/>
    </xf>
    <xf numFmtId="0" fontId="65" fillId="0" borderId="0" xfId="0" applyFont="1">
      <alignment vertical="center"/>
    </xf>
    <xf numFmtId="49" fontId="65" fillId="0" borderId="0" xfId="0" applyNumberFormat="1" applyFont="1" applyFill="1" applyBorder="1" applyAlignment="1">
      <alignment vertical="top"/>
    </xf>
    <xf numFmtId="0" fontId="66" fillId="0" borderId="0" xfId="0" applyFont="1">
      <alignment vertical="center"/>
    </xf>
    <xf numFmtId="49" fontId="67" fillId="33" borderId="0" xfId="0" applyNumberFormat="1" applyFont="1" applyFill="1" applyAlignment="1">
      <alignment vertical="top"/>
    </xf>
    <xf numFmtId="0" fontId="67" fillId="33" borderId="0" xfId="0" applyFont="1" applyFill="1">
      <alignment vertical="center"/>
    </xf>
    <xf numFmtId="0" fontId="68" fillId="33" borderId="0" xfId="0" applyFont="1" applyFill="1">
      <alignment vertical="center"/>
    </xf>
    <xf numFmtId="177" fontId="62" fillId="0" borderId="29" xfId="0" applyNumberFormat="1" applyFont="1" applyBorder="1" applyAlignment="1">
      <alignment horizontal="center" vertical="center"/>
    </xf>
    <xf numFmtId="177" fontId="62" fillId="0" borderId="28" xfId="0" applyNumberFormat="1" applyFont="1" applyBorder="1" applyAlignment="1">
      <alignment horizontal="center" vertical="center"/>
    </xf>
    <xf numFmtId="49" fontId="67" fillId="0" borderId="14" xfId="0" applyNumberFormat="1" applyFont="1" applyFill="1" applyBorder="1" applyAlignment="1">
      <alignment horizontal="center" vertical="top"/>
    </xf>
    <xf numFmtId="0" fontId="67" fillId="0" borderId="14" xfId="0" applyFont="1" applyFill="1" applyBorder="1" applyAlignment="1">
      <alignment horizontal="center" vertical="center"/>
    </xf>
    <xf numFmtId="0" fontId="67" fillId="0" borderId="15" xfId="0" applyFont="1" applyFill="1" applyBorder="1" applyAlignment="1">
      <alignment horizontal="center" vertical="center"/>
    </xf>
    <xf numFmtId="0" fontId="67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69" fillId="0" borderId="0" xfId="0" applyFont="1" applyFill="1">
      <alignment vertical="center"/>
    </xf>
    <xf numFmtId="177" fontId="62" fillId="0" borderId="30" xfId="0" applyNumberFormat="1" applyFont="1" applyBorder="1" applyAlignment="1">
      <alignment horizontal="center" vertical="center"/>
    </xf>
    <xf numFmtId="177" fontId="62" fillId="0" borderId="13" xfId="0" applyNumberFormat="1" applyFont="1" applyBorder="1" applyAlignment="1">
      <alignment horizontal="center" vertical="center"/>
    </xf>
    <xf numFmtId="177" fontId="62" fillId="0" borderId="1" xfId="0" applyNumberFormat="1" applyFont="1" applyBorder="1" applyAlignment="1">
      <alignment horizontal="right" vertical="top"/>
    </xf>
    <xf numFmtId="177" fontId="62" fillId="0" borderId="1" xfId="0" applyNumberFormat="1" applyFont="1" applyBorder="1" applyAlignment="1">
      <alignment horizontal="right" vertical="center"/>
    </xf>
    <xf numFmtId="0" fontId="67" fillId="0" borderId="17" xfId="0" applyFont="1" applyFill="1" applyBorder="1" applyAlignment="1">
      <alignment horizontal="center" vertical="center"/>
    </xf>
    <xf numFmtId="177" fontId="64" fillId="0" borderId="0" xfId="0" applyNumberFormat="1" applyFont="1">
      <alignment vertical="center"/>
    </xf>
    <xf numFmtId="177" fontId="69" fillId="0" borderId="0" xfId="0" applyNumberFormat="1" applyFont="1">
      <alignment vertical="center"/>
    </xf>
    <xf numFmtId="177" fontId="62" fillId="0" borderId="16" xfId="0" applyNumberFormat="1" applyFont="1" applyBorder="1" applyAlignment="1">
      <alignment vertical="top"/>
    </xf>
    <xf numFmtId="177" fontId="62" fillId="0" borderId="1" xfId="0" applyNumberFormat="1" applyFont="1" applyBorder="1" applyAlignment="1">
      <alignment vertical="top"/>
    </xf>
    <xf numFmtId="177" fontId="62" fillId="0" borderId="1" xfId="0" applyNumberFormat="1" applyFont="1" applyBorder="1">
      <alignment vertical="center"/>
    </xf>
    <xf numFmtId="10" fontId="62" fillId="0" borderId="18" xfId="43" applyNumberFormat="1" applyFont="1" applyBorder="1">
      <alignment vertical="center"/>
    </xf>
    <xf numFmtId="177" fontId="62" fillId="38" borderId="1" xfId="0" applyNumberFormat="1" applyFont="1" applyFill="1" applyBorder="1" applyAlignment="1">
      <alignment vertical="top"/>
    </xf>
    <xf numFmtId="177" fontId="62" fillId="38" borderId="1" xfId="0" applyNumberFormat="1" applyFont="1" applyFill="1" applyBorder="1">
      <alignment vertical="center"/>
    </xf>
    <xf numFmtId="177" fontId="62" fillId="0" borderId="1" xfId="0" applyNumberFormat="1" applyFont="1" applyFill="1" applyBorder="1" applyAlignment="1">
      <alignment vertical="top"/>
    </xf>
    <xf numFmtId="177" fontId="62" fillId="0" borderId="1" xfId="0" applyNumberFormat="1" applyFont="1" applyFill="1" applyBorder="1">
      <alignment vertical="center"/>
    </xf>
    <xf numFmtId="177" fontId="62" fillId="33" borderId="1" xfId="0" applyNumberFormat="1" applyFont="1" applyFill="1" applyBorder="1" applyAlignment="1">
      <alignment vertical="top"/>
    </xf>
    <xf numFmtId="177" fontId="62" fillId="33" borderId="1" xfId="0" applyNumberFormat="1" applyFont="1" applyFill="1" applyBorder="1">
      <alignment vertical="center"/>
    </xf>
    <xf numFmtId="177" fontId="62" fillId="0" borderId="21" xfId="0" applyNumberFormat="1" applyFont="1" applyBorder="1" applyAlignment="1">
      <alignment vertical="top"/>
    </xf>
    <xf numFmtId="177" fontId="62" fillId="33" borderId="12" xfId="0" applyNumberFormat="1" applyFont="1" applyFill="1" applyBorder="1" applyAlignment="1">
      <alignment vertical="top"/>
    </xf>
    <xf numFmtId="177" fontId="62" fillId="33" borderId="12" xfId="0" applyNumberFormat="1" applyFont="1" applyFill="1" applyBorder="1">
      <alignment vertical="center"/>
    </xf>
    <xf numFmtId="177" fontId="62" fillId="0" borderId="23" xfId="0" applyNumberFormat="1" applyFont="1" applyBorder="1" applyAlignment="1">
      <alignment vertical="top"/>
    </xf>
    <xf numFmtId="177" fontId="62" fillId="0" borderId="24" xfId="0" applyNumberFormat="1" applyFont="1" applyBorder="1" applyAlignment="1">
      <alignment vertical="top"/>
    </xf>
    <xf numFmtId="177" fontId="62" fillId="0" borderId="14" xfId="0" applyNumberFormat="1" applyFont="1" applyBorder="1" applyAlignment="1">
      <alignment vertical="top"/>
    </xf>
    <xf numFmtId="10" fontId="62" fillId="0" borderId="22" xfId="43" applyNumberFormat="1" applyFont="1" applyBorder="1">
      <alignment vertical="center"/>
    </xf>
    <xf numFmtId="177" fontId="62" fillId="0" borderId="25" xfId="0" applyNumberFormat="1" applyFont="1" applyBorder="1" applyAlignment="1">
      <alignment vertical="top"/>
    </xf>
    <xf numFmtId="177" fontId="62" fillId="0" borderId="2" xfId="0" applyNumberFormat="1" applyFont="1" applyBorder="1" applyAlignment="1">
      <alignment vertical="top"/>
    </xf>
    <xf numFmtId="10" fontId="62" fillId="0" borderId="1" xfId="43" applyNumberFormat="1" applyFont="1" applyBorder="1" applyAlignment="1">
      <alignment vertical="top"/>
    </xf>
    <xf numFmtId="10" fontId="62" fillId="0" borderId="18" xfId="43" applyNumberFormat="1" applyFont="1" applyBorder="1" applyAlignment="1">
      <alignment vertical="top"/>
    </xf>
    <xf numFmtId="177" fontId="62" fillId="0" borderId="26" xfId="0" applyNumberFormat="1" applyFont="1" applyBorder="1" applyAlignment="1">
      <alignment vertical="top"/>
    </xf>
    <xf numFmtId="177" fontId="62" fillId="0" borderId="27" xfId="0" applyNumberFormat="1" applyFont="1" applyBorder="1" applyAlignment="1">
      <alignment vertical="top"/>
    </xf>
    <xf numFmtId="177" fontId="62" fillId="0" borderId="19" xfId="0" applyNumberFormat="1" applyFont="1" applyBorder="1" applyAlignment="1">
      <alignment vertical="top"/>
    </xf>
    <xf numFmtId="10" fontId="62" fillId="0" borderId="20" xfId="43" applyNumberFormat="1" applyFont="1" applyBorder="1" applyAlignment="1">
      <alignment horizontal="right" vertical="top"/>
    </xf>
    <xf numFmtId="177" fontId="62" fillId="0" borderId="0" xfId="0" applyNumberFormat="1" applyFont="1" applyAlignment="1">
      <alignment vertical="top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B2B2B2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14010572622081E-2"/>
          <c:y val="5.4149112780159644E-2"/>
          <c:w val="0.87905541384791686"/>
          <c:h val="0.8502384598111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涨跌幅!$Z$4:$Z$28</c:f>
              <c:strCache>
                <c:ptCount val="25"/>
                <c:pt idx="0">
                  <c:v>农业银行</c:v>
                </c:pt>
                <c:pt idx="1">
                  <c:v>工商银行</c:v>
                </c:pt>
                <c:pt idx="2">
                  <c:v>浦发银行</c:v>
                </c:pt>
                <c:pt idx="3">
                  <c:v>建设银行</c:v>
                </c:pt>
                <c:pt idx="4">
                  <c:v>交通银行</c:v>
                </c:pt>
                <c:pt idx="5">
                  <c:v>民生银行</c:v>
                </c:pt>
                <c:pt idx="6">
                  <c:v>北京银行</c:v>
                </c:pt>
                <c:pt idx="7">
                  <c:v>兴业银行</c:v>
                </c:pt>
                <c:pt idx="8">
                  <c:v>华夏银行</c:v>
                </c:pt>
                <c:pt idx="9">
                  <c:v>中信银行</c:v>
                </c:pt>
                <c:pt idx="10">
                  <c:v>招商银行</c:v>
                </c:pt>
                <c:pt idx="11">
                  <c:v>中国银行</c:v>
                </c:pt>
                <c:pt idx="12">
                  <c:v>光大银行</c:v>
                </c:pt>
                <c:pt idx="13">
                  <c:v>南京银行</c:v>
                </c:pt>
                <c:pt idx="14">
                  <c:v>上海银行</c:v>
                </c:pt>
                <c:pt idx="15">
                  <c:v>贵阳银行</c:v>
                </c:pt>
                <c:pt idx="16">
                  <c:v>平安银行</c:v>
                </c:pt>
                <c:pt idx="17">
                  <c:v>宁波银行</c:v>
                </c:pt>
                <c:pt idx="18">
                  <c:v>江苏银行</c:v>
                </c:pt>
                <c:pt idx="19">
                  <c:v>杭州银行</c:v>
                </c:pt>
                <c:pt idx="20">
                  <c:v>张家港行</c:v>
                </c:pt>
                <c:pt idx="21">
                  <c:v>吴江银行</c:v>
                </c:pt>
                <c:pt idx="22">
                  <c:v>江阴银行</c:v>
                </c:pt>
                <c:pt idx="23">
                  <c:v>常熟银行</c:v>
                </c:pt>
                <c:pt idx="24">
                  <c:v>无锡银行</c:v>
                </c:pt>
              </c:strCache>
            </c:strRef>
          </c:cat>
          <c:val>
            <c:numRef>
              <c:f>涨跌幅!$AA$4:$AA$28</c:f>
              <c:numCache>
                <c:formatCode>0.00%</c:formatCode>
                <c:ptCount val="25"/>
                <c:pt idx="0">
                  <c:v>7.9155672823219003E-3</c:v>
                </c:pt>
                <c:pt idx="1">
                  <c:v>3.3444816053511683E-3</c:v>
                </c:pt>
                <c:pt idx="2">
                  <c:v>-1.5515903801397446E-3</c:v>
                </c:pt>
                <c:pt idx="3">
                  <c:v>-4.2857142857144481E-3</c:v>
                </c:pt>
                <c:pt idx="4">
                  <c:v>-4.7244094488186894E-3</c:v>
                </c:pt>
                <c:pt idx="5">
                  <c:v>-4.9264701254244647E-3</c:v>
                </c:pt>
                <c:pt idx="6">
                  <c:v>-5.3333333333334121E-3</c:v>
                </c:pt>
                <c:pt idx="7">
                  <c:v>-7.4626865671643117E-3</c:v>
                </c:pt>
                <c:pt idx="8">
                  <c:v>-1.1727078891258014E-2</c:v>
                </c:pt>
                <c:pt idx="9">
                  <c:v>-1.2539184952978011E-2</c:v>
                </c:pt>
                <c:pt idx="10">
                  <c:v>-1.5414258188824692E-2</c:v>
                </c:pt>
                <c:pt idx="11">
                  <c:v>-1.670644391408127E-2</c:v>
                </c:pt>
                <c:pt idx="12">
                  <c:v>-1.6990291262136026E-2</c:v>
                </c:pt>
                <c:pt idx="13">
                  <c:v>-2.1039603960396169E-2</c:v>
                </c:pt>
                <c:pt idx="14">
                  <c:v>-2.4576734025122837E-2</c:v>
                </c:pt>
                <c:pt idx="15">
                  <c:v>-2.8401585204755553E-2</c:v>
                </c:pt>
                <c:pt idx="16">
                  <c:v>-2.8846153846153744E-2</c:v>
                </c:pt>
                <c:pt idx="17">
                  <c:v>-3.0712530712530772E-2</c:v>
                </c:pt>
                <c:pt idx="18">
                  <c:v>-3.4883720930232398E-2</c:v>
                </c:pt>
                <c:pt idx="19">
                  <c:v>-3.7983425414364724E-2</c:v>
                </c:pt>
                <c:pt idx="20">
                  <c:v>-6.1281337047353723E-2</c:v>
                </c:pt>
                <c:pt idx="21">
                  <c:v>-6.4000000000000057E-2</c:v>
                </c:pt>
                <c:pt idx="22">
                  <c:v>-6.8117313150425796E-2</c:v>
                </c:pt>
                <c:pt idx="23">
                  <c:v>-0.14105058365758738</c:v>
                </c:pt>
                <c:pt idx="24">
                  <c:v>-0.15221402214022139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D6E-BF8E-196E54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172864"/>
        <c:axId val="382173648"/>
      </c:barChart>
      <c:catAx>
        <c:axId val="3821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7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382173648"/>
        <c:crosses val="autoZero"/>
        <c:auto val="1"/>
        <c:lblAlgn val="ctr"/>
        <c:lblOffset val="100"/>
        <c:noMultiLvlLbl val="0"/>
      </c:catAx>
      <c:valAx>
        <c:axId val="382173648"/>
        <c:scaling>
          <c:orientation val="minMax"/>
          <c:max val="3.0000000000000006E-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82172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同业存单!$A$2:$A$440</c:f>
              <c:numCache>
                <c:formatCode>yyyy\-mm\-dd;@</c:formatCode>
                <c:ptCount val="439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  <c:pt idx="436">
                  <c:v>43007</c:v>
                </c:pt>
                <c:pt idx="437">
                  <c:v>43008</c:v>
                </c:pt>
                <c:pt idx="438">
                  <c:v>43017</c:v>
                </c:pt>
              </c:numCache>
            </c:numRef>
          </c:cat>
          <c:val>
            <c:numRef>
              <c:f>同业存单!$B$2:$B$440</c:f>
              <c:numCache>
                <c:formatCode>0.00%</c:formatCode>
                <c:ptCount val="439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4.4261000000000002E-2</c:v>
                </c:pt>
                <c:pt idx="429">
                  <c:v>4.5231E-2</c:v>
                </c:pt>
                <c:pt idx="430">
                  <c:v>4.5505000000000004E-2</c:v>
                </c:pt>
                <c:pt idx="431">
                  <c:v>4.5894000000000004E-2</c:v>
                </c:pt>
                <c:pt idx="432">
                  <c:v>4.5101000000000002E-2</c:v>
                </c:pt>
                <c:pt idx="433">
                  <c:v>4.5983999999999997E-2</c:v>
                </c:pt>
                <c:pt idx="434">
                  <c:v>4.5746000000000002E-2</c:v>
                </c:pt>
                <c:pt idx="435">
                  <c:v>4.6483999999999998E-2</c:v>
                </c:pt>
                <c:pt idx="436">
                  <c:v>4.6688E-2</c:v>
                </c:pt>
                <c:pt idx="437">
                  <c:v>4.3955000000000001E-2</c:v>
                </c:pt>
                <c:pt idx="438">
                  <c:v>4.3625999999999998E-2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同业存单!$A$2:$A$440</c:f>
              <c:numCache>
                <c:formatCode>yyyy\-mm\-dd;@</c:formatCode>
                <c:ptCount val="439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  <c:pt idx="436">
                  <c:v>43007</c:v>
                </c:pt>
                <c:pt idx="437">
                  <c:v>43008</c:v>
                </c:pt>
                <c:pt idx="438">
                  <c:v>43017</c:v>
                </c:pt>
              </c:numCache>
            </c:numRef>
          </c:cat>
          <c:val>
            <c:numRef>
              <c:f>同业存单!$C$2:$C$440</c:f>
              <c:numCache>
                <c:formatCode>0.00%</c:formatCode>
                <c:ptCount val="439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  <c:pt idx="432">
                  <c:v>4.4305000000000004E-2</c:v>
                </c:pt>
                <c:pt idx="433">
                  <c:v>4.4299999999999999E-2</c:v>
                </c:pt>
                <c:pt idx="434">
                  <c:v>4.5175E-2</c:v>
                </c:pt>
                <c:pt idx="435">
                  <c:v>4.5412000000000001E-2</c:v>
                </c:pt>
                <c:pt idx="436">
                  <c:v>4.6500000000000007E-2</c:v>
                </c:pt>
                <c:pt idx="437">
                  <c:v>4.4999999999999998E-2</c:v>
                </c:pt>
                <c:pt idx="438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3960"/>
        <c:axId val="571546704"/>
      </c:lineChart>
      <c:dateAx>
        <c:axId val="571543960"/>
        <c:scaling>
          <c:orientation val="minMax"/>
          <c:min val="42372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6704"/>
        <c:crosses val="autoZero"/>
        <c:auto val="1"/>
        <c:lblOffset val="100"/>
        <c:baseTimeUnit val="days"/>
      </c:dateAx>
      <c:valAx>
        <c:axId val="57154670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9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9365854268216471"/>
          <c:y val="2.8033282325479563E-2"/>
          <c:w val="0.13174603174603175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8651660067915243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银行间质押!$A$2:$A$441</c:f>
              <c:numCache>
                <c:formatCode>yyyy\-mm\-dd;@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  <c:pt idx="437">
                  <c:v>43006</c:v>
                </c:pt>
                <c:pt idx="438">
                  <c:v>43007</c:v>
                </c:pt>
                <c:pt idx="439">
                  <c:v>43008</c:v>
                </c:pt>
              </c:numCache>
            </c:numRef>
          </c:cat>
          <c:val>
            <c:numRef>
              <c:f>银行间质押!$B$2:$B$441</c:f>
              <c:numCache>
                <c:formatCode>###,###,###,###,##0_ </c:formatCode>
                <c:ptCount val="440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>
                  <c:v>25880.5252</c:v>
                </c:pt>
                <c:pt idx="382">
                  <c:v>27290.6806</c:v>
                </c:pt>
                <c:pt idx="383">
                  <c:v>27473.031999999999</c:v>
                </c:pt>
                <c:pt idx="384">
                  <c:v>27456.224300000002</c:v>
                </c:pt>
                <c:pt idx="385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>
                  <c:v>28858.9244</c:v>
                </c:pt>
                <c:pt idx="435">
                  <c:v>28708.861199999999</c:v>
                </c:pt>
                <c:pt idx="436">
                  <c:v>27141.179499999998</c:v>
                </c:pt>
                <c:pt idx="437">
                  <c:v>26455.583900000001</c:v>
                </c:pt>
                <c:pt idx="438">
                  <c:v>19745.6178</c:v>
                </c:pt>
                <c:pt idx="439">
                  <c:v>9416.5102000000006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4744"/>
        <c:axId val="571540432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rgbClr val="B2B2B2"/>
              </a:solidFill>
            </a:ln>
          </c:spPr>
          <c:marker>
            <c:symbol val="none"/>
          </c:marker>
          <c:cat>
            <c:numRef>
              <c:f>银行间质押!$A$2:$A$441</c:f>
              <c:numCache>
                <c:formatCode>yyyy\-mm\-dd;@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  <c:pt idx="437">
                  <c:v>43006</c:v>
                </c:pt>
                <c:pt idx="438">
                  <c:v>43007</c:v>
                </c:pt>
                <c:pt idx="439">
                  <c:v>43008</c:v>
                </c:pt>
              </c:numCache>
            </c:numRef>
          </c:cat>
          <c:val>
            <c:numRef>
              <c:f>银行间质押!$C$2:$C$441</c:f>
              <c:numCache>
                <c:formatCode>0.00%</c:formatCode>
                <c:ptCount val="440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  <c:pt idx="435">
                  <c:v>3.3431999999999996E-2</c:v>
                </c:pt>
                <c:pt idx="436">
                  <c:v>3.5664000000000001E-2</c:v>
                </c:pt>
                <c:pt idx="437">
                  <c:v>3.6919E-2</c:v>
                </c:pt>
                <c:pt idx="438">
                  <c:v>3.8325999999999999E-2</c:v>
                </c:pt>
                <c:pt idx="439">
                  <c:v>3.7402000000000005E-2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5920"/>
        <c:axId val="571542000"/>
      </c:lineChart>
      <c:dateAx>
        <c:axId val="571544744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0432"/>
        <c:crosses val="autoZero"/>
        <c:auto val="1"/>
        <c:lblOffset val="100"/>
        <c:baseTimeUnit val="days"/>
      </c:dateAx>
      <c:valAx>
        <c:axId val="571540432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4744"/>
        <c:crosses val="autoZero"/>
        <c:crossBetween val="between"/>
      </c:valAx>
      <c:valAx>
        <c:axId val="571542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920"/>
        <c:crosses val="max"/>
        <c:crossBetween val="between"/>
      </c:valAx>
      <c:dateAx>
        <c:axId val="57154592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5715420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>
        <c:manualLayout>
          <c:xMode val="edge"/>
          <c:yMode val="edge"/>
          <c:x val="0.22089487877685701"/>
          <c:y val="4.8499604216139656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80519476143784E-2"/>
          <c:y val="7.5163646512833859E-2"/>
          <c:w val="0.90467934334050337"/>
          <c:h val="0.71285059749109436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质押回购!$G$2:$G$441</c:f>
              <c:numCache>
                <c:formatCode>yyyy/mm/dd;@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  <c:pt idx="429" formatCode="yyyy\-mm\-dd;@">
                  <c:v>42996</c:v>
                </c:pt>
                <c:pt idx="430" formatCode="yyyy\-mm\-dd;@">
                  <c:v>42997</c:v>
                </c:pt>
                <c:pt idx="431" formatCode="yyyy\-mm\-dd;@">
                  <c:v>42998</c:v>
                </c:pt>
                <c:pt idx="432" formatCode="yyyy\-mm\-dd;@">
                  <c:v>42999</c:v>
                </c:pt>
                <c:pt idx="433" formatCode="yyyy\-mm\-dd;@">
                  <c:v>43000</c:v>
                </c:pt>
                <c:pt idx="434" formatCode="yyyy\-mm\-dd;@">
                  <c:v>43003</c:v>
                </c:pt>
                <c:pt idx="435" formatCode="yyyy\-mm\-dd;@">
                  <c:v>43004</c:v>
                </c:pt>
                <c:pt idx="436" formatCode="yyyy\-mm\-dd;@">
                  <c:v>43005</c:v>
                </c:pt>
                <c:pt idx="437" formatCode="yyyy\-mm\-dd;@">
                  <c:v>43006</c:v>
                </c:pt>
                <c:pt idx="438" formatCode="yyyy\-mm\-dd;@">
                  <c:v>43007</c:v>
                </c:pt>
                <c:pt idx="439" formatCode="yyyy\-mm\-dd;@">
                  <c:v>43008</c:v>
                </c:pt>
              </c:numCache>
            </c:numRef>
          </c:cat>
          <c:val>
            <c:numRef>
              <c:f>质押回购!$H$2:$H$441</c:f>
              <c:numCache>
                <c:formatCode>0.00%</c:formatCode>
                <c:ptCount val="440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  <c:pt idx="362">
                  <c:v>2.9071E-2</c:v>
                </c:pt>
                <c:pt idx="363">
                  <c:v>2.9504000000000002E-2</c:v>
                </c:pt>
                <c:pt idx="364">
                  <c:v>2.9477000000000003E-2</c:v>
                </c:pt>
                <c:pt idx="365">
                  <c:v>2.9618000000000002E-2</c:v>
                </c:pt>
                <c:pt idx="366">
                  <c:v>2.972E-2</c:v>
                </c:pt>
                <c:pt idx="367">
                  <c:v>2.9110999999999998E-2</c:v>
                </c:pt>
                <c:pt idx="368">
                  <c:v>2.8055E-2</c:v>
                </c:pt>
                <c:pt idx="369">
                  <c:v>2.7252000000000002E-2</c:v>
                </c:pt>
                <c:pt idx="370">
                  <c:v>2.6168999999999998E-2</c:v>
                </c:pt>
                <c:pt idx="371">
                  <c:v>2.5470000000000003E-2</c:v>
                </c:pt>
                <c:pt idx="372">
                  <c:v>2.5600000000000001E-2</c:v>
                </c:pt>
                <c:pt idx="373">
                  <c:v>2.9222000000000001E-2</c:v>
                </c:pt>
                <c:pt idx="374">
                  <c:v>2.7768000000000001E-2</c:v>
                </c:pt>
                <c:pt idx="375">
                  <c:v>2.6932000000000001E-2</c:v>
                </c:pt>
                <c:pt idx="376">
                  <c:v>2.5541999999999999E-2</c:v>
                </c:pt>
                <c:pt idx="377">
                  <c:v>2.5520999999999999E-2</c:v>
                </c:pt>
                <c:pt idx="378">
                  <c:v>2.5377E-2</c:v>
                </c:pt>
                <c:pt idx="379">
                  <c:v>2.5815999999999999E-2</c:v>
                </c:pt>
                <c:pt idx="380">
                  <c:v>2.69E-2</c:v>
                </c:pt>
                <c:pt idx="381">
                  <c:v>2.7255999999999999E-2</c:v>
                </c:pt>
                <c:pt idx="382">
                  <c:v>2.7241000000000001E-2</c:v>
                </c:pt>
                <c:pt idx="383">
                  <c:v>2.6556000000000003E-2</c:v>
                </c:pt>
                <c:pt idx="384">
                  <c:v>2.717E-2</c:v>
                </c:pt>
                <c:pt idx="385">
                  <c:v>2.9355000000000003E-2</c:v>
                </c:pt>
                <c:pt idx="386">
                  <c:v>2.9885000000000002E-2</c:v>
                </c:pt>
                <c:pt idx="387">
                  <c:v>2.9679999999999998E-2</c:v>
                </c:pt>
                <c:pt idx="388">
                  <c:v>2.8982999999999998E-2</c:v>
                </c:pt>
                <c:pt idx="389">
                  <c:v>2.8788000000000001E-2</c:v>
                </c:pt>
                <c:pt idx="390">
                  <c:v>2.9111999999999999E-2</c:v>
                </c:pt>
                <c:pt idx="391">
                  <c:v>2.9207E-2</c:v>
                </c:pt>
                <c:pt idx="392">
                  <c:v>2.9596000000000001E-2</c:v>
                </c:pt>
                <c:pt idx="393">
                  <c:v>2.9889000000000002E-2</c:v>
                </c:pt>
                <c:pt idx="394">
                  <c:v>3.0671E-2</c:v>
                </c:pt>
                <c:pt idx="395">
                  <c:v>3.007E-2</c:v>
                </c:pt>
                <c:pt idx="396">
                  <c:v>2.9845999999999998E-2</c:v>
                </c:pt>
                <c:pt idx="397">
                  <c:v>2.8563999999999999E-2</c:v>
                </c:pt>
                <c:pt idx="398">
                  <c:v>2.7246000000000003E-2</c:v>
                </c:pt>
                <c:pt idx="399">
                  <c:v>2.8173E-2</c:v>
                </c:pt>
                <c:pt idx="400">
                  <c:v>2.8921000000000002E-2</c:v>
                </c:pt>
                <c:pt idx="401">
                  <c:v>2.8969000000000002E-2</c:v>
                </c:pt>
                <c:pt idx="402">
                  <c:v>2.8598999999999999E-2</c:v>
                </c:pt>
                <c:pt idx="403">
                  <c:v>2.8208999999999998E-2</c:v>
                </c:pt>
                <c:pt idx="404">
                  <c:v>2.8536000000000002E-2</c:v>
                </c:pt>
                <c:pt idx="405">
                  <c:v>2.9686000000000001E-2</c:v>
                </c:pt>
                <c:pt idx="406">
                  <c:v>3.0802E-2</c:v>
                </c:pt>
                <c:pt idx="407">
                  <c:v>3.1423E-2</c:v>
                </c:pt>
                <c:pt idx="408">
                  <c:v>2.9908000000000001E-2</c:v>
                </c:pt>
                <c:pt idx="409">
                  <c:v>3.0217000000000001E-2</c:v>
                </c:pt>
                <c:pt idx="410">
                  <c:v>3.0087000000000003E-2</c:v>
                </c:pt>
                <c:pt idx="411">
                  <c:v>3.0583999999999997E-2</c:v>
                </c:pt>
                <c:pt idx="412">
                  <c:v>3.0158000000000001E-2</c:v>
                </c:pt>
                <c:pt idx="413">
                  <c:v>2.9359000000000003E-2</c:v>
                </c:pt>
                <c:pt idx="414">
                  <c:v>2.9771000000000002E-2</c:v>
                </c:pt>
                <c:pt idx="415">
                  <c:v>3.2092999999999997E-2</c:v>
                </c:pt>
                <c:pt idx="416">
                  <c:v>3.1625E-2</c:v>
                </c:pt>
                <c:pt idx="417">
                  <c:v>3.1646000000000001E-2</c:v>
                </c:pt>
                <c:pt idx="418">
                  <c:v>2.8628000000000001E-2</c:v>
                </c:pt>
                <c:pt idx="419">
                  <c:v>2.7764999999999998E-2</c:v>
                </c:pt>
                <c:pt idx="420">
                  <c:v>2.6661999999999998E-2</c:v>
                </c:pt>
                <c:pt idx="421">
                  <c:v>2.6543000000000001E-2</c:v>
                </c:pt>
                <c:pt idx="422">
                  <c:v>2.6695000000000003E-2</c:v>
                </c:pt>
                <c:pt idx="423">
                  <c:v>2.6516000000000001E-2</c:v>
                </c:pt>
                <c:pt idx="424">
                  <c:v>2.6865E-2</c:v>
                </c:pt>
                <c:pt idx="425">
                  <c:v>2.7018E-2</c:v>
                </c:pt>
                <c:pt idx="426">
                  <c:v>2.7092000000000001E-2</c:v>
                </c:pt>
                <c:pt idx="427">
                  <c:v>2.7798E-2</c:v>
                </c:pt>
                <c:pt idx="428">
                  <c:v>2.8502E-2</c:v>
                </c:pt>
                <c:pt idx="429">
                  <c:v>2.9725000000000001E-2</c:v>
                </c:pt>
                <c:pt idx="430">
                  <c:v>3.1097E-2</c:v>
                </c:pt>
                <c:pt idx="431">
                  <c:v>2.9681000000000003E-2</c:v>
                </c:pt>
                <c:pt idx="432">
                  <c:v>2.9529999999999997E-2</c:v>
                </c:pt>
                <c:pt idx="433">
                  <c:v>2.8485E-2</c:v>
                </c:pt>
                <c:pt idx="434">
                  <c:v>2.8965999999999999E-2</c:v>
                </c:pt>
                <c:pt idx="435">
                  <c:v>3.0623999999999998E-2</c:v>
                </c:pt>
                <c:pt idx="436">
                  <c:v>3.1009000000000002E-2</c:v>
                </c:pt>
                <c:pt idx="437">
                  <c:v>3.0632000000000003E-2</c:v>
                </c:pt>
                <c:pt idx="438">
                  <c:v>2.7772999999999999E-2</c:v>
                </c:pt>
                <c:pt idx="439">
                  <c:v>2.9609E-2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质押回购!$G$2:$G$441</c:f>
              <c:numCache>
                <c:formatCode>yyyy/mm/dd;@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  <c:pt idx="429" formatCode="yyyy\-mm\-dd;@">
                  <c:v>42996</c:v>
                </c:pt>
                <c:pt idx="430" formatCode="yyyy\-mm\-dd;@">
                  <c:v>42997</c:v>
                </c:pt>
                <c:pt idx="431" formatCode="yyyy\-mm\-dd;@">
                  <c:v>42998</c:v>
                </c:pt>
                <c:pt idx="432" formatCode="yyyy\-mm\-dd;@">
                  <c:v>42999</c:v>
                </c:pt>
                <c:pt idx="433" formatCode="yyyy\-mm\-dd;@">
                  <c:v>43000</c:v>
                </c:pt>
                <c:pt idx="434" formatCode="yyyy\-mm\-dd;@">
                  <c:v>43003</c:v>
                </c:pt>
                <c:pt idx="435" formatCode="yyyy\-mm\-dd;@">
                  <c:v>43004</c:v>
                </c:pt>
                <c:pt idx="436" formatCode="yyyy\-mm\-dd;@">
                  <c:v>43005</c:v>
                </c:pt>
                <c:pt idx="437" formatCode="yyyy\-mm\-dd;@">
                  <c:v>43006</c:v>
                </c:pt>
                <c:pt idx="438" formatCode="yyyy\-mm\-dd;@">
                  <c:v>43007</c:v>
                </c:pt>
                <c:pt idx="439" formatCode="yyyy\-mm\-dd;@">
                  <c:v>43008</c:v>
                </c:pt>
              </c:numCache>
            </c:numRef>
          </c:cat>
          <c:val>
            <c:numRef>
              <c:f>质押回购!$I$2:$I$441</c:f>
              <c:numCache>
                <c:formatCode>0.00%</c:formatCode>
                <c:ptCount val="440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  <c:pt idx="362">
                  <c:v>3.3431999999999996E-2</c:v>
                </c:pt>
                <c:pt idx="363">
                  <c:v>3.3885999999999999E-2</c:v>
                </c:pt>
                <c:pt idx="364">
                  <c:v>3.4901000000000001E-2</c:v>
                </c:pt>
                <c:pt idx="365">
                  <c:v>3.5464000000000002E-2</c:v>
                </c:pt>
                <c:pt idx="366">
                  <c:v>3.5318000000000002E-2</c:v>
                </c:pt>
                <c:pt idx="367">
                  <c:v>3.3627999999999998E-2</c:v>
                </c:pt>
                <c:pt idx="368">
                  <c:v>3.0767000000000003E-2</c:v>
                </c:pt>
                <c:pt idx="369">
                  <c:v>3.6461E-2</c:v>
                </c:pt>
                <c:pt idx="370">
                  <c:v>3.703E-2</c:v>
                </c:pt>
                <c:pt idx="371">
                  <c:v>3.8522000000000001E-2</c:v>
                </c:pt>
                <c:pt idx="372">
                  <c:v>3.7593999999999995E-2</c:v>
                </c:pt>
                <c:pt idx="373">
                  <c:v>3.9682000000000002E-2</c:v>
                </c:pt>
                <c:pt idx="374">
                  <c:v>3.2458000000000001E-2</c:v>
                </c:pt>
                <c:pt idx="375">
                  <c:v>3.0872999999999998E-2</c:v>
                </c:pt>
                <c:pt idx="376">
                  <c:v>2.9687999999999999E-2</c:v>
                </c:pt>
                <c:pt idx="377">
                  <c:v>2.9295000000000002E-2</c:v>
                </c:pt>
                <c:pt idx="378">
                  <c:v>2.8424000000000001E-2</c:v>
                </c:pt>
                <c:pt idx="379">
                  <c:v>2.8679999999999997E-2</c:v>
                </c:pt>
                <c:pt idx="380">
                  <c:v>3.0408000000000001E-2</c:v>
                </c:pt>
                <c:pt idx="381">
                  <c:v>3.107E-2</c:v>
                </c:pt>
                <c:pt idx="382">
                  <c:v>3.1120999999999999E-2</c:v>
                </c:pt>
                <c:pt idx="383">
                  <c:v>2.9371000000000001E-2</c:v>
                </c:pt>
                <c:pt idx="384">
                  <c:v>3.0748000000000001E-2</c:v>
                </c:pt>
                <c:pt idx="385">
                  <c:v>3.5311000000000002E-2</c:v>
                </c:pt>
                <c:pt idx="386">
                  <c:v>3.9987000000000002E-2</c:v>
                </c:pt>
                <c:pt idx="387">
                  <c:v>3.6180999999999998E-2</c:v>
                </c:pt>
                <c:pt idx="388">
                  <c:v>3.4590000000000003E-2</c:v>
                </c:pt>
                <c:pt idx="389">
                  <c:v>3.3278000000000002E-2</c:v>
                </c:pt>
                <c:pt idx="390">
                  <c:v>3.6062999999999998E-2</c:v>
                </c:pt>
                <c:pt idx="391">
                  <c:v>3.7124999999999998E-2</c:v>
                </c:pt>
                <c:pt idx="392">
                  <c:v>3.8031999999999996E-2</c:v>
                </c:pt>
                <c:pt idx="393">
                  <c:v>3.6735000000000004E-2</c:v>
                </c:pt>
                <c:pt idx="394">
                  <c:v>3.7451999999999999E-2</c:v>
                </c:pt>
                <c:pt idx="395">
                  <c:v>3.6865999999999996E-2</c:v>
                </c:pt>
                <c:pt idx="396">
                  <c:v>3.4873000000000001E-2</c:v>
                </c:pt>
                <c:pt idx="397">
                  <c:v>3.2132999999999995E-2</c:v>
                </c:pt>
                <c:pt idx="398">
                  <c:v>3.0387000000000001E-2</c:v>
                </c:pt>
                <c:pt idx="399">
                  <c:v>3.0676999999999999E-2</c:v>
                </c:pt>
                <c:pt idx="400">
                  <c:v>3.2919999999999998E-2</c:v>
                </c:pt>
                <c:pt idx="401">
                  <c:v>3.2492E-2</c:v>
                </c:pt>
                <c:pt idx="402">
                  <c:v>3.1861E-2</c:v>
                </c:pt>
                <c:pt idx="403">
                  <c:v>3.0689000000000001E-2</c:v>
                </c:pt>
                <c:pt idx="404">
                  <c:v>3.2500000000000001E-2</c:v>
                </c:pt>
                <c:pt idx="405">
                  <c:v>3.4594E-2</c:v>
                </c:pt>
                <c:pt idx="406">
                  <c:v>3.9392999999999997E-2</c:v>
                </c:pt>
                <c:pt idx="407">
                  <c:v>4.0205999999999999E-2</c:v>
                </c:pt>
                <c:pt idx="408">
                  <c:v>3.5274E-2</c:v>
                </c:pt>
                <c:pt idx="409">
                  <c:v>3.5718E-2</c:v>
                </c:pt>
                <c:pt idx="410">
                  <c:v>3.8081000000000004E-2</c:v>
                </c:pt>
                <c:pt idx="411">
                  <c:v>3.8027999999999999E-2</c:v>
                </c:pt>
                <c:pt idx="412">
                  <c:v>3.6297000000000003E-2</c:v>
                </c:pt>
                <c:pt idx="413">
                  <c:v>3.5840000000000004E-2</c:v>
                </c:pt>
                <c:pt idx="414">
                  <c:v>3.6137999999999997E-2</c:v>
                </c:pt>
                <c:pt idx="415">
                  <c:v>3.8625E-2</c:v>
                </c:pt>
                <c:pt idx="416">
                  <c:v>4.2114000000000006E-2</c:v>
                </c:pt>
                <c:pt idx="417">
                  <c:v>4.0732999999999998E-2</c:v>
                </c:pt>
                <c:pt idx="418">
                  <c:v>3.3574E-2</c:v>
                </c:pt>
                <c:pt idx="419">
                  <c:v>3.2603E-2</c:v>
                </c:pt>
                <c:pt idx="420">
                  <c:v>3.1412000000000002E-2</c:v>
                </c:pt>
                <c:pt idx="421">
                  <c:v>3.1391000000000002E-2</c:v>
                </c:pt>
                <c:pt idx="422">
                  <c:v>3.1349000000000002E-2</c:v>
                </c:pt>
                <c:pt idx="423">
                  <c:v>3.1331999999999999E-2</c:v>
                </c:pt>
                <c:pt idx="424">
                  <c:v>3.1611E-2</c:v>
                </c:pt>
                <c:pt idx="425">
                  <c:v>3.3271999999999996E-2</c:v>
                </c:pt>
                <c:pt idx="426">
                  <c:v>3.4549999999999997E-2</c:v>
                </c:pt>
                <c:pt idx="427">
                  <c:v>3.4230999999999998E-2</c:v>
                </c:pt>
                <c:pt idx="428">
                  <c:v>3.5789000000000001E-2</c:v>
                </c:pt>
                <c:pt idx="429">
                  <c:v>3.6817999999999997E-2</c:v>
                </c:pt>
                <c:pt idx="430">
                  <c:v>3.8962999999999998E-2</c:v>
                </c:pt>
                <c:pt idx="431">
                  <c:v>3.8420999999999997E-2</c:v>
                </c:pt>
                <c:pt idx="432">
                  <c:v>3.6714000000000004E-2</c:v>
                </c:pt>
                <c:pt idx="433">
                  <c:v>3.4754E-2</c:v>
                </c:pt>
                <c:pt idx="434">
                  <c:v>3.4455E-2</c:v>
                </c:pt>
                <c:pt idx="435">
                  <c:v>3.6243999999999998E-2</c:v>
                </c:pt>
                <c:pt idx="436">
                  <c:v>3.6627E-2</c:v>
                </c:pt>
                <c:pt idx="437">
                  <c:v>3.6387000000000003E-2</c:v>
                </c:pt>
                <c:pt idx="438">
                  <c:v>3.9972000000000001E-2</c:v>
                </c:pt>
                <c:pt idx="439">
                  <c:v>3.2042000000000001E-2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质押回购!$G$2:$G$441</c:f>
              <c:numCache>
                <c:formatCode>yyyy/mm/dd;@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  <c:pt idx="429" formatCode="yyyy\-mm\-dd;@">
                  <c:v>42996</c:v>
                </c:pt>
                <c:pt idx="430" formatCode="yyyy\-mm\-dd;@">
                  <c:v>42997</c:v>
                </c:pt>
                <c:pt idx="431" formatCode="yyyy\-mm\-dd;@">
                  <c:v>42998</c:v>
                </c:pt>
                <c:pt idx="432" formatCode="yyyy\-mm\-dd;@">
                  <c:v>42999</c:v>
                </c:pt>
                <c:pt idx="433" formatCode="yyyy\-mm\-dd;@">
                  <c:v>43000</c:v>
                </c:pt>
                <c:pt idx="434" formatCode="yyyy\-mm\-dd;@">
                  <c:v>43003</c:v>
                </c:pt>
                <c:pt idx="435" formatCode="yyyy\-mm\-dd;@">
                  <c:v>43004</c:v>
                </c:pt>
                <c:pt idx="436" formatCode="yyyy\-mm\-dd;@">
                  <c:v>43005</c:v>
                </c:pt>
                <c:pt idx="437" formatCode="yyyy\-mm\-dd;@">
                  <c:v>43006</c:v>
                </c:pt>
                <c:pt idx="438" formatCode="yyyy\-mm\-dd;@">
                  <c:v>43007</c:v>
                </c:pt>
                <c:pt idx="439" formatCode="yyyy\-mm\-dd;@">
                  <c:v>43008</c:v>
                </c:pt>
              </c:numCache>
            </c:numRef>
          </c:cat>
          <c:val>
            <c:numRef>
              <c:f>质押回购!$J$2:$J$441</c:f>
              <c:numCache>
                <c:formatCode>0.00%</c:formatCode>
                <c:ptCount val="440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  <c:pt idx="362">
                  <c:v>3.8547999999999999E-2</c:v>
                </c:pt>
                <c:pt idx="363">
                  <c:v>3.9836999999999997E-2</c:v>
                </c:pt>
                <c:pt idx="364">
                  <c:v>4.4556999999999999E-2</c:v>
                </c:pt>
                <c:pt idx="365">
                  <c:v>4.7596999999999993E-2</c:v>
                </c:pt>
                <c:pt idx="366">
                  <c:v>5.0346000000000002E-2</c:v>
                </c:pt>
                <c:pt idx="367">
                  <c:v>4.8507999999999996E-2</c:v>
                </c:pt>
                <c:pt idx="368">
                  <c:v>4.6627999999999996E-2</c:v>
                </c:pt>
                <c:pt idx="369">
                  <c:v>4.5587000000000003E-2</c:v>
                </c:pt>
                <c:pt idx="370">
                  <c:v>4.5864000000000002E-2</c:v>
                </c:pt>
                <c:pt idx="371">
                  <c:v>4.6039999999999998E-2</c:v>
                </c:pt>
                <c:pt idx="372">
                  <c:v>4.4131999999999998E-2</c:v>
                </c:pt>
                <c:pt idx="373">
                  <c:v>4.1548999999999996E-2</c:v>
                </c:pt>
                <c:pt idx="374">
                  <c:v>3.7252E-2</c:v>
                </c:pt>
                <c:pt idx="375">
                  <c:v>3.7631999999999999E-2</c:v>
                </c:pt>
                <c:pt idx="376">
                  <c:v>3.6600000000000001E-2</c:v>
                </c:pt>
                <c:pt idx="377">
                  <c:v>3.5822E-2</c:v>
                </c:pt>
                <c:pt idx="378">
                  <c:v>3.5497000000000001E-2</c:v>
                </c:pt>
                <c:pt idx="379">
                  <c:v>3.576E-2</c:v>
                </c:pt>
                <c:pt idx="380">
                  <c:v>3.6375999999999999E-2</c:v>
                </c:pt>
                <c:pt idx="381">
                  <c:v>3.6907999999999996E-2</c:v>
                </c:pt>
                <c:pt idx="382">
                  <c:v>3.6805999999999998E-2</c:v>
                </c:pt>
                <c:pt idx="383">
                  <c:v>3.5346999999999996E-2</c:v>
                </c:pt>
                <c:pt idx="384">
                  <c:v>3.5527999999999997E-2</c:v>
                </c:pt>
                <c:pt idx="385">
                  <c:v>4.2195999999999997E-2</c:v>
                </c:pt>
                <c:pt idx="386">
                  <c:v>4.4993999999999999E-2</c:v>
                </c:pt>
                <c:pt idx="387">
                  <c:v>4.3255000000000002E-2</c:v>
                </c:pt>
                <c:pt idx="388">
                  <c:v>4.1021999999999996E-2</c:v>
                </c:pt>
                <c:pt idx="389">
                  <c:v>4.1540999999999995E-2</c:v>
                </c:pt>
                <c:pt idx="390">
                  <c:v>4.2546999999999995E-2</c:v>
                </c:pt>
                <c:pt idx="391">
                  <c:v>4.2081999999999994E-2</c:v>
                </c:pt>
                <c:pt idx="392">
                  <c:v>4.1525999999999993E-2</c:v>
                </c:pt>
                <c:pt idx="393">
                  <c:v>4.0635999999999999E-2</c:v>
                </c:pt>
                <c:pt idx="394">
                  <c:v>4.1859E-2</c:v>
                </c:pt>
                <c:pt idx="395">
                  <c:v>4.1734999999999994E-2</c:v>
                </c:pt>
                <c:pt idx="396">
                  <c:v>3.9809000000000004E-2</c:v>
                </c:pt>
                <c:pt idx="397">
                  <c:v>3.8052000000000002E-2</c:v>
                </c:pt>
                <c:pt idx="398">
                  <c:v>3.5920000000000001E-2</c:v>
                </c:pt>
                <c:pt idx="399">
                  <c:v>3.5390999999999999E-2</c:v>
                </c:pt>
                <c:pt idx="400">
                  <c:v>3.6962999999999996E-2</c:v>
                </c:pt>
                <c:pt idx="401">
                  <c:v>3.6789000000000002E-2</c:v>
                </c:pt>
                <c:pt idx="402">
                  <c:v>3.6322E-2</c:v>
                </c:pt>
                <c:pt idx="403">
                  <c:v>3.5647999999999999E-2</c:v>
                </c:pt>
                <c:pt idx="404">
                  <c:v>3.7013999999999998E-2</c:v>
                </c:pt>
                <c:pt idx="405">
                  <c:v>3.9535999999999995E-2</c:v>
                </c:pt>
                <c:pt idx="406">
                  <c:v>4.3680999999999998E-2</c:v>
                </c:pt>
                <c:pt idx="407">
                  <c:v>4.5157999999999997E-2</c:v>
                </c:pt>
                <c:pt idx="408">
                  <c:v>4.2492999999999996E-2</c:v>
                </c:pt>
                <c:pt idx="409">
                  <c:v>4.2131999999999996E-2</c:v>
                </c:pt>
                <c:pt idx="410">
                  <c:v>4.4785999999999999E-2</c:v>
                </c:pt>
                <c:pt idx="411">
                  <c:v>4.4394999999999997E-2</c:v>
                </c:pt>
                <c:pt idx="412">
                  <c:v>4.4184000000000001E-2</c:v>
                </c:pt>
                <c:pt idx="413">
                  <c:v>4.1749999999999995E-2</c:v>
                </c:pt>
                <c:pt idx="414">
                  <c:v>4.1814999999999998E-2</c:v>
                </c:pt>
                <c:pt idx="415">
                  <c:v>4.5533999999999998E-2</c:v>
                </c:pt>
                <c:pt idx="416">
                  <c:v>4.8265000000000002E-2</c:v>
                </c:pt>
                <c:pt idx="417">
                  <c:v>4.6470999999999998E-2</c:v>
                </c:pt>
                <c:pt idx="418">
                  <c:v>3.9376000000000001E-2</c:v>
                </c:pt>
                <c:pt idx="419">
                  <c:v>3.8782999999999998E-2</c:v>
                </c:pt>
                <c:pt idx="420">
                  <c:v>3.8087000000000003E-2</c:v>
                </c:pt>
                <c:pt idx="421">
                  <c:v>3.7616999999999998E-2</c:v>
                </c:pt>
                <c:pt idx="422">
                  <c:v>3.7814E-2</c:v>
                </c:pt>
                <c:pt idx="423">
                  <c:v>3.7204000000000001E-2</c:v>
                </c:pt>
                <c:pt idx="424">
                  <c:v>3.7562999999999999E-2</c:v>
                </c:pt>
                <c:pt idx="425">
                  <c:v>3.8814000000000001E-2</c:v>
                </c:pt>
                <c:pt idx="426">
                  <c:v>3.9574999999999999E-2</c:v>
                </c:pt>
                <c:pt idx="427">
                  <c:v>3.9224999999999996E-2</c:v>
                </c:pt>
                <c:pt idx="428">
                  <c:v>4.0242000000000007E-2</c:v>
                </c:pt>
                <c:pt idx="429">
                  <c:v>4.2636E-2</c:v>
                </c:pt>
                <c:pt idx="430">
                  <c:v>4.5761000000000003E-2</c:v>
                </c:pt>
                <c:pt idx="431">
                  <c:v>4.3668999999999999E-2</c:v>
                </c:pt>
                <c:pt idx="432">
                  <c:v>4.0711999999999998E-2</c:v>
                </c:pt>
                <c:pt idx="433">
                  <c:v>4.1041000000000001E-2</c:v>
                </c:pt>
                <c:pt idx="434">
                  <c:v>4.4366000000000003E-2</c:v>
                </c:pt>
                <c:pt idx="435">
                  <c:v>4.5776000000000004E-2</c:v>
                </c:pt>
                <c:pt idx="436">
                  <c:v>5.0255999999999995E-2</c:v>
                </c:pt>
                <c:pt idx="437">
                  <c:v>5.1441999999999995E-2</c:v>
                </c:pt>
                <c:pt idx="438">
                  <c:v>5.0469999999999994E-2</c:v>
                </c:pt>
                <c:pt idx="439">
                  <c:v>4.1304E-2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质押回购!$G$2:$G$441</c:f>
              <c:numCache>
                <c:formatCode>yyyy/mm/dd;@</c:formatCode>
                <c:ptCount val="44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  <c:pt idx="429" formatCode="yyyy\-mm\-dd;@">
                  <c:v>42996</c:v>
                </c:pt>
                <c:pt idx="430" formatCode="yyyy\-mm\-dd;@">
                  <c:v>42997</c:v>
                </c:pt>
                <c:pt idx="431" formatCode="yyyy\-mm\-dd;@">
                  <c:v>42998</c:v>
                </c:pt>
                <c:pt idx="432" formatCode="yyyy\-mm\-dd;@">
                  <c:v>42999</c:v>
                </c:pt>
                <c:pt idx="433" formatCode="yyyy\-mm\-dd;@">
                  <c:v>43000</c:v>
                </c:pt>
                <c:pt idx="434" formatCode="yyyy\-mm\-dd;@">
                  <c:v>43003</c:v>
                </c:pt>
                <c:pt idx="435" formatCode="yyyy\-mm\-dd;@">
                  <c:v>43004</c:v>
                </c:pt>
                <c:pt idx="436" formatCode="yyyy\-mm\-dd;@">
                  <c:v>43005</c:v>
                </c:pt>
                <c:pt idx="437" formatCode="yyyy\-mm\-dd;@">
                  <c:v>43006</c:v>
                </c:pt>
                <c:pt idx="438" formatCode="yyyy\-mm\-dd;@">
                  <c:v>43007</c:v>
                </c:pt>
                <c:pt idx="439" formatCode="yyyy\-mm\-dd;@">
                  <c:v>43008</c:v>
                </c:pt>
              </c:numCache>
            </c:numRef>
          </c:cat>
          <c:val>
            <c:numRef>
              <c:f>质押回购!$K$2:$K$441</c:f>
              <c:numCache>
                <c:formatCode>0.00%</c:formatCode>
                <c:ptCount val="440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  <c:pt idx="362">
                  <c:v>5.3825999999999999E-2</c:v>
                </c:pt>
                <c:pt idx="363">
                  <c:v>5.1459000000000005E-2</c:v>
                </c:pt>
                <c:pt idx="364">
                  <c:v>5.3372999999999997E-2</c:v>
                </c:pt>
                <c:pt idx="365">
                  <c:v>5.5418000000000002E-2</c:v>
                </c:pt>
                <c:pt idx="366">
                  <c:v>5.3242000000000005E-2</c:v>
                </c:pt>
                <c:pt idx="367">
                  <c:v>5.3593000000000002E-2</c:v>
                </c:pt>
                <c:pt idx="368">
                  <c:v>5.0370999999999999E-2</c:v>
                </c:pt>
                <c:pt idx="369">
                  <c:v>4.7933000000000003E-2</c:v>
                </c:pt>
                <c:pt idx="370">
                  <c:v>5.0175999999999998E-2</c:v>
                </c:pt>
                <c:pt idx="371">
                  <c:v>4.4981999999999994E-2</c:v>
                </c:pt>
                <c:pt idx="372">
                  <c:v>4.6876000000000001E-2</c:v>
                </c:pt>
                <c:pt idx="373">
                  <c:v>4.2869000000000004E-2</c:v>
                </c:pt>
                <c:pt idx="374">
                  <c:v>3.9155999999999996E-2</c:v>
                </c:pt>
                <c:pt idx="375">
                  <c:v>3.8647000000000001E-2</c:v>
                </c:pt>
                <c:pt idx="376">
                  <c:v>3.8703000000000001E-2</c:v>
                </c:pt>
                <c:pt idx="377">
                  <c:v>3.6472999999999998E-2</c:v>
                </c:pt>
                <c:pt idx="378">
                  <c:v>3.6877E-2</c:v>
                </c:pt>
                <c:pt idx="379">
                  <c:v>3.6629000000000002E-2</c:v>
                </c:pt>
                <c:pt idx="380">
                  <c:v>3.9460000000000002E-2</c:v>
                </c:pt>
                <c:pt idx="381">
                  <c:v>4.0618000000000001E-2</c:v>
                </c:pt>
                <c:pt idx="382">
                  <c:v>3.9876000000000002E-2</c:v>
                </c:pt>
                <c:pt idx="383">
                  <c:v>3.8824999999999998E-2</c:v>
                </c:pt>
                <c:pt idx="384">
                  <c:v>3.9821000000000002E-2</c:v>
                </c:pt>
                <c:pt idx="385">
                  <c:v>4.4800000000000006E-2</c:v>
                </c:pt>
                <c:pt idx="386">
                  <c:v>4.5437999999999999E-2</c:v>
                </c:pt>
                <c:pt idx="387">
                  <c:v>4.4208999999999998E-2</c:v>
                </c:pt>
                <c:pt idx="388">
                  <c:v>4.079E-2</c:v>
                </c:pt>
                <c:pt idx="389">
                  <c:v>4.1749999999999995E-2</c:v>
                </c:pt>
                <c:pt idx="390">
                  <c:v>4.2239000000000006E-2</c:v>
                </c:pt>
                <c:pt idx="391">
                  <c:v>4.1146000000000002E-2</c:v>
                </c:pt>
                <c:pt idx="392">
                  <c:v>4.3609999999999996E-2</c:v>
                </c:pt>
                <c:pt idx="393">
                  <c:v>4.2478999999999996E-2</c:v>
                </c:pt>
                <c:pt idx="394">
                  <c:v>4.2645999999999996E-2</c:v>
                </c:pt>
                <c:pt idx="395">
                  <c:v>4.2272999999999998E-2</c:v>
                </c:pt>
                <c:pt idx="396">
                  <c:v>4.1220999999999994E-2</c:v>
                </c:pt>
                <c:pt idx="397">
                  <c:v>3.6049000000000005E-2</c:v>
                </c:pt>
                <c:pt idx="398">
                  <c:v>3.7371000000000001E-2</c:v>
                </c:pt>
                <c:pt idx="399">
                  <c:v>3.6985000000000004E-2</c:v>
                </c:pt>
                <c:pt idx="400">
                  <c:v>3.7346999999999998E-2</c:v>
                </c:pt>
                <c:pt idx="401">
                  <c:v>3.8226000000000003E-2</c:v>
                </c:pt>
                <c:pt idx="402">
                  <c:v>3.7862E-2</c:v>
                </c:pt>
                <c:pt idx="403">
                  <c:v>3.7939000000000001E-2</c:v>
                </c:pt>
                <c:pt idx="404">
                  <c:v>3.866E-2</c:v>
                </c:pt>
                <c:pt idx="405">
                  <c:v>4.0389999999999995E-2</c:v>
                </c:pt>
                <c:pt idx="406">
                  <c:v>4.2251999999999998E-2</c:v>
                </c:pt>
                <c:pt idx="407">
                  <c:v>4.5189000000000007E-2</c:v>
                </c:pt>
                <c:pt idx="408">
                  <c:v>4.3575000000000003E-2</c:v>
                </c:pt>
                <c:pt idx="409">
                  <c:v>4.2706000000000001E-2</c:v>
                </c:pt>
                <c:pt idx="410">
                  <c:v>4.3788999999999995E-2</c:v>
                </c:pt>
                <c:pt idx="411">
                  <c:v>4.3676000000000006E-2</c:v>
                </c:pt>
                <c:pt idx="412">
                  <c:v>4.3879000000000001E-2</c:v>
                </c:pt>
                <c:pt idx="413">
                  <c:v>4.2290999999999995E-2</c:v>
                </c:pt>
                <c:pt idx="414">
                  <c:v>4.1950000000000001E-2</c:v>
                </c:pt>
                <c:pt idx="415">
                  <c:v>4.5495000000000001E-2</c:v>
                </c:pt>
                <c:pt idx="416">
                  <c:v>4.3861999999999998E-2</c:v>
                </c:pt>
                <c:pt idx="417">
                  <c:v>4.5067000000000003E-2</c:v>
                </c:pt>
                <c:pt idx="418">
                  <c:v>4.1359000000000007E-2</c:v>
                </c:pt>
                <c:pt idx="419">
                  <c:v>4.0523999999999998E-2</c:v>
                </c:pt>
                <c:pt idx="420">
                  <c:v>3.9698000000000004E-2</c:v>
                </c:pt>
                <c:pt idx="421">
                  <c:v>4.0010999999999998E-2</c:v>
                </c:pt>
                <c:pt idx="422">
                  <c:v>4.0007000000000001E-2</c:v>
                </c:pt>
                <c:pt idx="423">
                  <c:v>3.9453999999999996E-2</c:v>
                </c:pt>
                <c:pt idx="424">
                  <c:v>3.9729E-2</c:v>
                </c:pt>
                <c:pt idx="425">
                  <c:v>4.0827000000000002E-2</c:v>
                </c:pt>
                <c:pt idx="426">
                  <c:v>4.2542999999999997E-2</c:v>
                </c:pt>
                <c:pt idx="427">
                  <c:v>4.249E-2</c:v>
                </c:pt>
                <c:pt idx="428">
                  <c:v>4.2123999999999995E-2</c:v>
                </c:pt>
                <c:pt idx="429">
                  <c:v>4.9062000000000001E-2</c:v>
                </c:pt>
                <c:pt idx="430">
                  <c:v>4.9392999999999999E-2</c:v>
                </c:pt>
                <c:pt idx="431">
                  <c:v>4.9240000000000006E-2</c:v>
                </c:pt>
                <c:pt idx="432">
                  <c:v>4.8832000000000007E-2</c:v>
                </c:pt>
                <c:pt idx="433">
                  <c:v>4.9103000000000001E-2</c:v>
                </c:pt>
                <c:pt idx="434">
                  <c:v>4.9596000000000001E-2</c:v>
                </c:pt>
                <c:pt idx="435">
                  <c:v>5.4452999999999994E-2</c:v>
                </c:pt>
                <c:pt idx="436">
                  <c:v>6.4740999999999993E-2</c:v>
                </c:pt>
                <c:pt idx="437">
                  <c:v>6.0917000000000006E-2</c:v>
                </c:pt>
                <c:pt idx="438">
                  <c:v>5.1809000000000001E-2</c:v>
                </c:pt>
                <c:pt idx="439">
                  <c:v>4.8798000000000001E-2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5136"/>
        <c:axId val="571541608"/>
      </c:lineChart>
      <c:dateAx>
        <c:axId val="57154513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1608"/>
        <c:crosses val="autoZero"/>
        <c:auto val="1"/>
        <c:lblOffset val="100"/>
        <c:baseTimeUnit val="days"/>
      </c:dateAx>
      <c:valAx>
        <c:axId val="57154160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1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2611315824654912"/>
          <c:y val="7.330747042437176E-2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8409610752381"/>
          <c:y val="5.3333333333333656E-2"/>
          <c:w val="0.84886585834868566"/>
          <c:h val="0.70026206494303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10-4EAA-8267-1C4224E976E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10-4EAA-8267-1C4224E976ED}"/>
              </c:ext>
            </c:extLst>
          </c:dPt>
          <c:cat>
            <c:strRef>
              <c:f>涨跌幅!$Q$12:$Q$16</c:f>
              <c:strCache>
                <c:ptCount val="5"/>
                <c:pt idx="0">
                  <c:v>银行行业</c:v>
                </c:pt>
                <c:pt idx="1">
                  <c:v>国有银行</c:v>
                </c:pt>
                <c:pt idx="2">
                  <c:v>股份制银行</c:v>
                </c:pt>
                <c:pt idx="3">
                  <c:v>城商行</c:v>
                </c:pt>
                <c:pt idx="4">
                  <c:v>农商行</c:v>
                </c:pt>
              </c:strCache>
            </c:strRef>
          </c:cat>
          <c:val>
            <c:numRef>
              <c:f>涨跌幅!$R$12:$R$16</c:f>
              <c:numCache>
                <c:formatCode>0.00%</c:formatCode>
                <c:ptCount val="5"/>
                <c:pt idx="0">
                  <c:v>-1.2439041237825466E-2</c:v>
                </c:pt>
                <c:pt idx="1">
                  <c:v>-2.8913037521882679E-3</c:v>
                </c:pt>
                <c:pt idx="2">
                  <c:v>-1.2432214276759876E-2</c:v>
                </c:pt>
                <c:pt idx="3">
                  <c:v>-2.6132990511533696E-2</c:v>
                </c:pt>
                <c:pt idx="4">
                  <c:v>-9.7332651199117673E-2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0-4EAA-8267-1C4224E9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009328"/>
        <c:axId val="571008544"/>
      </c:barChart>
      <c:catAx>
        <c:axId val="5710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9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571008544"/>
        <c:crosses val="autoZero"/>
        <c:auto val="1"/>
        <c:lblAlgn val="ctr"/>
        <c:lblOffset val="100"/>
        <c:noMultiLvlLbl val="0"/>
      </c:catAx>
      <c:valAx>
        <c:axId val="571008544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093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1474154479071"/>
          <c:y val="7.3367571533382414E-2"/>
          <c:w val="0.85496392650002961"/>
          <c:h val="0.42932103222974022"/>
        </c:manualLayout>
      </c:layout>
      <c:lineChart>
        <c:grouping val="standard"/>
        <c:varyColors val="0"/>
        <c:ser>
          <c:idx val="0"/>
          <c:order val="0"/>
          <c:tx>
            <c:strRef>
              <c:f>个股!$B$2</c:f>
              <c:strCache>
                <c:ptCount val="1"/>
                <c:pt idx="0">
                  <c:v>工商银行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个股!$D$2:$BO$2</c:f>
              <c:numCache>
                <c:formatCode>0.00_);[Red]\(0.00\)</c:formatCode>
                <c:ptCount val="64"/>
                <c:pt idx="0">
                  <c:v>0.80894379295177943</c:v>
                </c:pt>
                <c:pt idx="1">
                  <c:v>0.78774875907531439</c:v>
                </c:pt>
                <c:pt idx="2">
                  <c:v>0.74712494414542163</c:v>
                </c:pt>
                <c:pt idx="3">
                  <c:v>0.74535869132238275</c:v>
                </c:pt>
                <c:pt idx="4">
                  <c:v>0.72416365744591682</c:v>
                </c:pt>
                <c:pt idx="5">
                  <c:v>0.70826738203856743</c:v>
                </c:pt>
                <c:pt idx="6">
                  <c:v>0.70826738203856743</c:v>
                </c:pt>
                <c:pt idx="7">
                  <c:v>0.7100336348616062</c:v>
                </c:pt>
                <c:pt idx="8">
                  <c:v>0.7100336348616062</c:v>
                </c:pt>
                <c:pt idx="9">
                  <c:v>0.76125496672973203</c:v>
                </c:pt>
                <c:pt idx="10">
                  <c:v>0.76655372519884868</c:v>
                </c:pt>
                <c:pt idx="11">
                  <c:v>0.75948871390669326</c:v>
                </c:pt>
                <c:pt idx="12">
                  <c:v>0.75595620826061571</c:v>
                </c:pt>
                <c:pt idx="13">
                  <c:v>0.75948871390669326</c:v>
                </c:pt>
                <c:pt idx="14">
                  <c:v>0.75242370261453795</c:v>
                </c:pt>
                <c:pt idx="15">
                  <c:v>0.75948871390669326</c:v>
                </c:pt>
                <c:pt idx="16">
                  <c:v>0.75595620826061571</c:v>
                </c:pt>
                <c:pt idx="17">
                  <c:v>0.75242370261453795</c:v>
                </c:pt>
                <c:pt idx="18">
                  <c:v>0.7488911969684604</c:v>
                </c:pt>
                <c:pt idx="19">
                  <c:v>0.74535869132238275</c:v>
                </c:pt>
                <c:pt idx="20">
                  <c:v>0.75065744979149918</c:v>
                </c:pt>
                <c:pt idx="21">
                  <c:v>0.75772246108365449</c:v>
                </c:pt>
                <c:pt idx="22">
                  <c:v>0.77185248366796511</c:v>
                </c:pt>
                <c:pt idx="23">
                  <c:v>0.77538498931404254</c:v>
                </c:pt>
                <c:pt idx="24">
                  <c:v>0.77185248366796511</c:v>
                </c:pt>
                <c:pt idx="25">
                  <c:v>0.77715124213708153</c:v>
                </c:pt>
                <c:pt idx="26">
                  <c:v>0.78951501189835327</c:v>
                </c:pt>
                <c:pt idx="27">
                  <c:v>0.79769431015247305</c:v>
                </c:pt>
                <c:pt idx="28">
                  <c:v>0.80327259204165125</c:v>
                </c:pt>
                <c:pt idx="29">
                  <c:v>0.79583488285608039</c:v>
                </c:pt>
                <c:pt idx="30">
                  <c:v>0.79955373744886571</c:v>
                </c:pt>
                <c:pt idx="31">
                  <c:v>0.8051320193380439</c:v>
                </c:pt>
                <c:pt idx="32">
                  <c:v>0.83674228337671996</c:v>
                </c:pt>
                <c:pt idx="33">
                  <c:v>0.8255857195983638</c:v>
                </c:pt>
                <c:pt idx="34">
                  <c:v>0.83674228337671996</c:v>
                </c:pt>
                <c:pt idx="35">
                  <c:v>0.84232056526589816</c:v>
                </c:pt>
                <c:pt idx="36">
                  <c:v>0.83302342878393465</c:v>
                </c:pt>
                <c:pt idx="37">
                  <c:v>0.81256972852361475</c:v>
                </c:pt>
                <c:pt idx="38">
                  <c:v>0.8255857195983638</c:v>
                </c:pt>
                <c:pt idx="39">
                  <c:v>0.82372629230197092</c:v>
                </c:pt>
                <c:pt idx="40">
                  <c:v>0.82372629230197092</c:v>
                </c:pt>
                <c:pt idx="41">
                  <c:v>0.82186686500557826</c:v>
                </c:pt>
                <c:pt idx="42">
                  <c:v>0.8200074377091856</c:v>
                </c:pt>
                <c:pt idx="43">
                  <c:v>0.8255857195983638</c:v>
                </c:pt>
                <c:pt idx="44">
                  <c:v>0.8200074377091856</c:v>
                </c:pt>
                <c:pt idx="45">
                  <c:v>0.8200074377091856</c:v>
                </c:pt>
                <c:pt idx="46">
                  <c:v>0.81628858311640007</c:v>
                </c:pt>
                <c:pt idx="47">
                  <c:v>0.83674228337671996</c:v>
                </c:pt>
                <c:pt idx="48">
                  <c:v>0.84046113796950528</c:v>
                </c:pt>
                <c:pt idx="49">
                  <c:v>0.85347712904425432</c:v>
                </c:pt>
                <c:pt idx="50">
                  <c:v>0.82372629230197092</c:v>
                </c:pt>
                <c:pt idx="51">
                  <c:v>0.81814801041279295</c:v>
                </c:pt>
                <c:pt idx="52">
                  <c:v>0.8200074377091856</c:v>
                </c:pt>
                <c:pt idx="53">
                  <c:v>0.74546675621222303</c:v>
                </c:pt>
                <c:pt idx="54">
                  <c:v>0.7538616521155137</c:v>
                </c:pt>
                <c:pt idx="55">
                  <c:v>0.75889858965748813</c:v>
                </c:pt>
                <c:pt idx="56">
                  <c:v>0.77233042310275346</c:v>
                </c:pt>
                <c:pt idx="57">
                  <c:v>0.76561450638012074</c:v>
                </c:pt>
                <c:pt idx="58">
                  <c:v>0.73676049067580651</c:v>
                </c:pt>
                <c:pt idx="59">
                  <c:v>0.74478620408186114</c:v>
                </c:pt>
                <c:pt idx="60">
                  <c:v>0.75441706016912657</c:v>
                </c:pt>
                <c:pt idx="61">
                  <c:v>0.74639134676307217</c:v>
                </c:pt>
                <c:pt idx="62">
                  <c:v>0.7560222028503375</c:v>
                </c:pt>
                <c:pt idx="63">
                  <c:v>0.75281191748791576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9-48D2-B0E6-DB29F2CC9378}"/>
            </c:ext>
          </c:extLst>
        </c:ser>
        <c:ser>
          <c:idx val="1"/>
          <c:order val="1"/>
          <c:tx>
            <c:strRef>
              <c:f>个股!$B$3</c:f>
              <c:strCache>
                <c:ptCount val="1"/>
                <c:pt idx="0">
                  <c:v>建设银行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个股!$D$3:$BO$3</c:f>
              <c:numCache>
                <c:formatCode>0.00_);[Red]\(0.00\)</c:formatCode>
                <c:ptCount val="64"/>
                <c:pt idx="0">
                  <c:v>0.87164153237810849</c:v>
                </c:pt>
                <c:pt idx="1">
                  <c:v>0.83544880439009028</c:v>
                </c:pt>
                <c:pt idx="2">
                  <c:v>0.76758743941255569</c:v>
                </c:pt>
                <c:pt idx="3">
                  <c:v>0.76155531808121946</c:v>
                </c:pt>
                <c:pt idx="4">
                  <c:v>0.72536259009320103</c:v>
                </c:pt>
                <c:pt idx="5">
                  <c:v>0.70726622609919199</c:v>
                </c:pt>
                <c:pt idx="6">
                  <c:v>0.70726622609919199</c:v>
                </c:pt>
                <c:pt idx="7">
                  <c:v>0.70726622609919199</c:v>
                </c:pt>
                <c:pt idx="8">
                  <c:v>0.69671001376935315</c:v>
                </c:pt>
                <c:pt idx="9">
                  <c:v>0.72988668109170329</c:v>
                </c:pt>
                <c:pt idx="10">
                  <c:v>4.7999999999999996E-3</c:v>
                </c:pt>
                <c:pt idx="11">
                  <c:v>0.73290274175737158</c:v>
                </c:pt>
                <c:pt idx="12">
                  <c:v>0.72988668109170329</c:v>
                </c:pt>
                <c:pt idx="13">
                  <c:v>0.72988668109170329</c:v>
                </c:pt>
                <c:pt idx="14">
                  <c:v>0.71782243842903048</c:v>
                </c:pt>
                <c:pt idx="15">
                  <c:v>0.72837865075886921</c:v>
                </c:pt>
                <c:pt idx="16">
                  <c:v>0.70877425643202596</c:v>
                </c:pt>
                <c:pt idx="17">
                  <c:v>0.70726622609919199</c:v>
                </c:pt>
                <c:pt idx="18">
                  <c:v>0.70726622609919199</c:v>
                </c:pt>
                <c:pt idx="19">
                  <c:v>0.70726622609919199</c:v>
                </c:pt>
                <c:pt idx="20">
                  <c:v>0.71028228676486005</c:v>
                </c:pt>
                <c:pt idx="21">
                  <c:v>0.72083849909469877</c:v>
                </c:pt>
                <c:pt idx="22">
                  <c:v>0.73893486308870793</c:v>
                </c:pt>
                <c:pt idx="23">
                  <c:v>0.74044289342154201</c:v>
                </c:pt>
                <c:pt idx="24">
                  <c:v>0.73893486308870793</c:v>
                </c:pt>
                <c:pt idx="25">
                  <c:v>0.74798304508571245</c:v>
                </c:pt>
                <c:pt idx="26">
                  <c:v>0.75871082916254906</c:v>
                </c:pt>
                <c:pt idx="27">
                  <c:v>0.75711689884918232</c:v>
                </c:pt>
                <c:pt idx="28">
                  <c:v>0.81131052950365012</c:v>
                </c:pt>
                <c:pt idx="29">
                  <c:v>0.80015301731008315</c:v>
                </c:pt>
                <c:pt idx="30">
                  <c:v>0.80652873856355001</c:v>
                </c:pt>
                <c:pt idx="31">
                  <c:v>0.80493480825018338</c:v>
                </c:pt>
                <c:pt idx="32">
                  <c:v>0.85275271765118432</c:v>
                </c:pt>
                <c:pt idx="33">
                  <c:v>0.84000127514425071</c:v>
                </c:pt>
                <c:pt idx="34">
                  <c:v>0.84000127514425071</c:v>
                </c:pt>
                <c:pt idx="35">
                  <c:v>0.84478306608435083</c:v>
                </c:pt>
                <c:pt idx="36">
                  <c:v>0.83840734483088397</c:v>
                </c:pt>
                <c:pt idx="37">
                  <c:v>0.81768625075711698</c:v>
                </c:pt>
                <c:pt idx="38">
                  <c:v>0.83362555389078397</c:v>
                </c:pt>
                <c:pt idx="39">
                  <c:v>0.82565590232395036</c:v>
                </c:pt>
                <c:pt idx="40">
                  <c:v>0.82565590232395036</c:v>
                </c:pt>
                <c:pt idx="41">
                  <c:v>0.8224680416972171</c:v>
                </c:pt>
                <c:pt idx="42">
                  <c:v>0.82884376295068385</c:v>
                </c:pt>
                <c:pt idx="43">
                  <c:v>0.83840734483088397</c:v>
                </c:pt>
                <c:pt idx="44">
                  <c:v>0.83681341451751734</c:v>
                </c:pt>
                <c:pt idx="45">
                  <c:v>0.84797092671108432</c:v>
                </c:pt>
                <c:pt idx="46">
                  <c:v>0.8431891357709842</c:v>
                </c:pt>
                <c:pt idx="47">
                  <c:v>0.88622525423188503</c:v>
                </c:pt>
                <c:pt idx="48">
                  <c:v>0.90057062705218538</c:v>
                </c:pt>
                <c:pt idx="49">
                  <c:v>0.91332206955911899</c:v>
                </c:pt>
                <c:pt idx="50">
                  <c:v>0.85753450859128444</c:v>
                </c:pt>
                <c:pt idx="51">
                  <c:v>0.84956485702445095</c:v>
                </c:pt>
                <c:pt idx="52">
                  <c:v>0.86709809047148467</c:v>
                </c:pt>
                <c:pt idx="53">
                  <c:v>0.791441989911289</c:v>
                </c:pt>
                <c:pt idx="54">
                  <c:v>0.80303820954368876</c:v>
                </c:pt>
                <c:pt idx="55">
                  <c:v>0.81318490172203872</c:v>
                </c:pt>
                <c:pt idx="56">
                  <c:v>0.83347828607873842</c:v>
                </c:pt>
                <c:pt idx="57">
                  <c:v>0.8247811213544386</c:v>
                </c:pt>
                <c:pt idx="58">
                  <c:v>0.7930803860153548</c:v>
                </c:pt>
                <c:pt idx="59">
                  <c:v>0.81249144441433196</c:v>
                </c:pt>
                <c:pt idx="60">
                  <c:v>0.8249699819565316</c:v>
                </c:pt>
                <c:pt idx="61">
                  <c:v>0.81526445275704296</c:v>
                </c:pt>
                <c:pt idx="62">
                  <c:v>0.81526445275704296</c:v>
                </c:pt>
                <c:pt idx="63">
                  <c:v>0.81665095692839851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8D2-B0E6-DB29F2CC9378}"/>
            </c:ext>
          </c:extLst>
        </c:ser>
        <c:ser>
          <c:idx val="2"/>
          <c:order val="2"/>
          <c:tx>
            <c:strRef>
              <c:f>个股!$B$4</c:f>
              <c:strCache>
                <c:ptCount val="1"/>
                <c:pt idx="0">
                  <c:v>农业银行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个股!$D$4:$BO$4</c:f>
              <c:numCache>
                <c:formatCode>0.00_);[Red]\(0.00\)</c:formatCode>
                <c:ptCount val="64"/>
                <c:pt idx="0">
                  <c:v>0.77394873095094663</c:v>
                </c:pt>
                <c:pt idx="1">
                  <c:v>0.75717584823683948</c:v>
                </c:pt>
                <c:pt idx="2">
                  <c:v>0.73561071331870154</c:v>
                </c:pt>
                <c:pt idx="3">
                  <c:v>0.74519521772676289</c:v>
                </c:pt>
                <c:pt idx="4">
                  <c:v>0.71644170450257916</c:v>
                </c:pt>
                <c:pt idx="5">
                  <c:v>0.6996688217884719</c:v>
                </c:pt>
                <c:pt idx="6">
                  <c:v>0.6996688217884719</c:v>
                </c:pt>
                <c:pt idx="7">
                  <c:v>0.70685720009451791</c:v>
                </c:pt>
                <c:pt idx="8">
                  <c:v>0.70925332619653314</c:v>
                </c:pt>
                <c:pt idx="9">
                  <c:v>0.76676035264490072</c:v>
                </c:pt>
                <c:pt idx="10">
                  <c:v>0.76436422654288538</c:v>
                </c:pt>
                <c:pt idx="11">
                  <c:v>0.77155260484893129</c:v>
                </c:pt>
                <c:pt idx="12">
                  <c:v>0.75717584823683948</c:v>
                </c:pt>
                <c:pt idx="13">
                  <c:v>0.76676035264490072</c:v>
                </c:pt>
                <c:pt idx="14">
                  <c:v>0.75717584823683948</c:v>
                </c:pt>
                <c:pt idx="15">
                  <c:v>0.76196810044087004</c:v>
                </c:pt>
                <c:pt idx="16">
                  <c:v>0.74998746993079346</c:v>
                </c:pt>
                <c:pt idx="17">
                  <c:v>0.74759134382877812</c:v>
                </c:pt>
                <c:pt idx="18">
                  <c:v>0.74279909162474755</c:v>
                </c:pt>
                <c:pt idx="19">
                  <c:v>0.73081846111467097</c:v>
                </c:pt>
                <c:pt idx="20">
                  <c:v>0.73800683942071699</c:v>
                </c:pt>
                <c:pt idx="21">
                  <c:v>0.74279909162474755</c:v>
                </c:pt>
                <c:pt idx="22">
                  <c:v>0.76436422654288538</c:v>
                </c:pt>
                <c:pt idx="23">
                  <c:v>0.76196810044087004</c:v>
                </c:pt>
                <c:pt idx="24">
                  <c:v>0.75957197433885471</c:v>
                </c:pt>
                <c:pt idx="25">
                  <c:v>0.75957197433885471</c:v>
                </c:pt>
                <c:pt idx="26">
                  <c:v>0.77155260484893129</c:v>
                </c:pt>
                <c:pt idx="27">
                  <c:v>0.77582067675823196</c:v>
                </c:pt>
                <c:pt idx="28">
                  <c:v>0.78845619266634659</c:v>
                </c:pt>
                <c:pt idx="29">
                  <c:v>0.78087488312147779</c:v>
                </c:pt>
                <c:pt idx="30">
                  <c:v>0.78592908948472362</c:v>
                </c:pt>
                <c:pt idx="31">
                  <c:v>0.78845619266634659</c:v>
                </c:pt>
                <c:pt idx="32">
                  <c:v>0.81120012130095265</c:v>
                </c:pt>
                <c:pt idx="33">
                  <c:v>0.80361881175608407</c:v>
                </c:pt>
                <c:pt idx="34">
                  <c:v>0.80867301811932979</c:v>
                </c:pt>
                <c:pt idx="35">
                  <c:v>0.80614591493770693</c:v>
                </c:pt>
                <c:pt idx="36">
                  <c:v>0.80614591493770693</c:v>
                </c:pt>
                <c:pt idx="37">
                  <c:v>0.78592908948472362</c:v>
                </c:pt>
                <c:pt idx="38">
                  <c:v>0.79603750221121528</c:v>
                </c:pt>
                <c:pt idx="39">
                  <c:v>0.79098329584796945</c:v>
                </c:pt>
                <c:pt idx="40">
                  <c:v>0.79098329584796945</c:v>
                </c:pt>
                <c:pt idx="41">
                  <c:v>0.79351039902959242</c:v>
                </c:pt>
                <c:pt idx="42">
                  <c:v>0.79351039902959242</c:v>
                </c:pt>
                <c:pt idx="43">
                  <c:v>0.8010917085744611</c:v>
                </c:pt>
                <c:pt idx="44">
                  <c:v>0.79603750221121528</c:v>
                </c:pt>
                <c:pt idx="45">
                  <c:v>0.8010917085744611</c:v>
                </c:pt>
                <c:pt idx="46">
                  <c:v>0.8010917085744611</c:v>
                </c:pt>
                <c:pt idx="47">
                  <c:v>0.81372722448257562</c:v>
                </c:pt>
                <c:pt idx="48">
                  <c:v>0.81372722448257562</c:v>
                </c:pt>
                <c:pt idx="49">
                  <c:v>0.82636274039069013</c:v>
                </c:pt>
                <c:pt idx="50">
                  <c:v>0.79603750221121528</c:v>
                </c:pt>
                <c:pt idx="51">
                  <c:v>0.78845619266634659</c:v>
                </c:pt>
                <c:pt idx="52">
                  <c:v>0.78340198630310076</c:v>
                </c:pt>
                <c:pt idx="53">
                  <c:v>0.71577214205675876</c:v>
                </c:pt>
                <c:pt idx="54">
                  <c:v>0.71348533010130588</c:v>
                </c:pt>
                <c:pt idx="55">
                  <c:v>0.72263257792311753</c:v>
                </c:pt>
                <c:pt idx="56">
                  <c:v>0.73406663770038194</c:v>
                </c:pt>
                <c:pt idx="57">
                  <c:v>0.72720620183402329</c:v>
                </c:pt>
                <c:pt idx="58">
                  <c:v>0.69712741655564536</c:v>
                </c:pt>
                <c:pt idx="59">
                  <c:v>0.7101985556160636</c:v>
                </c:pt>
                <c:pt idx="60">
                  <c:v>0.7123770787928001</c:v>
                </c:pt>
                <c:pt idx="61">
                  <c:v>0.70584150926259082</c:v>
                </c:pt>
                <c:pt idx="62">
                  <c:v>0.70584150926259082</c:v>
                </c:pt>
                <c:pt idx="63">
                  <c:v>0.7101985556160636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8D2-B0E6-DB29F2CC9378}"/>
            </c:ext>
          </c:extLst>
        </c:ser>
        <c:ser>
          <c:idx val="3"/>
          <c:order val="3"/>
          <c:tx>
            <c:strRef>
              <c:f>个股!$B$5</c:f>
              <c:strCache>
                <c:ptCount val="1"/>
                <c:pt idx="0">
                  <c:v>中国银行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个股!$D$5:$BO$5</c:f>
              <c:numCache>
                <c:formatCode>0.00_);[Red]\(0.00\)</c:formatCode>
                <c:ptCount val="64"/>
                <c:pt idx="0">
                  <c:v>0.82877318654625176</c:v>
                </c:pt>
                <c:pt idx="1">
                  <c:v>0.78537109947026351</c:v>
                </c:pt>
                <c:pt idx="2">
                  <c:v>0.71923458583066235</c:v>
                </c:pt>
                <c:pt idx="3">
                  <c:v>0.71303428767694987</c:v>
                </c:pt>
                <c:pt idx="4">
                  <c:v>0.66549866849848649</c:v>
                </c:pt>
                <c:pt idx="5">
                  <c:v>0.65723160429353633</c:v>
                </c:pt>
                <c:pt idx="6">
                  <c:v>0.65723160429353633</c:v>
                </c:pt>
                <c:pt idx="7">
                  <c:v>0.66549866849848649</c:v>
                </c:pt>
                <c:pt idx="8">
                  <c:v>0.65103130613982374</c:v>
                </c:pt>
                <c:pt idx="9">
                  <c:v>0.70270045742076215</c:v>
                </c:pt>
                <c:pt idx="10">
                  <c:v>0.70270045742076215</c:v>
                </c:pt>
                <c:pt idx="11">
                  <c:v>0.70890075557447474</c:v>
                </c:pt>
                <c:pt idx="12">
                  <c:v>0.69443339321581199</c:v>
                </c:pt>
                <c:pt idx="13">
                  <c:v>0.70476722347199972</c:v>
                </c:pt>
                <c:pt idx="14">
                  <c:v>0.69443339321581199</c:v>
                </c:pt>
                <c:pt idx="15">
                  <c:v>0.70683398952323717</c:v>
                </c:pt>
                <c:pt idx="16">
                  <c:v>0.69236662716457442</c:v>
                </c:pt>
                <c:pt idx="17">
                  <c:v>0.69236662716457442</c:v>
                </c:pt>
                <c:pt idx="18">
                  <c:v>0.6882330950620994</c:v>
                </c:pt>
                <c:pt idx="19">
                  <c:v>0.67169896665219908</c:v>
                </c:pt>
                <c:pt idx="20">
                  <c:v>0.66963220060096162</c:v>
                </c:pt>
                <c:pt idx="21">
                  <c:v>0.66963220060096162</c:v>
                </c:pt>
                <c:pt idx="22">
                  <c:v>0.69029986111333697</c:v>
                </c:pt>
                <c:pt idx="23">
                  <c:v>0.69443339321581199</c:v>
                </c:pt>
                <c:pt idx="24">
                  <c:v>0.68409956295962437</c:v>
                </c:pt>
                <c:pt idx="25">
                  <c:v>0.68779383597422949</c:v>
                </c:pt>
                <c:pt idx="26">
                  <c:v>0.70085321260665157</c:v>
                </c:pt>
                <c:pt idx="27">
                  <c:v>0.70302977537872191</c:v>
                </c:pt>
                <c:pt idx="28">
                  <c:v>0.72479540309942536</c:v>
                </c:pt>
                <c:pt idx="29">
                  <c:v>0.71826571478321422</c:v>
                </c:pt>
                <c:pt idx="30">
                  <c:v>0.72697196587149571</c:v>
                </c:pt>
                <c:pt idx="31">
                  <c:v>0.72479540309942536</c:v>
                </c:pt>
                <c:pt idx="32">
                  <c:v>0.76179697022462123</c:v>
                </c:pt>
                <c:pt idx="33">
                  <c:v>0.74656103082012881</c:v>
                </c:pt>
                <c:pt idx="34">
                  <c:v>0.7509141563642695</c:v>
                </c:pt>
                <c:pt idx="35">
                  <c:v>0.75526728190841019</c:v>
                </c:pt>
                <c:pt idx="36">
                  <c:v>0.74873759359219916</c:v>
                </c:pt>
                <c:pt idx="37">
                  <c:v>0.72697196587149571</c:v>
                </c:pt>
                <c:pt idx="38">
                  <c:v>0.74003134250391778</c:v>
                </c:pt>
                <c:pt idx="39">
                  <c:v>0.73350165418770674</c:v>
                </c:pt>
                <c:pt idx="40">
                  <c:v>0.73350165418770674</c:v>
                </c:pt>
                <c:pt idx="41">
                  <c:v>0.73567821695977709</c:v>
                </c:pt>
                <c:pt idx="42">
                  <c:v>0.74003134250391778</c:v>
                </c:pt>
                <c:pt idx="43">
                  <c:v>0.74220790527598812</c:v>
                </c:pt>
                <c:pt idx="44">
                  <c:v>0.73350165418770674</c:v>
                </c:pt>
                <c:pt idx="45">
                  <c:v>0.73567821695977709</c:v>
                </c:pt>
                <c:pt idx="46">
                  <c:v>0.73567821695977709</c:v>
                </c:pt>
                <c:pt idx="47">
                  <c:v>0.75962040745255088</c:v>
                </c:pt>
                <c:pt idx="48">
                  <c:v>0.76397353299669157</c:v>
                </c:pt>
                <c:pt idx="49">
                  <c:v>0.78138603517325433</c:v>
                </c:pt>
                <c:pt idx="50">
                  <c:v>0.75309071913633985</c:v>
                </c:pt>
                <c:pt idx="51">
                  <c:v>0.74656103082012881</c:v>
                </c:pt>
                <c:pt idx="52">
                  <c:v>0.74873759359219916</c:v>
                </c:pt>
                <c:pt idx="53">
                  <c:v>0.68429114201030417</c:v>
                </c:pt>
                <c:pt idx="54">
                  <c:v>0.6882695788824571</c:v>
                </c:pt>
                <c:pt idx="55">
                  <c:v>0.70020488949891591</c:v>
                </c:pt>
                <c:pt idx="56">
                  <c:v>0.71214020011537471</c:v>
                </c:pt>
                <c:pt idx="57">
                  <c:v>0.7061725448071452</c:v>
                </c:pt>
                <c:pt idx="58">
                  <c:v>0.68416576932260864</c:v>
                </c:pt>
                <c:pt idx="59">
                  <c:v>0.68986715073363036</c:v>
                </c:pt>
                <c:pt idx="60">
                  <c:v>0.70697129496669564</c:v>
                </c:pt>
                <c:pt idx="61">
                  <c:v>0.69366807167431155</c:v>
                </c:pt>
                <c:pt idx="62">
                  <c:v>0.68986715073363036</c:v>
                </c:pt>
                <c:pt idx="63">
                  <c:v>0.69366807167431155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8D2-B0E6-DB29F2CC9378}"/>
            </c:ext>
          </c:extLst>
        </c:ser>
        <c:ser>
          <c:idx val="4"/>
          <c:order val="4"/>
          <c:tx>
            <c:strRef>
              <c:f>个股!$B$6</c:f>
              <c:strCache>
                <c:ptCount val="1"/>
                <c:pt idx="0">
                  <c:v>交通银行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个股!$D$6:$BO$6</c:f>
              <c:numCache>
                <c:formatCode>0.00_);[Red]\(0.00\)</c:formatCode>
                <c:ptCount val="64"/>
                <c:pt idx="0">
                  <c:v>0.80068361168387658</c:v>
                </c:pt>
                <c:pt idx="1">
                  <c:v>0.7497084128033813</c:v>
                </c:pt>
                <c:pt idx="2">
                  <c:v>0.69127342872086239</c:v>
                </c:pt>
                <c:pt idx="3">
                  <c:v>0.68630023858617994</c:v>
                </c:pt>
                <c:pt idx="4">
                  <c:v>0.66516418051377946</c:v>
                </c:pt>
                <c:pt idx="5">
                  <c:v>0.64651471750872025</c:v>
                </c:pt>
                <c:pt idx="6">
                  <c:v>0.64651471750872025</c:v>
                </c:pt>
                <c:pt idx="7">
                  <c:v>0.65646109777808526</c:v>
                </c:pt>
                <c:pt idx="8">
                  <c:v>0.6415415273740378</c:v>
                </c:pt>
                <c:pt idx="9">
                  <c:v>0.68754353611985053</c:v>
                </c:pt>
                <c:pt idx="10">
                  <c:v>0.68257034598516808</c:v>
                </c:pt>
                <c:pt idx="11">
                  <c:v>0.70370640405756857</c:v>
                </c:pt>
                <c:pt idx="12">
                  <c:v>0.68505694105250925</c:v>
                </c:pt>
                <c:pt idx="13">
                  <c:v>0.6999765114565567</c:v>
                </c:pt>
                <c:pt idx="14">
                  <c:v>0.68630023858617994</c:v>
                </c:pt>
                <c:pt idx="15">
                  <c:v>0.69500332132187426</c:v>
                </c:pt>
                <c:pt idx="16">
                  <c:v>0.67635385831681505</c:v>
                </c:pt>
                <c:pt idx="17">
                  <c:v>0.66889407311479132</c:v>
                </c:pt>
                <c:pt idx="18">
                  <c:v>0.66516418051377946</c:v>
                </c:pt>
                <c:pt idx="19">
                  <c:v>0.65148790764340281</c:v>
                </c:pt>
                <c:pt idx="20">
                  <c:v>0.65397450271074398</c:v>
                </c:pt>
                <c:pt idx="21">
                  <c:v>0.65770439531175573</c:v>
                </c:pt>
                <c:pt idx="22">
                  <c:v>0.69003013118719181</c:v>
                </c:pt>
                <c:pt idx="23">
                  <c:v>0.68878683365352122</c:v>
                </c:pt>
                <c:pt idx="24">
                  <c:v>0.69003013118719181</c:v>
                </c:pt>
                <c:pt idx="25">
                  <c:v>0.68754353611985053</c:v>
                </c:pt>
                <c:pt idx="26">
                  <c:v>0.70370640405756857</c:v>
                </c:pt>
                <c:pt idx="27">
                  <c:v>0.72235586706262778</c:v>
                </c:pt>
                <c:pt idx="28">
                  <c:v>0.73236206312387608</c:v>
                </c:pt>
                <c:pt idx="29">
                  <c:v>0.7258463864056921</c:v>
                </c:pt>
                <c:pt idx="30">
                  <c:v>0.73236206312387608</c:v>
                </c:pt>
                <c:pt idx="31">
                  <c:v>0.73105892778023929</c:v>
                </c:pt>
                <c:pt idx="32">
                  <c:v>0.76103104068388538</c:v>
                </c:pt>
                <c:pt idx="33">
                  <c:v>0.75321222862206472</c:v>
                </c:pt>
                <c:pt idx="34">
                  <c:v>0.7584247699966119</c:v>
                </c:pt>
                <c:pt idx="35">
                  <c:v>0.75060595793479112</c:v>
                </c:pt>
                <c:pt idx="36">
                  <c:v>0.74278714587297034</c:v>
                </c:pt>
                <c:pt idx="37">
                  <c:v>0.71802757434387132</c:v>
                </c:pt>
                <c:pt idx="38">
                  <c:v>0.7258463864056921</c:v>
                </c:pt>
                <c:pt idx="39">
                  <c:v>0.72063384503114503</c:v>
                </c:pt>
                <c:pt idx="40">
                  <c:v>0.72063384503114503</c:v>
                </c:pt>
                <c:pt idx="41">
                  <c:v>0.72193698037478171</c:v>
                </c:pt>
                <c:pt idx="42">
                  <c:v>0.73236206312387608</c:v>
                </c:pt>
                <c:pt idx="43">
                  <c:v>0.73627146915478647</c:v>
                </c:pt>
                <c:pt idx="44">
                  <c:v>0.73757460449842327</c:v>
                </c:pt>
                <c:pt idx="45">
                  <c:v>0.74148401052933366</c:v>
                </c:pt>
                <c:pt idx="46">
                  <c:v>0.74148401052933366</c:v>
                </c:pt>
                <c:pt idx="47">
                  <c:v>0.76884985274570627</c:v>
                </c:pt>
                <c:pt idx="48">
                  <c:v>0.76103104068388538</c:v>
                </c:pt>
                <c:pt idx="49">
                  <c:v>0.80142823633662597</c:v>
                </c:pt>
                <c:pt idx="50">
                  <c:v>0.7558184993093382</c:v>
                </c:pt>
                <c:pt idx="51">
                  <c:v>0.75321222862206472</c:v>
                </c:pt>
                <c:pt idx="52">
                  <c:v>0.75190909327842781</c:v>
                </c:pt>
                <c:pt idx="53">
                  <c:v>0.69460300674173503</c:v>
                </c:pt>
                <c:pt idx="54">
                  <c:v>0.70181341857642432</c:v>
                </c:pt>
                <c:pt idx="55">
                  <c:v>0.71743597755158439</c:v>
                </c:pt>
                <c:pt idx="56">
                  <c:v>0.72344465408049208</c:v>
                </c:pt>
                <c:pt idx="57">
                  <c:v>0.71743597755158439</c:v>
                </c:pt>
                <c:pt idx="58">
                  <c:v>0.69303833280206251</c:v>
                </c:pt>
                <c:pt idx="59">
                  <c:v>0.70338218851552614</c:v>
                </c:pt>
                <c:pt idx="60">
                  <c:v>0.72177126533946145</c:v>
                </c:pt>
                <c:pt idx="61">
                  <c:v>0.71717399613347765</c:v>
                </c:pt>
                <c:pt idx="62">
                  <c:v>0.70797945772150994</c:v>
                </c:pt>
                <c:pt idx="63">
                  <c:v>0.70797945772150994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8D2-B0E6-DB29F2CC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9720"/>
        <c:axId val="571013248"/>
      </c:lineChart>
      <c:dateAx>
        <c:axId val="571009720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248"/>
        <c:crosses val="autoZero"/>
        <c:auto val="0"/>
        <c:lblOffset val="100"/>
        <c:baseTimeUnit val="days"/>
        <c:majorUnit val="1"/>
        <c:majorTimeUnit val="months"/>
      </c:dateAx>
      <c:valAx>
        <c:axId val="571013248"/>
        <c:scaling>
          <c:orientation val="minMax"/>
          <c:max val="1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9720"/>
        <c:crosses val="autoZero"/>
        <c:crossBetween val="between"/>
        <c:majorUnit val="0.1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7788174150462"/>
          <c:y val="4.3455882352941184E-2"/>
          <c:w val="0.86108054070881435"/>
          <c:h val="0.53428265400648445"/>
        </c:manualLayout>
      </c:layout>
      <c:lineChart>
        <c:grouping val="standard"/>
        <c:varyColors val="0"/>
        <c:ser>
          <c:idx val="0"/>
          <c:order val="0"/>
          <c:tx>
            <c:strRef>
              <c:f>个股!$B$7</c:f>
              <c:strCache>
                <c:ptCount val="1"/>
                <c:pt idx="0">
                  <c:v>招商银行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个股!$D$7:$BO$7</c:f>
              <c:numCache>
                <c:formatCode>0.00_);[Red]\(0.00\)</c:formatCode>
                <c:ptCount val="64"/>
                <c:pt idx="0">
                  <c:v>1.0811832412614879</c:v>
                </c:pt>
                <c:pt idx="1">
                  <c:v>1.0102662749085944</c:v>
                </c:pt>
                <c:pt idx="2">
                  <c:v>0.93033443995151965</c:v>
                </c:pt>
                <c:pt idx="3">
                  <c:v>0.91831461514594437</c:v>
                </c:pt>
                <c:pt idx="4">
                  <c:v>0.9008858691778604</c:v>
                </c:pt>
                <c:pt idx="5">
                  <c:v>0.89307298305423644</c:v>
                </c:pt>
                <c:pt idx="6">
                  <c:v>0.89307298305423644</c:v>
                </c:pt>
                <c:pt idx="7">
                  <c:v>0.88646207941117017</c:v>
                </c:pt>
                <c:pt idx="8">
                  <c:v>0.86843234220280729</c:v>
                </c:pt>
                <c:pt idx="9">
                  <c:v>0.9597830107251788</c:v>
                </c:pt>
                <c:pt idx="10">
                  <c:v>0.94716219467932494</c:v>
                </c:pt>
                <c:pt idx="11">
                  <c:v>0.97180283553075419</c:v>
                </c:pt>
                <c:pt idx="12">
                  <c:v>0.9693988705696388</c:v>
                </c:pt>
                <c:pt idx="13">
                  <c:v>0.97781274793354156</c:v>
                </c:pt>
                <c:pt idx="14">
                  <c:v>0.97120184429047518</c:v>
                </c:pt>
                <c:pt idx="15">
                  <c:v>1.0174781697919397</c:v>
                </c:pt>
                <c:pt idx="16">
                  <c:v>1.0739713463781431</c:v>
                </c:pt>
                <c:pt idx="17">
                  <c:v>1.066759451494798</c:v>
                </c:pt>
                <c:pt idx="18">
                  <c:v>1.0409168281628114</c:v>
                </c:pt>
                <c:pt idx="19">
                  <c:v>1.0559416091697804</c:v>
                </c:pt>
                <c:pt idx="20">
                  <c:v>1.0745723376184217</c:v>
                </c:pt>
                <c:pt idx="21">
                  <c:v>1.0613505303322892</c:v>
                </c:pt>
                <c:pt idx="22">
                  <c:v>1.0685624252156343</c:v>
                </c:pt>
                <c:pt idx="23">
                  <c:v>1.0679614339753554</c:v>
                </c:pt>
                <c:pt idx="24">
                  <c:v>1.051734670487829</c:v>
                </c:pt>
                <c:pt idx="25">
                  <c:v>1.0367098894808602</c:v>
                </c:pt>
                <c:pt idx="26">
                  <c:v>1.0595475566114527</c:v>
                </c:pt>
                <c:pt idx="27">
                  <c:v>1.0451237668447628</c:v>
                </c:pt>
                <c:pt idx="28">
                  <c:v>1.071859697291117</c:v>
                </c:pt>
                <c:pt idx="29">
                  <c:v>1.068107562994882</c:v>
                </c:pt>
                <c:pt idx="30">
                  <c:v>1.0731104087231953</c:v>
                </c:pt>
                <c:pt idx="31">
                  <c:v>1.0693582744269605</c:v>
                </c:pt>
                <c:pt idx="32">
                  <c:v>1.1250149331544452</c:v>
                </c:pt>
                <c:pt idx="33">
                  <c:v>1.1644123432649125</c:v>
                </c:pt>
                <c:pt idx="34">
                  <c:v>1.1600348532526383</c:v>
                </c:pt>
                <c:pt idx="35">
                  <c:v>1.1681644775611473</c:v>
                </c:pt>
                <c:pt idx="36">
                  <c:v>1.1462770274997767</c:v>
                </c:pt>
                <c:pt idx="37">
                  <c:v>1.0968739259326832</c:v>
                </c:pt>
                <c:pt idx="38">
                  <c:v>1.1243895774384063</c:v>
                </c:pt>
                <c:pt idx="39">
                  <c:v>1.1256402888704846</c:v>
                </c:pt>
                <c:pt idx="40">
                  <c:v>1.1256402888704846</c:v>
                </c:pt>
                <c:pt idx="41">
                  <c:v>1.1318938460308763</c:v>
                </c:pt>
                <c:pt idx="42">
                  <c:v>1.1200120874261321</c:v>
                </c:pt>
                <c:pt idx="43">
                  <c:v>1.119386731710093</c:v>
                </c:pt>
                <c:pt idx="44">
                  <c:v>1.1200120874261321</c:v>
                </c:pt>
                <c:pt idx="45">
                  <c:v>1.126891000302563</c:v>
                </c:pt>
                <c:pt idx="46">
                  <c:v>1.1318938460308763</c:v>
                </c:pt>
                <c:pt idx="47">
                  <c:v>1.1875505047583612</c:v>
                </c:pt>
                <c:pt idx="48">
                  <c:v>1.1562827189564033</c:v>
                </c:pt>
                <c:pt idx="49">
                  <c:v>1.2006829747951835</c:v>
                </c:pt>
                <c:pt idx="50">
                  <c:v>1.1368966917591894</c:v>
                </c:pt>
                <c:pt idx="51">
                  <c:v>1.1006260602289184</c:v>
                </c:pt>
                <c:pt idx="52">
                  <c:v>1.1006260602289184</c:v>
                </c:pt>
                <c:pt idx="53">
                  <c:v>1.0009307095127429</c:v>
                </c:pt>
                <c:pt idx="54">
                  <c:v>1.0154207977350878</c:v>
                </c:pt>
                <c:pt idx="55">
                  <c:v>1.0360413078976554</c:v>
                </c:pt>
                <c:pt idx="56">
                  <c:v>1.0588910624021222</c:v>
                </c:pt>
                <c:pt idx="57">
                  <c:v>1.0421717298378781</c:v>
                </c:pt>
                <c:pt idx="58">
                  <c:v>1.0186601260908403</c:v>
                </c:pt>
                <c:pt idx="59">
                  <c:v>1.0251278094310998</c:v>
                </c:pt>
                <c:pt idx="60">
                  <c:v>1.0472257275103189</c:v>
                </c:pt>
                <c:pt idx="61">
                  <c:v>1.0245888358194117</c:v>
                </c:pt>
                <c:pt idx="62">
                  <c:v>1.0191990997025289</c:v>
                </c:pt>
                <c:pt idx="63">
                  <c:v>1.013809363585646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E-4E9A-AFF2-5E377A5A77B3}"/>
            </c:ext>
          </c:extLst>
        </c:ser>
        <c:ser>
          <c:idx val="1"/>
          <c:order val="1"/>
          <c:tx>
            <c:strRef>
              <c:f>个股!$B$8</c:f>
              <c:strCache>
                <c:ptCount val="1"/>
                <c:pt idx="0">
                  <c:v>中信银行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个股!$D$8:$BO$8</c:f>
              <c:numCache>
                <c:formatCode>0.00_);[Red]\(0.00\)</c:formatCode>
                <c:ptCount val="64"/>
                <c:pt idx="0">
                  <c:v>0.99107634483342755</c:v>
                </c:pt>
                <c:pt idx="1">
                  <c:v>0.89636129248785079</c:v>
                </c:pt>
                <c:pt idx="2">
                  <c:v>0.82772719658525873</c:v>
                </c:pt>
                <c:pt idx="3">
                  <c:v>0.84008133384772543</c:v>
                </c:pt>
                <c:pt idx="4">
                  <c:v>0.76183846451877046</c:v>
                </c:pt>
                <c:pt idx="5">
                  <c:v>0.75772041876461493</c:v>
                </c:pt>
                <c:pt idx="6">
                  <c:v>0.75772041876461493</c:v>
                </c:pt>
                <c:pt idx="7">
                  <c:v>0.77007455602708152</c:v>
                </c:pt>
                <c:pt idx="8">
                  <c:v>0.76595651027292599</c:v>
                </c:pt>
                <c:pt idx="9">
                  <c:v>0.81674574124084398</c:v>
                </c:pt>
                <c:pt idx="10">
                  <c:v>0.7947828305520146</c:v>
                </c:pt>
                <c:pt idx="11">
                  <c:v>0.8236091508311032</c:v>
                </c:pt>
                <c:pt idx="12">
                  <c:v>0.82086378699499962</c:v>
                </c:pt>
                <c:pt idx="13">
                  <c:v>0.83596328809356968</c:v>
                </c:pt>
                <c:pt idx="14">
                  <c:v>0.81949110507694767</c:v>
                </c:pt>
                <c:pt idx="15">
                  <c:v>0.8428266976838289</c:v>
                </c:pt>
                <c:pt idx="16">
                  <c:v>0.81125501356863672</c:v>
                </c:pt>
                <c:pt idx="17">
                  <c:v>0.80576428589642934</c:v>
                </c:pt>
                <c:pt idx="18">
                  <c:v>0.79890087630617013</c:v>
                </c:pt>
                <c:pt idx="19">
                  <c:v>0.75634773684656309</c:v>
                </c:pt>
                <c:pt idx="20">
                  <c:v>0.75909310068266689</c:v>
                </c:pt>
                <c:pt idx="21">
                  <c:v>0.76046578260071862</c:v>
                </c:pt>
                <c:pt idx="22">
                  <c:v>0.78517405712565169</c:v>
                </c:pt>
                <c:pt idx="23">
                  <c:v>0.78105601137149627</c:v>
                </c:pt>
                <c:pt idx="24">
                  <c:v>0.76321114643682231</c:v>
                </c:pt>
                <c:pt idx="25">
                  <c:v>0.76732919219097784</c:v>
                </c:pt>
                <c:pt idx="26">
                  <c:v>0.77831064753539259</c:v>
                </c:pt>
                <c:pt idx="27">
                  <c:v>0.78517405712565169</c:v>
                </c:pt>
                <c:pt idx="28">
                  <c:v>0.83184524233941415</c:v>
                </c:pt>
                <c:pt idx="29">
                  <c:v>0.84145401576577705</c:v>
                </c:pt>
                <c:pt idx="30">
                  <c:v>0.85140331787761625</c:v>
                </c:pt>
                <c:pt idx="31">
                  <c:v>0.84713919441579177</c:v>
                </c:pt>
                <c:pt idx="32">
                  <c:v>0.9139437953177082</c:v>
                </c:pt>
                <c:pt idx="33">
                  <c:v>0.9139437953177082</c:v>
                </c:pt>
                <c:pt idx="34">
                  <c:v>0.90541554839405936</c:v>
                </c:pt>
                <c:pt idx="35">
                  <c:v>0.89404455249586079</c:v>
                </c:pt>
                <c:pt idx="36">
                  <c:v>0.87130256069946366</c:v>
                </c:pt>
                <c:pt idx="37">
                  <c:v>0.83434682403031846</c:v>
                </c:pt>
                <c:pt idx="38">
                  <c:v>0.84713919441579177</c:v>
                </c:pt>
                <c:pt idx="39">
                  <c:v>0.8499819433903415</c:v>
                </c:pt>
                <c:pt idx="40">
                  <c:v>0.8499819433903415</c:v>
                </c:pt>
                <c:pt idx="41">
                  <c:v>0.84713919441579177</c:v>
                </c:pt>
                <c:pt idx="42">
                  <c:v>0.86703843723763918</c:v>
                </c:pt>
                <c:pt idx="43">
                  <c:v>0.86988118621218891</c:v>
                </c:pt>
                <c:pt idx="44">
                  <c:v>0.86135293928853995</c:v>
                </c:pt>
                <c:pt idx="45">
                  <c:v>0.89973005044496013</c:v>
                </c:pt>
                <c:pt idx="46">
                  <c:v>0.89830867595768527</c:v>
                </c:pt>
                <c:pt idx="47">
                  <c:v>0.98501251968144921</c:v>
                </c:pt>
                <c:pt idx="48">
                  <c:v>0.95516365544867798</c:v>
                </c:pt>
                <c:pt idx="49">
                  <c:v>1.0219682563505945</c:v>
                </c:pt>
                <c:pt idx="50">
                  <c:v>0.95516365544867798</c:v>
                </c:pt>
                <c:pt idx="51">
                  <c:v>0.92389341672863201</c:v>
                </c:pt>
                <c:pt idx="52">
                  <c:v>0.91110104634315869</c:v>
                </c:pt>
                <c:pt idx="53">
                  <c:v>0.85192341471983135</c:v>
                </c:pt>
                <c:pt idx="54">
                  <c:v>0.84941406740106895</c:v>
                </c:pt>
                <c:pt idx="55">
                  <c:v>0.8682341722917869</c:v>
                </c:pt>
                <c:pt idx="56">
                  <c:v>0.8757622142480741</c:v>
                </c:pt>
                <c:pt idx="57">
                  <c:v>0.86196080399488095</c:v>
                </c:pt>
                <c:pt idx="58">
                  <c:v>0.8337046270470333</c:v>
                </c:pt>
                <c:pt idx="59">
                  <c:v>0.83979006228095343</c:v>
                </c:pt>
                <c:pt idx="60">
                  <c:v>0.84587549751487334</c:v>
                </c:pt>
                <c:pt idx="61">
                  <c:v>0.83248754000024938</c:v>
                </c:pt>
                <c:pt idx="62">
                  <c:v>0.81544832134527356</c:v>
                </c:pt>
                <c:pt idx="63">
                  <c:v>0.81788249543884139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E-4E9A-AFF2-5E377A5A77B3}"/>
            </c:ext>
          </c:extLst>
        </c:ser>
        <c:ser>
          <c:idx val="2"/>
          <c:order val="2"/>
          <c:tx>
            <c:strRef>
              <c:f>个股!$B$9</c:f>
              <c:strCache>
                <c:ptCount val="1"/>
                <c:pt idx="0">
                  <c:v>浦发银行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个股!$D$9:$BO$9</c:f>
              <c:numCache>
                <c:formatCode>0.00_);[Red]\(0.00\)</c:formatCode>
                <c:ptCount val="64"/>
                <c:pt idx="0">
                  <c:v>1.0319414604487747</c:v>
                </c:pt>
                <c:pt idx="1">
                  <c:v>0.98788484637378593</c:v>
                </c:pt>
                <c:pt idx="2">
                  <c:v>0.992968301843977</c:v>
                </c:pt>
                <c:pt idx="3">
                  <c:v>0.96133791225167742</c:v>
                </c:pt>
                <c:pt idx="4">
                  <c:v>0.95455997162475603</c:v>
                </c:pt>
                <c:pt idx="5">
                  <c:v>1.0381545726901193</c:v>
                </c:pt>
                <c:pt idx="6">
                  <c:v>1.0381545726901193</c:v>
                </c:pt>
                <c:pt idx="7">
                  <c:v>1.0421083713891568</c:v>
                </c:pt>
                <c:pt idx="8">
                  <c:v>1.0421083713891568</c:v>
                </c:pt>
                <c:pt idx="9">
                  <c:v>1.0421083713891568</c:v>
                </c:pt>
                <c:pt idx="10">
                  <c:v>0.95851377032379359</c:v>
                </c:pt>
                <c:pt idx="11">
                  <c:v>1.0076538398689734</c:v>
                </c:pt>
                <c:pt idx="12">
                  <c:v>1.0020055560132055</c:v>
                </c:pt>
                <c:pt idx="13">
                  <c:v>1.0268580049785838</c:v>
                </c:pt>
                <c:pt idx="14">
                  <c:v>0.99409795861513073</c:v>
                </c:pt>
                <c:pt idx="15">
                  <c:v>1.0104779817968572</c:v>
                </c:pt>
                <c:pt idx="16">
                  <c:v>1.0302469752920442</c:v>
                </c:pt>
                <c:pt idx="17">
                  <c:v>1.0070890114833966</c:v>
                </c:pt>
                <c:pt idx="18">
                  <c:v>1.0014407276276287</c:v>
                </c:pt>
                <c:pt idx="19">
                  <c:v>0.97376413673436657</c:v>
                </c:pt>
                <c:pt idx="20">
                  <c:v>0.98562553283147891</c:v>
                </c:pt>
                <c:pt idx="21">
                  <c:v>1.0020055560132055</c:v>
                </c:pt>
                <c:pt idx="22">
                  <c:v>1.0172559224237787</c:v>
                </c:pt>
                <c:pt idx="23">
                  <c:v>1.0161262656526249</c:v>
                </c:pt>
                <c:pt idx="24">
                  <c:v>1.0037000411699359</c:v>
                </c:pt>
                <c:pt idx="25">
                  <c:v>0.97722169296582839</c:v>
                </c:pt>
                <c:pt idx="26">
                  <c:v>1.018152444503664</c:v>
                </c:pt>
                <c:pt idx="27">
                  <c:v>0.98809392384306594</c:v>
                </c:pt>
                <c:pt idx="28">
                  <c:v>1.0047220416553118</c:v>
                </c:pt>
                <c:pt idx="29">
                  <c:v>0.99960569771308239</c:v>
                </c:pt>
                <c:pt idx="30">
                  <c:v>1.004082498662533</c:v>
                </c:pt>
                <c:pt idx="31">
                  <c:v>1.0060011276408691</c:v>
                </c:pt>
                <c:pt idx="32">
                  <c:v>1.0462923361859262</c:v>
                </c:pt>
                <c:pt idx="33">
                  <c:v>1.0501295941425985</c:v>
                </c:pt>
                <c:pt idx="34">
                  <c:v>1.0450132502003688</c:v>
                </c:pt>
                <c:pt idx="35">
                  <c:v>1.0539668520992704</c:v>
                </c:pt>
                <c:pt idx="36">
                  <c:v>1.0590831960414999</c:v>
                </c:pt>
                <c:pt idx="37">
                  <c:v>1.048850508157041</c:v>
                </c:pt>
                <c:pt idx="38">
                  <c:v>1.0539668520992704</c:v>
                </c:pt>
                <c:pt idx="39">
                  <c:v>1.054606395092049</c:v>
                </c:pt>
                <c:pt idx="40">
                  <c:v>1.054606395092049</c:v>
                </c:pt>
                <c:pt idx="41">
                  <c:v>1.0526877661137131</c:v>
                </c:pt>
                <c:pt idx="42">
                  <c:v>1.0424550782292541</c:v>
                </c:pt>
                <c:pt idx="43">
                  <c:v>1.0418155352364753</c:v>
                </c:pt>
                <c:pt idx="44">
                  <c:v>1.048850508157041</c:v>
                </c:pt>
                <c:pt idx="45">
                  <c:v>1.0610018250198359</c:v>
                </c:pt>
                <c:pt idx="46">
                  <c:v>1.0616413680126147</c:v>
                </c:pt>
                <c:pt idx="47">
                  <c:v>1.0929789746587701</c:v>
                </c:pt>
                <c:pt idx="48">
                  <c:v>1.0936185176515489</c:v>
                </c:pt>
                <c:pt idx="49">
                  <c:v>1.1089675494782372</c:v>
                </c:pt>
                <c:pt idx="50">
                  <c:v>1.0654786259692868</c:v>
                </c:pt>
                <c:pt idx="51">
                  <c:v>1.0354201053086887</c:v>
                </c:pt>
                <c:pt idx="52">
                  <c:v>1.036699191294246</c:v>
                </c:pt>
                <c:pt idx="53">
                  <c:v>0.88861062598170049</c:v>
                </c:pt>
                <c:pt idx="54">
                  <c:v>0.89355345393833541</c:v>
                </c:pt>
                <c:pt idx="55">
                  <c:v>0.91167715644599689</c:v>
                </c:pt>
                <c:pt idx="56">
                  <c:v>0.91936599993409551</c:v>
                </c:pt>
                <c:pt idx="57">
                  <c:v>0.91332476576487509</c:v>
                </c:pt>
                <c:pt idx="58">
                  <c:v>0.69995880555640255</c:v>
                </c:pt>
                <c:pt idx="59">
                  <c:v>0.6941188631977675</c:v>
                </c:pt>
                <c:pt idx="60">
                  <c:v>0.69703883437708503</c:v>
                </c:pt>
                <c:pt idx="61">
                  <c:v>0.68202183974059483</c:v>
                </c:pt>
                <c:pt idx="62">
                  <c:v>0.6770161748617648</c:v>
                </c:pt>
                <c:pt idx="63">
                  <c:v>0.67576475864205721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E-4E9A-AFF2-5E377A5A77B3}"/>
            </c:ext>
          </c:extLst>
        </c:ser>
        <c:ser>
          <c:idx val="3"/>
          <c:order val="3"/>
          <c:tx>
            <c:strRef>
              <c:f>个股!$B$10</c:f>
              <c:strCache>
                <c:ptCount val="1"/>
                <c:pt idx="0">
                  <c:v>民生银行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个股!$D$10:$BO$10</c:f>
              <c:numCache>
                <c:formatCode>0.00_);[Red]\(0.00\)</c:formatCode>
                <c:ptCount val="64"/>
                <c:pt idx="0">
                  <c:v>0.9940078469749718</c:v>
                </c:pt>
                <c:pt idx="1">
                  <c:v>0.89708177061019245</c:v>
                </c:pt>
                <c:pt idx="2">
                  <c:v>0.8733658157549804</c:v>
                </c:pt>
                <c:pt idx="3">
                  <c:v>0.87645920117087772</c:v>
                </c:pt>
                <c:pt idx="4">
                  <c:v>0.88573935741856935</c:v>
                </c:pt>
                <c:pt idx="5">
                  <c:v>0.86924130186711746</c:v>
                </c:pt>
                <c:pt idx="6">
                  <c:v>0.86924130186711746</c:v>
                </c:pt>
                <c:pt idx="7">
                  <c:v>0.87749032964284346</c:v>
                </c:pt>
                <c:pt idx="8">
                  <c:v>0.86423641016867281</c:v>
                </c:pt>
                <c:pt idx="9">
                  <c:v>0.97031596953955701</c:v>
                </c:pt>
                <c:pt idx="10">
                  <c:v>0.94847606025731601</c:v>
                </c:pt>
                <c:pt idx="11">
                  <c:v>0.94951605593742283</c:v>
                </c:pt>
                <c:pt idx="12">
                  <c:v>0.945356073216996</c:v>
                </c:pt>
                <c:pt idx="13">
                  <c:v>0.96095600841859652</c:v>
                </c:pt>
                <c:pt idx="14">
                  <c:v>0.93495611641592891</c:v>
                </c:pt>
                <c:pt idx="15">
                  <c:v>0.9578360213782765</c:v>
                </c:pt>
                <c:pt idx="16">
                  <c:v>0.97759593930030386</c:v>
                </c:pt>
                <c:pt idx="17">
                  <c:v>0.96719598249923688</c:v>
                </c:pt>
                <c:pt idx="18">
                  <c:v>0.96303599977880983</c:v>
                </c:pt>
                <c:pt idx="19">
                  <c:v>0.95575603001806297</c:v>
                </c:pt>
                <c:pt idx="20">
                  <c:v>0.9359961120960355</c:v>
                </c:pt>
                <c:pt idx="21">
                  <c:v>0.92663615097507523</c:v>
                </c:pt>
                <c:pt idx="22">
                  <c:v>0.93495611641592891</c:v>
                </c:pt>
                <c:pt idx="23">
                  <c:v>0.9359961120960355</c:v>
                </c:pt>
                <c:pt idx="24">
                  <c:v>0.94431607753688918</c:v>
                </c:pt>
                <c:pt idx="25">
                  <c:v>0.93582841362197822</c:v>
                </c:pt>
                <c:pt idx="26">
                  <c:v>0.94535607846654579</c:v>
                </c:pt>
                <c:pt idx="27">
                  <c:v>0.94535607846654579</c:v>
                </c:pt>
                <c:pt idx="28">
                  <c:v>0.97923222013611966</c:v>
                </c:pt>
                <c:pt idx="29">
                  <c:v>0.97605633185459728</c:v>
                </c:pt>
                <c:pt idx="30">
                  <c:v>0.96970455529155208</c:v>
                </c:pt>
                <c:pt idx="31">
                  <c:v>0.98452536727199069</c:v>
                </c:pt>
                <c:pt idx="32">
                  <c:v>1.0046393263883002</c:v>
                </c:pt>
                <c:pt idx="33">
                  <c:v>0.98875988498068745</c:v>
                </c:pt>
                <c:pt idx="34">
                  <c:v>0.98452536727199069</c:v>
                </c:pt>
                <c:pt idx="35">
                  <c:v>0.98558399669916497</c:v>
                </c:pt>
                <c:pt idx="36">
                  <c:v>0.98452536727199069</c:v>
                </c:pt>
                <c:pt idx="37">
                  <c:v>0.98558399669916497</c:v>
                </c:pt>
                <c:pt idx="38">
                  <c:v>0.99299440268938421</c:v>
                </c:pt>
                <c:pt idx="39">
                  <c:v>0.99192321700194952</c:v>
                </c:pt>
                <c:pt idx="40">
                  <c:v>0.99192321700194952</c:v>
                </c:pt>
                <c:pt idx="41">
                  <c:v>0.989780834243846</c:v>
                </c:pt>
                <c:pt idx="42">
                  <c:v>0.9951367911391048</c:v>
                </c:pt>
                <c:pt idx="43">
                  <c:v>0.99727917389720855</c:v>
                </c:pt>
                <c:pt idx="44">
                  <c:v>0.9812113032114318</c:v>
                </c:pt>
                <c:pt idx="45">
                  <c:v>0.98549606872763884</c:v>
                </c:pt>
                <c:pt idx="46">
                  <c:v>0.98549606872763884</c:v>
                </c:pt>
                <c:pt idx="47">
                  <c:v>1.0079910876877263</c:v>
                </c:pt>
                <c:pt idx="48">
                  <c:v>1.0101334704458298</c:v>
                </c:pt>
                <c:pt idx="49">
                  <c:v>1.0411980204383315</c:v>
                </c:pt>
                <c:pt idx="50">
                  <c:v>0.99942155665531207</c:v>
                </c:pt>
                <c:pt idx="51">
                  <c:v>0.9812113032114318</c:v>
                </c:pt>
                <c:pt idx="52">
                  <c:v>0.97264177217901748</c:v>
                </c:pt>
                <c:pt idx="53">
                  <c:v>0.85735219952231867</c:v>
                </c:pt>
                <c:pt idx="54">
                  <c:v>0.86401309341427901</c:v>
                </c:pt>
                <c:pt idx="55">
                  <c:v>0.87733488119819969</c:v>
                </c:pt>
                <c:pt idx="56">
                  <c:v>0.88018955000903976</c:v>
                </c:pt>
                <c:pt idx="57">
                  <c:v>0.87257709984679943</c:v>
                </c:pt>
                <c:pt idx="58">
                  <c:v>0.83745394279405305</c:v>
                </c:pt>
                <c:pt idx="59">
                  <c:v>0.83009979181452231</c:v>
                </c:pt>
                <c:pt idx="60">
                  <c:v>0.83377686730428768</c:v>
                </c:pt>
                <c:pt idx="61">
                  <c:v>0.82458417857987454</c:v>
                </c:pt>
                <c:pt idx="62">
                  <c:v>0.81263368323813701</c:v>
                </c:pt>
                <c:pt idx="63">
                  <c:v>0.80987587662081317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E-4E9A-AFF2-5E377A5A77B3}"/>
            </c:ext>
          </c:extLst>
        </c:ser>
        <c:ser>
          <c:idx val="4"/>
          <c:order val="4"/>
          <c:tx>
            <c:strRef>
              <c:f>个股!$B$11</c:f>
              <c:strCache>
                <c:ptCount val="1"/>
                <c:pt idx="0">
                  <c:v>兴业银行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个股!$D$11:$BO$11</c:f>
              <c:numCache>
                <c:formatCode>0.00_);[Red]\(0.00\)</c:formatCode>
                <c:ptCount val="64"/>
                <c:pt idx="0">
                  <c:v>0.94454572471597542</c:v>
                </c:pt>
                <c:pt idx="1">
                  <c:v>0.90968551343471804</c:v>
                </c:pt>
                <c:pt idx="2">
                  <c:v>0.85379850804730517</c:v>
                </c:pt>
                <c:pt idx="3">
                  <c:v>0.83111170388013766</c:v>
                </c:pt>
                <c:pt idx="4">
                  <c:v>0.80012484940790896</c:v>
                </c:pt>
                <c:pt idx="5">
                  <c:v>0.79791150265989252</c:v>
                </c:pt>
                <c:pt idx="6">
                  <c:v>0.79791150265989252</c:v>
                </c:pt>
                <c:pt idx="7">
                  <c:v>0.7984648393468966</c:v>
                </c:pt>
                <c:pt idx="8">
                  <c:v>0.78795144229381897</c:v>
                </c:pt>
                <c:pt idx="9">
                  <c:v>0.85158516129928896</c:v>
                </c:pt>
                <c:pt idx="10">
                  <c:v>0.83941175418519898</c:v>
                </c:pt>
                <c:pt idx="11">
                  <c:v>0.85269183467329701</c:v>
                </c:pt>
                <c:pt idx="12">
                  <c:v>0.8560118547953216</c:v>
                </c:pt>
                <c:pt idx="13">
                  <c:v>0.86375856841337872</c:v>
                </c:pt>
                <c:pt idx="14">
                  <c:v>0.85213849798629304</c:v>
                </c:pt>
                <c:pt idx="15">
                  <c:v>0.87648531221447279</c:v>
                </c:pt>
                <c:pt idx="16">
                  <c:v>0.89253207613759122</c:v>
                </c:pt>
                <c:pt idx="17">
                  <c:v>0.89197873945058725</c:v>
                </c:pt>
                <c:pt idx="18">
                  <c:v>0.88644537258054634</c:v>
                </c:pt>
                <c:pt idx="19">
                  <c:v>0.8820186790845137</c:v>
                </c:pt>
                <c:pt idx="20">
                  <c:v>0.88644537258054634</c:v>
                </c:pt>
                <c:pt idx="21">
                  <c:v>0.87261195540544423</c:v>
                </c:pt>
                <c:pt idx="22">
                  <c:v>0.89419208619860358</c:v>
                </c:pt>
                <c:pt idx="23">
                  <c:v>0.88556641748131104</c:v>
                </c:pt>
                <c:pt idx="24">
                  <c:v>0.88729154686601486</c:v>
                </c:pt>
                <c:pt idx="25">
                  <c:v>0.87694077055779185</c:v>
                </c:pt>
                <c:pt idx="26">
                  <c:v>0.88269120184013794</c:v>
                </c:pt>
                <c:pt idx="27">
                  <c:v>0.87579068430132256</c:v>
                </c:pt>
                <c:pt idx="28">
                  <c:v>0.89304197814836106</c:v>
                </c:pt>
                <c:pt idx="29">
                  <c:v>0.88901667625071878</c:v>
                </c:pt>
                <c:pt idx="30">
                  <c:v>0.88901667625071878</c:v>
                </c:pt>
                <c:pt idx="31">
                  <c:v>0.89189189189189189</c:v>
                </c:pt>
                <c:pt idx="32">
                  <c:v>0.93041978148361126</c:v>
                </c:pt>
                <c:pt idx="33">
                  <c:v>0.92236917768832649</c:v>
                </c:pt>
                <c:pt idx="34">
                  <c:v>0.91604370327774576</c:v>
                </c:pt>
                <c:pt idx="35">
                  <c:v>0.92294422081656124</c:v>
                </c:pt>
                <c:pt idx="36">
                  <c:v>0.91834387579068433</c:v>
                </c:pt>
                <c:pt idx="37">
                  <c:v>0.90454284071305346</c:v>
                </c:pt>
                <c:pt idx="38">
                  <c:v>0.91891891891891886</c:v>
                </c:pt>
                <c:pt idx="39">
                  <c:v>0.91834387579068433</c:v>
                </c:pt>
                <c:pt idx="40">
                  <c:v>0.91834387579068433</c:v>
                </c:pt>
                <c:pt idx="41">
                  <c:v>0.9252443933294997</c:v>
                </c:pt>
                <c:pt idx="42">
                  <c:v>0.9338700402530189</c:v>
                </c:pt>
                <c:pt idx="43">
                  <c:v>0.93559516963772282</c:v>
                </c:pt>
                <c:pt idx="44">
                  <c:v>0.94077055779183427</c:v>
                </c:pt>
                <c:pt idx="45">
                  <c:v>0.936745255894192</c:v>
                </c:pt>
                <c:pt idx="46">
                  <c:v>0.93329499712478436</c:v>
                </c:pt>
                <c:pt idx="47">
                  <c:v>0.97182288671650363</c:v>
                </c:pt>
                <c:pt idx="48">
                  <c:v>0.97009775733179993</c:v>
                </c:pt>
                <c:pt idx="49">
                  <c:v>0.98907418056354224</c:v>
                </c:pt>
                <c:pt idx="50">
                  <c:v>0.94882116158711904</c:v>
                </c:pt>
                <c:pt idx="51">
                  <c:v>0.92294422081656124</c:v>
                </c:pt>
                <c:pt idx="52">
                  <c:v>0.9281196089706728</c:v>
                </c:pt>
                <c:pt idx="53">
                  <c:v>0.81904935570143456</c:v>
                </c:pt>
                <c:pt idx="54">
                  <c:v>0.8236080719669342</c:v>
                </c:pt>
                <c:pt idx="55">
                  <c:v>0.84994732150093211</c:v>
                </c:pt>
                <c:pt idx="56">
                  <c:v>0.86463651835643085</c:v>
                </c:pt>
                <c:pt idx="57">
                  <c:v>0.84741470135343222</c:v>
                </c:pt>
                <c:pt idx="58">
                  <c:v>0.8176253204240661</c:v>
                </c:pt>
                <c:pt idx="59">
                  <c:v>0.81421041753446677</c:v>
                </c:pt>
                <c:pt idx="60">
                  <c:v>0.82445512620326455</c:v>
                </c:pt>
                <c:pt idx="61">
                  <c:v>0.80396570886566876</c:v>
                </c:pt>
                <c:pt idx="62">
                  <c:v>0.80055080597606942</c:v>
                </c:pt>
                <c:pt idx="63">
                  <c:v>0.79859943289629842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E-4E9A-AFF2-5E377A5A77B3}"/>
            </c:ext>
          </c:extLst>
        </c:ser>
        <c:ser>
          <c:idx val="5"/>
          <c:order val="5"/>
          <c:tx>
            <c:strRef>
              <c:f>个股!$B$12</c:f>
              <c:strCache>
                <c:ptCount val="1"/>
                <c:pt idx="0">
                  <c:v>光大银行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个股!$D$12:$BO$12</c:f>
              <c:numCache>
                <c:formatCode>0.00_);[Red]\(0.00\)</c:formatCode>
                <c:ptCount val="64"/>
                <c:pt idx="0">
                  <c:v>0.8110994443894165</c:v>
                </c:pt>
                <c:pt idx="1">
                  <c:v>0.77092706624748786</c:v>
                </c:pt>
                <c:pt idx="2">
                  <c:v>0.70779904345302858</c:v>
                </c:pt>
                <c:pt idx="3">
                  <c:v>0.70971201384073934</c:v>
                </c:pt>
                <c:pt idx="4">
                  <c:v>0.68293042841278695</c:v>
                </c:pt>
                <c:pt idx="5">
                  <c:v>0.66953963569881081</c:v>
                </c:pt>
                <c:pt idx="6">
                  <c:v>0.66953963569881081</c:v>
                </c:pt>
                <c:pt idx="7">
                  <c:v>0.6791044876373652</c:v>
                </c:pt>
                <c:pt idx="8">
                  <c:v>0.65614884298483467</c:v>
                </c:pt>
                <c:pt idx="9">
                  <c:v>0.71353795461616121</c:v>
                </c:pt>
                <c:pt idx="10">
                  <c:v>0.70397310267760682</c:v>
                </c:pt>
                <c:pt idx="11">
                  <c:v>0.7154509250038722</c:v>
                </c:pt>
                <c:pt idx="12">
                  <c:v>0.70779904345302858</c:v>
                </c:pt>
                <c:pt idx="13">
                  <c:v>0.72310280655471559</c:v>
                </c:pt>
                <c:pt idx="14">
                  <c:v>0.71162498422845033</c:v>
                </c:pt>
                <c:pt idx="15">
                  <c:v>0.72310280655471559</c:v>
                </c:pt>
                <c:pt idx="16">
                  <c:v>0.70206013228989583</c:v>
                </c:pt>
                <c:pt idx="17">
                  <c:v>0.69823419151447408</c:v>
                </c:pt>
                <c:pt idx="18">
                  <c:v>0.69440825073905232</c:v>
                </c:pt>
                <c:pt idx="19">
                  <c:v>0.67719151724965432</c:v>
                </c:pt>
                <c:pt idx="20">
                  <c:v>0.67527854686194333</c:v>
                </c:pt>
                <c:pt idx="21">
                  <c:v>0.6791044876373652</c:v>
                </c:pt>
                <c:pt idx="22">
                  <c:v>0.71162498422845033</c:v>
                </c:pt>
                <c:pt idx="23">
                  <c:v>0.70779904345302858</c:v>
                </c:pt>
                <c:pt idx="24">
                  <c:v>0.6963212211267632</c:v>
                </c:pt>
                <c:pt idx="25">
                  <c:v>0.6963212211267632</c:v>
                </c:pt>
                <c:pt idx="26">
                  <c:v>0.72884171771784834</c:v>
                </c:pt>
                <c:pt idx="27">
                  <c:v>0.7307546881055591</c:v>
                </c:pt>
                <c:pt idx="28">
                  <c:v>0.7681788931788931</c:v>
                </c:pt>
                <c:pt idx="29">
                  <c:v>0.7681788931788931</c:v>
                </c:pt>
                <c:pt idx="30">
                  <c:v>0.7722007722007721</c:v>
                </c:pt>
                <c:pt idx="31">
                  <c:v>0.7722007722007721</c:v>
                </c:pt>
                <c:pt idx="32">
                  <c:v>0.81644144144144126</c:v>
                </c:pt>
                <c:pt idx="33">
                  <c:v>0.81443050193050182</c:v>
                </c:pt>
                <c:pt idx="34">
                  <c:v>0.79633204633204624</c:v>
                </c:pt>
                <c:pt idx="35">
                  <c:v>0.79029922779922779</c:v>
                </c:pt>
                <c:pt idx="36">
                  <c:v>0.77421171171171166</c:v>
                </c:pt>
                <c:pt idx="37">
                  <c:v>0.75008043758043752</c:v>
                </c:pt>
                <c:pt idx="38">
                  <c:v>0.76214607464607464</c:v>
                </c:pt>
                <c:pt idx="39">
                  <c:v>0.76214607464607464</c:v>
                </c:pt>
                <c:pt idx="40">
                  <c:v>0.76214607464607464</c:v>
                </c:pt>
                <c:pt idx="41">
                  <c:v>0.75812419562419553</c:v>
                </c:pt>
                <c:pt idx="42">
                  <c:v>0.7681788931788931</c:v>
                </c:pt>
                <c:pt idx="43">
                  <c:v>0.7681788931788931</c:v>
                </c:pt>
                <c:pt idx="44">
                  <c:v>0.77421171171171166</c:v>
                </c:pt>
                <c:pt idx="45">
                  <c:v>0.78627734877734878</c:v>
                </c:pt>
                <c:pt idx="46">
                  <c:v>0.77622265122265111</c:v>
                </c:pt>
                <c:pt idx="47">
                  <c:v>0.83252895752895739</c:v>
                </c:pt>
                <c:pt idx="48">
                  <c:v>0.82046332046332038</c:v>
                </c:pt>
                <c:pt idx="49">
                  <c:v>0.84258365508365507</c:v>
                </c:pt>
                <c:pt idx="50">
                  <c:v>0.79432110682110679</c:v>
                </c:pt>
                <c:pt idx="51">
                  <c:v>0.78225546975546978</c:v>
                </c:pt>
                <c:pt idx="52">
                  <c:v>0.78627734877734878</c:v>
                </c:pt>
                <c:pt idx="53">
                  <c:v>0.70685395892312963</c:v>
                </c:pt>
                <c:pt idx="54">
                  <c:v>0.70685395892312963</c:v>
                </c:pt>
                <c:pt idx="55">
                  <c:v>0.72127954992156085</c:v>
                </c:pt>
                <c:pt idx="56">
                  <c:v>0.73570514091999206</c:v>
                </c:pt>
                <c:pt idx="57">
                  <c:v>0.72668914654597261</c:v>
                </c:pt>
                <c:pt idx="58">
                  <c:v>0.71744951967417481</c:v>
                </c:pt>
                <c:pt idx="59">
                  <c:v>0.72096642908434228</c:v>
                </c:pt>
                <c:pt idx="60">
                  <c:v>0.73151715731484501</c:v>
                </c:pt>
                <c:pt idx="61">
                  <c:v>0.73151715731484501</c:v>
                </c:pt>
                <c:pt idx="62">
                  <c:v>0.72800024790467743</c:v>
                </c:pt>
                <c:pt idx="63">
                  <c:v>0.72448333849450997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E-4E9A-AFF2-5E377A5A77B3}"/>
            </c:ext>
          </c:extLst>
        </c:ser>
        <c:ser>
          <c:idx val="6"/>
          <c:order val="6"/>
          <c:tx>
            <c:strRef>
              <c:f>个股!$B$13</c:f>
              <c:strCache>
                <c:ptCount val="1"/>
                <c:pt idx="0">
                  <c:v>华夏银行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个股!$D$13:$BO$13</c:f>
              <c:numCache>
                <c:formatCode>0.00_);[Red]\(0.00\)</c:formatCode>
                <c:ptCount val="64"/>
                <c:pt idx="0">
                  <c:v>0.93139633980363323</c:v>
                </c:pt>
                <c:pt idx="1">
                  <c:v>0.83089146293849658</c:v>
                </c:pt>
                <c:pt idx="2">
                  <c:v>0.7541701828887738</c:v>
                </c:pt>
                <c:pt idx="3">
                  <c:v>0.7618423108937461</c:v>
                </c:pt>
                <c:pt idx="4">
                  <c:v>0.73115379887385701</c:v>
                </c:pt>
                <c:pt idx="5">
                  <c:v>0.72885216047236545</c:v>
                </c:pt>
                <c:pt idx="6">
                  <c:v>0.72885216047236545</c:v>
                </c:pt>
                <c:pt idx="7">
                  <c:v>0.73192101167435419</c:v>
                </c:pt>
                <c:pt idx="8">
                  <c:v>0.71580954286391241</c:v>
                </c:pt>
                <c:pt idx="9">
                  <c:v>0.78792754611065174</c:v>
                </c:pt>
                <c:pt idx="10">
                  <c:v>0.77565214130269622</c:v>
                </c:pt>
                <c:pt idx="11">
                  <c:v>0.79099639731264071</c:v>
                </c:pt>
                <c:pt idx="12">
                  <c:v>0.77795377970418789</c:v>
                </c:pt>
                <c:pt idx="13">
                  <c:v>0.78485869490866289</c:v>
                </c:pt>
                <c:pt idx="14">
                  <c:v>0.77948820530518237</c:v>
                </c:pt>
                <c:pt idx="15">
                  <c:v>0.79483246131512675</c:v>
                </c:pt>
                <c:pt idx="16">
                  <c:v>0.77795377970418789</c:v>
                </c:pt>
                <c:pt idx="17">
                  <c:v>0.78025541810567967</c:v>
                </c:pt>
                <c:pt idx="18">
                  <c:v>0.77565214130269622</c:v>
                </c:pt>
                <c:pt idx="19">
                  <c:v>0.76491116209573506</c:v>
                </c:pt>
                <c:pt idx="20">
                  <c:v>0.7626095236942434</c:v>
                </c:pt>
                <c:pt idx="21">
                  <c:v>0.76107509809324891</c:v>
                </c:pt>
                <c:pt idx="22">
                  <c:v>0.77948820530518237</c:v>
                </c:pt>
                <c:pt idx="23">
                  <c:v>0.77565214130269622</c:v>
                </c:pt>
                <c:pt idx="24">
                  <c:v>0.7618423108937461</c:v>
                </c:pt>
                <c:pt idx="25">
                  <c:v>0.75570460848976828</c:v>
                </c:pt>
                <c:pt idx="26">
                  <c:v>0.76030788529275162</c:v>
                </c:pt>
                <c:pt idx="27">
                  <c:v>0.76715555590924656</c:v>
                </c:pt>
                <c:pt idx="28">
                  <c:v>0.78625486435511993</c:v>
                </c:pt>
                <c:pt idx="29">
                  <c:v>0.78545905983654174</c:v>
                </c:pt>
                <c:pt idx="30">
                  <c:v>0.78943808242943203</c:v>
                </c:pt>
                <c:pt idx="31">
                  <c:v>0.80057934568952493</c:v>
                </c:pt>
                <c:pt idx="32">
                  <c:v>0.84832761680420832</c:v>
                </c:pt>
                <c:pt idx="33">
                  <c:v>0.84275698517416187</c:v>
                </c:pt>
                <c:pt idx="34">
                  <c:v>0.82922830835833494</c:v>
                </c:pt>
                <c:pt idx="35">
                  <c:v>0.83241152643264715</c:v>
                </c:pt>
                <c:pt idx="36">
                  <c:v>0.82445348124686657</c:v>
                </c:pt>
                <c:pt idx="37">
                  <c:v>0.79500871405947848</c:v>
                </c:pt>
                <c:pt idx="38">
                  <c:v>0.80694578183814936</c:v>
                </c:pt>
                <c:pt idx="39">
                  <c:v>0.79978354117094685</c:v>
                </c:pt>
                <c:pt idx="40">
                  <c:v>0.79978354117094685</c:v>
                </c:pt>
                <c:pt idx="41">
                  <c:v>0.81569963154250791</c:v>
                </c:pt>
                <c:pt idx="42">
                  <c:v>0.82524928576544454</c:v>
                </c:pt>
                <c:pt idx="43">
                  <c:v>0.83161572191406907</c:v>
                </c:pt>
                <c:pt idx="44">
                  <c:v>0.84991922584136437</c:v>
                </c:pt>
                <c:pt idx="45">
                  <c:v>0.87061014332439379</c:v>
                </c:pt>
                <c:pt idx="46">
                  <c:v>0.87140594784297187</c:v>
                </c:pt>
                <c:pt idx="47">
                  <c:v>0.95814864036797998</c:v>
                </c:pt>
                <c:pt idx="48">
                  <c:v>0.92233743703196747</c:v>
                </c:pt>
                <c:pt idx="49">
                  <c:v>0.94621157258930932</c:v>
                </c:pt>
                <c:pt idx="50">
                  <c:v>0.87299755688012803</c:v>
                </c:pt>
                <c:pt idx="51">
                  <c:v>0.845144398729896</c:v>
                </c:pt>
                <c:pt idx="52">
                  <c:v>0.86344790265719129</c:v>
                </c:pt>
                <c:pt idx="53">
                  <c:v>0.76939741018455754</c:v>
                </c:pt>
                <c:pt idx="54">
                  <c:v>0.76520450876665791</c:v>
                </c:pt>
                <c:pt idx="55">
                  <c:v>0.79455481869195443</c:v>
                </c:pt>
                <c:pt idx="56">
                  <c:v>0.80992879055758593</c:v>
                </c:pt>
                <c:pt idx="57">
                  <c:v>0.80294062152775347</c:v>
                </c:pt>
                <c:pt idx="58">
                  <c:v>0.66664857112982401</c:v>
                </c:pt>
                <c:pt idx="59">
                  <c:v>0.66492892735218889</c:v>
                </c:pt>
                <c:pt idx="60">
                  <c:v>0.6723807170552738</c:v>
                </c:pt>
                <c:pt idx="61">
                  <c:v>0.65518427927892409</c:v>
                </c:pt>
                <c:pt idx="62">
                  <c:v>0.65231820631619919</c:v>
                </c:pt>
                <c:pt idx="63">
                  <c:v>0.64658606039074928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E-4E9A-AFF2-5E377A5A77B3}"/>
            </c:ext>
          </c:extLst>
        </c:ser>
        <c:ser>
          <c:idx val="7"/>
          <c:order val="7"/>
          <c:tx>
            <c:strRef>
              <c:f>个股!$B$14</c:f>
              <c:strCache>
                <c:ptCount val="1"/>
                <c:pt idx="0">
                  <c:v>平安银行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个股!$D$14:$BO$14</c:f>
              <c:numCache>
                <c:formatCode>0.00_);[Red]\(0.00\)</c:formatCode>
                <c:ptCount val="64"/>
                <c:pt idx="0">
                  <c:v>0.92028591963044337</c:v>
                </c:pt>
                <c:pt idx="1">
                  <c:v>0.85350954347710839</c:v>
                </c:pt>
                <c:pt idx="2">
                  <c:v>0.80285160294699232</c:v>
                </c:pt>
                <c:pt idx="3">
                  <c:v>0.79824633562607261</c:v>
                </c:pt>
                <c:pt idx="4">
                  <c:v>0.76754455348660822</c:v>
                </c:pt>
                <c:pt idx="5">
                  <c:v>0.76140419705871543</c:v>
                </c:pt>
                <c:pt idx="6">
                  <c:v>0.76140419705871543</c:v>
                </c:pt>
                <c:pt idx="7">
                  <c:v>0.77061473170055461</c:v>
                </c:pt>
                <c:pt idx="8">
                  <c:v>0.75142611786338942</c:v>
                </c:pt>
                <c:pt idx="9">
                  <c:v>0.79824633562607261</c:v>
                </c:pt>
                <c:pt idx="10">
                  <c:v>0.77982526634239402</c:v>
                </c:pt>
                <c:pt idx="11">
                  <c:v>0.80899195937488511</c:v>
                </c:pt>
                <c:pt idx="12">
                  <c:v>0.81282968214231821</c:v>
                </c:pt>
                <c:pt idx="13">
                  <c:v>0.81820249401672451</c:v>
                </c:pt>
                <c:pt idx="14">
                  <c:v>0.8112945930353449</c:v>
                </c:pt>
                <c:pt idx="15">
                  <c:v>0.83508847419342991</c:v>
                </c:pt>
                <c:pt idx="16">
                  <c:v>0.80975950392837182</c:v>
                </c:pt>
                <c:pt idx="17">
                  <c:v>0.8112945930353449</c:v>
                </c:pt>
                <c:pt idx="18">
                  <c:v>0.80745687026791202</c:v>
                </c:pt>
                <c:pt idx="19">
                  <c:v>0.79440861285863962</c:v>
                </c:pt>
                <c:pt idx="20">
                  <c:v>0.79057089009120662</c:v>
                </c:pt>
                <c:pt idx="21">
                  <c:v>0.78826825643074661</c:v>
                </c:pt>
                <c:pt idx="22">
                  <c:v>0.80592178116093871</c:v>
                </c:pt>
                <c:pt idx="23">
                  <c:v>0.80592178116093871</c:v>
                </c:pt>
                <c:pt idx="24">
                  <c:v>0.80225154045386116</c:v>
                </c:pt>
                <c:pt idx="25">
                  <c:v>0.80131651534843706</c:v>
                </c:pt>
                <c:pt idx="26">
                  <c:v>0.81440686682437424</c:v>
                </c:pt>
                <c:pt idx="27">
                  <c:v>0.81721194214064641</c:v>
                </c:pt>
                <c:pt idx="28">
                  <c:v>0.84058756977624849</c:v>
                </c:pt>
                <c:pt idx="29">
                  <c:v>0.83591244424912803</c:v>
                </c:pt>
                <c:pt idx="30">
                  <c:v>0.86022309699015409</c:v>
                </c:pt>
                <c:pt idx="31">
                  <c:v>0.84526269530336873</c:v>
                </c:pt>
                <c:pt idx="32">
                  <c:v>0.88827385015287652</c:v>
                </c:pt>
                <c:pt idx="33">
                  <c:v>0.88920887525830061</c:v>
                </c:pt>
                <c:pt idx="34">
                  <c:v>0.88359872462575606</c:v>
                </c:pt>
                <c:pt idx="35">
                  <c:v>0.88359872462575606</c:v>
                </c:pt>
                <c:pt idx="36">
                  <c:v>0.87705354888778764</c:v>
                </c:pt>
                <c:pt idx="37">
                  <c:v>0.84713274551421702</c:v>
                </c:pt>
                <c:pt idx="38">
                  <c:v>0.85554797146303374</c:v>
                </c:pt>
                <c:pt idx="39">
                  <c:v>0.84806777061964111</c:v>
                </c:pt>
                <c:pt idx="40">
                  <c:v>0.84806777061964111</c:v>
                </c:pt>
                <c:pt idx="41">
                  <c:v>0.8499378208304893</c:v>
                </c:pt>
                <c:pt idx="42">
                  <c:v>0.85367792125218567</c:v>
                </c:pt>
                <c:pt idx="43">
                  <c:v>0.85741802167388192</c:v>
                </c:pt>
                <c:pt idx="44">
                  <c:v>0.85180787104133737</c:v>
                </c:pt>
                <c:pt idx="45">
                  <c:v>0.85835304677930591</c:v>
                </c:pt>
                <c:pt idx="46">
                  <c:v>0.85835304677930591</c:v>
                </c:pt>
                <c:pt idx="47">
                  <c:v>0.8994941514179654</c:v>
                </c:pt>
                <c:pt idx="48">
                  <c:v>0.89294897567999698</c:v>
                </c:pt>
                <c:pt idx="49">
                  <c:v>0.90229922673423779</c:v>
                </c:pt>
                <c:pt idx="50">
                  <c:v>0.86489822251727455</c:v>
                </c:pt>
                <c:pt idx="51">
                  <c:v>0.84900279572506521</c:v>
                </c:pt>
                <c:pt idx="52">
                  <c:v>0.85087284593591328</c:v>
                </c:pt>
                <c:pt idx="53">
                  <c:v>0.75806009681249431</c:v>
                </c:pt>
                <c:pt idx="54">
                  <c:v>0.76055098431571166</c:v>
                </c:pt>
                <c:pt idx="55">
                  <c:v>0.76553275932214648</c:v>
                </c:pt>
                <c:pt idx="56">
                  <c:v>0.77466601350061026</c:v>
                </c:pt>
                <c:pt idx="57">
                  <c:v>0.76885394265976958</c:v>
                </c:pt>
                <c:pt idx="58">
                  <c:v>0.76336733274295576</c:v>
                </c:pt>
                <c:pt idx="59">
                  <c:v>0.76827644742297485</c:v>
                </c:pt>
                <c:pt idx="60">
                  <c:v>0.77727649100300966</c:v>
                </c:pt>
                <c:pt idx="61">
                  <c:v>0.769094633202978</c:v>
                </c:pt>
                <c:pt idx="62">
                  <c:v>0.769094633202978</c:v>
                </c:pt>
                <c:pt idx="63">
                  <c:v>0.76173096118294958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E-4E9A-AFF2-5E377A5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2464"/>
        <c:axId val="571008936"/>
      </c:lineChart>
      <c:dateAx>
        <c:axId val="5710124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8936"/>
        <c:crosses val="autoZero"/>
        <c:auto val="1"/>
        <c:lblOffset val="100"/>
        <c:baseTimeUnit val="days"/>
      </c:dateAx>
      <c:valAx>
        <c:axId val="571008936"/>
        <c:scaling>
          <c:orientation val="minMax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2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550972667547382E-3"/>
          <c:y val="0.81372013651877839"/>
          <c:w val="0.98845193689735456"/>
          <c:h val="0.14532423208191197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3150583224241"/>
          <c:y val="7.3099415204678372E-2"/>
          <c:w val="0.79112984636225681"/>
          <c:h val="0.44601061380485646"/>
        </c:manualLayout>
      </c:layout>
      <c:lineChart>
        <c:grouping val="standard"/>
        <c:varyColors val="0"/>
        <c:ser>
          <c:idx val="0"/>
          <c:order val="0"/>
          <c:tx>
            <c:strRef>
              <c:f>个股!$B$15</c:f>
              <c:strCache>
                <c:ptCount val="1"/>
                <c:pt idx="0">
                  <c:v>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个股!$D$15:$BO$15</c:f>
              <c:numCache>
                <c:formatCode>0.00_);[Red]\(0.00\)</c:formatCode>
                <c:ptCount val="64"/>
                <c:pt idx="0">
                  <c:v>1.0274698672629179</c:v>
                </c:pt>
                <c:pt idx="1">
                  <c:v>0.99917297633165059</c:v>
                </c:pt>
                <c:pt idx="2">
                  <c:v>0.9718518402600822</c:v>
                </c:pt>
                <c:pt idx="3">
                  <c:v>0.96502155624218988</c:v>
                </c:pt>
                <c:pt idx="4">
                  <c:v>0.91037928409905278</c:v>
                </c:pt>
                <c:pt idx="5">
                  <c:v>0.93184589101242821</c:v>
                </c:pt>
                <c:pt idx="6">
                  <c:v>0.93184589101242821</c:v>
                </c:pt>
                <c:pt idx="7">
                  <c:v>0.9064762646602571</c:v>
                </c:pt>
                <c:pt idx="8">
                  <c:v>0.91623381325724607</c:v>
                </c:pt>
                <c:pt idx="9">
                  <c:v>1.0177123186659294</c:v>
                </c:pt>
                <c:pt idx="10">
                  <c:v>0.99917297633165059</c:v>
                </c:pt>
                <c:pt idx="11">
                  <c:v>1.0001487311913495</c:v>
                </c:pt>
                <c:pt idx="12">
                  <c:v>0.98356089857646856</c:v>
                </c:pt>
                <c:pt idx="13">
                  <c:v>0.97868212427797407</c:v>
                </c:pt>
                <c:pt idx="14">
                  <c:v>0.97087608540038317</c:v>
                </c:pt>
                <c:pt idx="15">
                  <c:v>1.0001487311913495</c:v>
                </c:pt>
                <c:pt idx="16">
                  <c:v>0.99819722147195178</c:v>
                </c:pt>
                <c:pt idx="17">
                  <c:v>1.0050275054898439</c:v>
                </c:pt>
                <c:pt idx="18">
                  <c:v>1.0011244860510484</c:v>
                </c:pt>
                <c:pt idx="19">
                  <c:v>1.0050275054898439</c:v>
                </c:pt>
                <c:pt idx="20">
                  <c:v>1.0079547700689406</c:v>
                </c:pt>
                <c:pt idx="21">
                  <c:v>1.0050275054898439</c:v>
                </c:pt>
                <c:pt idx="22">
                  <c:v>1.0440576998777988</c:v>
                </c:pt>
                <c:pt idx="23">
                  <c:v>1.0382031707196058</c:v>
                </c:pt>
                <c:pt idx="24">
                  <c:v>1.0060032603495428</c:v>
                </c:pt>
                <c:pt idx="25">
                  <c:v>1.0108820346480372</c:v>
                </c:pt>
                <c:pt idx="26">
                  <c:v>1.0206395832450261</c:v>
                </c:pt>
                <c:pt idx="27">
                  <c:v>1.0313728867017136</c:v>
                </c:pt>
                <c:pt idx="28">
                  <c:v>1.031372925261441</c:v>
                </c:pt>
                <c:pt idx="29">
                  <c:v>1.0097860500815503</c:v>
                </c:pt>
                <c:pt idx="30">
                  <c:v>1.007387508394896</c:v>
                </c:pt>
                <c:pt idx="31">
                  <c:v>1.0157824042981867</c:v>
                </c:pt>
                <c:pt idx="32">
                  <c:v>1.0541590712846589</c:v>
                </c:pt>
                <c:pt idx="33">
                  <c:v>1.0625539671879496</c:v>
                </c:pt>
                <c:pt idx="34">
                  <c:v>1.0661517797179316</c:v>
                </c:pt>
                <c:pt idx="35">
                  <c:v>1.0877386548978221</c:v>
                </c:pt>
                <c:pt idx="36">
                  <c:v>1.0997313633310948</c:v>
                </c:pt>
                <c:pt idx="37">
                  <c:v>1.0889379257411493</c:v>
                </c:pt>
                <c:pt idx="38">
                  <c:v>1.0937350091144582</c:v>
                </c:pt>
                <c:pt idx="39">
                  <c:v>1.0913364674278039</c:v>
                </c:pt>
                <c:pt idx="40">
                  <c:v>1.0913364674278039</c:v>
                </c:pt>
                <c:pt idx="41">
                  <c:v>1.1009306341744218</c:v>
                </c:pt>
                <c:pt idx="42">
                  <c:v>1.1177204259810036</c:v>
                </c:pt>
                <c:pt idx="43">
                  <c:v>1.1237167801976398</c:v>
                </c:pt>
                <c:pt idx="44">
                  <c:v>1.1357094886309125</c:v>
                </c:pt>
                <c:pt idx="45">
                  <c:v>1.1441043845342032</c:v>
                </c:pt>
                <c:pt idx="46">
                  <c:v>1.1560970929674759</c:v>
                </c:pt>
                <c:pt idx="47">
                  <c:v>1.2352489686270749</c:v>
                </c:pt>
                <c:pt idx="48">
                  <c:v>1.2436438645303654</c:v>
                </c:pt>
                <c:pt idx="49">
                  <c:v>1.2112635517605295</c:v>
                </c:pt>
                <c:pt idx="50">
                  <c:v>1.1932744891106206</c:v>
                </c:pt>
                <c:pt idx="51">
                  <c:v>1.1632927180274393</c:v>
                </c:pt>
                <c:pt idx="52">
                  <c:v>1.1704883430874029</c:v>
                </c:pt>
                <c:pt idx="53">
                  <c:v>1.0512581945736683</c:v>
                </c:pt>
                <c:pt idx="54">
                  <c:v>1.0576748264835789</c:v>
                </c:pt>
                <c:pt idx="55">
                  <c:v>1.0726469676067032</c:v>
                </c:pt>
                <c:pt idx="56">
                  <c:v>1.0790635995166138</c:v>
                </c:pt>
                <c:pt idx="57">
                  <c:v>1.0715775289550515</c:v>
                </c:pt>
                <c:pt idx="58">
                  <c:v>0.86373627319912172</c:v>
                </c:pt>
                <c:pt idx="59">
                  <c:v>0.87414273432200273</c:v>
                </c:pt>
                <c:pt idx="60">
                  <c:v>0.87847875978986989</c:v>
                </c:pt>
                <c:pt idx="61">
                  <c:v>0.85679863245053434</c:v>
                </c:pt>
                <c:pt idx="62">
                  <c:v>0.8533298120762407</c:v>
                </c:pt>
                <c:pt idx="63">
                  <c:v>0.85072819679552047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F28-A279-DC3D88981578}"/>
            </c:ext>
          </c:extLst>
        </c:ser>
        <c:ser>
          <c:idx val="1"/>
          <c:order val="1"/>
          <c:tx>
            <c:strRef>
              <c:f>个股!$B$16</c:f>
              <c:strCache>
                <c:ptCount val="1"/>
                <c:pt idx="0">
                  <c:v>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个股!$D$16:$BO$16</c:f>
              <c:numCache>
                <c:formatCode>0.00_);[Red]\(0.00\)</c:formatCode>
                <c:ptCount val="64"/>
                <c:pt idx="0">
                  <c:v>1.0301963621685168</c:v>
                </c:pt>
                <c:pt idx="1">
                  <c:v>0.94172752202749155</c:v>
                </c:pt>
                <c:pt idx="2">
                  <c:v>0.91320796171887164</c:v>
                </c:pt>
                <c:pt idx="3">
                  <c:v>0.89400091089878075</c:v>
                </c:pt>
                <c:pt idx="4">
                  <c:v>0.85093055451433419</c:v>
                </c:pt>
                <c:pt idx="5">
                  <c:v>0.84802039529916895</c:v>
                </c:pt>
                <c:pt idx="6">
                  <c:v>0.84802039529916895</c:v>
                </c:pt>
                <c:pt idx="7">
                  <c:v>0.87537589192172283</c:v>
                </c:pt>
                <c:pt idx="8">
                  <c:v>0.85442274557253262</c:v>
                </c:pt>
                <c:pt idx="9">
                  <c:v>0.92659469410863216</c:v>
                </c:pt>
                <c:pt idx="10">
                  <c:v>0.90680561144550809</c:v>
                </c:pt>
                <c:pt idx="11">
                  <c:v>0.92717672595166511</c:v>
                </c:pt>
                <c:pt idx="12">
                  <c:v>0.92077437567830156</c:v>
                </c:pt>
                <c:pt idx="13">
                  <c:v>0.94056345834142563</c:v>
                </c:pt>
                <c:pt idx="14">
                  <c:v>0.92717672595166511</c:v>
                </c:pt>
                <c:pt idx="15">
                  <c:v>0.95395019073118592</c:v>
                </c:pt>
                <c:pt idx="16">
                  <c:v>0.93416110806806185</c:v>
                </c:pt>
                <c:pt idx="17">
                  <c:v>0.97839552813857444</c:v>
                </c:pt>
                <c:pt idx="18">
                  <c:v>0.9813056873537398</c:v>
                </c:pt>
                <c:pt idx="19">
                  <c:v>0.99003616499923586</c:v>
                </c:pt>
                <c:pt idx="20">
                  <c:v>0.99352835605743406</c:v>
                </c:pt>
                <c:pt idx="21">
                  <c:v>0.99527445158653327</c:v>
                </c:pt>
                <c:pt idx="22">
                  <c:v>1.0441651264013105</c:v>
                </c:pt>
                <c:pt idx="23">
                  <c:v>1.0245967525856063</c:v>
                </c:pt>
                <c:pt idx="24">
                  <c:v>0.99351588875194241</c:v>
                </c:pt>
                <c:pt idx="25">
                  <c:v>0.9945876426772412</c:v>
                </c:pt>
                <c:pt idx="26">
                  <c:v>1.0106639515567224</c:v>
                </c:pt>
                <c:pt idx="27">
                  <c:v>1.0245967525856063</c:v>
                </c:pt>
                <c:pt idx="28">
                  <c:v>1.0835432184770375</c:v>
                </c:pt>
                <c:pt idx="29">
                  <c:v>1.1092653126842076</c:v>
                </c:pt>
                <c:pt idx="30">
                  <c:v>1.1071218048336102</c:v>
                </c:pt>
                <c:pt idx="31">
                  <c:v>1.1017630352071164</c:v>
                </c:pt>
                <c:pt idx="32">
                  <c:v>1.1864315953057178</c:v>
                </c:pt>
                <c:pt idx="33">
                  <c:v>1.1639247628744438</c:v>
                </c:pt>
                <c:pt idx="34">
                  <c:v>1.1521354696961577</c:v>
                </c:pt>
                <c:pt idx="35">
                  <c:v>1.1521354696961577</c:v>
                </c:pt>
                <c:pt idx="36">
                  <c:v>1.1253416215636889</c:v>
                </c:pt>
                <c:pt idx="37">
                  <c:v>1.0835432184770375</c:v>
                </c:pt>
                <c:pt idx="38">
                  <c:v>1.1103370666095063</c:v>
                </c:pt>
                <c:pt idx="39">
                  <c:v>1.0996195273565188</c:v>
                </c:pt>
                <c:pt idx="40">
                  <c:v>1.0996195273565188</c:v>
                </c:pt>
                <c:pt idx="41">
                  <c:v>1.086758480252934</c:v>
                </c:pt>
                <c:pt idx="42">
                  <c:v>1.1178393440865977</c:v>
                </c:pt>
                <c:pt idx="43">
                  <c:v>1.1264133754889876</c:v>
                </c:pt>
                <c:pt idx="44">
                  <c:v>1.1360591608166763</c:v>
                </c:pt>
                <c:pt idx="45">
                  <c:v>1.1403461765178715</c:v>
                </c:pt>
                <c:pt idx="46">
                  <c:v>1.1264133754889876</c:v>
                </c:pt>
                <c:pt idx="47">
                  <c:v>1.2485933229730453</c:v>
                </c:pt>
                <c:pt idx="48">
                  <c:v>1.2507368308236428</c:v>
                </c:pt>
                <c:pt idx="49">
                  <c:v>1.2646696318525266</c:v>
                </c:pt>
                <c:pt idx="50">
                  <c:v>1.1735705482021326</c:v>
                </c:pt>
                <c:pt idx="51">
                  <c:v>1.1403461765178715</c:v>
                </c:pt>
                <c:pt idx="52">
                  <c:v>1.1617812550238464</c:v>
                </c:pt>
                <c:pt idx="53">
                  <c:v>1.0631033894125903</c:v>
                </c:pt>
                <c:pt idx="54">
                  <c:v>1.0555165677218672</c:v>
                </c:pt>
                <c:pt idx="55">
                  <c:v>1.0896572653301215</c:v>
                </c:pt>
                <c:pt idx="56">
                  <c:v>1.0896572653301215</c:v>
                </c:pt>
                <c:pt idx="57">
                  <c:v>1.0792253855053771</c:v>
                </c:pt>
                <c:pt idx="58">
                  <c:v>0.76651773175722904</c:v>
                </c:pt>
                <c:pt idx="59">
                  <c:v>0.78639286741212699</c:v>
                </c:pt>
                <c:pt idx="60">
                  <c:v>0.81156803924166421</c:v>
                </c:pt>
                <c:pt idx="61">
                  <c:v>0.78440535384663712</c:v>
                </c:pt>
                <c:pt idx="62">
                  <c:v>0.77910531767199764</c:v>
                </c:pt>
                <c:pt idx="63">
                  <c:v>0.78308034480297728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0-4F28-A279-DC3D88981578}"/>
            </c:ext>
          </c:extLst>
        </c:ser>
        <c:ser>
          <c:idx val="2"/>
          <c:order val="2"/>
          <c:tx>
            <c:strRef>
              <c:f>个股!$B$17</c:f>
              <c:strCache>
                <c:ptCount val="1"/>
                <c:pt idx="0">
                  <c:v>宁波银行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个股!$D$17:$BO$17</c:f>
              <c:numCache>
                <c:formatCode>0.00_);[Red]\(0.00\)</c:formatCode>
                <c:ptCount val="64"/>
                <c:pt idx="0">
                  <c:v>1.1677594042631421</c:v>
                </c:pt>
                <c:pt idx="1">
                  <c:v>1.0661169029249575</c:v>
                </c:pt>
                <c:pt idx="2">
                  <c:v>0.99383779086224855</c:v>
                </c:pt>
                <c:pt idx="3">
                  <c:v>0.98254417960245022</c:v>
                </c:pt>
                <c:pt idx="4">
                  <c:v>0.91327669720902083</c:v>
                </c:pt>
                <c:pt idx="5">
                  <c:v>0.9057476230358219</c:v>
                </c:pt>
                <c:pt idx="6">
                  <c:v>0.9057476230358219</c:v>
                </c:pt>
                <c:pt idx="7">
                  <c:v>0.92908775297273838</c:v>
                </c:pt>
                <c:pt idx="8">
                  <c:v>0.91553541946098038</c:v>
                </c:pt>
                <c:pt idx="9">
                  <c:v>0.99082616119296896</c:v>
                </c:pt>
                <c:pt idx="10">
                  <c:v>0.99082616119296896</c:v>
                </c:pt>
                <c:pt idx="11">
                  <c:v>1.0051314021220468</c:v>
                </c:pt>
                <c:pt idx="12">
                  <c:v>1.0156721059645253</c:v>
                </c:pt>
                <c:pt idx="13">
                  <c:v>1.0104017540432861</c:v>
                </c:pt>
                <c:pt idx="14">
                  <c:v>1.0141662911298854</c:v>
                </c:pt>
                <c:pt idx="15">
                  <c:v>1.0472942174919604</c:v>
                </c:pt>
                <c:pt idx="16">
                  <c:v>1.0149191985472052</c:v>
                </c:pt>
                <c:pt idx="17">
                  <c:v>1.055576199082479</c:v>
                </c:pt>
                <c:pt idx="18">
                  <c:v>1.0638581806729979</c:v>
                </c:pt>
                <c:pt idx="19">
                  <c:v>1.096233199617753</c:v>
                </c:pt>
                <c:pt idx="20">
                  <c:v>1.0736459770981563</c:v>
                </c:pt>
                <c:pt idx="21">
                  <c:v>1.0759046993501158</c:v>
                </c:pt>
                <c:pt idx="22">
                  <c:v>1.1112913479641506</c:v>
                </c:pt>
                <c:pt idx="23">
                  <c:v>1.1052680886255914</c:v>
                </c:pt>
                <c:pt idx="24">
                  <c:v>1.076657606767436</c:v>
                </c:pt>
                <c:pt idx="25">
                  <c:v>1.083433773523315</c:v>
                </c:pt>
                <c:pt idx="26">
                  <c:v>1.1173146073027096</c:v>
                </c:pt>
                <c:pt idx="27">
                  <c:v>1.1368902001530266</c:v>
                </c:pt>
                <c:pt idx="28">
                  <c:v>1.2177645704224513</c:v>
                </c:pt>
                <c:pt idx="29">
                  <c:v>1.2069055232976653</c:v>
                </c:pt>
                <c:pt idx="30">
                  <c:v>1.1960464761728791</c:v>
                </c:pt>
                <c:pt idx="31">
                  <c:v>1.2255210326544417</c:v>
                </c:pt>
                <c:pt idx="32">
                  <c:v>1.3255793954471142</c:v>
                </c:pt>
                <c:pt idx="33">
                  <c:v>1.2604251126983972</c:v>
                </c:pt>
                <c:pt idx="34">
                  <c:v>1.241809603341621</c:v>
                </c:pt>
                <c:pt idx="35">
                  <c:v>1.2774893296087753</c:v>
                </c:pt>
                <c:pt idx="36">
                  <c:v>1.2580981740288</c:v>
                </c:pt>
                <c:pt idx="37">
                  <c:v>1.1929438912800829</c:v>
                </c:pt>
                <c:pt idx="38">
                  <c:v>1.2162132779760533</c:v>
                </c:pt>
                <c:pt idx="39">
                  <c:v>1.2138863393064563</c:v>
                </c:pt>
                <c:pt idx="40">
                  <c:v>1.2138863393064563</c:v>
                </c:pt>
                <c:pt idx="41">
                  <c:v>1.2224184477616455</c:v>
                </c:pt>
                <c:pt idx="42">
                  <c:v>1.2588738202519991</c:v>
                </c:pt>
                <c:pt idx="43">
                  <c:v>1.2961048389655518</c:v>
                </c:pt>
                <c:pt idx="44">
                  <c:v>1.3069638860903381</c:v>
                </c:pt>
                <c:pt idx="45">
                  <c:v>1.3387653812414977</c:v>
                </c:pt>
                <c:pt idx="46">
                  <c:v>1.3263550416703134</c:v>
                </c:pt>
                <c:pt idx="47">
                  <c:v>1.412451772445404</c:v>
                </c:pt>
                <c:pt idx="48">
                  <c:v>1.3674642914998609</c:v>
                </c:pt>
                <c:pt idx="49">
                  <c:v>1.420983880900593</c:v>
                </c:pt>
                <c:pt idx="50">
                  <c:v>1.301534362527945</c:v>
                </c:pt>
                <c:pt idx="51">
                  <c:v>1.2798162682783725</c:v>
                </c:pt>
                <c:pt idx="52">
                  <c:v>1.2906753154031587</c:v>
                </c:pt>
                <c:pt idx="53">
                  <c:v>1.241900647948164</c:v>
                </c:pt>
                <c:pt idx="54">
                  <c:v>1.2260619150467962</c:v>
                </c:pt>
                <c:pt idx="55">
                  <c:v>1.2814974802015839</c:v>
                </c:pt>
                <c:pt idx="56">
                  <c:v>1.2778977681785457</c:v>
                </c:pt>
                <c:pt idx="57">
                  <c:v>1.2678185745140387</c:v>
                </c:pt>
                <c:pt idx="58">
                  <c:v>0.96940072188734627</c:v>
                </c:pt>
                <c:pt idx="59">
                  <c:v>0.98462406468759622</c:v>
                </c:pt>
                <c:pt idx="60">
                  <c:v>1.0096338421451498</c:v>
                </c:pt>
                <c:pt idx="61">
                  <c:v>0.9867988279447748</c:v>
                </c:pt>
                <c:pt idx="62">
                  <c:v>0.97973084735894456</c:v>
                </c:pt>
                <c:pt idx="63">
                  <c:v>0.98190561061612303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0-4F28-A279-DC3D88981578}"/>
            </c:ext>
          </c:extLst>
        </c:ser>
        <c:ser>
          <c:idx val="3"/>
          <c:order val="3"/>
          <c:tx>
            <c:strRef>
              <c:f>个股!$B$18</c:f>
              <c:strCache>
                <c:ptCount val="1"/>
                <c:pt idx="0">
                  <c:v>江苏银行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个股!$D$18:$BO$18</c:f>
              <c:numCache>
                <c:formatCode>0.00_);[Red]\(0.00\)</c:formatCode>
                <c:ptCount val="64"/>
                <c:pt idx="31">
                  <c:v>1.6772375793866814</c:v>
                </c:pt>
                <c:pt idx="32">
                  <c:v>1.889510778443114</c:v>
                </c:pt>
                <c:pt idx="33">
                  <c:v>1.8490112865178736</c:v>
                </c:pt>
                <c:pt idx="34">
                  <c:v>1.6925994556341863</c:v>
                </c:pt>
                <c:pt idx="35">
                  <c:v>1.6493068953003087</c:v>
                </c:pt>
                <c:pt idx="36">
                  <c:v>1.5948420613318819</c:v>
                </c:pt>
                <c:pt idx="37">
                  <c:v>1.5208257485029943</c:v>
                </c:pt>
                <c:pt idx="38">
                  <c:v>1.4887054618036655</c:v>
                </c:pt>
                <c:pt idx="39">
                  <c:v>1.3965342043186355</c:v>
                </c:pt>
                <c:pt idx="40">
                  <c:v>1.3965342043186355</c:v>
                </c:pt>
                <c:pt idx="41">
                  <c:v>1.4244648884050082</c:v>
                </c:pt>
                <c:pt idx="42">
                  <c:v>1.4146891489747779</c:v>
                </c:pt>
                <c:pt idx="43">
                  <c:v>1.4454129014697878</c:v>
                </c:pt>
                <c:pt idx="44">
                  <c:v>1.4174822173834152</c:v>
                </c:pt>
                <c:pt idx="45">
                  <c:v>1.4705505171475233</c:v>
                </c:pt>
                <c:pt idx="46">
                  <c:v>1.4509990382870626</c:v>
                </c:pt>
                <c:pt idx="47">
                  <c:v>1.5529460352023228</c:v>
                </c:pt>
                <c:pt idx="48">
                  <c:v>1.4928950644166215</c:v>
                </c:pt>
                <c:pt idx="49">
                  <c:v>1.5236188169116314</c:v>
                </c:pt>
                <c:pt idx="50">
                  <c:v>1.4454129014697878</c:v>
                </c:pt>
                <c:pt idx="51">
                  <c:v>1.3713965886409003</c:v>
                </c:pt>
                <c:pt idx="52">
                  <c:v>1.3448624387588461</c:v>
                </c:pt>
                <c:pt idx="53">
                  <c:v>1.2426447816661506</c:v>
                </c:pt>
                <c:pt idx="54">
                  <c:v>1.2065138845875916</c:v>
                </c:pt>
                <c:pt idx="55">
                  <c:v>1.2194177764013625</c:v>
                </c:pt>
                <c:pt idx="56">
                  <c:v>1.237483224940642</c:v>
                </c:pt>
                <c:pt idx="57">
                  <c:v>1.2310312790337565</c:v>
                </c:pt>
                <c:pt idx="58">
                  <c:v>1.2381647105441222</c:v>
                </c:pt>
                <c:pt idx="59">
                  <c:v>1.262219035186595</c:v>
                </c:pt>
                <c:pt idx="60">
                  <c:v>1.2875393769155135</c:v>
                </c:pt>
                <c:pt idx="61">
                  <c:v>1.2888053940019597</c:v>
                </c:pt>
                <c:pt idx="62">
                  <c:v>1.2660170864459328</c:v>
                </c:pt>
                <c:pt idx="63">
                  <c:v>1.2748792060510543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0-4F28-A279-DC3D88981578}"/>
            </c:ext>
          </c:extLst>
        </c:ser>
        <c:ser>
          <c:idx val="4"/>
          <c:order val="4"/>
          <c:tx>
            <c:strRef>
              <c:f>个股!$B$19</c:f>
              <c:strCache>
                <c:ptCount val="1"/>
                <c:pt idx="0">
                  <c:v>贵阳银行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个股!$D$19:$BO$19</c:f>
              <c:numCache>
                <c:formatCode>0.00_);[Red]\(0.00\)</c:formatCode>
                <c:ptCount val="64"/>
                <c:pt idx="33">
                  <c:v>1.7683982860923397</c:v>
                </c:pt>
                <c:pt idx="34">
                  <c:v>2.1268573981380841</c:v>
                </c:pt>
                <c:pt idx="35">
                  <c:v>2.0160609453239449</c:v>
                </c:pt>
                <c:pt idx="36">
                  <c:v>1.9041782527763338</c:v>
                </c:pt>
                <c:pt idx="37">
                  <c:v>1.8596424237039837</c:v>
                </c:pt>
                <c:pt idx="38">
                  <c:v>1.779260683427059</c:v>
                </c:pt>
                <c:pt idx="39">
                  <c:v>1.6347907988752894</c:v>
                </c:pt>
                <c:pt idx="40">
                  <c:v>1.6347907988752894</c:v>
                </c:pt>
                <c:pt idx="41">
                  <c:v>1.6662917511459758</c:v>
                </c:pt>
                <c:pt idx="42">
                  <c:v>1.6456531962100089</c:v>
                </c:pt>
                <c:pt idx="43">
                  <c:v>1.7075688610179103</c:v>
                </c:pt>
                <c:pt idx="44">
                  <c:v>1.7032239020840223</c:v>
                </c:pt>
                <c:pt idx="45">
                  <c:v>1.7749157244931713</c:v>
                </c:pt>
                <c:pt idx="46">
                  <c:v>1.75753588875762</c:v>
                </c:pt>
                <c:pt idx="47">
                  <c:v>1.8227102727659372</c:v>
                </c:pt>
                <c:pt idx="48">
                  <c:v>1.80750291649733</c:v>
                </c:pt>
                <c:pt idx="49">
                  <c:v>1.8922296157081424</c:v>
                </c:pt>
                <c:pt idx="50">
                  <c:v>1.870504821038703</c:v>
                </c:pt>
                <c:pt idx="51">
                  <c:v>1.7151725391522137</c:v>
                </c:pt>
                <c:pt idx="52">
                  <c:v>1.7140862994187418</c:v>
                </c:pt>
                <c:pt idx="53">
                  <c:v>1.464566348175748</c:v>
                </c:pt>
                <c:pt idx="54">
                  <c:v>1.401851920168222</c:v>
                </c:pt>
                <c:pt idx="55">
                  <c:v>1.4322868631718744</c:v>
                </c:pt>
                <c:pt idx="56">
                  <c:v>1.4747113291769653</c:v>
                </c:pt>
                <c:pt idx="57">
                  <c:v>1.4534990961744199</c:v>
                </c:pt>
                <c:pt idx="58">
                  <c:v>1.4822389066782191</c:v>
                </c:pt>
                <c:pt idx="59">
                  <c:v>1.5185238248343564</c:v>
                </c:pt>
                <c:pt idx="60">
                  <c:v>1.6047005054551835</c:v>
                </c:pt>
                <c:pt idx="61">
                  <c:v>1.5756725709302735</c:v>
                </c:pt>
                <c:pt idx="62">
                  <c:v>1.5793010627458872</c:v>
                </c:pt>
                <c:pt idx="63">
                  <c:v>1.5802081856997909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0-4F28-A279-DC3D88981578}"/>
            </c:ext>
          </c:extLst>
        </c:ser>
        <c:ser>
          <c:idx val="5"/>
          <c:order val="5"/>
          <c:tx>
            <c:strRef>
              <c:f>个股!$B$20</c:f>
              <c:strCache>
                <c:ptCount val="1"/>
                <c:pt idx="0">
                  <c:v>杭州银行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个股!$D$20:$BO$20</c:f>
              <c:numCache>
                <c:formatCode>0.00_);[Red]\(0.00\)</c:formatCode>
                <c:ptCount val="64"/>
                <c:pt idx="43">
                  <c:v>1.5458393249586238</c:v>
                </c:pt>
                <c:pt idx="44">
                  <c:v>1.8266543668773909</c:v>
                </c:pt>
                <c:pt idx="45">
                  <c:v>1.8022356675801068</c:v>
                </c:pt>
                <c:pt idx="46">
                  <c:v>1.7357625417152778</c:v>
                </c:pt>
                <c:pt idx="47">
                  <c:v>1.6706460102558536</c:v>
                </c:pt>
                <c:pt idx="48">
                  <c:v>1.5709363214586103</c:v>
                </c:pt>
                <c:pt idx="49">
                  <c:v>1.6258783948774993</c:v>
                </c:pt>
                <c:pt idx="50">
                  <c:v>1.5031066011883767</c:v>
                </c:pt>
                <c:pt idx="51">
                  <c:v>1.4501994193775944</c:v>
                </c:pt>
                <c:pt idx="52">
                  <c:v>1.4210326396613939</c:v>
                </c:pt>
                <c:pt idx="53">
                  <c:v>1.3021677850674782</c:v>
                </c:pt>
                <c:pt idx="54">
                  <c:v>1.2248359817397161</c:v>
                </c:pt>
                <c:pt idx="55">
                  <c:v>1.231072417491955</c:v>
                </c:pt>
                <c:pt idx="56">
                  <c:v>1.2566418040761342</c:v>
                </c:pt>
                <c:pt idx="57">
                  <c:v>1.2404270711203134</c:v>
                </c:pt>
                <c:pt idx="58">
                  <c:v>0.9020972131438979</c:v>
                </c:pt>
                <c:pt idx="59">
                  <c:v>0.93285552046005615</c:v>
                </c:pt>
                <c:pt idx="60">
                  <c:v>0.98162940777567842</c:v>
                </c:pt>
                <c:pt idx="61">
                  <c:v>0.99173570875098749</c:v>
                </c:pt>
                <c:pt idx="62">
                  <c:v>0.97811417265383183</c:v>
                </c:pt>
                <c:pt idx="63">
                  <c:v>0.98075059899521677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0-4F28-A279-DC3D88981578}"/>
            </c:ext>
          </c:extLst>
        </c:ser>
        <c:ser>
          <c:idx val="6"/>
          <c:order val="6"/>
          <c:tx>
            <c:strRef>
              <c:f>个股!$B$21</c:f>
              <c:strCache>
                <c:ptCount val="1"/>
                <c:pt idx="0">
                  <c:v>上海银行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个股!$D$21:$BO$21</c:f>
              <c:numCache>
                <c:formatCode>0.00_);[Red]\(0.00\)</c:formatCode>
                <c:ptCount val="64"/>
                <c:pt idx="46">
                  <c:v>1.568367132232904</c:v>
                </c:pt>
                <c:pt idx="47">
                  <c:v>1.420554753699049</c:v>
                </c:pt>
                <c:pt idx="48">
                  <c:v>1.3349791661268171</c:v>
                </c:pt>
                <c:pt idx="49">
                  <c:v>1.3588366026621062</c:v>
                </c:pt>
                <c:pt idx="50">
                  <c:v>1.2608136568975494</c:v>
                </c:pt>
                <c:pt idx="51">
                  <c:v>1.2208783826971747</c:v>
                </c:pt>
                <c:pt idx="52">
                  <c:v>1.2073937446554897</c:v>
                </c:pt>
                <c:pt idx="53">
                  <c:v>1.0983070137999715</c:v>
                </c:pt>
                <c:pt idx="54">
                  <c:v>1.0451937212500593</c:v>
                </c:pt>
                <c:pt idx="55">
                  <c:v>1.0878740456205245</c:v>
                </c:pt>
                <c:pt idx="56">
                  <c:v>1.1039977237160337</c:v>
                </c:pt>
                <c:pt idx="57">
                  <c:v>1.0873998197941861</c:v>
                </c:pt>
                <c:pt idx="58">
                  <c:v>0.83986831899676473</c:v>
                </c:pt>
                <c:pt idx="59">
                  <c:v>0.84918029182999122</c:v>
                </c:pt>
                <c:pt idx="60">
                  <c:v>0.86995315430411158</c:v>
                </c:pt>
                <c:pt idx="61">
                  <c:v>0.86099933427216313</c:v>
                </c:pt>
                <c:pt idx="62">
                  <c:v>0.84667322222104557</c:v>
                </c:pt>
                <c:pt idx="63">
                  <c:v>0.86135748707344095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30-4F28-A279-DC3D8898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1288"/>
        <c:axId val="571013640"/>
      </c:lineChart>
      <c:dateAx>
        <c:axId val="57101128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640"/>
        <c:crosses val="autoZero"/>
        <c:auto val="1"/>
        <c:lblOffset val="100"/>
        <c:baseTimeUnit val="days"/>
      </c:dateAx>
      <c:valAx>
        <c:axId val="571013640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128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4108034882736"/>
          <c:y val="7.3099415204678372E-2"/>
          <c:w val="0.83922060921044961"/>
          <c:h val="0.47715211585393935"/>
        </c:manualLayout>
      </c:layout>
      <c:lineChart>
        <c:grouping val="standard"/>
        <c:varyColors val="0"/>
        <c:ser>
          <c:idx val="0"/>
          <c:order val="0"/>
          <c:tx>
            <c:strRef>
              <c:f>个股!$B$22</c:f>
              <c:strCache>
                <c:ptCount val="1"/>
                <c:pt idx="0">
                  <c:v>江阴银行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个股!$D$22:$BO$22</c:f>
              <c:numCache>
                <c:formatCode>0.00_);[Red]\(0.00\)</c:formatCode>
                <c:ptCount val="64"/>
                <c:pt idx="35">
                  <c:v>1.3483242391457286</c:v>
                </c:pt>
                <c:pt idx="36">
                  <c:v>2.1738700682035179</c:v>
                </c:pt>
                <c:pt idx="37">
                  <c:v>2.8944565253517589</c:v>
                </c:pt>
                <c:pt idx="38">
                  <c:v>2.9085856715703522</c:v>
                </c:pt>
                <c:pt idx="39">
                  <c:v>2.5493016677261311</c:v>
                </c:pt>
                <c:pt idx="40">
                  <c:v>2.5493016677261311</c:v>
                </c:pt>
                <c:pt idx="41">
                  <c:v>2.6118736009798997</c:v>
                </c:pt>
                <c:pt idx="42">
                  <c:v>2.4645267904145731</c:v>
                </c:pt>
                <c:pt idx="43">
                  <c:v>2.6522425901758799</c:v>
                </c:pt>
                <c:pt idx="44">
                  <c:v>2.5654492634045232</c:v>
                </c:pt>
                <c:pt idx="45">
                  <c:v>2.7349990180276387</c:v>
                </c:pt>
                <c:pt idx="46">
                  <c:v>2.6926115793718597</c:v>
                </c:pt>
                <c:pt idx="47">
                  <c:v>2.6946300288316585</c:v>
                </c:pt>
                <c:pt idx="48">
                  <c:v>2.5069142290703521</c:v>
                </c:pt>
                <c:pt idx="49">
                  <c:v>2.57150461178392</c:v>
                </c:pt>
                <c:pt idx="50">
                  <c:v>2.3979179582412065</c:v>
                </c:pt>
                <c:pt idx="51">
                  <c:v>2.198091461721106</c:v>
                </c:pt>
                <c:pt idx="52">
                  <c:v>2.1839623155025127</c:v>
                </c:pt>
                <c:pt idx="53">
                  <c:v>2.0269765356448959</c:v>
                </c:pt>
                <c:pt idx="54">
                  <c:v>1.9018083993424002</c:v>
                </c:pt>
                <c:pt idx="55">
                  <c:v>1.8233447915109848</c:v>
                </c:pt>
                <c:pt idx="56">
                  <c:v>1.8513675085936332</c:v>
                </c:pt>
                <c:pt idx="57">
                  <c:v>1.8308175160663578</c:v>
                </c:pt>
                <c:pt idx="58">
                  <c:v>2.0505384063604946</c:v>
                </c:pt>
                <c:pt idx="59">
                  <c:v>3.1035676060167412</c:v>
                </c:pt>
                <c:pt idx="60">
                  <c:v>3.2812315834631378</c:v>
                </c:pt>
                <c:pt idx="61">
                  <c:v>3.4811035580903336</c:v>
                </c:pt>
                <c:pt idx="62">
                  <c:v>3.8308795136879272</c:v>
                </c:pt>
                <c:pt idx="63">
                  <c:v>3.5107142209980666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46B7-93D8-E12835233BE5}"/>
            </c:ext>
          </c:extLst>
        </c:ser>
        <c:ser>
          <c:idx val="1"/>
          <c:order val="1"/>
          <c:tx>
            <c:strRef>
              <c:f>个股!$B$23</c:f>
              <c:strCache>
                <c:ptCount val="1"/>
                <c:pt idx="0">
                  <c:v>无锡银行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个股!$D$23:$BO$23</c:f>
              <c:numCache>
                <c:formatCode>0.00_);[Red]\(0.00\)</c:formatCode>
                <c:ptCount val="64"/>
                <c:pt idx="38">
                  <c:v>1.3620804992172122</c:v>
                </c:pt>
                <c:pt idx="39">
                  <c:v>2.1932880088326843</c:v>
                </c:pt>
                <c:pt idx="40">
                  <c:v>2.1932880088326843</c:v>
                </c:pt>
                <c:pt idx="41">
                  <c:v>2.8024171761844814</c:v>
                </c:pt>
                <c:pt idx="42">
                  <c:v>2.4344016375761042</c:v>
                </c:pt>
                <c:pt idx="43">
                  <c:v>2.7643466032249941</c:v>
                </c:pt>
                <c:pt idx="44">
                  <c:v>2.7093557756168458</c:v>
                </c:pt>
                <c:pt idx="45">
                  <c:v>2.9885399773197525</c:v>
                </c:pt>
                <c:pt idx="46">
                  <c:v>2.8404877491439686</c:v>
                </c:pt>
                <c:pt idx="47">
                  <c:v>2.8616380674547948</c:v>
                </c:pt>
                <c:pt idx="48">
                  <c:v>2.6226394705424578</c:v>
                </c:pt>
                <c:pt idx="49">
                  <c:v>2.6987806164614323</c:v>
                </c:pt>
                <c:pt idx="50">
                  <c:v>2.4957375606775005</c:v>
                </c:pt>
                <c:pt idx="51">
                  <c:v>2.3434552688395511</c:v>
                </c:pt>
                <c:pt idx="52">
                  <c:v>2.3117297913733115</c:v>
                </c:pt>
                <c:pt idx="53">
                  <c:v>2.1070162867711137</c:v>
                </c:pt>
                <c:pt idx="54">
                  <c:v>1.9792009605515424</c:v>
                </c:pt>
                <c:pt idx="55">
                  <c:v>1.8784979762573346</c:v>
                </c:pt>
                <c:pt idx="56">
                  <c:v>1.9114201057381333</c:v>
                </c:pt>
                <c:pt idx="57">
                  <c:v>1.8746247845537112</c:v>
                </c:pt>
                <c:pt idx="58">
                  <c:v>2.0425964622203696</c:v>
                </c:pt>
                <c:pt idx="59">
                  <c:v>2.2474304092284108</c:v>
                </c:pt>
                <c:pt idx="60">
                  <c:v>2.4254636528896052</c:v>
                </c:pt>
                <c:pt idx="61">
                  <c:v>2.6379549437110303</c:v>
                </c:pt>
                <c:pt idx="62">
                  <c:v>2.6666699830112228</c:v>
                </c:pt>
                <c:pt idx="63">
                  <c:v>2.6149829122708765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66-46B7-93D8-E12835233BE5}"/>
            </c:ext>
          </c:extLst>
        </c:ser>
        <c:ser>
          <c:idx val="2"/>
          <c:order val="2"/>
          <c:tx>
            <c:strRef>
              <c:f>个股!$B$24</c:f>
              <c:strCache>
                <c:ptCount val="1"/>
                <c:pt idx="0">
                  <c:v>常熟银行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个股!$D$24:$BO$24</c:f>
              <c:numCache>
                <c:formatCode>0.00_);[Red]\(0.00\)</c:formatCode>
                <c:ptCount val="64"/>
                <c:pt idx="39">
                  <c:v>1.389627959914747</c:v>
                </c:pt>
                <c:pt idx="40">
                  <c:v>1.389627959914747</c:v>
                </c:pt>
                <c:pt idx="41">
                  <c:v>2.2400983184989345</c:v>
                </c:pt>
                <c:pt idx="42">
                  <c:v>2.2536336557708312</c:v>
                </c:pt>
                <c:pt idx="43">
                  <c:v>2.5559228548431951</c:v>
                </c:pt>
                <c:pt idx="44">
                  <c:v>2.6596937739277378</c:v>
                </c:pt>
                <c:pt idx="45">
                  <c:v>2.9123534030031464</c:v>
                </c:pt>
                <c:pt idx="46">
                  <c:v>2.864979722551507</c:v>
                </c:pt>
                <c:pt idx="47">
                  <c:v>2.9123534030031464</c:v>
                </c:pt>
                <c:pt idx="48">
                  <c:v>2.691276227562164</c:v>
                </c:pt>
                <c:pt idx="49">
                  <c:v>2.713835123015325</c:v>
                </c:pt>
                <c:pt idx="50">
                  <c:v>2.479222610302446</c:v>
                </c:pt>
                <c:pt idx="51">
                  <c:v>2.3055191153131029</c:v>
                </c:pt>
                <c:pt idx="52">
                  <c:v>2.3393574584928447</c:v>
                </c:pt>
                <c:pt idx="53">
                  <c:v>2.1325791201304733</c:v>
                </c:pt>
                <c:pt idx="54">
                  <c:v>2.066516649806974</c:v>
                </c:pt>
                <c:pt idx="55">
                  <c:v>1.9199405437767092</c:v>
                </c:pt>
                <c:pt idx="56">
                  <c:v>1.926133900369537</c:v>
                </c:pt>
                <c:pt idx="57">
                  <c:v>1.8992960218006152</c:v>
                </c:pt>
                <c:pt idx="58">
                  <c:v>2.0223012545591073</c:v>
                </c:pt>
                <c:pt idx="59">
                  <c:v>2.30102889225991</c:v>
                </c:pt>
                <c:pt idx="60">
                  <c:v>2.3946162742616393</c:v>
                </c:pt>
                <c:pt idx="61">
                  <c:v>2.5899290714826395</c:v>
                </c:pt>
                <c:pt idx="62">
                  <c:v>2.6489298123098162</c:v>
                </c:pt>
                <c:pt idx="63">
                  <c:v>2.6123086628308791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6-46B7-93D8-E12835233BE5}"/>
            </c:ext>
          </c:extLst>
        </c:ser>
        <c:ser>
          <c:idx val="3"/>
          <c:order val="3"/>
          <c:tx>
            <c:strRef>
              <c:f>个股!$B$25</c:f>
              <c:strCache>
                <c:ptCount val="1"/>
                <c:pt idx="0">
                  <c:v>吴江银行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个股!$D$25:$BO$25</c:f>
              <c:numCache>
                <c:formatCode>0.00_);[Red]\(0.00\)</c:formatCode>
                <c:ptCount val="64"/>
                <c:pt idx="48">
                  <c:v>2.7023679266706582</c:v>
                </c:pt>
                <c:pt idx="49">
                  <c:v>3.6520159375709662</c:v>
                </c:pt>
                <c:pt idx="50">
                  <c:v>3.2928012551869363</c:v>
                </c:pt>
                <c:pt idx="51">
                  <c:v>3.2473833068395304</c:v>
                </c:pt>
                <c:pt idx="52">
                  <c:v>3.1916430975040777</c:v>
                </c:pt>
                <c:pt idx="53">
                  <c:v>3.1648052189351557</c:v>
                </c:pt>
                <c:pt idx="54">
                  <c:v>2.8799108156650632</c:v>
                </c:pt>
                <c:pt idx="55">
                  <c:v>2.7849460145750329</c:v>
                </c:pt>
                <c:pt idx="56">
                  <c:v>2.8365573195152667</c:v>
                </c:pt>
                <c:pt idx="57">
                  <c:v>2.7932038233654701</c:v>
                </c:pt>
                <c:pt idx="58">
                  <c:v>2.2772544229415006</c:v>
                </c:pt>
                <c:pt idx="59">
                  <c:v>2.4988080151665244</c:v>
                </c:pt>
                <c:pt idx="60">
                  <c:v>1.7000818742499948</c:v>
                </c:pt>
                <c:pt idx="61">
                  <c:v>1.8523579171999058</c:v>
                </c:pt>
                <c:pt idx="62">
                  <c:v>1.9345068351070946</c:v>
                </c:pt>
                <c:pt idx="63">
                  <c:v>1.8353270439752449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66-46B7-93D8-E12835233BE5}"/>
            </c:ext>
          </c:extLst>
        </c:ser>
        <c:ser>
          <c:idx val="4"/>
          <c:order val="4"/>
          <c:tx>
            <c:strRef>
              <c:f>个股!$B$26</c:f>
              <c:strCache>
                <c:ptCount val="1"/>
                <c:pt idx="0">
                  <c:v>张家港银行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个股!$D$26:$BO$26</c:f>
              <c:numCache>
                <c:formatCode>0.00_);[Red]\(0.00\)</c:formatCode>
                <c:ptCount val="64"/>
                <c:pt idx="56">
                  <c:v>1.5372394489490555</c:v>
                </c:pt>
                <c:pt idx="57">
                  <c:v>1.6907613912882513</c:v>
                </c:pt>
                <c:pt idx="58">
                  <c:v>2.2341482661467218</c:v>
                </c:pt>
                <c:pt idx="59">
                  <c:v>3.599685542742729</c:v>
                </c:pt>
                <c:pt idx="60">
                  <c:v>3.4966642393308995</c:v>
                </c:pt>
                <c:pt idx="61">
                  <c:v>4.6460587813177758</c:v>
                </c:pt>
                <c:pt idx="62">
                  <c:v>5.0783442505360377</c:v>
                </c:pt>
                <c:pt idx="63">
                  <c:v>5.9489752656438482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66-46B7-93D8-E1283523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6976"/>
        <c:axId val="571007368"/>
      </c:lineChart>
      <c:dateAx>
        <c:axId val="571006976"/>
        <c:scaling>
          <c:orientation val="minMax"/>
          <c:min val="42583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7368"/>
        <c:crosses val="autoZero"/>
        <c:auto val="1"/>
        <c:lblOffset val="100"/>
        <c:baseTimeUnit val="days"/>
      </c:dateAx>
      <c:valAx>
        <c:axId val="571007368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6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399503722084374"/>
          <c:y val="0.82192982456140751"/>
          <c:w val="0.84780810587262156"/>
          <c:h val="0.17076023391812942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5990662293402"/>
          <c:y val="0.10184558180227471"/>
          <c:w val="0.83872657151622276"/>
          <c:h val="0.77046148618134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'债券(存单)发行'!$C$32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'债券(存单)发行'!$C$33:$C$44</c:f>
              <c:numCache>
                <c:formatCode>###,###,###,###,##0.00</c:formatCode>
                <c:ptCount val="12"/>
                <c:pt idx="0">
                  <c:v>10677.83</c:v>
                </c:pt>
                <c:pt idx="1">
                  <c:v>7925.19</c:v>
                </c:pt>
                <c:pt idx="2">
                  <c:v>22112.336800000001</c:v>
                </c:pt>
                <c:pt idx="3">
                  <c:v>22962.7176</c:v>
                </c:pt>
                <c:pt idx="4">
                  <c:v>15465.9866</c:v>
                </c:pt>
                <c:pt idx="5">
                  <c:v>20558.4781</c:v>
                </c:pt>
                <c:pt idx="6">
                  <c:v>14663.861500000001</c:v>
                </c:pt>
                <c:pt idx="7">
                  <c:v>20884.5</c:v>
                </c:pt>
                <c:pt idx="8">
                  <c:v>12656.6322</c:v>
                </c:pt>
                <c:pt idx="9">
                  <c:v>14191.466700000001</c:v>
                </c:pt>
                <c:pt idx="10">
                  <c:v>15583.058000000001</c:v>
                </c:pt>
                <c:pt idx="11">
                  <c:v>8183.14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E13-94B6-D988049E82B3}"/>
            </c:ext>
          </c:extLst>
        </c:ser>
        <c:ser>
          <c:idx val="1"/>
          <c:order val="1"/>
          <c:tx>
            <c:strRef>
              <c:f>'债券(存单)发行'!$D$32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'债券(存单)发行'!$D$33:$D$44</c:f>
              <c:numCache>
                <c:formatCode>###,###,###,###,##0.00</c:formatCode>
                <c:ptCount val="12"/>
                <c:pt idx="0">
                  <c:v>5923.47</c:v>
                </c:pt>
                <c:pt idx="1">
                  <c:v>6655.0613000000003</c:v>
                </c:pt>
                <c:pt idx="2">
                  <c:v>14845.99</c:v>
                </c:pt>
                <c:pt idx="3">
                  <c:v>14565.444600000001</c:v>
                </c:pt>
                <c:pt idx="4">
                  <c:v>14212.96</c:v>
                </c:pt>
                <c:pt idx="5">
                  <c:v>14810.0154</c:v>
                </c:pt>
                <c:pt idx="6">
                  <c:v>19567.356899999999</c:v>
                </c:pt>
                <c:pt idx="7">
                  <c:v>23921.356899999999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A-4E13-94B6-D988049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06584"/>
        <c:axId val="571010112"/>
      </c:barChart>
      <c:catAx>
        <c:axId val="5710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571010112"/>
        <c:crosses val="autoZero"/>
        <c:auto val="1"/>
        <c:lblAlgn val="ctr"/>
        <c:lblOffset val="100"/>
        <c:noMultiLvlLbl val="0"/>
      </c:catAx>
      <c:valAx>
        <c:axId val="57101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10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35296295900597224"/>
          <c:y val="1.7943569553805775E-2"/>
          <c:w val="0.31622688276584149"/>
          <c:h val="9.582690579350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隔夜拆借率!$A$3:$A$441</c:f>
              <c:numCache>
                <c:formatCode>yyyy\-mm\-dd;@</c:formatCode>
                <c:ptCount val="43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  <c:pt idx="437">
                  <c:v>43007</c:v>
                </c:pt>
                <c:pt idx="438">
                  <c:v>43008</c:v>
                </c:pt>
              </c:numCache>
            </c:numRef>
          </c:cat>
          <c:val>
            <c:numRef>
              <c:f>隔夜拆借率!$B$3:$B$441</c:f>
              <c:numCache>
                <c:formatCode>0.00%</c:formatCode>
                <c:ptCount val="439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  <c:pt idx="435">
                  <c:v>2.8629999999999999E-2</c:v>
                </c:pt>
                <c:pt idx="436">
                  <c:v>2.9169999999999998E-2</c:v>
                </c:pt>
                <c:pt idx="437">
                  <c:v>2.8039999999999999E-2</c:v>
                </c:pt>
                <c:pt idx="438">
                  <c:v>2.9380000000000003E-2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隔夜拆借率!$A$3:$A$441</c:f>
              <c:numCache>
                <c:formatCode>yyyy\-mm\-dd;@</c:formatCode>
                <c:ptCount val="43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  <c:pt idx="437">
                  <c:v>43007</c:v>
                </c:pt>
                <c:pt idx="438">
                  <c:v>43008</c:v>
                </c:pt>
              </c:numCache>
            </c:numRef>
          </c:cat>
          <c:val>
            <c:numRef>
              <c:f>隔夜拆借率!$C$3:$C$441</c:f>
              <c:numCache>
                <c:formatCode>0.00%</c:formatCode>
                <c:ptCount val="439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  <c:pt idx="435">
                  <c:v>2.9493999999999999E-2</c:v>
                </c:pt>
                <c:pt idx="436">
                  <c:v>2.9674999999999997E-2</c:v>
                </c:pt>
                <c:pt idx="437">
                  <c:v>2.9639000000000002E-2</c:v>
                </c:pt>
                <c:pt idx="438">
                  <c:v>2.9670999999999999E-2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0896"/>
        <c:axId val="571543176"/>
      </c:lineChart>
      <c:dateAx>
        <c:axId val="57101089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176"/>
        <c:crosses val="autoZero"/>
        <c:auto val="0"/>
        <c:lblOffset val="100"/>
        <c:baseTimeUnit val="days"/>
        <c:majorUnit val="1"/>
        <c:majorTimeUnit val="months"/>
      </c:dateAx>
      <c:valAx>
        <c:axId val="57154317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10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8336771926382568"/>
          <c:y val="6.6314698666539731E-2"/>
          <c:w val="0.15351342626092088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  <c:pt idx="14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  <c:pt idx="14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  <c:pt idx="1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  <c:pt idx="14">
                  <c:v>4.36E-2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  <c:pt idx="14">
                  <c:v>4.5600000000000002E-2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2392"/>
        <c:axId val="571540824"/>
      </c:lineChart>
      <c:dateAx>
        <c:axId val="57154239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571540824"/>
        <c:crosses val="autoZero"/>
        <c:auto val="1"/>
        <c:lblOffset val="100"/>
        <c:baseTimeUnit val="months"/>
      </c:dateAx>
      <c:valAx>
        <c:axId val="571540824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7154239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347381</xdr:colOff>
      <xdr:row>30</xdr:row>
      <xdr:rowOff>123263</xdr:rowOff>
    </xdr:from>
    <xdr:to>
      <xdr:col>23</xdr:col>
      <xdr:colOff>230240</xdr:colOff>
      <xdr:row>47</xdr:row>
      <xdr:rowOff>22412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917C9C-EEDD-4012-A4EF-6B2264E3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100853</xdr:colOff>
      <xdr:row>16</xdr:row>
      <xdr:rowOff>134471</xdr:rowOff>
    </xdr:from>
    <xdr:to>
      <xdr:col>19</xdr:col>
      <xdr:colOff>551330</xdr:colOff>
      <xdr:row>29</xdr:row>
      <xdr:rowOff>145676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863279-A4A4-4C89-9909-66219E336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30</xdr:row>
      <xdr:rowOff>0</xdr:rowOff>
    </xdr:from>
    <xdr:to>
      <xdr:col>2</xdr:col>
      <xdr:colOff>1524000</xdr:colOff>
      <xdr:row>40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BD1B8-C0FE-4FFD-99F8-DEC26488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1790698</xdr:colOff>
      <xdr:row>30</xdr:row>
      <xdr:rowOff>31750</xdr:rowOff>
    </xdr:from>
    <xdr:to>
      <xdr:col>6</xdr:col>
      <xdr:colOff>104775</xdr:colOff>
      <xdr:row>41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67578F-0D75-4775-B081-119018A3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30</xdr:row>
      <xdr:rowOff>85725</xdr:rowOff>
    </xdr:from>
    <xdr:to>
      <xdr:col>9</xdr:col>
      <xdr:colOff>797560</xdr:colOff>
      <xdr:row>41</xdr:row>
      <xdr:rowOff>6985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C8C96-35C5-40BA-9BD3-8FFA34D64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184150</xdr:colOff>
      <xdr:row>30</xdr:row>
      <xdr:rowOff>76200</xdr:rowOff>
    </xdr:from>
    <xdr:to>
      <xdr:col>13</xdr:col>
      <xdr:colOff>727710</xdr:colOff>
      <xdr:row>40</xdr:row>
      <xdr:rowOff>162560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BBD0A-5FC5-4D7C-8967-08C12AE80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38</xdr:row>
      <xdr:rowOff>57150</xdr:rowOff>
    </xdr:from>
    <xdr:to>
      <xdr:col>10</xdr:col>
      <xdr:colOff>174625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344</xdr:row>
      <xdr:rowOff>152400</xdr:rowOff>
    </xdr:from>
    <xdr:to>
      <xdr:col>13</xdr:col>
      <xdr:colOff>409575</xdr:colOff>
      <xdr:row>358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257176</xdr:colOff>
      <xdr:row>336</xdr:row>
      <xdr:rowOff>114299</xdr:rowOff>
    </xdr:from>
    <xdr:to>
      <xdr:col>19</xdr:col>
      <xdr:colOff>66675</xdr:colOff>
      <xdr:row>356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327</xdr:row>
      <xdr:rowOff>119061</xdr:rowOff>
    </xdr:from>
    <xdr:to>
      <xdr:col>16</xdr:col>
      <xdr:colOff>266700</xdr:colOff>
      <xdr:row>343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29439</xdr:colOff>
      <xdr:row>291</xdr:row>
      <xdr:rowOff>26844</xdr:rowOff>
    </xdr:from>
    <xdr:to>
      <xdr:col>26</xdr:col>
      <xdr:colOff>78441</xdr:colOff>
      <xdr:row>309</xdr:row>
      <xdr:rowOff>145677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iv_cashbeforetax"/>
      <definedName name="s_dq_close"/>
      <definedName name="s_est_avgbps"/>
      <definedName name="s_est_eps"/>
      <definedName name="s_fa_bps_adjust"/>
      <definedName name="s_fa_eps_adjust"/>
      <definedName name="s_fa_yoynetprofit"/>
      <definedName name="s_wq_close"/>
      <definedName name="s_w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2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O9"/>
  <sheetViews>
    <sheetView zoomScale="96" zoomScaleNormal="96" workbookViewId="0">
      <selection activeCell="D20" sqref="D20"/>
    </sheetView>
  </sheetViews>
  <sheetFormatPr defaultRowHeight="13.5" x14ac:dyDescent="0.3"/>
  <sheetData>
    <row r="1" spans="1:15" x14ac:dyDescent="0.3">
      <c r="A1" t="s">
        <v>201</v>
      </c>
    </row>
    <row r="4" spans="1:15" x14ac:dyDescent="0.3">
      <c r="N4">
        <v>1200</v>
      </c>
      <c r="O4">
        <v>100</v>
      </c>
    </row>
    <row r="5" spans="1:15" x14ac:dyDescent="0.3">
      <c r="N5">
        <v>100</v>
      </c>
      <c r="O5">
        <v>100</v>
      </c>
    </row>
    <row r="6" spans="1:15" x14ac:dyDescent="0.3">
      <c r="N6">
        <v>400</v>
      </c>
      <c r="O6">
        <v>800</v>
      </c>
    </row>
    <row r="7" spans="1:15" x14ac:dyDescent="0.3">
      <c r="N7">
        <v>200</v>
      </c>
      <c r="O7">
        <v>1000</v>
      </c>
    </row>
    <row r="8" spans="1:15" x14ac:dyDescent="0.3">
      <c r="N8">
        <v>0</v>
      </c>
      <c r="O8" s="1">
        <v>500</v>
      </c>
    </row>
    <row r="9" spans="1:15" x14ac:dyDescent="0.3">
      <c r="N9">
        <f>SUM(N4:N8)</f>
        <v>1900</v>
      </c>
      <c r="O9" s="1">
        <f>SUM(O4:O8)</f>
        <v>2500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U715"/>
  <sheetViews>
    <sheetView topLeftCell="A414" workbookViewId="0">
      <selection activeCell="H434" sqref="H434"/>
    </sheetView>
  </sheetViews>
  <sheetFormatPr defaultColWidth="9" defaultRowHeight="13.5" x14ac:dyDescent="0.3"/>
  <cols>
    <col min="1" max="1" width="11.1328125" style="1" bestFit="1" customWidth="1"/>
    <col min="2" max="2" width="11.59765625" style="183" bestFit="1" customWidth="1"/>
    <col min="3" max="3" width="9" style="183"/>
    <col min="4" max="4" width="9" style="1"/>
    <col min="5" max="5" width="11.59765625" style="1" bestFit="1" customWidth="1"/>
    <col min="6" max="6" width="12.265625" style="1" customWidth="1"/>
    <col min="7" max="7" width="12.59765625" style="1" customWidth="1"/>
    <col min="8" max="9" width="22.796875" style="1" bestFit="1" customWidth="1"/>
    <col min="10" max="10" width="9" style="1"/>
    <col min="11" max="11" width="21.59765625" style="1" bestFit="1" customWidth="1"/>
    <col min="12" max="13" width="9" style="1"/>
    <col min="14" max="14" width="16.265625" style="1" bestFit="1" customWidth="1"/>
    <col min="15" max="20" width="9" style="1"/>
    <col min="21" max="21" width="6.46484375" style="1" bestFit="1" customWidth="1"/>
    <col min="22" max="16384" width="9" style="1"/>
  </cols>
  <sheetData>
    <row r="1" spans="1:21" x14ac:dyDescent="0.3">
      <c r="A1" s="184"/>
      <c r="B1" s="185" t="s">
        <v>270</v>
      </c>
      <c r="C1" s="185" t="s">
        <v>271</v>
      </c>
      <c r="E1" s="209" t="str">
        <f>[1]!edb()</f>
        <v>Wind资讯</v>
      </c>
      <c r="F1" s="192"/>
      <c r="G1" s="192"/>
      <c r="J1" s="193"/>
      <c r="N1" s="184" t="s">
        <v>270</v>
      </c>
      <c r="O1" s="192" t="s">
        <v>87</v>
      </c>
      <c r="P1" s="192" t="s">
        <v>83</v>
      </c>
      <c r="Q1" s="192" t="s">
        <v>81</v>
      </c>
      <c r="R1" s="192" t="s">
        <v>272</v>
      </c>
      <c r="S1" s="192" t="s">
        <v>87</v>
      </c>
      <c r="T1" s="192" t="s">
        <v>83</v>
      </c>
      <c r="U1" s="192" t="s">
        <v>81</v>
      </c>
    </row>
    <row r="2" spans="1:21" x14ac:dyDescent="0.3">
      <c r="A2" s="186">
        <f>E3</f>
        <v>42374</v>
      </c>
      <c r="B2" s="183">
        <f>F3/100</f>
        <v>2.7999999999999997E-2</v>
      </c>
      <c r="C2" s="183">
        <f>G3/100</f>
        <v>3.1114000000000003E-2</v>
      </c>
      <c r="E2" s="186" t="s">
        <v>366</v>
      </c>
      <c r="F2" s="194" t="s">
        <v>367</v>
      </c>
      <c r="G2" s="187" t="s">
        <v>365</v>
      </c>
      <c r="J2" s="195"/>
      <c r="N2" s="186">
        <v>42374</v>
      </c>
      <c r="O2" s="194">
        <v>2.7999999999999997E-2</v>
      </c>
      <c r="P2" s="194"/>
      <c r="Q2" s="194"/>
      <c r="S2" s="187">
        <v>3.0601E-2</v>
      </c>
      <c r="T2" s="187">
        <v>3.1000999999999997E-2</v>
      </c>
      <c r="U2" s="187">
        <v>3.1997999999999999E-2</v>
      </c>
    </row>
    <row r="3" spans="1:21" x14ac:dyDescent="0.3">
      <c r="A3" s="186">
        <f t="shared" ref="A3:A66" si="0">E4</f>
        <v>42375</v>
      </c>
      <c r="B3" s="183">
        <f t="shared" ref="B3:C66" si="1">F4/100</f>
        <v>2.8003E-2</v>
      </c>
      <c r="C3" s="183">
        <f t="shared" si="1"/>
        <v>3.0830000000000003E-2</v>
      </c>
      <c r="E3" s="186">
        <v>42374</v>
      </c>
      <c r="F3" s="212">
        <v>2.8</v>
      </c>
      <c r="G3" s="211">
        <v>3.1114000000000002</v>
      </c>
      <c r="H3" s="211"/>
      <c r="I3" s="211"/>
      <c r="J3" s="195"/>
      <c r="N3" s="186">
        <v>42375</v>
      </c>
      <c r="O3" s="194">
        <v>2.8003E-2</v>
      </c>
      <c r="P3" s="194"/>
      <c r="Q3" s="194"/>
      <c r="S3" s="187">
        <v>3.0501E-2</v>
      </c>
      <c r="T3" s="187">
        <v>3.1401999999999999E-2</v>
      </c>
      <c r="U3" s="187">
        <v>3.1000999999999997E-2</v>
      </c>
    </row>
    <row r="4" spans="1:21" x14ac:dyDescent="0.3">
      <c r="A4" s="186">
        <f t="shared" si="0"/>
        <v>42376</v>
      </c>
      <c r="B4" s="183">
        <f t="shared" si="1"/>
        <v>2.9243000000000002E-2</v>
      </c>
      <c r="C4" s="183">
        <f t="shared" si="1"/>
        <v>3.0681E-2</v>
      </c>
      <c r="E4" s="186">
        <v>42375</v>
      </c>
      <c r="F4" s="212">
        <v>2.8003</v>
      </c>
      <c r="G4" s="211">
        <v>3.0830000000000002</v>
      </c>
      <c r="H4" s="211"/>
      <c r="I4" s="211"/>
      <c r="J4" s="195"/>
      <c r="N4" s="186">
        <v>42376</v>
      </c>
      <c r="O4" s="194"/>
      <c r="P4" s="194">
        <v>2.9243000000000002E-2</v>
      </c>
      <c r="Q4" s="194"/>
      <c r="S4" s="187">
        <v>3.0513999999999999E-2</v>
      </c>
      <c r="T4" s="187">
        <v>3.1068999999999999E-2</v>
      </c>
      <c r="U4" s="187"/>
    </row>
    <row r="5" spans="1:21" x14ac:dyDescent="0.3">
      <c r="A5" s="186">
        <f t="shared" si="0"/>
        <v>42377</v>
      </c>
      <c r="B5" s="183">
        <f t="shared" si="1"/>
        <v>2.8129000000000001E-2</v>
      </c>
      <c r="C5" s="183">
        <f t="shared" si="1"/>
        <v>3.0076000000000002E-2</v>
      </c>
      <c r="E5" s="186">
        <v>42376</v>
      </c>
      <c r="F5" s="212">
        <v>2.9243000000000001</v>
      </c>
      <c r="G5" s="211">
        <v>3.0680999999999998</v>
      </c>
      <c r="H5" s="211"/>
      <c r="I5" s="211"/>
      <c r="J5" s="195"/>
      <c r="N5" s="186">
        <v>42377</v>
      </c>
      <c r="O5" s="194">
        <v>2.8007000000000001E-2</v>
      </c>
      <c r="P5" s="194">
        <v>2.8169E-2</v>
      </c>
      <c r="Q5" s="194"/>
      <c r="S5" s="187">
        <v>2.9933999999999999E-2</v>
      </c>
      <c r="T5" s="187">
        <v>3.0001000000000003E-2</v>
      </c>
      <c r="U5" s="187">
        <v>3.1000999999999997E-2</v>
      </c>
    </row>
    <row r="6" spans="1:21" x14ac:dyDescent="0.3">
      <c r="A6" s="186">
        <f t="shared" si="0"/>
        <v>42380</v>
      </c>
      <c r="B6" s="183">
        <f t="shared" si="1"/>
        <v>2.8471000000000003E-2</v>
      </c>
      <c r="C6" s="183">
        <f t="shared" si="1"/>
        <v>2.9083999999999999E-2</v>
      </c>
      <c r="E6" s="186">
        <v>42377</v>
      </c>
      <c r="F6" s="212">
        <v>2.8129</v>
      </c>
      <c r="G6" s="211">
        <v>3.0076000000000001</v>
      </c>
      <c r="H6" s="211"/>
      <c r="I6" s="211"/>
      <c r="J6" s="195"/>
      <c r="N6" s="186">
        <v>42380</v>
      </c>
      <c r="O6" s="194">
        <v>2.7757999999999998E-2</v>
      </c>
      <c r="P6" s="194">
        <v>2.8827999999999999E-2</v>
      </c>
      <c r="Q6" s="194"/>
      <c r="S6" s="187">
        <v>2.9100999999999998E-2</v>
      </c>
      <c r="T6" s="187">
        <v>2.9001000000000002E-2</v>
      </c>
      <c r="U6" s="187"/>
    </row>
    <row r="7" spans="1:21" x14ac:dyDescent="0.3">
      <c r="A7" s="186">
        <f t="shared" si="0"/>
        <v>42381</v>
      </c>
      <c r="B7" s="183">
        <f t="shared" si="1"/>
        <v>2.8267E-2</v>
      </c>
      <c r="C7" s="183">
        <f t="shared" si="1"/>
        <v>2.9708000000000002E-2</v>
      </c>
      <c r="E7" s="186">
        <v>42380</v>
      </c>
      <c r="F7" s="212">
        <v>2.8471000000000002</v>
      </c>
      <c r="G7" s="211">
        <v>2.9083999999999999</v>
      </c>
      <c r="H7" s="211"/>
      <c r="I7" s="211"/>
      <c r="J7" s="195"/>
      <c r="N7" s="186">
        <v>42381</v>
      </c>
      <c r="O7" s="194">
        <v>2.6998999999999999E-2</v>
      </c>
      <c r="P7" s="194">
        <v>2.8275000000000002E-2</v>
      </c>
      <c r="Q7" s="194">
        <v>2.9505E-2</v>
      </c>
      <c r="S7" s="187">
        <v>2.8250999999999998E-2</v>
      </c>
      <c r="T7" s="187">
        <v>3.0299E-2</v>
      </c>
      <c r="U7" s="187">
        <v>3.1833E-2</v>
      </c>
    </row>
    <row r="8" spans="1:21" x14ac:dyDescent="0.3">
      <c r="A8" s="186">
        <f t="shared" si="0"/>
        <v>42382</v>
      </c>
      <c r="B8" s="183">
        <f t="shared" si="1"/>
        <v>2.7804000000000002E-2</v>
      </c>
      <c r="C8" s="183">
        <f t="shared" si="1"/>
        <v>2.8734000000000003E-2</v>
      </c>
      <c r="E8" s="186">
        <v>42381</v>
      </c>
      <c r="F8" s="212">
        <v>2.8267000000000002</v>
      </c>
      <c r="G8" s="211">
        <v>2.9708000000000001</v>
      </c>
      <c r="H8" s="211"/>
      <c r="I8" s="211"/>
      <c r="J8" s="195"/>
      <c r="N8" s="186">
        <v>42382</v>
      </c>
      <c r="O8" s="194">
        <v>2.6505999999999998E-2</v>
      </c>
      <c r="P8" s="194">
        <v>2.7921999999999999E-2</v>
      </c>
      <c r="Q8" s="194"/>
      <c r="S8" s="187">
        <v>2.6950999999999999E-2</v>
      </c>
      <c r="T8" s="187">
        <v>2.7999999999999997E-2</v>
      </c>
      <c r="U8" s="187">
        <v>3.1510999999999997E-2</v>
      </c>
    </row>
    <row r="9" spans="1:21" x14ac:dyDescent="0.3">
      <c r="A9" s="186">
        <f t="shared" si="0"/>
        <v>42383</v>
      </c>
      <c r="B9" s="183">
        <f t="shared" si="1"/>
        <v>2.7200000000000002E-2</v>
      </c>
      <c r="C9" s="183">
        <f t="shared" si="1"/>
        <v>2.7869999999999999E-2</v>
      </c>
      <c r="E9" s="186">
        <v>42382</v>
      </c>
      <c r="F9" s="212">
        <v>2.7804000000000002</v>
      </c>
      <c r="G9" s="211">
        <v>2.8734000000000002</v>
      </c>
      <c r="H9" s="211"/>
      <c r="I9" s="211"/>
      <c r="J9" s="195"/>
      <c r="N9" s="186">
        <v>42383</v>
      </c>
      <c r="O9" s="194">
        <v>2.6008E-2</v>
      </c>
      <c r="P9" s="194">
        <v>2.6196999999999998E-2</v>
      </c>
      <c r="Q9" s="194">
        <v>2.7999999999999997E-2</v>
      </c>
      <c r="S9" s="187">
        <v>2.6699999999999998E-2</v>
      </c>
      <c r="T9" s="187">
        <v>2.8751000000000002E-2</v>
      </c>
      <c r="U9" s="187">
        <v>2.6998999999999999E-2</v>
      </c>
    </row>
    <row r="10" spans="1:21" x14ac:dyDescent="0.3">
      <c r="A10" s="186">
        <f t="shared" si="0"/>
        <v>42384</v>
      </c>
      <c r="B10" s="183">
        <f t="shared" si="1"/>
        <v>2.6308999999999999E-2</v>
      </c>
      <c r="C10" s="183">
        <f t="shared" si="1"/>
        <v>2.6945999999999998E-2</v>
      </c>
      <c r="E10" s="186">
        <v>42383</v>
      </c>
      <c r="F10" s="212">
        <v>2.72</v>
      </c>
      <c r="G10" s="211">
        <v>2.7869999999999999</v>
      </c>
      <c r="H10" s="211"/>
      <c r="I10" s="211"/>
      <c r="J10" s="195"/>
      <c r="N10" s="186">
        <v>42384</v>
      </c>
      <c r="O10" s="194">
        <v>2.5498E-2</v>
      </c>
      <c r="P10" s="194">
        <v>2.6631000000000002E-2</v>
      </c>
      <c r="Q10" s="194">
        <v>2.7454999999999997E-2</v>
      </c>
      <c r="S10" s="187">
        <v>2.6341E-2</v>
      </c>
      <c r="T10" s="187">
        <v>2.6501E-2</v>
      </c>
      <c r="U10" s="187">
        <v>2.8652E-2</v>
      </c>
    </row>
    <row r="11" spans="1:21" x14ac:dyDescent="0.3">
      <c r="A11" s="186">
        <f t="shared" si="0"/>
        <v>42387</v>
      </c>
      <c r="B11" s="183">
        <f t="shared" si="1"/>
        <v>2.6105E-2</v>
      </c>
      <c r="C11" s="183">
        <f t="shared" si="1"/>
        <v>2.7168999999999999E-2</v>
      </c>
      <c r="E11" s="186">
        <v>42384</v>
      </c>
      <c r="F11" s="212">
        <v>2.6309</v>
      </c>
      <c r="G11" s="211">
        <v>2.6945999999999999</v>
      </c>
      <c r="H11" s="211"/>
      <c r="I11" s="211"/>
      <c r="J11" s="195"/>
      <c r="N11" s="186">
        <v>42387</v>
      </c>
      <c r="O11" s="194">
        <v>2.5498E-2</v>
      </c>
      <c r="P11" s="194">
        <v>2.6305000000000002E-2</v>
      </c>
      <c r="Q11" s="194">
        <v>2.7004E-2</v>
      </c>
      <c r="S11" s="187">
        <v>2.6501E-2</v>
      </c>
      <c r="T11" s="187">
        <v>2.8001999999999999E-2</v>
      </c>
      <c r="U11" s="187"/>
    </row>
    <row r="12" spans="1:21" x14ac:dyDescent="0.3">
      <c r="A12" s="186">
        <f t="shared" si="0"/>
        <v>42388</v>
      </c>
      <c r="B12" s="183">
        <f t="shared" si="1"/>
        <v>2.6456E-2</v>
      </c>
      <c r="C12" s="183">
        <f t="shared" si="1"/>
        <v>2.7715999999999998E-2</v>
      </c>
      <c r="E12" s="186">
        <v>42387</v>
      </c>
      <c r="F12" s="212">
        <v>2.6105</v>
      </c>
      <c r="G12" s="211">
        <v>2.7168999999999999</v>
      </c>
      <c r="H12" s="211"/>
      <c r="I12" s="211"/>
      <c r="J12" s="195"/>
      <c r="N12" s="186">
        <v>42388</v>
      </c>
      <c r="O12" s="194">
        <v>2.5500999999999999E-2</v>
      </c>
      <c r="P12" s="194">
        <v>2.6103000000000001E-2</v>
      </c>
      <c r="Q12" s="194">
        <v>2.717E-2</v>
      </c>
      <c r="S12" s="187">
        <v>2.6901000000000001E-2</v>
      </c>
      <c r="T12" s="187">
        <v>2.7356999999999999E-2</v>
      </c>
      <c r="U12" s="187">
        <v>2.9003999999999999E-2</v>
      </c>
    </row>
    <row r="13" spans="1:21" x14ac:dyDescent="0.3">
      <c r="A13" s="186">
        <f t="shared" si="0"/>
        <v>42389</v>
      </c>
      <c r="B13" s="183">
        <f t="shared" si="1"/>
        <v>2.7841000000000001E-2</v>
      </c>
      <c r="C13" s="183">
        <f t="shared" si="1"/>
        <v>2.8849999999999997E-2</v>
      </c>
      <c r="E13" s="186">
        <v>42388</v>
      </c>
      <c r="F13" s="212">
        <v>2.6456</v>
      </c>
      <c r="G13" s="211">
        <v>2.7715999999999998</v>
      </c>
      <c r="H13" s="211"/>
      <c r="I13" s="211"/>
      <c r="J13" s="195"/>
      <c r="N13" s="186">
        <v>42389</v>
      </c>
      <c r="O13" s="194">
        <v>2.6998999999999999E-2</v>
      </c>
      <c r="P13" s="194">
        <v>2.8400999999999999E-2</v>
      </c>
      <c r="Q13" s="194">
        <v>2.8170999999999998E-2</v>
      </c>
      <c r="S13" s="187"/>
      <c r="T13" s="187">
        <v>2.8751000000000002E-2</v>
      </c>
      <c r="U13" s="187">
        <v>2.9831E-2</v>
      </c>
    </row>
    <row r="14" spans="1:21" x14ac:dyDescent="0.3">
      <c r="A14" s="186">
        <f t="shared" si="0"/>
        <v>42390</v>
      </c>
      <c r="B14" s="183">
        <f t="shared" si="1"/>
        <v>3.1791E-2</v>
      </c>
      <c r="C14" s="183">
        <f t="shared" si="1"/>
        <v>3.3089E-2</v>
      </c>
      <c r="E14" s="186">
        <v>42389</v>
      </c>
      <c r="F14" s="212">
        <v>2.7841</v>
      </c>
      <c r="G14" s="211">
        <v>2.8849999999999998</v>
      </c>
      <c r="H14" s="211"/>
      <c r="I14" s="211"/>
      <c r="J14" s="195"/>
      <c r="N14" s="186">
        <v>42390</v>
      </c>
      <c r="O14" s="194"/>
      <c r="P14" s="194">
        <v>3.1670999999999998E-2</v>
      </c>
      <c r="Q14" s="194">
        <v>3.1881E-2</v>
      </c>
      <c r="S14" s="187">
        <v>3.2999000000000001E-2</v>
      </c>
      <c r="T14" s="187">
        <v>3.1213999999999999E-2</v>
      </c>
      <c r="U14" s="187">
        <v>3.4049999999999997E-2</v>
      </c>
    </row>
    <row r="15" spans="1:21" x14ac:dyDescent="0.3">
      <c r="A15" s="186">
        <f t="shared" si="0"/>
        <v>42391</v>
      </c>
      <c r="B15" s="183">
        <f t="shared" si="1"/>
        <v>3.3190999999999998E-2</v>
      </c>
      <c r="C15" s="183">
        <f t="shared" si="1"/>
        <v>3.3901000000000001E-2</v>
      </c>
      <c r="E15" s="186">
        <v>42390</v>
      </c>
      <c r="F15" s="212">
        <v>3.1791</v>
      </c>
      <c r="G15" s="211">
        <v>3.3089</v>
      </c>
      <c r="H15" s="211"/>
      <c r="I15" s="211"/>
      <c r="N15" s="186">
        <v>42391</v>
      </c>
      <c r="O15" s="194">
        <v>3.1002000000000002E-2</v>
      </c>
      <c r="P15" s="194">
        <v>3.3703999999999998E-2</v>
      </c>
      <c r="Q15" s="194">
        <v>3.3002999999999998E-2</v>
      </c>
      <c r="S15" s="187">
        <v>3.4001000000000003E-2</v>
      </c>
      <c r="T15" s="187">
        <v>3.4001000000000003E-2</v>
      </c>
      <c r="U15" s="187">
        <v>3.3800999999999998E-2</v>
      </c>
    </row>
    <row r="16" spans="1:21" x14ac:dyDescent="0.3">
      <c r="A16" s="186">
        <f t="shared" si="0"/>
        <v>42394</v>
      </c>
      <c r="B16" s="183">
        <f t="shared" si="1"/>
        <v>3.243E-2</v>
      </c>
      <c r="C16" s="183">
        <f t="shared" si="1"/>
        <v>3.2001000000000002E-2</v>
      </c>
      <c r="E16" s="186">
        <v>42391</v>
      </c>
      <c r="F16" s="212">
        <v>3.3191000000000002</v>
      </c>
      <c r="G16" s="211">
        <v>3.3900999999999999</v>
      </c>
      <c r="H16" s="211"/>
      <c r="I16" s="211"/>
      <c r="N16" s="186">
        <v>42394</v>
      </c>
      <c r="O16" s="194"/>
      <c r="P16" s="194">
        <v>3.2000000000000001E-2</v>
      </c>
      <c r="Q16" s="194">
        <v>3.3005E-2</v>
      </c>
      <c r="S16" s="187"/>
      <c r="T16" s="187">
        <v>3.1997999999999999E-2</v>
      </c>
      <c r="U16" s="187">
        <v>3.3002999999999998E-2</v>
      </c>
    </row>
    <row r="17" spans="1:21" x14ac:dyDescent="0.3">
      <c r="A17" s="186">
        <f t="shared" si="0"/>
        <v>42395</v>
      </c>
      <c r="B17" s="183">
        <f t="shared" si="1"/>
        <v>3.2502000000000003E-2</v>
      </c>
      <c r="C17" s="183">
        <f t="shared" si="1"/>
        <v>3.1713999999999999E-2</v>
      </c>
      <c r="E17" s="186">
        <v>42394</v>
      </c>
      <c r="F17" s="212">
        <v>3.2429999999999999</v>
      </c>
      <c r="G17" s="211">
        <v>3.2000999999999999</v>
      </c>
      <c r="H17" s="211"/>
      <c r="I17" s="211"/>
      <c r="N17" s="186">
        <v>42395</v>
      </c>
      <c r="O17" s="194"/>
      <c r="P17" s="194">
        <v>3.2288000000000004E-2</v>
      </c>
      <c r="Q17" s="194">
        <v>3.3001000000000003E-2</v>
      </c>
      <c r="S17" s="187"/>
      <c r="T17" s="187">
        <v>3.175E-2</v>
      </c>
      <c r="U17" s="187">
        <v>3.15E-2</v>
      </c>
    </row>
    <row r="18" spans="1:21" x14ac:dyDescent="0.3">
      <c r="A18" s="186">
        <f t="shared" si="0"/>
        <v>42396</v>
      </c>
      <c r="B18" s="183">
        <f t="shared" si="1"/>
        <v>3.2002999999999997E-2</v>
      </c>
      <c r="C18" s="183">
        <f t="shared" si="1"/>
        <v>3.1307000000000001E-2</v>
      </c>
      <c r="E18" s="186">
        <v>42395</v>
      </c>
      <c r="F18" s="212">
        <v>3.2502</v>
      </c>
      <c r="G18" s="211">
        <v>3.1714000000000002</v>
      </c>
      <c r="H18" s="211"/>
      <c r="I18" s="211"/>
      <c r="N18" s="186">
        <v>42396</v>
      </c>
      <c r="O18" s="194">
        <v>3.0005E-2</v>
      </c>
      <c r="P18" s="194">
        <v>3.2280000000000003E-2</v>
      </c>
      <c r="Q18" s="194">
        <v>3.2506E-2</v>
      </c>
      <c r="S18" s="187">
        <v>3.0001000000000003E-2</v>
      </c>
      <c r="T18" s="187">
        <v>3.1469999999999998E-2</v>
      </c>
      <c r="U18" s="187">
        <v>3.2031000000000004E-2</v>
      </c>
    </row>
    <row r="19" spans="1:21" x14ac:dyDescent="0.3">
      <c r="A19" s="186">
        <f t="shared" si="0"/>
        <v>42397</v>
      </c>
      <c r="B19" s="183">
        <f t="shared" si="1"/>
        <v>3.2004999999999999E-2</v>
      </c>
      <c r="C19" s="183">
        <f t="shared" si="1"/>
        <v>3.1518000000000004E-2</v>
      </c>
      <c r="E19" s="186">
        <v>42396</v>
      </c>
      <c r="F19" s="212">
        <v>3.2002999999999999</v>
      </c>
      <c r="G19" s="211">
        <v>3.1307</v>
      </c>
      <c r="H19" s="211"/>
      <c r="I19" s="211"/>
      <c r="N19" s="186">
        <v>42397</v>
      </c>
      <c r="O19" s="194">
        <v>3.0005E-2</v>
      </c>
      <c r="P19" s="194">
        <v>3.1904000000000002E-2</v>
      </c>
      <c r="Q19" s="194">
        <v>3.3107999999999999E-2</v>
      </c>
      <c r="S19" s="187">
        <v>3.0322000000000002E-2</v>
      </c>
      <c r="T19" s="187">
        <v>3.184E-2</v>
      </c>
      <c r="U19" s="187">
        <v>3.2004000000000005E-2</v>
      </c>
    </row>
    <row r="20" spans="1:21" x14ac:dyDescent="0.3">
      <c r="A20" s="186">
        <f t="shared" si="0"/>
        <v>42398</v>
      </c>
      <c r="B20" s="183">
        <f t="shared" si="1"/>
        <v>3.2561E-2</v>
      </c>
      <c r="C20" s="183">
        <f t="shared" si="1"/>
        <v>3.2129999999999999E-2</v>
      </c>
      <c r="E20" s="186">
        <v>42397</v>
      </c>
      <c r="F20" s="212">
        <v>3.2004999999999999</v>
      </c>
      <c r="G20" s="211">
        <v>3.1518000000000002</v>
      </c>
      <c r="H20" s="211"/>
      <c r="I20" s="211"/>
      <c r="N20" s="186">
        <v>42398</v>
      </c>
      <c r="O20" s="194"/>
      <c r="P20" s="194">
        <v>3.2454999999999998E-2</v>
      </c>
      <c r="Q20" s="194">
        <v>3.2772999999999997E-2</v>
      </c>
      <c r="S20" s="187">
        <v>3.0600000000000002E-2</v>
      </c>
      <c r="T20" s="187">
        <v>3.2063000000000001E-2</v>
      </c>
      <c r="U20" s="187">
        <v>3.2418000000000002E-2</v>
      </c>
    </row>
    <row r="21" spans="1:21" x14ac:dyDescent="0.3">
      <c r="A21" s="186">
        <f t="shared" si="0"/>
        <v>42401</v>
      </c>
      <c r="B21" s="183">
        <f t="shared" si="1"/>
        <v>3.1566000000000004E-2</v>
      </c>
      <c r="C21" s="183">
        <f t="shared" si="1"/>
        <v>3.1697999999999997E-2</v>
      </c>
      <c r="E21" s="186">
        <v>42398</v>
      </c>
      <c r="F21" s="212">
        <v>3.2561</v>
      </c>
      <c r="G21" s="211">
        <v>3.2130000000000001</v>
      </c>
      <c r="H21" s="211"/>
      <c r="I21" s="211"/>
      <c r="N21" s="186">
        <v>42401</v>
      </c>
      <c r="O21" s="194">
        <v>3.0003999999999999E-2</v>
      </c>
      <c r="P21" s="194">
        <v>3.2202000000000001E-2</v>
      </c>
      <c r="Q21" s="194">
        <v>3.3103E-2</v>
      </c>
      <c r="S21" s="187">
        <v>3.0426000000000002E-2</v>
      </c>
      <c r="T21" s="187">
        <v>3.2409E-2</v>
      </c>
      <c r="U21" s="187">
        <v>3.175E-2</v>
      </c>
    </row>
    <row r="22" spans="1:21" x14ac:dyDescent="0.3">
      <c r="A22" s="186">
        <f t="shared" si="0"/>
        <v>42402</v>
      </c>
      <c r="B22" s="183">
        <f t="shared" si="1"/>
        <v>3.2203000000000002E-2</v>
      </c>
      <c r="C22" s="183">
        <f t="shared" si="1"/>
        <v>3.1406999999999997E-2</v>
      </c>
      <c r="E22" s="186">
        <v>42401</v>
      </c>
      <c r="F22" s="212">
        <v>3.1566000000000001</v>
      </c>
      <c r="G22" s="211">
        <v>3.1698</v>
      </c>
      <c r="H22" s="211"/>
      <c r="I22" s="211"/>
      <c r="N22" s="186">
        <v>42402</v>
      </c>
      <c r="O22" s="194">
        <v>3.0001000000000003E-2</v>
      </c>
      <c r="P22" s="194">
        <v>3.2549000000000002E-2</v>
      </c>
      <c r="Q22" s="194">
        <v>3.3001000000000003E-2</v>
      </c>
      <c r="S22" s="187">
        <v>3.0499999999999999E-2</v>
      </c>
      <c r="T22" s="187">
        <v>3.2034E-2</v>
      </c>
      <c r="U22" s="187">
        <v>3.1375E-2</v>
      </c>
    </row>
    <row r="23" spans="1:21" x14ac:dyDescent="0.3">
      <c r="A23" s="186">
        <f t="shared" si="0"/>
        <v>42403</v>
      </c>
      <c r="B23" s="183">
        <f t="shared" si="1"/>
        <v>3.2023000000000003E-2</v>
      </c>
      <c r="C23" s="183">
        <f t="shared" si="1"/>
        <v>3.2014000000000001E-2</v>
      </c>
      <c r="E23" s="186">
        <v>42402</v>
      </c>
      <c r="F23" s="212">
        <v>3.2202999999999999</v>
      </c>
      <c r="G23" s="211">
        <v>3.1406999999999998</v>
      </c>
      <c r="H23" s="211"/>
      <c r="I23" s="211"/>
      <c r="N23" s="186">
        <v>42403</v>
      </c>
      <c r="O23" s="194">
        <v>3.0003999999999999E-2</v>
      </c>
      <c r="P23" s="194">
        <v>3.2412000000000003E-2</v>
      </c>
      <c r="Q23" s="194">
        <v>3.2979000000000001E-2</v>
      </c>
      <c r="S23" s="187">
        <v>3.0539999999999998E-2</v>
      </c>
      <c r="T23" s="187">
        <v>3.2086000000000003E-2</v>
      </c>
      <c r="U23" s="187">
        <v>3.3734E-2</v>
      </c>
    </row>
    <row r="24" spans="1:21" x14ac:dyDescent="0.3">
      <c r="A24" s="186">
        <f t="shared" si="0"/>
        <v>42404</v>
      </c>
      <c r="B24" s="183">
        <f t="shared" si="1"/>
        <v>3.1118E-2</v>
      </c>
      <c r="C24" s="183">
        <f t="shared" si="1"/>
        <v>3.1518000000000004E-2</v>
      </c>
      <c r="E24" s="186">
        <v>42403</v>
      </c>
      <c r="F24" s="212">
        <v>3.2023000000000001</v>
      </c>
      <c r="G24" s="211">
        <v>3.2014</v>
      </c>
      <c r="H24" s="211"/>
      <c r="I24" s="211"/>
      <c r="N24" s="186">
        <v>42404</v>
      </c>
      <c r="O24" s="194">
        <v>2.9937999999999999E-2</v>
      </c>
      <c r="P24" s="194">
        <v>3.1751000000000001E-2</v>
      </c>
      <c r="Q24" s="194">
        <v>3.2509999999999997E-2</v>
      </c>
      <c r="S24" s="187">
        <v>3.0360999999999999E-2</v>
      </c>
      <c r="T24" s="187">
        <v>3.2261999999999999E-2</v>
      </c>
      <c r="U24" s="187">
        <v>3.2205999999999999E-2</v>
      </c>
    </row>
    <row r="25" spans="1:21" x14ac:dyDescent="0.3">
      <c r="A25" s="186">
        <f t="shared" si="0"/>
        <v>42405</v>
      </c>
      <c r="B25" s="183">
        <f t="shared" si="1"/>
        <v>3.2162000000000003E-2</v>
      </c>
      <c r="C25" s="183">
        <f t="shared" si="1"/>
        <v>3.0773000000000002E-2</v>
      </c>
      <c r="E25" s="186">
        <v>42404</v>
      </c>
      <c r="F25" s="212">
        <v>3.1118000000000001</v>
      </c>
      <c r="G25" s="211">
        <v>3.1518000000000002</v>
      </c>
      <c r="H25" s="211"/>
      <c r="I25" s="211"/>
      <c r="N25" s="186">
        <v>42405</v>
      </c>
      <c r="O25" s="194"/>
      <c r="P25" s="194">
        <v>3.1999E-2</v>
      </c>
      <c r="Q25" s="194">
        <v>3.2488999999999997E-2</v>
      </c>
      <c r="S25" s="187">
        <v>3.0099999999999998E-2</v>
      </c>
      <c r="T25" s="187">
        <v>3.1669000000000003E-2</v>
      </c>
      <c r="U25" s="187"/>
    </row>
    <row r="26" spans="1:21" x14ac:dyDescent="0.3">
      <c r="A26" s="186">
        <f t="shared" si="0"/>
        <v>42406</v>
      </c>
      <c r="B26" s="183">
        <v>0.03</v>
      </c>
      <c r="C26" s="183">
        <f t="shared" si="1"/>
        <v>3.0752000000000002E-2</v>
      </c>
      <c r="E26" s="186">
        <v>42405</v>
      </c>
      <c r="F26" s="212">
        <v>3.2162000000000002</v>
      </c>
      <c r="G26" s="211">
        <v>3.0773000000000001</v>
      </c>
      <c r="H26" s="211"/>
      <c r="I26" s="211"/>
      <c r="N26" s="186">
        <v>42406</v>
      </c>
      <c r="O26" s="194"/>
      <c r="P26" s="194"/>
      <c r="Q26" s="194"/>
      <c r="S26" s="187">
        <v>3.0002000000000001E-2</v>
      </c>
      <c r="T26" s="187"/>
      <c r="U26" s="187"/>
    </row>
    <row r="27" spans="1:21" x14ac:dyDescent="0.3">
      <c r="A27" s="186">
        <f t="shared" si="0"/>
        <v>42414</v>
      </c>
      <c r="B27" s="183">
        <f t="shared" si="1"/>
        <v>3.0007000000000002E-2</v>
      </c>
      <c r="C27" s="183">
        <f t="shared" si="1"/>
        <v>3.0001000000000003E-2</v>
      </c>
      <c r="E27" s="186">
        <v>42406</v>
      </c>
      <c r="F27" s="212">
        <v>0</v>
      </c>
      <c r="G27" s="211">
        <v>3.0752000000000002</v>
      </c>
      <c r="H27" s="211"/>
      <c r="I27" s="211"/>
      <c r="N27" s="186">
        <v>42414</v>
      </c>
      <c r="O27" s="194"/>
      <c r="P27" s="194"/>
      <c r="Q27" s="194">
        <v>3.0007000000000002E-2</v>
      </c>
      <c r="S27" s="187">
        <v>3.0001000000000003E-2</v>
      </c>
      <c r="T27" s="187"/>
      <c r="U27" s="187"/>
    </row>
    <row r="28" spans="1:21" x14ac:dyDescent="0.3">
      <c r="A28" s="186">
        <f t="shared" si="0"/>
        <v>42415</v>
      </c>
      <c r="B28" s="183">
        <f t="shared" si="1"/>
        <v>2.9906000000000002E-2</v>
      </c>
      <c r="C28" s="183">
        <f t="shared" si="1"/>
        <v>3.0876999999999998E-2</v>
      </c>
      <c r="E28" s="186">
        <v>42414</v>
      </c>
      <c r="F28" s="212">
        <v>3.0007000000000001</v>
      </c>
      <c r="G28" s="211">
        <v>3.0001000000000002</v>
      </c>
      <c r="H28" s="211"/>
      <c r="I28" s="211"/>
      <c r="N28" s="186">
        <v>42415</v>
      </c>
      <c r="O28" s="194"/>
      <c r="P28" s="194">
        <v>2.9906000000000002E-2</v>
      </c>
      <c r="Q28" s="194"/>
      <c r="S28" s="187">
        <v>0.03</v>
      </c>
      <c r="T28" s="187">
        <v>3.117E-2</v>
      </c>
      <c r="U28" s="187"/>
    </row>
    <row r="29" spans="1:21" x14ac:dyDescent="0.3">
      <c r="A29" s="186">
        <f t="shared" si="0"/>
        <v>42416</v>
      </c>
      <c r="B29" s="183">
        <f t="shared" si="1"/>
        <v>2.9230999999999997E-2</v>
      </c>
      <c r="C29" s="183">
        <f t="shared" si="1"/>
        <v>3.0346999999999999E-2</v>
      </c>
      <c r="E29" s="186">
        <v>42415</v>
      </c>
      <c r="F29" s="212">
        <v>2.9906000000000001</v>
      </c>
      <c r="G29" s="211">
        <v>3.0876999999999999</v>
      </c>
      <c r="H29" s="211"/>
      <c r="I29" s="211"/>
      <c r="N29" s="186">
        <v>42416</v>
      </c>
      <c r="O29" s="194">
        <v>2.8334000000000002E-2</v>
      </c>
      <c r="P29" s="194">
        <v>2.9255E-2</v>
      </c>
      <c r="Q29" s="194">
        <v>3.0501999999999998E-2</v>
      </c>
      <c r="S29" s="187">
        <v>2.9563000000000002E-2</v>
      </c>
      <c r="T29" s="187">
        <v>3.0447000000000002E-2</v>
      </c>
      <c r="U29" s="187">
        <v>3.1588999999999999E-2</v>
      </c>
    </row>
    <row r="30" spans="1:21" x14ac:dyDescent="0.3">
      <c r="A30" s="186">
        <f t="shared" si="0"/>
        <v>42417</v>
      </c>
      <c r="B30" s="183">
        <f t="shared" si="1"/>
        <v>2.8570999999999999E-2</v>
      </c>
      <c r="C30" s="183">
        <f t="shared" si="1"/>
        <v>2.9996999999999999E-2</v>
      </c>
      <c r="E30" s="186">
        <v>42416</v>
      </c>
      <c r="F30" s="212">
        <v>2.9230999999999998</v>
      </c>
      <c r="G30" s="211">
        <v>3.0347</v>
      </c>
      <c r="H30" s="211"/>
      <c r="I30" s="211"/>
      <c r="N30" s="186">
        <v>42417</v>
      </c>
      <c r="O30" s="194">
        <v>2.7302E-2</v>
      </c>
      <c r="P30" s="194">
        <v>2.8702999999999999E-2</v>
      </c>
      <c r="Q30" s="194">
        <v>2.9289999999999997E-2</v>
      </c>
      <c r="S30" s="187">
        <v>2.9001000000000002E-2</v>
      </c>
      <c r="T30" s="187">
        <v>2.9991E-2</v>
      </c>
      <c r="U30" s="187">
        <v>3.1E-2</v>
      </c>
    </row>
    <row r="31" spans="1:21" x14ac:dyDescent="0.3">
      <c r="A31" s="186">
        <f t="shared" si="0"/>
        <v>42418</v>
      </c>
      <c r="B31" s="183">
        <f t="shared" si="1"/>
        <v>2.7942000000000002E-2</v>
      </c>
      <c r="C31" s="183">
        <f t="shared" si="1"/>
        <v>2.9758E-2</v>
      </c>
      <c r="E31" s="186">
        <v>42417</v>
      </c>
      <c r="F31" s="212">
        <v>2.8571</v>
      </c>
      <c r="G31" s="211">
        <v>2.9996999999999998</v>
      </c>
      <c r="H31" s="211"/>
      <c r="I31" s="211"/>
      <c r="N31" s="186">
        <v>42418</v>
      </c>
      <c r="O31" s="194">
        <v>2.7139000000000003E-2</v>
      </c>
      <c r="P31" s="194">
        <v>2.8380000000000002E-2</v>
      </c>
      <c r="Q31" s="194">
        <v>2.9199000000000003E-2</v>
      </c>
      <c r="S31" s="187">
        <v>2.8559000000000001E-2</v>
      </c>
      <c r="T31" s="187">
        <v>3.0009000000000001E-2</v>
      </c>
      <c r="U31" s="187">
        <v>2.9950999999999998E-2</v>
      </c>
    </row>
    <row r="32" spans="1:21" x14ac:dyDescent="0.3">
      <c r="A32" s="186">
        <f t="shared" si="0"/>
        <v>42419</v>
      </c>
      <c r="B32" s="183">
        <f t="shared" si="1"/>
        <v>2.8201E-2</v>
      </c>
      <c r="C32" s="183">
        <f t="shared" si="1"/>
        <v>2.9611000000000002E-2</v>
      </c>
      <c r="E32" s="186">
        <v>42418</v>
      </c>
      <c r="F32" s="212">
        <v>2.7942</v>
      </c>
      <c r="G32" s="211">
        <v>2.9758</v>
      </c>
      <c r="H32" s="211"/>
      <c r="I32" s="211"/>
      <c r="N32" s="186">
        <v>42419</v>
      </c>
      <c r="O32" s="194">
        <v>2.6495999999999999E-2</v>
      </c>
      <c r="P32" s="194">
        <v>2.8292999999999999E-2</v>
      </c>
      <c r="Q32" s="194">
        <v>2.9323000000000002E-2</v>
      </c>
      <c r="S32" s="187">
        <v>2.8420999999999998E-2</v>
      </c>
      <c r="T32" s="187">
        <v>2.9857999999999999E-2</v>
      </c>
      <c r="U32" s="187">
        <v>3.0138999999999999E-2</v>
      </c>
    </row>
    <row r="33" spans="1:21" x14ac:dyDescent="0.3">
      <c r="A33" s="186">
        <f t="shared" si="0"/>
        <v>42422</v>
      </c>
      <c r="B33" s="183">
        <f t="shared" si="1"/>
        <v>2.8237999999999999E-2</v>
      </c>
      <c r="C33" s="183">
        <f t="shared" si="1"/>
        <v>2.9346000000000001E-2</v>
      </c>
      <c r="E33" s="186">
        <v>42419</v>
      </c>
      <c r="F33" s="212">
        <v>2.8201000000000001</v>
      </c>
      <c r="G33" s="211">
        <v>2.9611000000000001</v>
      </c>
      <c r="H33" s="211"/>
      <c r="I33" s="211"/>
      <c r="N33" s="186">
        <v>42422</v>
      </c>
      <c r="O33" s="194"/>
      <c r="P33" s="194">
        <v>2.7009999999999999E-2</v>
      </c>
      <c r="Q33" s="194">
        <v>2.9056000000000002E-2</v>
      </c>
      <c r="S33" s="187">
        <v>2.7252000000000002E-2</v>
      </c>
      <c r="T33" s="187">
        <v>2.895E-2</v>
      </c>
      <c r="U33" s="187">
        <v>3.0501E-2</v>
      </c>
    </row>
    <row r="34" spans="1:21" x14ac:dyDescent="0.3">
      <c r="A34" s="186">
        <f t="shared" si="0"/>
        <v>42423</v>
      </c>
      <c r="B34" s="183">
        <f t="shared" si="1"/>
        <v>2.7040000000000002E-2</v>
      </c>
      <c r="C34" s="183">
        <f t="shared" si="1"/>
        <v>2.8475999999999998E-2</v>
      </c>
      <c r="E34" s="186">
        <v>42422</v>
      </c>
      <c r="F34" s="212">
        <v>2.8237999999999999</v>
      </c>
      <c r="G34" s="211">
        <v>2.9346000000000001</v>
      </c>
      <c r="H34" s="211"/>
      <c r="I34" s="211"/>
      <c r="N34" s="186">
        <v>42423</v>
      </c>
      <c r="O34" s="194">
        <v>2.5495E-2</v>
      </c>
      <c r="P34" s="194">
        <v>2.6499000000000002E-2</v>
      </c>
      <c r="Q34" s="194">
        <v>2.8003999999999998E-2</v>
      </c>
      <c r="S34" s="187">
        <v>2.7000000000000003E-2</v>
      </c>
      <c r="T34" s="187">
        <v>2.8625999999999999E-2</v>
      </c>
      <c r="U34" s="187">
        <v>3.0121000000000002E-2</v>
      </c>
    </row>
    <row r="35" spans="1:21" x14ac:dyDescent="0.3">
      <c r="A35" s="186">
        <f t="shared" si="0"/>
        <v>42424</v>
      </c>
      <c r="B35" s="183">
        <f t="shared" si="1"/>
        <v>2.7494999999999999E-2</v>
      </c>
      <c r="C35" s="183">
        <f t="shared" si="1"/>
        <v>2.8208999999999998E-2</v>
      </c>
      <c r="E35" s="186">
        <v>42423</v>
      </c>
      <c r="F35" s="212">
        <v>2.7040000000000002</v>
      </c>
      <c r="G35" s="211">
        <v>2.8475999999999999</v>
      </c>
      <c r="H35" s="211"/>
      <c r="I35" s="211"/>
      <c r="N35" s="186">
        <v>42424</v>
      </c>
      <c r="O35" s="194"/>
      <c r="P35" s="194">
        <v>2.6749999999999999E-2</v>
      </c>
      <c r="Q35" s="194">
        <v>2.7631000000000003E-2</v>
      </c>
      <c r="S35" s="187">
        <v>2.7002000000000002E-2</v>
      </c>
      <c r="T35" s="187">
        <v>2.8117999999999997E-2</v>
      </c>
      <c r="U35" s="187">
        <v>2.9250999999999999E-2</v>
      </c>
    </row>
    <row r="36" spans="1:21" x14ac:dyDescent="0.3">
      <c r="A36" s="186">
        <f t="shared" si="0"/>
        <v>42425</v>
      </c>
      <c r="B36" s="183">
        <f t="shared" si="1"/>
        <v>2.725E-2</v>
      </c>
      <c r="C36" s="183">
        <f t="shared" si="1"/>
        <v>2.8372000000000001E-2</v>
      </c>
      <c r="E36" s="186">
        <v>42424</v>
      </c>
      <c r="F36" s="212">
        <v>2.7494999999999998</v>
      </c>
      <c r="G36" s="211">
        <v>2.8209</v>
      </c>
      <c r="H36" s="211"/>
      <c r="I36" s="211"/>
      <c r="N36" s="186">
        <v>42425</v>
      </c>
      <c r="O36" s="194"/>
      <c r="P36" s="194">
        <v>2.6667999999999997E-2</v>
      </c>
      <c r="Q36" s="194">
        <v>2.7166000000000003E-2</v>
      </c>
      <c r="S36" s="187">
        <v>2.7501000000000001E-2</v>
      </c>
      <c r="T36" s="187">
        <v>2.8618999999999999E-2</v>
      </c>
      <c r="U36" s="187">
        <v>2.8168000000000002E-2</v>
      </c>
    </row>
    <row r="37" spans="1:21" x14ac:dyDescent="0.3">
      <c r="A37" s="186">
        <f t="shared" si="0"/>
        <v>42426</v>
      </c>
      <c r="B37" s="183">
        <f t="shared" si="1"/>
        <v>2.8496999999999998E-2</v>
      </c>
      <c r="C37" s="183">
        <f t="shared" si="1"/>
        <v>2.946E-2</v>
      </c>
      <c r="E37" s="186">
        <v>42425</v>
      </c>
      <c r="F37" s="212">
        <v>2.7250000000000001</v>
      </c>
      <c r="G37" s="211">
        <v>2.8372000000000002</v>
      </c>
      <c r="H37" s="211"/>
      <c r="I37" s="211"/>
      <c r="N37" s="186">
        <v>42426</v>
      </c>
      <c r="O37" s="194"/>
      <c r="P37" s="194">
        <v>2.8595000000000002E-2</v>
      </c>
      <c r="Q37" s="194">
        <v>2.8003999999999998E-2</v>
      </c>
      <c r="S37" s="187"/>
      <c r="T37" s="187">
        <v>2.9251999999999997E-2</v>
      </c>
      <c r="U37" s="187">
        <v>2.9668E-2</v>
      </c>
    </row>
    <row r="38" spans="1:21" x14ac:dyDescent="0.3">
      <c r="A38" s="186">
        <f t="shared" si="0"/>
        <v>42429</v>
      </c>
      <c r="B38" s="183">
        <f t="shared" si="1"/>
        <v>2.7202E-2</v>
      </c>
      <c r="C38" s="183">
        <f t="shared" si="1"/>
        <v>2.9123E-2</v>
      </c>
      <c r="E38" s="186">
        <v>42426</v>
      </c>
      <c r="F38" s="212">
        <v>2.8496999999999999</v>
      </c>
      <c r="G38" s="211">
        <v>2.9460000000000002</v>
      </c>
      <c r="H38" s="211"/>
      <c r="I38" s="211"/>
      <c r="N38" s="186">
        <v>42429</v>
      </c>
      <c r="O38" s="194">
        <v>2.6669999999999999E-2</v>
      </c>
      <c r="P38" s="194">
        <v>2.7995000000000003E-2</v>
      </c>
      <c r="Q38" s="194">
        <v>2.8007000000000001E-2</v>
      </c>
      <c r="S38" s="187">
        <v>2.7999999999999997E-2</v>
      </c>
      <c r="T38" s="187">
        <v>2.8921000000000002E-2</v>
      </c>
      <c r="U38" s="187">
        <v>3.0752000000000002E-2</v>
      </c>
    </row>
    <row r="39" spans="1:21" x14ac:dyDescent="0.3">
      <c r="A39" s="186">
        <f t="shared" si="0"/>
        <v>42430</v>
      </c>
      <c r="B39" s="183">
        <f t="shared" si="1"/>
        <v>2.8573000000000001E-2</v>
      </c>
      <c r="C39" s="183">
        <f t="shared" si="1"/>
        <v>2.8955999999999999E-2</v>
      </c>
      <c r="E39" s="186">
        <v>42429</v>
      </c>
      <c r="F39" s="212">
        <v>2.7202000000000002</v>
      </c>
      <c r="G39" s="211">
        <v>2.9123000000000001</v>
      </c>
      <c r="H39" s="211"/>
      <c r="I39" s="211"/>
      <c r="N39" s="186">
        <v>42430</v>
      </c>
      <c r="O39" s="194">
        <v>2.7002999999999999E-2</v>
      </c>
      <c r="P39" s="194">
        <v>2.9007999999999999E-2</v>
      </c>
      <c r="Q39" s="194">
        <v>2.8818E-2</v>
      </c>
      <c r="S39" s="187">
        <v>2.7999999999999997E-2</v>
      </c>
      <c r="T39" s="187">
        <v>2.9100000000000001E-2</v>
      </c>
      <c r="U39" s="187">
        <v>2.9887E-2</v>
      </c>
    </row>
    <row r="40" spans="1:21" x14ac:dyDescent="0.3">
      <c r="A40" s="186">
        <f t="shared" si="0"/>
        <v>42431</v>
      </c>
      <c r="B40" s="183">
        <f t="shared" si="1"/>
        <v>2.7678999999999999E-2</v>
      </c>
      <c r="C40" s="183">
        <f t="shared" si="1"/>
        <v>2.9028999999999999E-2</v>
      </c>
      <c r="E40" s="186">
        <v>42430</v>
      </c>
      <c r="F40" s="212">
        <v>2.8573</v>
      </c>
      <c r="G40" s="211">
        <v>2.8956</v>
      </c>
      <c r="H40" s="211"/>
      <c r="I40" s="211"/>
      <c r="N40" s="186">
        <v>42431</v>
      </c>
      <c r="O40" s="194">
        <v>2.6498000000000001E-2</v>
      </c>
      <c r="P40" s="194">
        <v>2.7895E-2</v>
      </c>
      <c r="Q40" s="194">
        <v>2.7805E-2</v>
      </c>
      <c r="S40" s="187">
        <v>2.7900000000000001E-2</v>
      </c>
      <c r="T40" s="187">
        <v>2.8910999999999999E-2</v>
      </c>
      <c r="U40" s="187">
        <v>2.9898999999999998E-2</v>
      </c>
    </row>
    <row r="41" spans="1:21" x14ac:dyDescent="0.3">
      <c r="A41" s="186">
        <f t="shared" si="0"/>
        <v>42432</v>
      </c>
      <c r="B41" s="183">
        <f t="shared" si="1"/>
        <v>2.7591999999999998E-2</v>
      </c>
      <c r="C41" s="183">
        <f t="shared" si="1"/>
        <v>2.8472000000000001E-2</v>
      </c>
      <c r="E41" s="186">
        <v>42431</v>
      </c>
      <c r="F41" s="212">
        <v>2.7679</v>
      </c>
      <c r="G41" s="211">
        <v>2.9028999999999998</v>
      </c>
      <c r="H41" s="211"/>
      <c r="I41" s="211"/>
      <c r="N41" s="186">
        <v>42432</v>
      </c>
      <c r="O41" s="194">
        <v>2.6248999999999998E-2</v>
      </c>
      <c r="P41" s="194">
        <v>2.7753E-2</v>
      </c>
      <c r="Q41" s="194">
        <v>2.7999999999999997E-2</v>
      </c>
      <c r="S41" s="187">
        <v>2.7530000000000002E-2</v>
      </c>
      <c r="T41" s="187">
        <v>2.8666999999999998E-2</v>
      </c>
      <c r="U41" s="187">
        <v>2.9149999999999999E-2</v>
      </c>
    </row>
    <row r="42" spans="1:21" x14ac:dyDescent="0.3">
      <c r="A42" s="186">
        <f t="shared" si="0"/>
        <v>42433</v>
      </c>
      <c r="B42" s="183">
        <f t="shared" si="1"/>
        <v>2.7479E-2</v>
      </c>
      <c r="C42" s="183">
        <f t="shared" si="1"/>
        <v>2.8675000000000003E-2</v>
      </c>
      <c r="E42" s="186">
        <v>42432</v>
      </c>
      <c r="F42" s="212">
        <v>2.7591999999999999</v>
      </c>
      <c r="G42" s="211">
        <v>2.8472</v>
      </c>
      <c r="H42" s="211"/>
      <c r="I42" s="211"/>
      <c r="N42" s="186">
        <v>42433</v>
      </c>
      <c r="O42" s="194">
        <v>2.6255999999999998E-2</v>
      </c>
      <c r="P42" s="194">
        <v>2.7762999999999999E-2</v>
      </c>
      <c r="Q42" s="194">
        <v>2.7503000000000003E-2</v>
      </c>
      <c r="S42" s="187">
        <v>2.7601000000000001E-2</v>
      </c>
      <c r="T42" s="187">
        <v>2.8542999999999999E-2</v>
      </c>
      <c r="U42" s="187">
        <v>3.0249999999999999E-2</v>
      </c>
    </row>
    <row r="43" spans="1:21" x14ac:dyDescent="0.3">
      <c r="A43" s="186">
        <f t="shared" si="0"/>
        <v>42436</v>
      </c>
      <c r="B43" s="183">
        <f t="shared" si="1"/>
        <v>2.7614999999999997E-2</v>
      </c>
      <c r="C43" s="183">
        <f t="shared" si="1"/>
        <v>2.8735E-2</v>
      </c>
      <c r="E43" s="186">
        <v>42433</v>
      </c>
      <c r="F43" s="212">
        <v>2.7479</v>
      </c>
      <c r="G43" s="211">
        <v>2.8675000000000002</v>
      </c>
      <c r="H43" s="211"/>
      <c r="I43" s="211"/>
      <c r="N43" s="186">
        <v>42436</v>
      </c>
      <c r="O43" s="194">
        <v>2.6339000000000001E-2</v>
      </c>
      <c r="P43" s="194">
        <v>2.7684E-2</v>
      </c>
      <c r="Q43" s="194">
        <v>2.7881E-2</v>
      </c>
      <c r="S43" s="187">
        <v>2.7799999999999998E-2</v>
      </c>
      <c r="T43" s="187">
        <v>2.8783E-2</v>
      </c>
      <c r="U43" s="187">
        <v>2.9277000000000001E-2</v>
      </c>
    </row>
    <row r="44" spans="1:21" x14ac:dyDescent="0.3">
      <c r="A44" s="186">
        <f t="shared" si="0"/>
        <v>42437</v>
      </c>
      <c r="B44" s="183">
        <f t="shared" si="1"/>
        <v>2.7597999999999998E-2</v>
      </c>
      <c r="C44" s="183">
        <f t="shared" si="1"/>
        <v>2.8477000000000002E-2</v>
      </c>
      <c r="E44" s="186">
        <v>42436</v>
      </c>
      <c r="F44" s="212">
        <v>2.7614999999999998</v>
      </c>
      <c r="G44" s="211">
        <v>2.8734999999999999</v>
      </c>
      <c r="H44" s="211"/>
      <c r="I44" s="211"/>
      <c r="N44" s="186">
        <v>42437</v>
      </c>
      <c r="O44" s="194">
        <v>2.5998E-2</v>
      </c>
      <c r="P44" s="194">
        <v>2.7581000000000001E-2</v>
      </c>
      <c r="Q44" s="194">
        <v>2.7814999999999999E-2</v>
      </c>
      <c r="S44" s="187">
        <v>2.7541000000000003E-2</v>
      </c>
      <c r="T44" s="187">
        <v>2.8713000000000002E-2</v>
      </c>
      <c r="U44" s="187">
        <v>2.8910999999999999E-2</v>
      </c>
    </row>
    <row r="45" spans="1:21" x14ac:dyDescent="0.3">
      <c r="A45" s="186">
        <f t="shared" si="0"/>
        <v>42438</v>
      </c>
      <c r="B45" s="183">
        <f t="shared" si="1"/>
        <v>2.7568000000000002E-2</v>
      </c>
      <c r="C45" s="183">
        <f t="shared" si="1"/>
        <v>2.8420000000000001E-2</v>
      </c>
      <c r="E45" s="186">
        <v>42437</v>
      </c>
      <c r="F45" s="212">
        <v>2.7597999999999998</v>
      </c>
      <c r="G45" s="211">
        <v>2.8477000000000001</v>
      </c>
      <c r="H45" s="211"/>
      <c r="I45" s="211"/>
      <c r="N45" s="186">
        <v>42438</v>
      </c>
      <c r="O45" s="194">
        <v>2.6001E-2</v>
      </c>
      <c r="P45" s="194">
        <v>2.7573E-2</v>
      </c>
      <c r="Q45" s="194">
        <v>2.8500999999999999E-2</v>
      </c>
      <c r="S45" s="187">
        <v>2.7456000000000001E-2</v>
      </c>
      <c r="T45" s="187">
        <v>2.8639000000000001E-2</v>
      </c>
      <c r="U45" s="187">
        <v>2.9045000000000001E-2</v>
      </c>
    </row>
    <row r="46" spans="1:21" x14ac:dyDescent="0.3">
      <c r="A46" s="186">
        <f t="shared" si="0"/>
        <v>42439</v>
      </c>
      <c r="B46" s="183">
        <f t="shared" si="1"/>
        <v>2.7614E-2</v>
      </c>
      <c r="C46" s="183">
        <f t="shared" si="1"/>
        <v>2.8216000000000001E-2</v>
      </c>
      <c r="E46" s="186">
        <v>42438</v>
      </c>
      <c r="F46" s="212">
        <v>2.7568000000000001</v>
      </c>
      <c r="G46" s="211">
        <v>2.8420000000000001</v>
      </c>
      <c r="H46" s="211"/>
      <c r="I46" s="211"/>
      <c r="N46" s="186">
        <v>42439</v>
      </c>
      <c r="O46" s="194">
        <v>2.6003999999999999E-2</v>
      </c>
      <c r="P46" s="194">
        <v>2.8094000000000001E-2</v>
      </c>
      <c r="Q46" s="194">
        <v>2.7812999999999997E-2</v>
      </c>
      <c r="S46" s="187">
        <v>2.7200999999999999E-2</v>
      </c>
      <c r="T46" s="187">
        <v>2.8877E-2</v>
      </c>
      <c r="U46" s="187">
        <v>2.8129000000000001E-2</v>
      </c>
    </row>
    <row r="47" spans="1:21" x14ac:dyDescent="0.3">
      <c r="A47" s="186">
        <f t="shared" si="0"/>
        <v>42440</v>
      </c>
      <c r="B47" s="183">
        <f t="shared" si="1"/>
        <v>2.7483E-2</v>
      </c>
      <c r="C47" s="183">
        <f t="shared" si="1"/>
        <v>2.8287E-2</v>
      </c>
      <c r="E47" s="186">
        <v>42439</v>
      </c>
      <c r="F47" s="212">
        <v>2.7614000000000001</v>
      </c>
      <c r="G47" s="211">
        <v>2.8216000000000001</v>
      </c>
      <c r="H47" s="211"/>
      <c r="I47" s="211"/>
      <c r="N47" s="186">
        <v>42440</v>
      </c>
      <c r="O47" s="194">
        <v>2.6003999999999999E-2</v>
      </c>
      <c r="P47" s="194">
        <v>2.76E-2</v>
      </c>
      <c r="Q47" s="194">
        <v>2.8100999999999998E-2</v>
      </c>
      <c r="S47" s="187">
        <v>2.7300000000000001E-2</v>
      </c>
      <c r="T47" s="187">
        <v>2.8320999999999999E-2</v>
      </c>
      <c r="U47" s="187">
        <v>2.8938000000000002E-2</v>
      </c>
    </row>
    <row r="48" spans="1:21" x14ac:dyDescent="0.3">
      <c r="A48" s="186">
        <f t="shared" si="0"/>
        <v>42443</v>
      </c>
      <c r="B48" s="183">
        <f t="shared" si="1"/>
        <v>2.7002999999999999E-2</v>
      </c>
      <c r="C48" s="183">
        <f t="shared" si="1"/>
        <v>2.8088999999999999E-2</v>
      </c>
      <c r="E48" s="186">
        <v>42440</v>
      </c>
      <c r="F48" s="212">
        <v>2.7483</v>
      </c>
      <c r="G48" s="211">
        <v>2.8287</v>
      </c>
      <c r="H48" s="211"/>
      <c r="I48" s="211"/>
      <c r="N48" s="186">
        <v>42443</v>
      </c>
      <c r="O48" s="194">
        <v>2.6003999999999999E-2</v>
      </c>
      <c r="P48" s="194">
        <v>2.7167E-2</v>
      </c>
      <c r="Q48" s="194">
        <v>2.7675999999999999E-2</v>
      </c>
      <c r="S48" s="187">
        <v>2.7301000000000002E-2</v>
      </c>
      <c r="T48" s="187">
        <v>2.8243999999999998E-2</v>
      </c>
      <c r="U48" s="187">
        <v>2.9001000000000002E-2</v>
      </c>
    </row>
    <row r="49" spans="1:21" x14ac:dyDescent="0.3">
      <c r="A49" s="186">
        <f t="shared" si="0"/>
        <v>42444</v>
      </c>
      <c r="B49" s="183">
        <f t="shared" si="1"/>
        <v>2.7541000000000003E-2</v>
      </c>
      <c r="C49" s="183">
        <f t="shared" si="1"/>
        <v>2.8448999999999999E-2</v>
      </c>
      <c r="E49" s="186">
        <v>42443</v>
      </c>
      <c r="F49" s="212">
        <v>2.7002999999999999</v>
      </c>
      <c r="G49" s="211">
        <v>2.8089</v>
      </c>
      <c r="H49" s="211"/>
      <c r="I49" s="211"/>
      <c r="N49" s="186">
        <v>42444</v>
      </c>
      <c r="O49" s="194">
        <v>2.6009000000000001E-2</v>
      </c>
      <c r="P49" s="194">
        <v>2.7167E-2</v>
      </c>
      <c r="Q49" s="194">
        <v>2.7959999999999999E-2</v>
      </c>
      <c r="S49" s="187">
        <v>2.7200999999999999E-2</v>
      </c>
      <c r="T49" s="187">
        <v>2.8747999999999999E-2</v>
      </c>
      <c r="U49" s="187">
        <v>2.8398E-2</v>
      </c>
    </row>
    <row r="50" spans="1:21" x14ac:dyDescent="0.3">
      <c r="A50" s="186">
        <f t="shared" si="0"/>
        <v>42445</v>
      </c>
      <c r="B50" s="183">
        <f t="shared" si="1"/>
        <v>2.7671000000000001E-2</v>
      </c>
      <c r="C50" s="183">
        <f t="shared" si="1"/>
        <v>2.8359000000000002E-2</v>
      </c>
      <c r="E50" s="186">
        <v>42444</v>
      </c>
      <c r="F50" s="212">
        <v>2.7541000000000002</v>
      </c>
      <c r="G50" s="211">
        <v>2.8449</v>
      </c>
      <c r="H50" s="211"/>
      <c r="I50" s="211"/>
      <c r="N50" s="186">
        <v>42445</v>
      </c>
      <c r="O50" s="194">
        <v>2.6134000000000001E-2</v>
      </c>
      <c r="P50" s="194">
        <v>2.7633000000000001E-2</v>
      </c>
      <c r="Q50" s="194">
        <v>2.8081999999999999E-2</v>
      </c>
      <c r="S50" s="187">
        <v>2.7425999999999999E-2</v>
      </c>
      <c r="T50" s="187">
        <v>2.8490000000000001E-2</v>
      </c>
      <c r="U50" s="187">
        <v>2.9153999999999999E-2</v>
      </c>
    </row>
    <row r="51" spans="1:21" x14ac:dyDescent="0.3">
      <c r="A51" s="186">
        <f t="shared" si="0"/>
        <v>42446</v>
      </c>
      <c r="B51" s="183">
        <f t="shared" si="1"/>
        <v>2.7605000000000001E-2</v>
      </c>
      <c r="C51" s="183">
        <f t="shared" si="1"/>
        <v>2.8159999999999998E-2</v>
      </c>
      <c r="E51" s="186">
        <v>42445</v>
      </c>
      <c r="F51" s="212">
        <v>2.7671000000000001</v>
      </c>
      <c r="G51" s="211">
        <v>2.8359000000000001</v>
      </c>
      <c r="H51" s="211"/>
      <c r="I51" s="211"/>
      <c r="N51" s="186">
        <v>42446</v>
      </c>
      <c r="O51" s="194">
        <v>2.6504E-2</v>
      </c>
      <c r="P51" s="194">
        <v>2.7383999999999999E-2</v>
      </c>
      <c r="Q51" s="194">
        <v>2.7806000000000001E-2</v>
      </c>
      <c r="S51" s="187">
        <v>2.7734999999999999E-2</v>
      </c>
      <c r="T51" s="187">
        <v>2.8189000000000002E-2</v>
      </c>
      <c r="U51" s="187">
        <v>2.8925999999999997E-2</v>
      </c>
    </row>
    <row r="52" spans="1:21" x14ac:dyDescent="0.3">
      <c r="A52" s="186">
        <f t="shared" si="0"/>
        <v>42447</v>
      </c>
      <c r="B52" s="183">
        <f t="shared" si="1"/>
        <v>2.8003E-2</v>
      </c>
      <c r="C52" s="183">
        <f t="shared" si="1"/>
        <v>2.8715000000000001E-2</v>
      </c>
      <c r="E52" s="186">
        <v>42446</v>
      </c>
      <c r="F52" s="212">
        <v>2.7605</v>
      </c>
      <c r="G52" s="211">
        <v>2.8159999999999998</v>
      </c>
      <c r="H52" s="211"/>
      <c r="I52" s="211"/>
      <c r="N52" s="186">
        <v>42447</v>
      </c>
      <c r="O52" s="194">
        <v>2.6504E-2</v>
      </c>
      <c r="P52" s="194">
        <v>2.7587E-2</v>
      </c>
      <c r="Q52" s="194">
        <v>2.8502E-2</v>
      </c>
      <c r="S52" s="187"/>
      <c r="T52" s="187">
        <v>2.8374999999999997E-2</v>
      </c>
      <c r="U52" s="187">
        <v>2.9167999999999999E-2</v>
      </c>
    </row>
    <row r="53" spans="1:21" x14ac:dyDescent="0.3">
      <c r="A53" s="186">
        <f t="shared" si="0"/>
        <v>42450</v>
      </c>
      <c r="B53" s="183">
        <f t="shared" si="1"/>
        <v>2.8215E-2</v>
      </c>
      <c r="C53" s="183">
        <f t="shared" si="1"/>
        <v>2.8275000000000002E-2</v>
      </c>
      <c r="E53" s="186">
        <v>42447</v>
      </c>
      <c r="F53" s="212">
        <v>2.8003</v>
      </c>
      <c r="G53" s="211">
        <v>2.8715000000000002</v>
      </c>
      <c r="H53" s="211"/>
      <c r="I53" s="211"/>
      <c r="N53" s="186">
        <v>42450</v>
      </c>
      <c r="O53" s="194">
        <v>2.7001000000000001E-2</v>
      </c>
      <c r="P53" s="194">
        <v>2.8256E-2</v>
      </c>
      <c r="Q53" s="194">
        <v>2.8498000000000002E-2</v>
      </c>
      <c r="S53" s="187">
        <v>2.7501000000000001E-2</v>
      </c>
      <c r="T53" s="187">
        <v>2.8502999999999997E-2</v>
      </c>
      <c r="U53" s="187">
        <v>2.8936000000000003E-2</v>
      </c>
    </row>
    <row r="54" spans="1:21" x14ac:dyDescent="0.3">
      <c r="A54" s="186">
        <f t="shared" si="0"/>
        <v>42451</v>
      </c>
      <c r="B54" s="183">
        <f t="shared" si="1"/>
        <v>2.8730000000000002E-2</v>
      </c>
      <c r="C54" s="183">
        <f t="shared" si="1"/>
        <v>2.8665E-2</v>
      </c>
      <c r="E54" s="186">
        <v>42450</v>
      </c>
      <c r="F54" s="212">
        <v>2.8214999999999999</v>
      </c>
      <c r="G54" s="211">
        <v>2.8275000000000001</v>
      </c>
      <c r="H54" s="211"/>
      <c r="I54" s="211"/>
      <c r="N54" s="186">
        <v>42451</v>
      </c>
      <c r="O54" s="194">
        <v>2.7004999999999998E-2</v>
      </c>
      <c r="P54" s="194">
        <v>2.9001000000000002E-2</v>
      </c>
      <c r="Q54" s="194">
        <v>2.9028000000000002E-2</v>
      </c>
      <c r="S54" s="187">
        <v>2.7501000000000001E-2</v>
      </c>
      <c r="T54" s="187">
        <v>2.7999999999999997E-2</v>
      </c>
      <c r="U54" s="187">
        <v>2.9496000000000001E-2</v>
      </c>
    </row>
    <row r="55" spans="1:21" x14ac:dyDescent="0.3">
      <c r="A55" s="186">
        <f t="shared" si="0"/>
        <v>42452</v>
      </c>
      <c r="B55" s="183">
        <f t="shared" si="1"/>
        <v>2.9715999999999999E-2</v>
      </c>
      <c r="C55" s="183">
        <f t="shared" si="1"/>
        <v>2.8812000000000001E-2</v>
      </c>
      <c r="E55" s="186">
        <v>42451</v>
      </c>
      <c r="F55" s="212">
        <v>2.8730000000000002</v>
      </c>
      <c r="G55" s="211">
        <v>2.8664999999999998</v>
      </c>
      <c r="H55" s="211"/>
      <c r="I55" s="211"/>
      <c r="N55" s="186">
        <v>42452</v>
      </c>
      <c r="O55" s="194">
        <v>2.8494999999999999E-2</v>
      </c>
      <c r="P55" s="194">
        <v>2.9618000000000002E-2</v>
      </c>
      <c r="Q55" s="194">
        <v>3.0002000000000001E-2</v>
      </c>
      <c r="S55" s="187">
        <v>2.8174999999999999E-2</v>
      </c>
      <c r="T55" s="187">
        <v>2.8302000000000001E-2</v>
      </c>
      <c r="U55" s="187">
        <v>0.03</v>
      </c>
    </row>
    <row r="56" spans="1:21" x14ac:dyDescent="0.3">
      <c r="A56" s="186">
        <f t="shared" si="0"/>
        <v>42453</v>
      </c>
      <c r="B56" s="183">
        <f t="shared" si="1"/>
        <v>2.9921000000000003E-2</v>
      </c>
      <c r="C56" s="183">
        <f t="shared" si="1"/>
        <v>2.9312999999999999E-2</v>
      </c>
      <c r="E56" s="186">
        <v>42452</v>
      </c>
      <c r="F56" s="212">
        <v>2.9716</v>
      </c>
      <c r="G56" s="211">
        <v>2.8812000000000002</v>
      </c>
      <c r="H56" s="211"/>
      <c r="I56" s="211"/>
      <c r="N56" s="186">
        <v>42453</v>
      </c>
      <c r="O56" s="194">
        <v>2.8504000000000002E-2</v>
      </c>
      <c r="P56" s="194">
        <v>2.9864000000000002E-2</v>
      </c>
      <c r="Q56" s="194">
        <v>3.0261999999999997E-2</v>
      </c>
      <c r="S56" s="187">
        <v>2.8174000000000001E-2</v>
      </c>
      <c r="T56" s="187">
        <v>2.9533999999999998E-2</v>
      </c>
      <c r="U56" s="187">
        <v>3.0168E-2</v>
      </c>
    </row>
    <row r="57" spans="1:21" x14ac:dyDescent="0.3">
      <c r="A57" s="186">
        <f t="shared" si="0"/>
        <v>42454</v>
      </c>
      <c r="B57" s="183">
        <f t="shared" si="1"/>
        <v>2.9502999999999998E-2</v>
      </c>
      <c r="C57" s="183">
        <f t="shared" si="1"/>
        <v>2.8908E-2</v>
      </c>
      <c r="E57" s="186">
        <v>42453</v>
      </c>
      <c r="F57" s="212">
        <v>2.9921000000000002</v>
      </c>
      <c r="G57" s="211">
        <v>2.9312999999999998</v>
      </c>
      <c r="H57" s="211"/>
      <c r="I57" s="211"/>
      <c r="N57" s="186">
        <v>42454</v>
      </c>
      <c r="O57" s="194">
        <v>2.7498000000000002E-2</v>
      </c>
      <c r="P57" s="194">
        <v>2.9411E-2</v>
      </c>
      <c r="Q57" s="194">
        <v>3.0106000000000001E-2</v>
      </c>
      <c r="S57" s="187">
        <v>2.8017E-2</v>
      </c>
      <c r="T57" s="187">
        <v>2.9301000000000001E-2</v>
      </c>
      <c r="U57" s="187">
        <v>3.0167000000000003E-2</v>
      </c>
    </row>
    <row r="58" spans="1:21" x14ac:dyDescent="0.3">
      <c r="A58" s="186">
        <f t="shared" si="0"/>
        <v>42457</v>
      </c>
      <c r="B58" s="183">
        <f t="shared" si="1"/>
        <v>2.9114000000000001E-2</v>
      </c>
      <c r="C58" s="183">
        <f t="shared" si="1"/>
        <v>2.8437999999999998E-2</v>
      </c>
      <c r="E58" s="186">
        <v>42454</v>
      </c>
      <c r="F58" s="212">
        <v>2.9502999999999999</v>
      </c>
      <c r="G58" s="211">
        <v>2.8908</v>
      </c>
      <c r="H58" s="211"/>
      <c r="I58" s="211"/>
      <c r="N58" s="186">
        <v>42457</v>
      </c>
      <c r="O58" s="194">
        <v>2.7498000000000002E-2</v>
      </c>
      <c r="P58" s="194">
        <v>2.8938000000000002E-2</v>
      </c>
      <c r="Q58" s="194">
        <v>2.9596000000000001E-2</v>
      </c>
      <c r="S58" s="187">
        <v>2.8075000000000003E-2</v>
      </c>
      <c r="T58" s="187">
        <v>2.8367E-2</v>
      </c>
      <c r="U58" s="187">
        <v>2.9998999999999998E-2</v>
      </c>
    </row>
    <row r="59" spans="1:21" x14ac:dyDescent="0.3">
      <c r="A59" s="186">
        <f t="shared" si="0"/>
        <v>42458</v>
      </c>
      <c r="B59" s="183">
        <f t="shared" si="1"/>
        <v>2.9564E-2</v>
      </c>
      <c r="C59" s="183">
        <f t="shared" si="1"/>
        <v>2.8752E-2</v>
      </c>
      <c r="E59" s="186">
        <v>42457</v>
      </c>
      <c r="F59" s="212">
        <v>2.9114</v>
      </c>
      <c r="G59" s="211">
        <v>2.8437999999999999</v>
      </c>
      <c r="H59" s="211"/>
      <c r="I59" s="211"/>
      <c r="N59" s="186">
        <v>42458</v>
      </c>
      <c r="O59" s="194">
        <v>2.7995000000000003E-2</v>
      </c>
      <c r="P59" s="194">
        <v>2.9624000000000001E-2</v>
      </c>
      <c r="Q59" s="194">
        <v>2.9820000000000003E-2</v>
      </c>
      <c r="S59" s="187">
        <v>2.8125000000000001E-2</v>
      </c>
      <c r="T59" s="187">
        <v>2.8799999999999999E-2</v>
      </c>
      <c r="U59" s="187">
        <v>2.9262E-2</v>
      </c>
    </row>
    <row r="60" spans="1:21" x14ac:dyDescent="0.3">
      <c r="A60" s="186">
        <f t="shared" si="0"/>
        <v>42459</v>
      </c>
      <c r="B60" s="183">
        <f t="shared" si="1"/>
        <v>3.0091E-2</v>
      </c>
      <c r="C60" s="183">
        <f t="shared" si="1"/>
        <v>2.9102000000000003E-2</v>
      </c>
      <c r="E60" s="186">
        <v>42458</v>
      </c>
      <c r="F60" s="212">
        <v>2.9563999999999999</v>
      </c>
      <c r="G60" s="211">
        <v>2.8752</v>
      </c>
      <c r="H60" s="211"/>
      <c r="I60" s="211"/>
      <c r="N60" s="186">
        <v>42459</v>
      </c>
      <c r="O60" s="194">
        <v>2.7999E-2</v>
      </c>
      <c r="P60" s="194">
        <v>3.0282E-2</v>
      </c>
      <c r="Q60" s="194">
        <v>3.0495999999999999E-2</v>
      </c>
      <c r="S60" s="187">
        <v>2.7751999999999999E-2</v>
      </c>
      <c r="T60" s="187">
        <v>2.9641000000000001E-2</v>
      </c>
      <c r="U60" s="187"/>
    </row>
    <row r="61" spans="1:21" x14ac:dyDescent="0.3">
      <c r="A61" s="186">
        <f t="shared" si="0"/>
        <v>42460</v>
      </c>
      <c r="B61" s="183">
        <f t="shared" si="1"/>
        <v>3.0009000000000001E-2</v>
      </c>
      <c r="C61" s="183">
        <f t="shared" si="1"/>
        <v>2.9249999999999998E-2</v>
      </c>
      <c r="E61" s="186">
        <v>42459</v>
      </c>
      <c r="F61" s="212">
        <v>3.0091000000000001</v>
      </c>
      <c r="G61" s="211">
        <v>2.9102000000000001</v>
      </c>
      <c r="H61" s="211"/>
      <c r="I61" s="211"/>
      <c r="N61" s="186">
        <v>42460</v>
      </c>
      <c r="O61" s="194"/>
      <c r="P61" s="194">
        <v>3.0009000000000001E-2</v>
      </c>
      <c r="Q61" s="194"/>
      <c r="S61" s="187">
        <v>2.7997999999999999E-2</v>
      </c>
      <c r="T61" s="187"/>
      <c r="U61" s="187">
        <v>3.0501E-2</v>
      </c>
    </row>
    <row r="62" spans="1:21" x14ac:dyDescent="0.3">
      <c r="A62" s="186">
        <f t="shared" si="0"/>
        <v>42461</v>
      </c>
      <c r="B62" s="183">
        <f t="shared" si="1"/>
        <v>2.9416999999999999E-2</v>
      </c>
      <c r="C62" s="183">
        <f t="shared" si="1"/>
        <v>2.8502999999999997E-2</v>
      </c>
      <c r="E62" s="186">
        <v>42460</v>
      </c>
      <c r="F62" s="212">
        <v>3.0009000000000001</v>
      </c>
      <c r="G62" s="211">
        <v>2.9249999999999998</v>
      </c>
      <c r="H62" s="211"/>
      <c r="I62" s="211"/>
      <c r="N62" s="186">
        <v>42461</v>
      </c>
      <c r="O62" s="194">
        <v>2.8500000000000001E-2</v>
      </c>
      <c r="P62" s="194">
        <v>2.9106E-2</v>
      </c>
      <c r="Q62" s="194">
        <v>3.0188000000000003E-2</v>
      </c>
      <c r="S62" s="187"/>
      <c r="T62" s="187">
        <v>2.8502999999999997E-2</v>
      </c>
      <c r="U62" s="187"/>
    </row>
    <row r="63" spans="1:21" x14ac:dyDescent="0.3">
      <c r="A63" s="186">
        <f t="shared" si="0"/>
        <v>42465</v>
      </c>
      <c r="B63" s="183">
        <f t="shared" si="1"/>
        <v>2.8483000000000001E-2</v>
      </c>
      <c r="C63" s="183">
        <f t="shared" si="1"/>
        <v>2.8755000000000003E-2</v>
      </c>
      <c r="E63" s="186">
        <v>42461</v>
      </c>
      <c r="F63" s="212">
        <v>2.9417</v>
      </c>
      <c r="G63" s="211">
        <v>2.8502999999999998</v>
      </c>
      <c r="H63" s="211"/>
      <c r="I63" s="211"/>
      <c r="N63" s="186">
        <v>42465</v>
      </c>
      <c r="O63" s="194">
        <v>2.7498000000000002E-2</v>
      </c>
      <c r="P63" s="194">
        <v>2.8666000000000001E-2</v>
      </c>
      <c r="Q63" s="194">
        <v>2.8833999999999999E-2</v>
      </c>
      <c r="S63" s="187">
        <v>2.818E-2</v>
      </c>
      <c r="T63" s="187">
        <v>2.9001000000000002E-2</v>
      </c>
      <c r="U63" s="187">
        <v>2.9468999999999999E-2</v>
      </c>
    </row>
    <row r="64" spans="1:21" x14ac:dyDescent="0.3">
      <c r="A64" s="186">
        <f t="shared" si="0"/>
        <v>42466</v>
      </c>
      <c r="B64" s="183">
        <f t="shared" si="1"/>
        <v>2.8290000000000003E-2</v>
      </c>
      <c r="C64" s="183">
        <f t="shared" si="1"/>
        <v>2.9001000000000002E-2</v>
      </c>
      <c r="E64" s="186">
        <v>42465</v>
      </c>
      <c r="F64" s="212">
        <v>2.8483000000000001</v>
      </c>
      <c r="G64" s="211">
        <v>2.8755000000000002</v>
      </c>
      <c r="H64" s="211"/>
      <c r="I64" s="211"/>
      <c r="N64" s="186">
        <v>42466</v>
      </c>
      <c r="O64" s="194">
        <v>2.7521E-2</v>
      </c>
      <c r="P64" s="194">
        <v>2.8105999999999999E-2</v>
      </c>
      <c r="Q64" s="194">
        <v>2.8778999999999999E-2</v>
      </c>
      <c r="S64" s="187">
        <v>2.8201999999999998E-2</v>
      </c>
      <c r="T64" s="187">
        <v>2.8955000000000002E-2</v>
      </c>
      <c r="U64" s="187">
        <v>2.9529E-2</v>
      </c>
    </row>
    <row r="65" spans="1:21" x14ac:dyDescent="0.3">
      <c r="A65" s="186">
        <f t="shared" si="0"/>
        <v>42467</v>
      </c>
      <c r="B65" s="183">
        <f t="shared" si="1"/>
        <v>2.8275999999999999E-2</v>
      </c>
      <c r="C65" s="183">
        <f t="shared" si="1"/>
        <v>2.8937000000000001E-2</v>
      </c>
      <c r="E65" s="186">
        <v>42466</v>
      </c>
      <c r="F65" s="212">
        <v>2.8290000000000002</v>
      </c>
      <c r="G65" s="211">
        <v>2.9001000000000001</v>
      </c>
      <c r="H65" s="211"/>
      <c r="I65" s="211"/>
      <c r="N65" s="186">
        <v>42467</v>
      </c>
      <c r="O65" s="194">
        <v>2.7202E-2</v>
      </c>
      <c r="P65" s="194">
        <v>2.844E-2</v>
      </c>
      <c r="Q65" s="194">
        <v>2.8750000000000001E-2</v>
      </c>
      <c r="S65" s="187">
        <v>2.8267E-2</v>
      </c>
      <c r="T65" s="187">
        <v>2.8912E-2</v>
      </c>
      <c r="U65" s="187">
        <v>2.9788000000000002E-2</v>
      </c>
    </row>
    <row r="66" spans="1:21" x14ac:dyDescent="0.3">
      <c r="A66" s="186">
        <f t="shared" si="0"/>
        <v>42468</v>
      </c>
      <c r="B66" s="183">
        <f t="shared" si="1"/>
        <v>2.8296999999999999E-2</v>
      </c>
      <c r="C66" s="183">
        <f t="shared" si="1"/>
        <v>2.9123E-2</v>
      </c>
      <c r="E66" s="186">
        <v>42467</v>
      </c>
      <c r="F66" s="212">
        <v>2.8275999999999999</v>
      </c>
      <c r="G66" s="211">
        <v>2.8936999999999999</v>
      </c>
      <c r="H66" s="211"/>
      <c r="I66" s="211"/>
      <c r="N66" s="186">
        <v>42468</v>
      </c>
      <c r="O66" s="194">
        <v>2.7002999999999999E-2</v>
      </c>
      <c r="P66" s="194">
        <v>2.8333000000000001E-2</v>
      </c>
      <c r="Q66" s="194">
        <v>2.8538999999999998E-2</v>
      </c>
      <c r="S66" s="187">
        <v>2.8262999999999996E-2</v>
      </c>
      <c r="T66" s="187">
        <v>2.9401E-2</v>
      </c>
      <c r="U66" s="187">
        <v>2.9756999999999999E-2</v>
      </c>
    </row>
    <row r="67" spans="1:21" x14ac:dyDescent="0.3">
      <c r="A67" s="186">
        <f t="shared" ref="A67:A130" si="2">E68</f>
        <v>42471</v>
      </c>
      <c r="B67" s="183">
        <f t="shared" ref="B67:C130" si="3">F68/100</f>
        <v>2.8056000000000001E-2</v>
      </c>
      <c r="C67" s="183">
        <f t="shared" si="3"/>
        <v>2.9142999999999999E-2</v>
      </c>
      <c r="E67" s="186">
        <v>42468</v>
      </c>
      <c r="F67" s="212">
        <v>2.8296999999999999</v>
      </c>
      <c r="G67" s="211">
        <v>2.9123000000000001</v>
      </c>
      <c r="H67" s="211"/>
      <c r="I67" s="211"/>
      <c r="N67" s="186">
        <v>42471</v>
      </c>
      <c r="O67" s="194">
        <v>2.6869999999999998E-2</v>
      </c>
      <c r="P67" s="194">
        <v>2.7746E-2</v>
      </c>
      <c r="Q67" s="194">
        <v>2.8772000000000002E-2</v>
      </c>
      <c r="S67" s="187">
        <v>2.8132999999999998E-2</v>
      </c>
      <c r="T67" s="187">
        <v>2.9100000000000001E-2</v>
      </c>
      <c r="U67" s="187">
        <v>2.9801000000000001E-2</v>
      </c>
    </row>
    <row r="68" spans="1:21" x14ac:dyDescent="0.3">
      <c r="A68" s="186">
        <f t="shared" si="2"/>
        <v>42472</v>
      </c>
      <c r="B68" s="183">
        <f t="shared" si="3"/>
        <v>2.8401999999999997E-2</v>
      </c>
      <c r="C68" s="183">
        <f t="shared" si="3"/>
        <v>2.9356E-2</v>
      </c>
      <c r="E68" s="186">
        <v>42471</v>
      </c>
      <c r="F68" s="212">
        <v>2.8056000000000001</v>
      </c>
      <c r="G68" s="211">
        <v>2.9142999999999999</v>
      </c>
      <c r="H68" s="211"/>
      <c r="I68" s="211"/>
      <c r="N68" s="186">
        <v>42472</v>
      </c>
      <c r="O68" s="194">
        <v>2.6800999999999998E-2</v>
      </c>
      <c r="P68" s="194">
        <v>2.7900999999999999E-2</v>
      </c>
      <c r="Q68" s="194">
        <v>2.8745E-2</v>
      </c>
      <c r="S68" s="187">
        <v>2.8201999999999998E-2</v>
      </c>
      <c r="T68" s="187">
        <v>2.9357999999999999E-2</v>
      </c>
      <c r="U68" s="187">
        <v>2.9925E-2</v>
      </c>
    </row>
    <row r="69" spans="1:21" x14ac:dyDescent="0.3">
      <c r="A69" s="186">
        <f t="shared" si="2"/>
        <v>42473</v>
      </c>
      <c r="B69" s="183">
        <f t="shared" si="3"/>
        <v>2.8528999999999999E-2</v>
      </c>
      <c r="C69" s="183">
        <f t="shared" si="3"/>
        <v>2.9505E-2</v>
      </c>
      <c r="E69" s="186">
        <v>42472</v>
      </c>
      <c r="F69" s="212">
        <v>2.8401999999999998</v>
      </c>
      <c r="G69" s="211">
        <v>2.9356</v>
      </c>
      <c r="H69" s="211"/>
      <c r="I69" s="211"/>
      <c r="N69" s="186">
        <v>42473</v>
      </c>
      <c r="O69" s="194">
        <v>2.7004999999999998E-2</v>
      </c>
      <c r="P69" s="194">
        <v>2.8654000000000002E-2</v>
      </c>
      <c r="Q69" s="194">
        <v>2.8559000000000001E-2</v>
      </c>
      <c r="S69" s="187">
        <v>2.8159999999999998E-2</v>
      </c>
      <c r="T69" s="187">
        <v>2.9833999999999999E-2</v>
      </c>
      <c r="U69" s="187">
        <v>2.9923000000000002E-2</v>
      </c>
    </row>
    <row r="70" spans="1:21" x14ac:dyDescent="0.3">
      <c r="A70" s="186">
        <f t="shared" si="2"/>
        <v>42474</v>
      </c>
      <c r="B70" s="183">
        <f t="shared" si="3"/>
        <v>2.8811E-2</v>
      </c>
      <c r="C70" s="183">
        <f t="shared" si="3"/>
        <v>2.9520000000000001E-2</v>
      </c>
      <c r="E70" s="186">
        <v>42473</v>
      </c>
      <c r="F70" s="212">
        <v>2.8529</v>
      </c>
      <c r="G70" s="211">
        <v>2.9504999999999999</v>
      </c>
      <c r="H70" s="211"/>
      <c r="I70" s="211"/>
      <c r="N70" s="186">
        <v>42474</v>
      </c>
      <c r="O70" s="194"/>
      <c r="P70" s="194">
        <v>2.8603E-2</v>
      </c>
      <c r="Q70" s="194">
        <v>2.896E-2</v>
      </c>
      <c r="S70" s="187">
        <v>2.8551000000000003E-2</v>
      </c>
      <c r="T70" s="187">
        <v>2.9714000000000001E-2</v>
      </c>
      <c r="U70" s="187">
        <v>3.0100999999999999E-2</v>
      </c>
    </row>
    <row r="71" spans="1:21" x14ac:dyDescent="0.3">
      <c r="A71" s="186">
        <f t="shared" si="2"/>
        <v>42475</v>
      </c>
      <c r="B71" s="183">
        <f t="shared" si="3"/>
        <v>2.8862000000000002E-2</v>
      </c>
      <c r="C71" s="183">
        <f t="shared" si="3"/>
        <v>2.955E-2</v>
      </c>
      <c r="E71" s="186">
        <v>42474</v>
      </c>
      <c r="F71" s="212">
        <v>2.8811</v>
      </c>
      <c r="G71" s="211">
        <v>2.952</v>
      </c>
      <c r="H71" s="211"/>
      <c r="I71" s="211"/>
      <c r="N71" s="186">
        <v>42475</v>
      </c>
      <c r="O71" s="194">
        <v>2.7008999999999998E-2</v>
      </c>
      <c r="P71" s="194">
        <v>2.8854999999999999E-2</v>
      </c>
      <c r="Q71" s="194">
        <v>2.928E-2</v>
      </c>
      <c r="S71" s="187">
        <v>2.8625999999999999E-2</v>
      </c>
      <c r="T71" s="187">
        <v>2.9922000000000001E-2</v>
      </c>
      <c r="U71" s="187">
        <v>2.9666999999999999E-2</v>
      </c>
    </row>
    <row r="72" spans="1:21" x14ac:dyDescent="0.3">
      <c r="A72" s="186">
        <f t="shared" si="2"/>
        <v>42478</v>
      </c>
      <c r="B72" s="183">
        <f t="shared" si="3"/>
        <v>2.8646999999999999E-2</v>
      </c>
      <c r="C72" s="183">
        <f t="shared" si="3"/>
        <v>2.9550999999999997E-2</v>
      </c>
      <c r="E72" s="186">
        <v>42475</v>
      </c>
      <c r="F72" s="212">
        <v>2.8862000000000001</v>
      </c>
      <c r="G72" s="211">
        <v>2.9550000000000001</v>
      </c>
      <c r="H72" s="211"/>
      <c r="I72" s="211"/>
      <c r="N72" s="186">
        <v>42478</v>
      </c>
      <c r="O72" s="194">
        <v>2.7334999999999998E-2</v>
      </c>
      <c r="P72" s="194">
        <v>2.9148E-2</v>
      </c>
      <c r="Q72" s="194">
        <v>2.9163000000000001E-2</v>
      </c>
      <c r="S72" s="187">
        <v>2.8500000000000001E-2</v>
      </c>
      <c r="T72" s="187">
        <v>3.0068000000000001E-2</v>
      </c>
      <c r="U72" s="187">
        <v>3.0276000000000001E-2</v>
      </c>
    </row>
    <row r="73" spans="1:21" x14ac:dyDescent="0.3">
      <c r="A73" s="186">
        <f t="shared" si="2"/>
        <v>42479</v>
      </c>
      <c r="B73" s="183">
        <f t="shared" si="3"/>
        <v>2.8780999999999998E-2</v>
      </c>
      <c r="C73" s="183">
        <f t="shared" si="3"/>
        <v>2.9702000000000003E-2</v>
      </c>
      <c r="E73" s="186">
        <v>42478</v>
      </c>
      <c r="F73" s="212">
        <v>2.8647</v>
      </c>
      <c r="G73" s="211">
        <v>2.9550999999999998</v>
      </c>
      <c r="H73" s="211"/>
      <c r="I73" s="211"/>
      <c r="N73" s="186">
        <v>42479</v>
      </c>
      <c r="O73" s="194">
        <v>2.7498000000000002E-2</v>
      </c>
      <c r="P73" s="194">
        <v>2.8874E-2</v>
      </c>
      <c r="Q73" s="194">
        <v>2.9237000000000003E-2</v>
      </c>
      <c r="S73" s="187">
        <v>2.8500000000000001E-2</v>
      </c>
      <c r="T73" s="187">
        <v>2.9594999999999996E-2</v>
      </c>
      <c r="U73" s="187">
        <v>3.0360000000000002E-2</v>
      </c>
    </row>
    <row r="74" spans="1:21" x14ac:dyDescent="0.3">
      <c r="A74" s="186">
        <f t="shared" si="2"/>
        <v>42480</v>
      </c>
      <c r="B74" s="183">
        <f t="shared" si="3"/>
        <v>2.8818E-2</v>
      </c>
      <c r="C74" s="183">
        <f t="shared" si="3"/>
        <v>2.9891999999999998E-2</v>
      </c>
      <c r="E74" s="186">
        <v>42479</v>
      </c>
      <c r="F74" s="212">
        <v>2.8780999999999999</v>
      </c>
      <c r="G74" s="211">
        <v>2.9702000000000002</v>
      </c>
      <c r="H74" s="211"/>
      <c r="I74" s="211"/>
      <c r="N74" s="186">
        <v>42480</v>
      </c>
      <c r="O74" s="194">
        <v>2.7900999999999999E-2</v>
      </c>
      <c r="P74" s="194">
        <v>2.8786999999999997E-2</v>
      </c>
      <c r="Q74" s="194">
        <v>2.9418000000000003E-2</v>
      </c>
      <c r="S74" s="187">
        <v>2.8622000000000002E-2</v>
      </c>
      <c r="T74" s="187">
        <v>3.0150999999999997E-2</v>
      </c>
      <c r="U74" s="187">
        <v>3.0488000000000001E-2</v>
      </c>
    </row>
    <row r="75" spans="1:21" x14ac:dyDescent="0.3">
      <c r="A75" s="186">
        <f t="shared" si="2"/>
        <v>42481</v>
      </c>
      <c r="B75" s="183">
        <f t="shared" si="3"/>
        <v>2.9245999999999998E-2</v>
      </c>
      <c r="C75" s="183">
        <f t="shared" si="3"/>
        <v>3.0116E-2</v>
      </c>
      <c r="E75" s="186">
        <v>42480</v>
      </c>
      <c r="F75" s="212">
        <v>2.8818000000000001</v>
      </c>
      <c r="G75" s="211">
        <v>2.9891999999999999</v>
      </c>
      <c r="H75" s="211"/>
      <c r="I75" s="211"/>
      <c r="N75" s="186">
        <v>42481</v>
      </c>
      <c r="O75" s="194">
        <v>2.7995000000000003E-2</v>
      </c>
      <c r="P75" s="194">
        <v>2.9102000000000003E-2</v>
      </c>
      <c r="Q75" s="194">
        <v>2.9698000000000002E-2</v>
      </c>
      <c r="S75" s="187">
        <v>2.8925999999999997E-2</v>
      </c>
      <c r="T75" s="187">
        <v>3.0367999999999999E-2</v>
      </c>
      <c r="U75" s="187">
        <v>3.0634000000000002E-2</v>
      </c>
    </row>
    <row r="76" spans="1:21" x14ac:dyDescent="0.3">
      <c r="A76" s="186">
        <f t="shared" si="2"/>
        <v>42482</v>
      </c>
      <c r="B76" s="183">
        <f t="shared" si="3"/>
        <v>2.9401999999999998E-2</v>
      </c>
      <c r="C76" s="183">
        <f t="shared" si="3"/>
        <v>2.9825000000000001E-2</v>
      </c>
      <c r="E76" s="186">
        <v>42481</v>
      </c>
      <c r="F76" s="212">
        <v>2.9245999999999999</v>
      </c>
      <c r="G76" s="211">
        <v>3.0116000000000001</v>
      </c>
      <c r="H76" s="211"/>
      <c r="I76" s="211"/>
      <c r="N76" s="186">
        <v>42482</v>
      </c>
      <c r="O76" s="194">
        <v>2.7999E-2</v>
      </c>
      <c r="P76" s="194">
        <v>2.9468000000000001E-2</v>
      </c>
      <c r="Q76" s="194">
        <v>2.9746000000000002E-2</v>
      </c>
      <c r="S76" s="187">
        <v>2.8900000000000002E-2</v>
      </c>
      <c r="T76" s="187"/>
      <c r="U76" s="187">
        <v>3.1498999999999999E-2</v>
      </c>
    </row>
    <row r="77" spans="1:21" x14ac:dyDescent="0.3">
      <c r="A77" s="186">
        <f t="shared" si="2"/>
        <v>42485</v>
      </c>
      <c r="B77" s="183">
        <f t="shared" si="3"/>
        <v>2.9581E-2</v>
      </c>
      <c r="C77" s="183">
        <f t="shared" si="3"/>
        <v>3.0283000000000001E-2</v>
      </c>
      <c r="E77" s="186">
        <v>42482</v>
      </c>
      <c r="F77" s="212">
        <v>2.9401999999999999</v>
      </c>
      <c r="G77" s="211">
        <v>2.9824999999999999</v>
      </c>
      <c r="H77" s="211"/>
      <c r="I77" s="211"/>
      <c r="N77" s="186">
        <v>42485</v>
      </c>
      <c r="O77" s="194">
        <v>2.8374999999999997E-2</v>
      </c>
      <c r="P77" s="194">
        <v>2.9558000000000001E-2</v>
      </c>
      <c r="Q77" s="194">
        <v>3.0084E-2</v>
      </c>
      <c r="S77" s="187">
        <v>2.9116E-2</v>
      </c>
      <c r="T77" s="187">
        <v>3.0759999999999999E-2</v>
      </c>
      <c r="U77" s="187">
        <v>3.1383000000000001E-2</v>
      </c>
    </row>
    <row r="78" spans="1:21" x14ac:dyDescent="0.3">
      <c r="A78" s="186">
        <f t="shared" si="2"/>
        <v>42486</v>
      </c>
      <c r="B78" s="183">
        <f t="shared" si="3"/>
        <v>3.0089000000000001E-2</v>
      </c>
      <c r="C78" s="183">
        <f t="shared" si="3"/>
        <v>3.1000999999999997E-2</v>
      </c>
      <c r="E78" s="186">
        <v>42485</v>
      </c>
      <c r="F78" s="212">
        <v>2.9581</v>
      </c>
      <c r="G78" s="211">
        <v>3.0283000000000002</v>
      </c>
      <c r="H78" s="211"/>
      <c r="I78" s="211"/>
      <c r="N78" s="186">
        <v>42486</v>
      </c>
      <c r="O78" s="194">
        <v>2.8708000000000001E-2</v>
      </c>
      <c r="P78" s="194">
        <v>3.0071000000000001E-2</v>
      </c>
      <c r="Q78" s="194">
        <v>3.0415999999999999E-2</v>
      </c>
      <c r="S78" s="187">
        <v>2.9666999999999999E-2</v>
      </c>
      <c r="T78" s="187">
        <v>3.0950000000000002E-2</v>
      </c>
      <c r="U78" s="187">
        <v>3.1701E-2</v>
      </c>
    </row>
    <row r="79" spans="1:21" x14ac:dyDescent="0.3">
      <c r="A79" s="186">
        <f t="shared" si="2"/>
        <v>42487</v>
      </c>
      <c r="B79" s="183">
        <f t="shared" si="3"/>
        <v>2.9759999999999998E-2</v>
      </c>
      <c r="C79" s="183">
        <f t="shared" si="3"/>
        <v>3.0880999999999999E-2</v>
      </c>
      <c r="E79" s="186">
        <v>42486</v>
      </c>
      <c r="F79" s="212">
        <v>3.0089000000000001</v>
      </c>
      <c r="G79" s="211">
        <v>3.1000999999999999</v>
      </c>
      <c r="H79" s="211"/>
      <c r="I79" s="211"/>
      <c r="N79" s="186">
        <v>42487</v>
      </c>
      <c r="O79" s="194">
        <v>2.9064999999999997E-2</v>
      </c>
      <c r="P79" s="194">
        <v>2.9977999999999998E-2</v>
      </c>
      <c r="Q79" s="194">
        <v>3.0200999999999999E-2</v>
      </c>
      <c r="S79" s="187">
        <v>2.9634000000000001E-2</v>
      </c>
      <c r="T79" s="187">
        <v>3.1440000000000003E-2</v>
      </c>
      <c r="U79" s="187">
        <v>3.1642000000000003E-2</v>
      </c>
    </row>
    <row r="80" spans="1:21" x14ac:dyDescent="0.3">
      <c r="A80" s="186">
        <f t="shared" si="2"/>
        <v>42488</v>
      </c>
      <c r="B80" s="183">
        <f t="shared" si="3"/>
        <v>2.9537000000000001E-2</v>
      </c>
      <c r="C80" s="183">
        <f t="shared" si="3"/>
        <v>3.0428999999999998E-2</v>
      </c>
      <c r="E80" s="186">
        <v>42487</v>
      </c>
      <c r="F80" s="212">
        <v>2.976</v>
      </c>
      <c r="G80" s="211">
        <v>3.0880999999999998</v>
      </c>
      <c r="H80" s="211"/>
      <c r="I80" s="211"/>
      <c r="N80" s="186">
        <v>42488</v>
      </c>
      <c r="O80" s="194">
        <v>2.8833000000000001E-2</v>
      </c>
      <c r="P80" s="194">
        <v>2.9579000000000001E-2</v>
      </c>
      <c r="Q80" s="194">
        <v>3.0249000000000002E-2</v>
      </c>
      <c r="S80" s="187">
        <v>2.9614999999999999E-2</v>
      </c>
      <c r="T80" s="187">
        <v>3.1091000000000001E-2</v>
      </c>
      <c r="U80" s="187">
        <v>3.1503000000000003E-2</v>
      </c>
    </row>
    <row r="81" spans="1:21" x14ac:dyDescent="0.3">
      <c r="A81" s="186">
        <f t="shared" si="2"/>
        <v>42489</v>
      </c>
      <c r="B81" s="183">
        <f t="shared" si="3"/>
        <v>2.8643999999999999E-2</v>
      </c>
      <c r="C81" s="183">
        <f t="shared" si="3"/>
        <v>3.0023000000000001E-2</v>
      </c>
      <c r="E81" s="186">
        <v>42488</v>
      </c>
      <c r="F81" s="212">
        <v>2.9537</v>
      </c>
      <c r="G81" s="211">
        <v>3.0428999999999999</v>
      </c>
      <c r="H81" s="211"/>
      <c r="I81" s="211"/>
      <c r="N81" s="186">
        <v>42489</v>
      </c>
      <c r="O81" s="194">
        <v>2.7824000000000002E-2</v>
      </c>
      <c r="P81" s="194">
        <v>2.8831000000000002E-2</v>
      </c>
      <c r="Q81" s="194">
        <v>3.0005999999999998E-2</v>
      </c>
      <c r="S81" s="187">
        <v>2.9373E-2</v>
      </c>
      <c r="T81" s="187">
        <v>3.0484000000000001E-2</v>
      </c>
      <c r="U81" s="187">
        <v>3.1802000000000004E-2</v>
      </c>
    </row>
    <row r="82" spans="1:21" x14ac:dyDescent="0.3">
      <c r="A82" s="186">
        <f t="shared" si="2"/>
        <v>42493</v>
      </c>
      <c r="B82" s="183">
        <f t="shared" si="3"/>
        <v>2.7008999999999998E-2</v>
      </c>
      <c r="C82" s="183">
        <f t="shared" si="3"/>
        <v>2.9639000000000002E-2</v>
      </c>
      <c r="E82" s="186">
        <v>42489</v>
      </c>
      <c r="F82" s="212">
        <v>2.8643999999999998</v>
      </c>
      <c r="G82" s="211">
        <v>3.0023</v>
      </c>
      <c r="H82" s="211"/>
      <c r="I82" s="211"/>
      <c r="N82" s="186">
        <v>42493</v>
      </c>
      <c r="O82" s="194">
        <v>2.7008999999999998E-2</v>
      </c>
      <c r="P82" s="194"/>
      <c r="Q82" s="194"/>
      <c r="S82" s="187">
        <v>2.9322000000000001E-2</v>
      </c>
      <c r="T82" s="187">
        <v>3.0167000000000003E-2</v>
      </c>
      <c r="U82" s="187"/>
    </row>
    <row r="83" spans="1:21" x14ac:dyDescent="0.3">
      <c r="A83" s="186">
        <f t="shared" si="2"/>
        <v>42494</v>
      </c>
      <c r="B83" s="183">
        <f t="shared" si="3"/>
        <v>2.7856000000000002E-2</v>
      </c>
      <c r="C83" s="183">
        <f t="shared" si="3"/>
        <v>2.9828E-2</v>
      </c>
      <c r="E83" s="186">
        <v>42493</v>
      </c>
      <c r="F83" s="212">
        <v>2.7008999999999999</v>
      </c>
      <c r="G83" s="211">
        <v>2.9639000000000002</v>
      </c>
      <c r="H83" s="211"/>
      <c r="I83" s="211"/>
      <c r="N83" s="186">
        <v>42494</v>
      </c>
      <c r="O83" s="194">
        <v>2.6522E-2</v>
      </c>
      <c r="P83" s="194">
        <v>2.8001999999999999E-2</v>
      </c>
      <c r="Q83" s="194">
        <v>2.8418000000000002E-2</v>
      </c>
      <c r="S83" s="187">
        <v>2.8719999999999999E-2</v>
      </c>
      <c r="T83" s="187">
        <v>2.9929999999999998E-2</v>
      </c>
      <c r="U83" s="187">
        <v>3.0472000000000003E-2</v>
      </c>
    </row>
    <row r="84" spans="1:21" x14ac:dyDescent="0.3">
      <c r="A84" s="186">
        <f t="shared" si="2"/>
        <v>42495</v>
      </c>
      <c r="B84" s="183">
        <f t="shared" si="3"/>
        <v>2.8224999999999997E-2</v>
      </c>
      <c r="C84" s="183">
        <f t="shared" si="3"/>
        <v>3.0232999999999999E-2</v>
      </c>
      <c r="E84" s="186">
        <v>42494</v>
      </c>
      <c r="F84" s="212">
        <v>2.7856000000000001</v>
      </c>
      <c r="G84" s="211">
        <v>2.9828000000000001</v>
      </c>
      <c r="H84" s="211"/>
      <c r="I84" s="211"/>
      <c r="N84" s="186">
        <v>42495</v>
      </c>
      <c r="O84" s="194">
        <v>2.6239999999999999E-2</v>
      </c>
      <c r="P84" s="194">
        <v>2.8109000000000002E-2</v>
      </c>
      <c r="Q84" s="194">
        <v>2.8747999999999999E-2</v>
      </c>
      <c r="S84" s="187">
        <v>2.8753000000000001E-2</v>
      </c>
      <c r="T84" s="187">
        <v>3.0091E-2</v>
      </c>
      <c r="U84" s="187">
        <v>3.1002000000000002E-2</v>
      </c>
    </row>
    <row r="85" spans="1:21" x14ac:dyDescent="0.3">
      <c r="A85" s="186">
        <f t="shared" si="2"/>
        <v>42496</v>
      </c>
      <c r="B85" s="183">
        <f t="shared" si="3"/>
        <v>2.7827999999999999E-2</v>
      </c>
      <c r="C85" s="183">
        <f t="shared" si="3"/>
        <v>3.0044000000000001E-2</v>
      </c>
      <c r="E85" s="186">
        <v>42495</v>
      </c>
      <c r="F85" s="212">
        <v>2.8224999999999998</v>
      </c>
      <c r="G85" s="211">
        <v>3.0232999999999999</v>
      </c>
      <c r="H85" s="211"/>
      <c r="I85" s="211"/>
      <c r="N85" s="186">
        <v>42496</v>
      </c>
      <c r="O85" s="194">
        <v>2.6499000000000002E-2</v>
      </c>
      <c r="P85" s="194">
        <v>2.8001000000000002E-2</v>
      </c>
      <c r="Q85" s="194">
        <v>2.8544E-2</v>
      </c>
      <c r="S85" s="187">
        <v>2.8725000000000001E-2</v>
      </c>
      <c r="T85" s="187">
        <v>3.0160999999999997E-2</v>
      </c>
      <c r="U85" s="187">
        <v>3.0630000000000001E-2</v>
      </c>
    </row>
    <row r="86" spans="1:21" x14ac:dyDescent="0.3">
      <c r="A86" s="186">
        <f t="shared" si="2"/>
        <v>42499</v>
      </c>
      <c r="B86" s="183">
        <f t="shared" si="3"/>
        <v>2.8254999999999999E-2</v>
      </c>
      <c r="C86" s="183">
        <f t="shared" si="3"/>
        <v>3.0026999999999998E-2</v>
      </c>
      <c r="E86" s="186">
        <v>42496</v>
      </c>
      <c r="F86" s="212">
        <v>2.7827999999999999</v>
      </c>
      <c r="G86" s="211">
        <v>3.0044</v>
      </c>
      <c r="H86" s="211"/>
      <c r="I86" s="211"/>
      <c r="N86" s="186">
        <v>42499</v>
      </c>
      <c r="O86" s="194">
        <v>2.6747999999999997E-2</v>
      </c>
      <c r="P86" s="194">
        <v>2.8499E-2</v>
      </c>
      <c r="Q86" s="194">
        <v>2.8437E-2</v>
      </c>
      <c r="S86" s="187">
        <v>2.8542000000000001E-2</v>
      </c>
      <c r="T86" s="187">
        <v>3.0185E-2</v>
      </c>
      <c r="U86" s="187">
        <v>3.0897999999999998E-2</v>
      </c>
    </row>
    <row r="87" spans="1:21" x14ac:dyDescent="0.3">
      <c r="A87" s="186">
        <f t="shared" si="2"/>
        <v>42500</v>
      </c>
      <c r="B87" s="183">
        <f t="shared" si="3"/>
        <v>2.8138E-2</v>
      </c>
      <c r="C87" s="183">
        <f t="shared" si="3"/>
        <v>3.0259000000000001E-2</v>
      </c>
      <c r="E87" s="186">
        <v>42499</v>
      </c>
      <c r="F87" s="212">
        <v>2.8254999999999999</v>
      </c>
      <c r="G87" s="211">
        <v>3.0026999999999999</v>
      </c>
      <c r="H87" s="211"/>
      <c r="I87" s="211"/>
      <c r="N87" s="186">
        <v>42500</v>
      </c>
      <c r="O87" s="194">
        <v>2.7004999999999998E-2</v>
      </c>
      <c r="P87" s="194">
        <v>2.8129000000000001E-2</v>
      </c>
      <c r="Q87" s="194">
        <v>2.8419E-2</v>
      </c>
      <c r="S87" s="187">
        <v>2.8927000000000001E-2</v>
      </c>
      <c r="T87" s="187">
        <v>3.0055999999999999E-2</v>
      </c>
      <c r="U87" s="187">
        <v>3.1055000000000003E-2</v>
      </c>
    </row>
    <row r="88" spans="1:21" x14ac:dyDescent="0.3">
      <c r="A88" s="186">
        <f t="shared" si="2"/>
        <v>42501</v>
      </c>
      <c r="B88" s="183">
        <f t="shared" si="3"/>
        <v>2.8154999999999999E-2</v>
      </c>
      <c r="C88" s="183">
        <f t="shared" si="3"/>
        <v>3.0196000000000001E-2</v>
      </c>
      <c r="E88" s="186">
        <v>42500</v>
      </c>
      <c r="F88" s="212">
        <v>2.8138000000000001</v>
      </c>
      <c r="G88" s="211">
        <v>3.0259</v>
      </c>
      <c r="H88" s="211"/>
      <c r="I88" s="211"/>
      <c r="N88" s="186">
        <v>42501</v>
      </c>
      <c r="O88" s="194">
        <v>2.7001000000000001E-2</v>
      </c>
      <c r="P88" s="194">
        <v>2.8212999999999998E-2</v>
      </c>
      <c r="Q88" s="194">
        <v>2.8483000000000001E-2</v>
      </c>
      <c r="S88" s="187">
        <v>2.9152000000000001E-2</v>
      </c>
      <c r="T88" s="187">
        <v>3.015E-2</v>
      </c>
      <c r="U88" s="187">
        <v>3.0600000000000002E-2</v>
      </c>
    </row>
    <row r="89" spans="1:21" x14ac:dyDescent="0.3">
      <c r="A89" s="186">
        <f t="shared" si="2"/>
        <v>42502</v>
      </c>
      <c r="B89" s="183">
        <f t="shared" si="3"/>
        <v>2.7955000000000001E-2</v>
      </c>
      <c r="C89" s="183">
        <f t="shared" si="3"/>
        <v>3.0533999999999999E-2</v>
      </c>
      <c r="E89" s="186">
        <v>42501</v>
      </c>
      <c r="F89" s="212">
        <v>2.8155000000000001</v>
      </c>
      <c r="G89" s="211">
        <v>3.0196000000000001</v>
      </c>
      <c r="H89" s="211"/>
      <c r="I89" s="211"/>
      <c r="N89" s="186">
        <v>42502</v>
      </c>
      <c r="O89" s="194">
        <v>2.7001000000000001E-2</v>
      </c>
      <c r="P89" s="194">
        <v>2.7942999999999999E-2</v>
      </c>
      <c r="Q89" s="194">
        <v>2.8622000000000002E-2</v>
      </c>
      <c r="S89" s="187">
        <v>2.9380000000000003E-2</v>
      </c>
      <c r="T89" s="187">
        <v>3.0630000000000001E-2</v>
      </c>
      <c r="U89" s="187">
        <v>3.1018E-2</v>
      </c>
    </row>
    <row r="90" spans="1:21" x14ac:dyDescent="0.3">
      <c r="A90" s="186">
        <f t="shared" si="2"/>
        <v>42503</v>
      </c>
      <c r="B90" s="183">
        <f t="shared" si="3"/>
        <v>2.8221E-2</v>
      </c>
      <c r="C90" s="183">
        <f t="shared" si="3"/>
        <v>3.0470999999999998E-2</v>
      </c>
      <c r="E90" s="186">
        <v>42502</v>
      </c>
      <c r="F90" s="212">
        <v>2.7955000000000001</v>
      </c>
      <c r="G90" s="211">
        <v>3.0533999999999999</v>
      </c>
      <c r="H90" s="211"/>
      <c r="I90" s="211"/>
      <c r="N90" s="186">
        <v>42503</v>
      </c>
      <c r="O90" s="194">
        <v>2.6699999999999998E-2</v>
      </c>
      <c r="P90" s="194">
        <v>2.7605000000000001E-2</v>
      </c>
      <c r="Q90" s="194">
        <v>2.8639000000000001E-2</v>
      </c>
      <c r="S90" s="187">
        <v>2.9526E-2</v>
      </c>
      <c r="T90" s="187">
        <v>3.0543000000000001E-2</v>
      </c>
      <c r="U90" s="187">
        <v>3.1064999999999999E-2</v>
      </c>
    </row>
    <row r="91" spans="1:21" x14ac:dyDescent="0.3">
      <c r="A91" s="186">
        <f t="shared" si="2"/>
        <v>42506</v>
      </c>
      <c r="B91" s="183">
        <f t="shared" si="3"/>
        <v>2.7498999999999999E-2</v>
      </c>
      <c r="C91" s="183">
        <f t="shared" si="3"/>
        <v>3.0084E-2</v>
      </c>
      <c r="E91" s="186">
        <v>42503</v>
      </c>
      <c r="F91" s="212">
        <v>2.8220999999999998</v>
      </c>
      <c r="G91" s="211">
        <v>3.0470999999999999</v>
      </c>
      <c r="H91" s="211"/>
      <c r="I91" s="211"/>
      <c r="N91" s="186">
        <v>42506</v>
      </c>
      <c r="O91" s="194">
        <v>2.5499000000000001E-2</v>
      </c>
      <c r="P91" s="194">
        <v>2.7057000000000001E-2</v>
      </c>
      <c r="Q91" s="194">
        <v>2.8036999999999999E-2</v>
      </c>
      <c r="S91" s="187">
        <v>2.9500999999999999E-2</v>
      </c>
      <c r="T91" s="187">
        <v>3.0480999999999998E-2</v>
      </c>
      <c r="U91" s="187">
        <v>3.0619999999999998E-2</v>
      </c>
    </row>
    <row r="92" spans="1:21" x14ac:dyDescent="0.3">
      <c r="A92" s="186">
        <f t="shared" si="2"/>
        <v>42507</v>
      </c>
      <c r="B92" s="183">
        <f t="shared" si="3"/>
        <v>2.7525000000000001E-2</v>
      </c>
      <c r="C92" s="183">
        <f t="shared" si="3"/>
        <v>3.0270999999999999E-2</v>
      </c>
      <c r="E92" s="186">
        <v>42506</v>
      </c>
      <c r="F92" s="212">
        <v>2.7498999999999998</v>
      </c>
      <c r="G92" s="211">
        <v>3.0084</v>
      </c>
      <c r="H92" s="211"/>
      <c r="I92" s="211"/>
      <c r="N92" s="186">
        <v>42507</v>
      </c>
      <c r="O92" s="194">
        <v>2.5998E-2</v>
      </c>
      <c r="P92" s="194">
        <v>2.7105000000000001E-2</v>
      </c>
      <c r="Q92" s="194">
        <v>2.7688000000000001E-2</v>
      </c>
      <c r="S92" s="187">
        <v>2.9533999999999998E-2</v>
      </c>
      <c r="T92" s="187">
        <v>3.0554000000000001E-2</v>
      </c>
      <c r="U92" s="187">
        <v>3.1115E-2</v>
      </c>
    </row>
    <row r="93" spans="1:21" x14ac:dyDescent="0.3">
      <c r="A93" s="186">
        <f t="shared" si="2"/>
        <v>42508</v>
      </c>
      <c r="B93" s="183">
        <f t="shared" si="3"/>
        <v>2.7501999999999999E-2</v>
      </c>
      <c r="C93" s="183">
        <f t="shared" si="3"/>
        <v>3.049E-2</v>
      </c>
      <c r="E93" s="186">
        <v>42507</v>
      </c>
      <c r="F93" s="212">
        <v>2.7524999999999999</v>
      </c>
      <c r="G93" s="211">
        <v>3.0270999999999999</v>
      </c>
      <c r="H93" s="211"/>
      <c r="I93" s="211"/>
      <c r="N93" s="186">
        <v>42508</v>
      </c>
      <c r="O93" s="194">
        <v>2.6008E-2</v>
      </c>
      <c r="P93" s="194">
        <v>2.7001000000000001E-2</v>
      </c>
      <c r="Q93" s="194">
        <v>2.8001999999999999E-2</v>
      </c>
      <c r="S93" s="187">
        <v>2.9712000000000002E-2</v>
      </c>
      <c r="T93" s="187">
        <v>3.0341E-2</v>
      </c>
      <c r="U93" s="187">
        <v>3.1085999999999999E-2</v>
      </c>
    </row>
    <row r="94" spans="1:21" x14ac:dyDescent="0.3">
      <c r="A94" s="186">
        <f t="shared" si="2"/>
        <v>42509</v>
      </c>
      <c r="B94" s="183">
        <f t="shared" si="3"/>
        <v>2.7027000000000002E-2</v>
      </c>
      <c r="C94" s="183">
        <f t="shared" si="3"/>
        <v>3.0482999999999996E-2</v>
      </c>
      <c r="E94" s="186">
        <v>42508</v>
      </c>
      <c r="F94" s="212">
        <v>2.7502</v>
      </c>
      <c r="G94" s="211">
        <v>3.0489999999999999</v>
      </c>
      <c r="H94" s="211"/>
      <c r="I94" s="211"/>
      <c r="N94" s="186">
        <v>42509</v>
      </c>
      <c r="O94" s="194">
        <v>2.5996000000000002E-2</v>
      </c>
      <c r="P94" s="194">
        <v>2.7065000000000002E-2</v>
      </c>
      <c r="Q94" s="194">
        <v>2.8338000000000002E-2</v>
      </c>
      <c r="S94" s="187">
        <v>2.9700999999999998E-2</v>
      </c>
      <c r="T94" s="187">
        <v>3.0337999999999997E-2</v>
      </c>
      <c r="U94" s="187">
        <v>3.1356999999999996E-2</v>
      </c>
    </row>
    <row r="95" spans="1:21" x14ac:dyDescent="0.3">
      <c r="A95" s="186">
        <f t="shared" si="2"/>
        <v>42510</v>
      </c>
      <c r="B95" s="183">
        <f t="shared" si="3"/>
        <v>2.6501E-2</v>
      </c>
      <c r="C95" s="183">
        <f t="shared" si="3"/>
        <v>3.0674E-2</v>
      </c>
      <c r="E95" s="186">
        <v>42509</v>
      </c>
      <c r="F95" s="212">
        <v>2.7027000000000001</v>
      </c>
      <c r="G95" s="211">
        <v>3.0482999999999998</v>
      </c>
      <c r="H95" s="211"/>
      <c r="I95" s="211"/>
      <c r="N95" s="186">
        <v>42510</v>
      </c>
      <c r="O95" s="194">
        <v>2.5499000000000001E-2</v>
      </c>
      <c r="P95" s="194">
        <v>2.6419999999999999E-2</v>
      </c>
      <c r="Q95" s="194">
        <v>2.7667000000000001E-2</v>
      </c>
      <c r="S95" s="187">
        <v>2.9714999999999998E-2</v>
      </c>
      <c r="T95" s="187">
        <v>3.0512999999999998E-2</v>
      </c>
      <c r="U95" s="187">
        <v>3.1187999999999997E-2</v>
      </c>
    </row>
    <row r="96" spans="1:21" x14ac:dyDescent="0.3">
      <c r="A96" s="186">
        <f t="shared" si="2"/>
        <v>42513</v>
      </c>
      <c r="B96" s="183">
        <f t="shared" si="3"/>
        <v>2.6467000000000001E-2</v>
      </c>
      <c r="C96" s="183">
        <f t="shared" si="3"/>
        <v>3.0409000000000002E-2</v>
      </c>
      <c r="E96" s="186">
        <v>42510</v>
      </c>
      <c r="F96" s="212">
        <v>2.6501000000000001</v>
      </c>
      <c r="G96" s="211">
        <v>3.0674000000000001</v>
      </c>
      <c r="H96" s="211"/>
      <c r="I96" s="211"/>
      <c r="N96" s="186">
        <v>42513</v>
      </c>
      <c r="O96" s="194">
        <v>2.5499000000000001E-2</v>
      </c>
      <c r="P96" s="194">
        <v>2.6173000000000002E-2</v>
      </c>
      <c r="Q96" s="194">
        <v>2.751E-2</v>
      </c>
      <c r="S96" s="187">
        <v>2.9651999999999998E-2</v>
      </c>
      <c r="T96" s="187">
        <v>3.0662999999999999E-2</v>
      </c>
      <c r="U96" s="187">
        <v>3.0764E-2</v>
      </c>
    </row>
    <row r="97" spans="1:21" x14ac:dyDescent="0.3">
      <c r="A97" s="186">
        <f t="shared" si="2"/>
        <v>42514</v>
      </c>
      <c r="B97" s="183">
        <f t="shared" si="3"/>
        <v>2.6536000000000001E-2</v>
      </c>
      <c r="C97" s="183">
        <f t="shared" si="3"/>
        <v>3.0473E-2</v>
      </c>
      <c r="E97" s="186">
        <v>42513</v>
      </c>
      <c r="F97" s="212">
        <v>2.6467000000000001</v>
      </c>
      <c r="G97" s="211">
        <v>3.0409000000000002</v>
      </c>
      <c r="H97" s="211"/>
      <c r="I97" s="211"/>
      <c r="N97" s="186">
        <v>42514</v>
      </c>
      <c r="O97" s="194">
        <v>2.5398E-2</v>
      </c>
      <c r="P97" s="194">
        <v>2.6105E-2</v>
      </c>
      <c r="Q97" s="194">
        <v>2.6844E-2</v>
      </c>
      <c r="S97" s="187">
        <v>2.9645999999999999E-2</v>
      </c>
      <c r="T97" s="187">
        <v>3.0712000000000003E-2</v>
      </c>
      <c r="U97" s="187">
        <v>3.0956000000000001E-2</v>
      </c>
    </row>
    <row r="98" spans="1:21" x14ac:dyDescent="0.3">
      <c r="A98" s="186">
        <f t="shared" si="2"/>
        <v>42515</v>
      </c>
      <c r="B98" s="183">
        <f t="shared" si="3"/>
        <v>2.5988000000000001E-2</v>
      </c>
      <c r="C98" s="183">
        <f t="shared" si="3"/>
        <v>3.0575999999999999E-2</v>
      </c>
      <c r="E98" s="186">
        <v>42514</v>
      </c>
      <c r="F98" s="212">
        <v>2.6536</v>
      </c>
      <c r="G98" s="211">
        <v>3.0472999999999999</v>
      </c>
      <c r="H98" s="211"/>
      <c r="I98" s="211"/>
      <c r="N98" s="186">
        <v>42515</v>
      </c>
      <c r="O98" s="194">
        <v>2.5000000000000001E-2</v>
      </c>
      <c r="P98" s="194">
        <v>2.5840000000000002E-2</v>
      </c>
      <c r="Q98" s="194">
        <v>2.6950999999999999E-2</v>
      </c>
      <c r="S98" s="187">
        <v>2.9590999999999999E-2</v>
      </c>
      <c r="T98" s="187">
        <v>3.0297999999999999E-2</v>
      </c>
      <c r="U98" s="187">
        <v>3.1452000000000001E-2</v>
      </c>
    </row>
    <row r="99" spans="1:21" x14ac:dyDescent="0.3">
      <c r="A99" s="186">
        <f t="shared" si="2"/>
        <v>42516</v>
      </c>
      <c r="B99" s="183">
        <f t="shared" si="3"/>
        <v>2.649E-2</v>
      </c>
      <c r="C99" s="183">
        <f t="shared" si="3"/>
        <v>3.0363999999999999E-2</v>
      </c>
      <c r="E99" s="186">
        <v>42515</v>
      </c>
      <c r="F99" s="212">
        <v>2.5988000000000002</v>
      </c>
      <c r="G99" s="211">
        <v>3.0575999999999999</v>
      </c>
      <c r="H99" s="211"/>
      <c r="I99" s="211"/>
      <c r="N99" s="186">
        <v>42516</v>
      </c>
      <c r="O99" s="194">
        <v>2.4836999999999998E-2</v>
      </c>
      <c r="P99" s="194">
        <v>2.5760000000000002E-2</v>
      </c>
      <c r="Q99" s="194">
        <v>2.6953999999999999E-2</v>
      </c>
      <c r="S99" s="187">
        <v>2.9599E-2</v>
      </c>
      <c r="T99" s="187">
        <v>3.0314999999999998E-2</v>
      </c>
      <c r="U99" s="187">
        <v>3.0890000000000001E-2</v>
      </c>
    </row>
    <row r="100" spans="1:21" x14ac:dyDescent="0.3">
      <c r="A100" s="186">
        <f t="shared" si="2"/>
        <v>42517</v>
      </c>
      <c r="B100" s="183">
        <f t="shared" si="3"/>
        <v>2.5947000000000001E-2</v>
      </c>
      <c r="C100" s="183">
        <f t="shared" si="3"/>
        <v>3.024E-2</v>
      </c>
      <c r="E100" s="186">
        <v>42516</v>
      </c>
      <c r="F100" s="212">
        <v>2.649</v>
      </c>
      <c r="G100" s="211">
        <v>3.0364</v>
      </c>
      <c r="H100" s="211"/>
      <c r="I100" s="211"/>
      <c r="N100" s="186">
        <v>42517</v>
      </c>
      <c r="O100" s="194">
        <v>2.5002E-2</v>
      </c>
      <c r="P100" s="194">
        <v>2.5754000000000003E-2</v>
      </c>
      <c r="Q100" s="194">
        <v>2.6705999999999997E-2</v>
      </c>
      <c r="S100" s="187">
        <v>2.9601000000000002E-2</v>
      </c>
      <c r="T100" s="187">
        <v>3.0358E-2</v>
      </c>
      <c r="U100" s="187">
        <v>3.0550999999999998E-2</v>
      </c>
    </row>
    <row r="101" spans="1:21" x14ac:dyDescent="0.3">
      <c r="A101" s="186">
        <f t="shared" si="2"/>
        <v>42520</v>
      </c>
      <c r="B101" s="183">
        <f t="shared" si="3"/>
        <v>2.5552999999999999E-2</v>
      </c>
      <c r="C101" s="183">
        <f t="shared" si="3"/>
        <v>3.0807000000000001E-2</v>
      </c>
      <c r="E101" s="186">
        <v>42517</v>
      </c>
      <c r="F101" s="212">
        <v>2.5947</v>
      </c>
      <c r="G101" s="211">
        <v>3.024</v>
      </c>
      <c r="H101" s="211"/>
      <c r="I101" s="211"/>
      <c r="N101" s="186">
        <v>42520</v>
      </c>
      <c r="O101" s="194">
        <v>2.4670999999999998E-2</v>
      </c>
      <c r="P101" s="194">
        <v>2.5647000000000003E-2</v>
      </c>
      <c r="Q101" s="194">
        <v>2.8010999999999998E-2</v>
      </c>
      <c r="S101" s="187">
        <v>2.9727E-2</v>
      </c>
      <c r="T101" s="187">
        <v>3.0742999999999999E-2</v>
      </c>
      <c r="U101" s="187">
        <v>3.1522000000000001E-2</v>
      </c>
    </row>
    <row r="102" spans="1:21" x14ac:dyDescent="0.3">
      <c r="A102" s="186">
        <f t="shared" si="2"/>
        <v>42521</v>
      </c>
      <c r="B102" s="183">
        <f t="shared" si="3"/>
        <v>2.7873000000000002E-2</v>
      </c>
      <c r="C102" s="183">
        <f t="shared" si="3"/>
        <v>3.0158000000000001E-2</v>
      </c>
      <c r="E102" s="186">
        <v>42520</v>
      </c>
      <c r="F102" s="212">
        <v>2.5552999999999999</v>
      </c>
      <c r="G102" s="211">
        <v>3.0807000000000002</v>
      </c>
      <c r="H102" s="211"/>
      <c r="I102" s="211"/>
      <c r="N102" s="186">
        <v>42521</v>
      </c>
      <c r="O102" s="194">
        <v>2.6495999999999999E-2</v>
      </c>
      <c r="P102" s="194">
        <v>2.7507E-2</v>
      </c>
      <c r="Q102" s="194">
        <v>2.8799999999999999E-2</v>
      </c>
      <c r="S102" s="187">
        <v>2.9668E-2</v>
      </c>
      <c r="T102" s="187">
        <v>3.0535E-2</v>
      </c>
      <c r="U102" s="187">
        <v>0.03</v>
      </c>
    </row>
    <row r="103" spans="1:21" x14ac:dyDescent="0.3">
      <c r="A103" s="186">
        <f t="shared" si="2"/>
        <v>42522</v>
      </c>
      <c r="B103" s="183">
        <f t="shared" si="3"/>
        <v>2.8102000000000002E-2</v>
      </c>
      <c r="C103" s="183">
        <f t="shared" si="3"/>
        <v>3.0315999999999999E-2</v>
      </c>
      <c r="E103" s="186">
        <v>42521</v>
      </c>
      <c r="F103" s="212">
        <v>2.7873000000000001</v>
      </c>
      <c r="G103" s="211">
        <v>3.0158</v>
      </c>
      <c r="H103" s="211"/>
      <c r="I103" s="211"/>
      <c r="N103" s="186">
        <v>42522</v>
      </c>
      <c r="O103" s="194">
        <v>2.7703999999999999E-2</v>
      </c>
      <c r="P103" s="194">
        <v>2.8249E-2</v>
      </c>
      <c r="Q103" s="194">
        <v>2.9251999999999997E-2</v>
      </c>
      <c r="S103" s="187">
        <v>2.9700999999999998E-2</v>
      </c>
      <c r="T103" s="187">
        <v>3.0184000000000002E-2</v>
      </c>
      <c r="U103" s="187">
        <v>3.1600000000000003E-2</v>
      </c>
    </row>
    <row r="104" spans="1:21" x14ac:dyDescent="0.3">
      <c r="A104" s="186">
        <f t="shared" si="2"/>
        <v>42523</v>
      </c>
      <c r="B104" s="183">
        <f t="shared" si="3"/>
        <v>2.8767999999999998E-2</v>
      </c>
      <c r="C104" s="183">
        <f t="shared" si="3"/>
        <v>3.0733999999999997E-2</v>
      </c>
      <c r="E104" s="186">
        <v>42522</v>
      </c>
      <c r="F104" s="212">
        <v>2.8102</v>
      </c>
      <c r="G104" s="211">
        <v>3.0316000000000001</v>
      </c>
      <c r="H104" s="211"/>
      <c r="I104" s="211"/>
      <c r="N104" s="186">
        <v>42523</v>
      </c>
      <c r="O104" s="194">
        <v>2.7715E-2</v>
      </c>
      <c r="P104" s="194">
        <v>2.9149999999999999E-2</v>
      </c>
      <c r="Q104" s="194">
        <v>2.9554E-2</v>
      </c>
      <c r="S104" s="187">
        <v>2.9679000000000001E-2</v>
      </c>
      <c r="T104" s="187">
        <v>3.0800999999999999E-2</v>
      </c>
      <c r="U104" s="187">
        <v>3.1467000000000002E-2</v>
      </c>
    </row>
    <row r="105" spans="1:21" x14ac:dyDescent="0.3">
      <c r="A105" s="186">
        <f t="shared" si="2"/>
        <v>42524</v>
      </c>
      <c r="B105" s="183">
        <f t="shared" si="3"/>
        <v>2.9106999999999997E-2</v>
      </c>
      <c r="C105" s="183">
        <f t="shared" si="3"/>
        <v>3.0817000000000001E-2</v>
      </c>
      <c r="E105" s="186">
        <v>42523</v>
      </c>
      <c r="F105" s="212">
        <v>2.8767999999999998</v>
      </c>
      <c r="G105" s="211">
        <v>3.0733999999999999</v>
      </c>
      <c r="H105" s="211"/>
      <c r="I105" s="211"/>
      <c r="N105" s="186">
        <v>42524</v>
      </c>
      <c r="O105" s="194">
        <v>2.7852000000000002E-2</v>
      </c>
      <c r="P105" s="194">
        <v>2.9087000000000002E-2</v>
      </c>
      <c r="Q105" s="194">
        <v>2.9692E-2</v>
      </c>
      <c r="S105" s="187">
        <v>2.9767000000000002E-2</v>
      </c>
      <c r="T105" s="187">
        <v>3.0710000000000001E-2</v>
      </c>
      <c r="U105" s="187">
        <v>3.1878000000000004E-2</v>
      </c>
    </row>
    <row r="106" spans="1:21" x14ac:dyDescent="0.3">
      <c r="A106" s="186">
        <f t="shared" si="2"/>
        <v>42527</v>
      </c>
      <c r="B106" s="183">
        <f t="shared" si="3"/>
        <v>3.0013000000000001E-2</v>
      </c>
      <c r="C106" s="183">
        <f t="shared" si="3"/>
        <v>3.0748999999999999E-2</v>
      </c>
      <c r="E106" s="186">
        <v>42524</v>
      </c>
      <c r="F106" s="212">
        <v>2.9106999999999998</v>
      </c>
      <c r="G106" s="211">
        <v>3.0817000000000001</v>
      </c>
      <c r="H106" s="211"/>
      <c r="I106" s="211"/>
      <c r="N106" s="186">
        <v>42527</v>
      </c>
      <c r="O106" s="194">
        <v>2.8500000000000001E-2</v>
      </c>
      <c r="P106" s="194">
        <v>2.9729999999999999E-2</v>
      </c>
      <c r="Q106" s="194">
        <v>3.0350000000000002E-2</v>
      </c>
      <c r="S106" s="187">
        <v>2.9825000000000001E-2</v>
      </c>
      <c r="T106" s="187">
        <v>3.0693999999999999E-2</v>
      </c>
      <c r="U106" s="187">
        <v>3.1850999999999997E-2</v>
      </c>
    </row>
    <row r="107" spans="1:21" x14ac:dyDescent="0.3">
      <c r="A107" s="186">
        <f t="shared" si="2"/>
        <v>42528</v>
      </c>
      <c r="B107" s="183">
        <f t="shared" si="3"/>
        <v>2.9824000000000003E-2</v>
      </c>
      <c r="C107" s="183">
        <f t="shared" si="3"/>
        <v>3.0682999999999998E-2</v>
      </c>
      <c r="E107" s="186">
        <v>42527</v>
      </c>
      <c r="F107" s="212">
        <v>3.0013000000000001</v>
      </c>
      <c r="G107" s="211">
        <v>3.0749</v>
      </c>
      <c r="H107" s="211"/>
      <c r="I107" s="211"/>
      <c r="N107" s="186">
        <v>42528</v>
      </c>
      <c r="O107" s="194">
        <v>2.8384E-2</v>
      </c>
      <c r="P107" s="194">
        <v>3.0053999999999997E-2</v>
      </c>
      <c r="Q107" s="194">
        <v>3.032E-2</v>
      </c>
      <c r="S107" s="187">
        <v>2.9832999999999998E-2</v>
      </c>
      <c r="T107" s="187">
        <v>3.0641999999999999E-2</v>
      </c>
      <c r="U107" s="187">
        <v>3.1112000000000001E-2</v>
      </c>
    </row>
    <row r="108" spans="1:21" x14ac:dyDescent="0.3">
      <c r="A108" s="186">
        <f t="shared" si="2"/>
        <v>42529</v>
      </c>
      <c r="B108" s="183">
        <f t="shared" si="3"/>
        <v>3.0198999999999997E-2</v>
      </c>
      <c r="C108" s="183">
        <f t="shared" si="3"/>
        <v>3.0988000000000002E-2</v>
      </c>
      <c r="E108" s="186">
        <v>42528</v>
      </c>
      <c r="F108" s="212">
        <v>2.9824000000000002</v>
      </c>
      <c r="G108" s="211">
        <v>3.0682999999999998</v>
      </c>
      <c r="H108" s="211"/>
      <c r="I108" s="211"/>
      <c r="N108" s="186">
        <v>42529</v>
      </c>
      <c r="O108" s="194">
        <v>2.8500000000000001E-2</v>
      </c>
      <c r="P108" s="194">
        <v>3.0189000000000001E-2</v>
      </c>
      <c r="Q108" s="194">
        <v>3.0641999999999999E-2</v>
      </c>
      <c r="S108" s="187">
        <v>2.9933000000000001E-2</v>
      </c>
      <c r="T108" s="187">
        <v>3.1122E-2</v>
      </c>
      <c r="U108" s="187">
        <v>3.1380999999999999E-2</v>
      </c>
    </row>
    <row r="109" spans="1:21" x14ac:dyDescent="0.3">
      <c r="A109" s="186">
        <f t="shared" si="2"/>
        <v>42533</v>
      </c>
      <c r="B109" s="183">
        <f t="shared" si="3"/>
        <v>3.0096999999999999E-2</v>
      </c>
      <c r="C109" s="183">
        <f t="shared" si="3"/>
        <v>3.0565000000000002E-2</v>
      </c>
      <c r="E109" s="186">
        <v>42529</v>
      </c>
      <c r="F109" s="212">
        <v>3.0198999999999998</v>
      </c>
      <c r="G109" s="211">
        <v>3.0988000000000002</v>
      </c>
      <c r="H109" s="211"/>
      <c r="I109" s="211"/>
      <c r="N109" s="186">
        <v>42533</v>
      </c>
      <c r="O109" s="194">
        <v>2.8833999999999999E-2</v>
      </c>
      <c r="P109" s="194">
        <v>3.0446000000000001E-2</v>
      </c>
      <c r="Q109" s="194">
        <v>3.0505000000000001E-2</v>
      </c>
      <c r="S109" s="187">
        <v>0.03</v>
      </c>
      <c r="T109" s="187">
        <v>3.0522999999999998E-2</v>
      </c>
      <c r="U109" s="187">
        <v>3.1600999999999997E-2</v>
      </c>
    </row>
    <row r="110" spans="1:21" x14ac:dyDescent="0.3">
      <c r="A110" s="186">
        <f t="shared" si="2"/>
        <v>42534</v>
      </c>
      <c r="B110" s="183">
        <f t="shared" si="3"/>
        <v>3.0299999999999997E-2</v>
      </c>
      <c r="C110" s="183">
        <f t="shared" si="3"/>
        <v>3.0577E-2</v>
      </c>
      <c r="E110" s="186">
        <v>42533</v>
      </c>
      <c r="F110" s="212">
        <v>3.0097</v>
      </c>
      <c r="G110" s="211">
        <v>3.0565000000000002</v>
      </c>
      <c r="H110" s="211"/>
      <c r="I110" s="211"/>
      <c r="N110" s="186">
        <v>42534</v>
      </c>
      <c r="O110" s="194">
        <v>2.9026E-2</v>
      </c>
      <c r="P110" s="194">
        <v>3.0367000000000002E-2</v>
      </c>
      <c r="Q110" s="194">
        <v>3.0520000000000002E-2</v>
      </c>
      <c r="S110" s="187">
        <v>2.9967000000000001E-2</v>
      </c>
      <c r="T110" s="187">
        <v>3.0764999999999997E-2</v>
      </c>
      <c r="U110" s="187">
        <v>3.1248999999999999E-2</v>
      </c>
    </row>
    <row r="111" spans="1:21" x14ac:dyDescent="0.3">
      <c r="A111" s="186">
        <f t="shared" si="2"/>
        <v>42535</v>
      </c>
      <c r="B111" s="183">
        <f t="shared" si="3"/>
        <v>3.0674E-2</v>
      </c>
      <c r="C111" s="183">
        <f t="shared" si="3"/>
        <v>3.0683999999999999E-2</v>
      </c>
      <c r="E111" s="186">
        <v>42534</v>
      </c>
      <c r="F111" s="212">
        <v>3.03</v>
      </c>
      <c r="G111" s="211">
        <v>3.0577000000000001</v>
      </c>
      <c r="H111" s="211"/>
      <c r="I111" s="211"/>
      <c r="N111" s="186">
        <v>42535</v>
      </c>
      <c r="O111" s="194">
        <v>2.9335E-2</v>
      </c>
      <c r="P111" s="194">
        <v>3.0858E-2</v>
      </c>
      <c r="Q111" s="194">
        <v>3.0910000000000003E-2</v>
      </c>
      <c r="S111" s="187">
        <v>3.0001000000000003E-2</v>
      </c>
      <c r="T111" s="187">
        <v>3.0790999999999999E-2</v>
      </c>
      <c r="U111" s="187">
        <v>3.1925000000000002E-2</v>
      </c>
    </row>
    <row r="112" spans="1:21" x14ac:dyDescent="0.3">
      <c r="A112" s="186">
        <f t="shared" si="2"/>
        <v>42536</v>
      </c>
      <c r="B112" s="183">
        <f t="shared" si="3"/>
        <v>3.0712000000000003E-2</v>
      </c>
      <c r="C112" s="183">
        <f t="shared" si="3"/>
        <v>3.0901000000000001E-2</v>
      </c>
      <c r="E112" s="186">
        <v>42535</v>
      </c>
      <c r="F112" s="212">
        <v>3.0674000000000001</v>
      </c>
      <c r="G112" s="211">
        <v>3.0684</v>
      </c>
      <c r="H112" s="211"/>
      <c r="I112" s="211"/>
      <c r="N112" s="186">
        <v>42536</v>
      </c>
      <c r="O112" s="194">
        <v>2.9103E-2</v>
      </c>
      <c r="P112" s="194">
        <v>3.0619E-2</v>
      </c>
      <c r="Q112" s="194">
        <v>3.1192000000000001E-2</v>
      </c>
      <c r="S112" s="187">
        <v>3.0285000000000003E-2</v>
      </c>
      <c r="T112" s="187">
        <v>3.0987000000000001E-2</v>
      </c>
      <c r="U112" s="187">
        <v>3.1280999999999996E-2</v>
      </c>
    </row>
    <row r="113" spans="1:21" x14ac:dyDescent="0.3">
      <c r="A113" s="186">
        <f t="shared" si="2"/>
        <v>42537</v>
      </c>
      <c r="B113" s="183">
        <f t="shared" si="3"/>
        <v>3.1036999999999999E-2</v>
      </c>
      <c r="C113" s="183">
        <f t="shared" si="3"/>
        <v>3.0907E-2</v>
      </c>
      <c r="E113" s="186">
        <v>42536</v>
      </c>
      <c r="F113" s="212">
        <v>3.0712000000000002</v>
      </c>
      <c r="G113" s="211">
        <v>3.0901000000000001</v>
      </c>
      <c r="H113" s="211"/>
      <c r="I113" s="211"/>
      <c r="N113" s="186">
        <v>42537</v>
      </c>
      <c r="O113" s="194">
        <v>2.9496999999999999E-2</v>
      </c>
      <c r="P113" s="194">
        <v>3.0912000000000002E-2</v>
      </c>
      <c r="Q113" s="194">
        <v>3.1545999999999998E-2</v>
      </c>
      <c r="S113" s="187">
        <v>3.0299E-2</v>
      </c>
      <c r="T113" s="187">
        <v>3.0834E-2</v>
      </c>
      <c r="U113" s="187">
        <v>3.1601999999999998E-2</v>
      </c>
    </row>
    <row r="114" spans="1:21" x14ac:dyDescent="0.3">
      <c r="A114" s="186">
        <f t="shared" si="2"/>
        <v>42538</v>
      </c>
      <c r="B114" s="183">
        <f t="shared" si="3"/>
        <v>3.0682999999999998E-2</v>
      </c>
      <c r="C114" s="183">
        <f t="shared" si="3"/>
        <v>3.1068999999999999E-2</v>
      </c>
      <c r="E114" s="186">
        <v>42537</v>
      </c>
      <c r="F114" s="212">
        <v>3.1036999999999999</v>
      </c>
      <c r="G114" s="211">
        <v>3.0907</v>
      </c>
      <c r="H114" s="211"/>
      <c r="I114" s="211"/>
      <c r="N114" s="186">
        <v>42538</v>
      </c>
      <c r="O114" s="194">
        <v>2.9489000000000001E-2</v>
      </c>
      <c r="P114" s="194">
        <v>3.0769000000000001E-2</v>
      </c>
      <c r="Q114" s="194">
        <v>3.1526999999999999E-2</v>
      </c>
      <c r="S114" s="187">
        <v>3.04E-2</v>
      </c>
      <c r="T114" s="187">
        <v>3.1227999999999999E-2</v>
      </c>
      <c r="U114" s="187">
        <v>3.1488000000000002E-2</v>
      </c>
    </row>
    <row r="115" spans="1:21" x14ac:dyDescent="0.3">
      <c r="A115" s="186">
        <f t="shared" si="2"/>
        <v>42541</v>
      </c>
      <c r="B115" s="183">
        <f t="shared" si="3"/>
        <v>3.1032000000000001E-2</v>
      </c>
      <c r="C115" s="183">
        <f t="shared" si="3"/>
        <v>3.0891999999999999E-2</v>
      </c>
      <c r="E115" s="186">
        <v>42538</v>
      </c>
      <c r="F115" s="212">
        <v>3.0682999999999998</v>
      </c>
      <c r="G115" s="211">
        <v>3.1069</v>
      </c>
      <c r="H115" s="211"/>
      <c r="I115" s="211"/>
      <c r="N115" s="186">
        <v>42541</v>
      </c>
      <c r="O115" s="194">
        <v>2.9698000000000002E-2</v>
      </c>
      <c r="P115" s="194">
        <v>3.1013000000000002E-2</v>
      </c>
      <c r="Q115" s="194">
        <v>3.1531999999999998E-2</v>
      </c>
      <c r="S115" s="187">
        <v>3.04E-2</v>
      </c>
      <c r="T115" s="187">
        <v>3.1E-2</v>
      </c>
      <c r="U115" s="187">
        <v>3.1740999999999998E-2</v>
      </c>
    </row>
    <row r="116" spans="1:21" x14ac:dyDescent="0.3">
      <c r="A116" s="186">
        <f t="shared" si="2"/>
        <v>42542</v>
      </c>
      <c r="B116" s="183">
        <f t="shared" si="3"/>
        <v>3.0988999999999999E-2</v>
      </c>
      <c r="C116" s="183">
        <f t="shared" si="3"/>
        <v>3.1019000000000001E-2</v>
      </c>
      <c r="E116" s="186">
        <v>42541</v>
      </c>
      <c r="F116" s="212">
        <v>3.1032000000000002</v>
      </c>
      <c r="G116" s="211">
        <v>3.0891999999999999</v>
      </c>
      <c r="H116" s="211"/>
      <c r="I116" s="211"/>
      <c r="N116" s="186">
        <v>42542</v>
      </c>
      <c r="O116" s="194">
        <v>2.9502999999999998E-2</v>
      </c>
      <c r="P116" s="194">
        <v>3.0858E-2</v>
      </c>
      <c r="Q116" s="194">
        <v>3.1576E-2</v>
      </c>
      <c r="S116" s="187">
        <v>3.0453999999999998E-2</v>
      </c>
      <c r="T116" s="187">
        <v>3.1273000000000002E-2</v>
      </c>
      <c r="U116" s="187">
        <v>3.1600999999999997E-2</v>
      </c>
    </row>
    <row r="117" spans="1:21" x14ac:dyDescent="0.3">
      <c r="A117" s="186">
        <f t="shared" si="2"/>
        <v>42543</v>
      </c>
      <c r="B117" s="183">
        <f t="shared" si="3"/>
        <v>3.1294000000000002E-2</v>
      </c>
      <c r="C117" s="183">
        <f t="shared" si="3"/>
        <v>3.1223000000000001E-2</v>
      </c>
      <c r="E117" s="186">
        <v>42542</v>
      </c>
      <c r="F117" s="212">
        <v>3.0989</v>
      </c>
      <c r="G117" s="211">
        <v>3.1019000000000001</v>
      </c>
      <c r="H117" s="211"/>
      <c r="I117" s="211"/>
      <c r="N117" s="186">
        <v>42543</v>
      </c>
      <c r="O117" s="194">
        <v>2.9504000000000002E-2</v>
      </c>
      <c r="P117" s="194">
        <v>3.1379000000000004E-2</v>
      </c>
      <c r="Q117" s="194">
        <v>3.1406000000000003E-2</v>
      </c>
      <c r="S117" s="187">
        <v>3.0413000000000003E-2</v>
      </c>
      <c r="T117" s="187">
        <v>3.0966999999999998E-2</v>
      </c>
      <c r="U117" s="187">
        <v>3.1999E-2</v>
      </c>
    </row>
    <row r="118" spans="1:21" x14ac:dyDescent="0.3">
      <c r="A118" s="186">
        <f t="shared" si="2"/>
        <v>42544</v>
      </c>
      <c r="B118" s="183">
        <f t="shared" si="3"/>
        <v>3.1042E-2</v>
      </c>
      <c r="C118" s="183">
        <f t="shared" si="3"/>
        <v>3.1032000000000001E-2</v>
      </c>
      <c r="E118" s="186">
        <v>42543</v>
      </c>
      <c r="F118" s="212">
        <v>3.1294</v>
      </c>
      <c r="G118" s="211">
        <v>3.1223000000000001</v>
      </c>
      <c r="H118" s="211"/>
      <c r="I118" s="211"/>
      <c r="N118" s="186">
        <v>42544</v>
      </c>
      <c r="O118" s="194">
        <v>2.8498000000000002E-2</v>
      </c>
      <c r="P118" s="194">
        <v>3.1460000000000002E-2</v>
      </c>
      <c r="Q118" s="194">
        <v>3.1583E-2</v>
      </c>
      <c r="S118" s="187">
        <v>3.0242000000000002E-2</v>
      </c>
      <c r="T118" s="187">
        <v>3.1187999999999997E-2</v>
      </c>
      <c r="U118" s="187">
        <v>3.1933999999999997E-2</v>
      </c>
    </row>
    <row r="119" spans="1:21" x14ac:dyDescent="0.3">
      <c r="A119" s="186">
        <f t="shared" si="2"/>
        <v>42545</v>
      </c>
      <c r="B119" s="183">
        <f t="shared" si="3"/>
        <v>3.1015999999999998E-2</v>
      </c>
      <c r="C119" s="183">
        <f t="shared" si="3"/>
        <v>3.0816E-2</v>
      </c>
      <c r="E119" s="186">
        <v>42544</v>
      </c>
      <c r="F119" s="212">
        <v>3.1042000000000001</v>
      </c>
      <c r="G119" s="211">
        <v>3.1032000000000002</v>
      </c>
      <c r="H119" s="211"/>
      <c r="I119" s="211"/>
      <c r="N119" s="186">
        <v>42545</v>
      </c>
      <c r="O119" s="194">
        <v>2.8250000000000001E-2</v>
      </c>
      <c r="P119" s="194">
        <v>3.1469999999999998E-2</v>
      </c>
      <c r="Q119" s="194">
        <v>3.15E-2</v>
      </c>
      <c r="S119" s="187">
        <v>3.0327000000000003E-2</v>
      </c>
      <c r="T119" s="187">
        <v>3.1055000000000003E-2</v>
      </c>
      <c r="U119" s="187">
        <v>3.1650999999999999E-2</v>
      </c>
    </row>
    <row r="120" spans="1:21" x14ac:dyDescent="0.3">
      <c r="A120" s="186">
        <f t="shared" si="2"/>
        <v>42548</v>
      </c>
      <c r="B120" s="183">
        <f t="shared" si="3"/>
        <v>3.1246999999999997E-2</v>
      </c>
      <c r="C120" s="183">
        <f t="shared" si="3"/>
        <v>3.0855999999999998E-2</v>
      </c>
      <c r="E120" s="186">
        <v>42545</v>
      </c>
      <c r="F120" s="212">
        <v>3.1015999999999999</v>
      </c>
      <c r="G120" s="211">
        <v>3.0815999999999999</v>
      </c>
      <c r="H120" s="211"/>
      <c r="I120" s="211"/>
      <c r="N120" s="186">
        <v>42548</v>
      </c>
      <c r="O120" s="194">
        <v>2.9001000000000002E-2</v>
      </c>
      <c r="P120" s="194">
        <v>3.1377000000000002E-2</v>
      </c>
      <c r="Q120" s="194">
        <v>3.1678999999999999E-2</v>
      </c>
      <c r="S120" s="187">
        <v>3.0350000000000002E-2</v>
      </c>
      <c r="T120" s="187">
        <v>3.1233E-2</v>
      </c>
      <c r="U120" s="187">
        <v>3.175E-2</v>
      </c>
    </row>
    <row r="121" spans="1:21" x14ac:dyDescent="0.3">
      <c r="A121" s="186">
        <f t="shared" si="2"/>
        <v>42549</v>
      </c>
      <c r="B121" s="183">
        <f t="shared" si="3"/>
        <v>3.1240999999999998E-2</v>
      </c>
      <c r="C121" s="183">
        <f t="shared" si="3"/>
        <v>3.1017000000000003E-2</v>
      </c>
      <c r="E121" s="186">
        <v>42548</v>
      </c>
      <c r="F121" s="212">
        <v>3.1246999999999998</v>
      </c>
      <c r="G121" s="211">
        <v>3.0855999999999999</v>
      </c>
      <c r="H121" s="211"/>
      <c r="I121" s="211"/>
      <c r="N121" s="186">
        <v>42549</v>
      </c>
      <c r="O121" s="194">
        <v>2.8805999999999998E-2</v>
      </c>
      <c r="P121" s="194">
        <v>3.1403E-2</v>
      </c>
      <c r="Q121" s="194">
        <v>3.1377000000000002E-2</v>
      </c>
      <c r="S121" s="187">
        <v>3.0019999999999998E-2</v>
      </c>
      <c r="T121" s="187">
        <v>3.1434999999999998E-2</v>
      </c>
      <c r="U121" s="187">
        <v>3.2252999999999997E-2</v>
      </c>
    </row>
    <row r="122" spans="1:21" x14ac:dyDescent="0.3">
      <c r="A122" s="186">
        <f t="shared" si="2"/>
        <v>42550</v>
      </c>
      <c r="B122" s="183">
        <f t="shared" si="3"/>
        <v>3.0592000000000001E-2</v>
      </c>
      <c r="C122" s="183">
        <f t="shared" si="3"/>
        <v>3.108E-2</v>
      </c>
      <c r="E122" s="186">
        <v>42549</v>
      </c>
      <c r="F122" s="212">
        <v>3.1240999999999999</v>
      </c>
      <c r="G122" s="211">
        <v>3.1017000000000001</v>
      </c>
      <c r="H122" s="211"/>
      <c r="I122" s="211"/>
      <c r="N122" s="186">
        <v>42550</v>
      </c>
      <c r="O122" s="194">
        <v>2.7753E-2</v>
      </c>
      <c r="P122" s="194">
        <v>3.1329999999999997E-2</v>
      </c>
      <c r="Q122" s="194">
        <v>3.1505999999999999E-2</v>
      </c>
      <c r="S122" s="187">
        <v>0.03</v>
      </c>
      <c r="T122" s="187">
        <v>3.1267000000000003E-2</v>
      </c>
      <c r="U122" s="187">
        <v>3.2398999999999997E-2</v>
      </c>
    </row>
    <row r="123" spans="1:21" x14ac:dyDescent="0.3">
      <c r="A123" s="186">
        <f t="shared" si="2"/>
        <v>42551</v>
      </c>
      <c r="B123" s="183">
        <f t="shared" si="3"/>
        <v>2.8997999999999999E-2</v>
      </c>
      <c r="C123" s="183">
        <f t="shared" si="3"/>
        <v>3.0299E-2</v>
      </c>
      <c r="E123" s="186">
        <v>42550</v>
      </c>
      <c r="F123" s="212">
        <v>3.0592000000000001</v>
      </c>
      <c r="G123" s="211">
        <v>3.1080000000000001</v>
      </c>
      <c r="H123" s="211"/>
      <c r="I123" s="211"/>
      <c r="N123" s="186">
        <v>42551</v>
      </c>
      <c r="O123" s="194">
        <v>2.7747000000000001E-2</v>
      </c>
      <c r="P123" s="194">
        <v>2.9496999999999999E-2</v>
      </c>
      <c r="Q123" s="194">
        <v>3.1E-2</v>
      </c>
      <c r="S123" s="187">
        <v>3.0099999999999998E-2</v>
      </c>
      <c r="T123" s="187">
        <v>3.0497E-2</v>
      </c>
      <c r="U123" s="187"/>
    </row>
    <row r="124" spans="1:21" x14ac:dyDescent="0.3">
      <c r="A124" s="186">
        <f t="shared" si="2"/>
        <v>42552</v>
      </c>
      <c r="B124" s="183">
        <f t="shared" si="3"/>
        <v>2.7997999999999999E-2</v>
      </c>
      <c r="C124" s="183">
        <f t="shared" si="3"/>
        <v>3.0114999999999999E-2</v>
      </c>
      <c r="E124" s="186">
        <v>42551</v>
      </c>
      <c r="F124" s="212">
        <v>2.8997999999999999</v>
      </c>
      <c r="G124" s="211">
        <v>3.0299</v>
      </c>
      <c r="H124" s="211"/>
      <c r="I124" s="211"/>
      <c r="N124" s="186">
        <v>42552</v>
      </c>
      <c r="O124" s="194">
        <v>2.7829000000000003E-2</v>
      </c>
      <c r="P124" s="194">
        <v>2.8504000000000002E-2</v>
      </c>
      <c r="Q124" s="194"/>
      <c r="S124" s="187">
        <v>2.9961000000000002E-2</v>
      </c>
      <c r="T124" s="187">
        <v>3.0499999999999999E-2</v>
      </c>
      <c r="U124" s="187"/>
    </row>
    <row r="125" spans="1:21" x14ac:dyDescent="0.3">
      <c r="A125" s="186">
        <f t="shared" si="2"/>
        <v>42555</v>
      </c>
      <c r="B125" s="183">
        <f t="shared" si="3"/>
        <v>2.8416999999999998E-2</v>
      </c>
      <c r="C125" s="183">
        <f t="shared" si="3"/>
        <v>3.041E-2</v>
      </c>
      <c r="E125" s="186">
        <v>42552</v>
      </c>
      <c r="F125" s="212">
        <v>2.7997999999999998</v>
      </c>
      <c r="G125" s="211">
        <v>3.0114999999999998</v>
      </c>
      <c r="H125" s="211"/>
      <c r="I125" s="211"/>
      <c r="N125" s="186">
        <v>42555</v>
      </c>
      <c r="O125" s="194">
        <v>2.7451E-2</v>
      </c>
      <c r="P125" s="194">
        <v>2.8401999999999997E-2</v>
      </c>
      <c r="Q125" s="194">
        <v>2.9203999999999997E-2</v>
      </c>
      <c r="S125" s="187">
        <v>2.9561999999999998E-2</v>
      </c>
      <c r="T125" s="187">
        <v>2.9599E-2</v>
      </c>
      <c r="U125" s="187">
        <v>3.1419999999999997E-2</v>
      </c>
    </row>
    <row r="126" spans="1:21" x14ac:dyDescent="0.3">
      <c r="A126" s="186">
        <f t="shared" si="2"/>
        <v>42556</v>
      </c>
      <c r="B126" s="183">
        <f t="shared" si="3"/>
        <v>2.8157999999999999E-2</v>
      </c>
      <c r="C126" s="183">
        <f t="shared" si="3"/>
        <v>2.98E-2</v>
      </c>
      <c r="E126" s="186">
        <v>42555</v>
      </c>
      <c r="F126" s="212">
        <v>2.8416999999999999</v>
      </c>
      <c r="G126" s="211">
        <v>3.0409999999999999</v>
      </c>
      <c r="H126" s="211"/>
      <c r="I126" s="211"/>
      <c r="N126" s="186">
        <v>42556</v>
      </c>
      <c r="O126" s="194">
        <v>2.6522E-2</v>
      </c>
      <c r="P126" s="194">
        <v>2.8001999999999999E-2</v>
      </c>
      <c r="Q126" s="194">
        <v>2.9277000000000001E-2</v>
      </c>
      <c r="S126" s="187">
        <v>2.9216000000000002E-2</v>
      </c>
      <c r="T126" s="187">
        <v>2.9950000000000001E-2</v>
      </c>
      <c r="U126" s="187">
        <v>3.1002999999999999E-2</v>
      </c>
    </row>
    <row r="127" spans="1:21" x14ac:dyDescent="0.3">
      <c r="A127" s="186">
        <f t="shared" si="2"/>
        <v>42557</v>
      </c>
      <c r="B127" s="183">
        <f t="shared" si="3"/>
        <v>2.7989E-2</v>
      </c>
      <c r="C127" s="183">
        <f t="shared" si="3"/>
        <v>2.9881999999999999E-2</v>
      </c>
      <c r="E127" s="186">
        <v>42556</v>
      </c>
      <c r="F127" s="212">
        <v>2.8157999999999999</v>
      </c>
      <c r="G127" s="211">
        <v>2.98</v>
      </c>
      <c r="H127" s="211"/>
      <c r="I127" s="211"/>
      <c r="N127" s="186">
        <v>42557</v>
      </c>
      <c r="O127" s="194">
        <v>2.5252E-2</v>
      </c>
      <c r="P127" s="194">
        <v>2.7900999999999999E-2</v>
      </c>
      <c r="Q127" s="194">
        <v>2.8580000000000001E-2</v>
      </c>
      <c r="S127" s="187">
        <v>2.8650000000000002E-2</v>
      </c>
      <c r="T127" s="187">
        <v>2.9226000000000002E-2</v>
      </c>
      <c r="U127" s="187">
        <v>3.1202000000000001E-2</v>
      </c>
    </row>
    <row r="128" spans="1:21" x14ac:dyDescent="0.3">
      <c r="A128" s="186">
        <f t="shared" si="2"/>
        <v>42558</v>
      </c>
      <c r="B128" s="183">
        <f t="shared" si="3"/>
        <v>2.8575E-2</v>
      </c>
      <c r="C128" s="183">
        <f t="shared" si="3"/>
        <v>2.9287999999999998E-2</v>
      </c>
      <c r="E128" s="186">
        <v>42557</v>
      </c>
      <c r="F128" s="212">
        <v>2.7989000000000002</v>
      </c>
      <c r="G128" s="211">
        <v>2.9882</v>
      </c>
      <c r="H128" s="211"/>
      <c r="I128" s="211"/>
      <c r="N128" s="186">
        <v>42558</v>
      </c>
      <c r="O128" s="194"/>
      <c r="P128" s="194">
        <v>2.6255999999999998E-2</v>
      </c>
      <c r="Q128" s="194">
        <v>2.886E-2</v>
      </c>
      <c r="S128" s="187">
        <v>2.8528999999999999E-2</v>
      </c>
      <c r="T128" s="187">
        <v>2.9401E-2</v>
      </c>
      <c r="U128" s="187">
        <v>3.0476E-2</v>
      </c>
    </row>
    <row r="129" spans="1:21" x14ac:dyDescent="0.3">
      <c r="A129" s="186">
        <f t="shared" si="2"/>
        <v>42559</v>
      </c>
      <c r="B129" s="183">
        <f t="shared" si="3"/>
        <v>2.7391000000000002E-2</v>
      </c>
      <c r="C129" s="183">
        <f t="shared" si="3"/>
        <v>2.9226000000000002E-2</v>
      </c>
      <c r="E129" s="186">
        <v>42558</v>
      </c>
      <c r="F129" s="212">
        <v>2.8574999999999999</v>
      </c>
      <c r="G129" s="211">
        <v>2.9287999999999998</v>
      </c>
      <c r="H129" s="211"/>
      <c r="I129" s="211"/>
      <c r="N129" s="186">
        <v>42559</v>
      </c>
      <c r="O129" s="194">
        <v>2.5167999999999999E-2</v>
      </c>
      <c r="P129" s="194">
        <v>2.6575999999999999E-2</v>
      </c>
      <c r="Q129" s="194">
        <v>2.8180999999999998E-2</v>
      </c>
      <c r="S129" s="187">
        <v>2.8086000000000003E-2</v>
      </c>
      <c r="T129" s="187">
        <v>2.9049999999999999E-2</v>
      </c>
      <c r="U129" s="187">
        <v>3.0676000000000002E-2</v>
      </c>
    </row>
    <row r="130" spans="1:21" x14ac:dyDescent="0.3">
      <c r="A130" s="186">
        <f t="shared" si="2"/>
        <v>42562</v>
      </c>
      <c r="B130" s="183">
        <f t="shared" si="3"/>
        <v>2.7412000000000002E-2</v>
      </c>
      <c r="C130" s="183">
        <f t="shared" si="3"/>
        <v>2.8724E-2</v>
      </c>
      <c r="E130" s="186">
        <v>42559</v>
      </c>
      <c r="F130" s="212">
        <v>2.7391000000000001</v>
      </c>
      <c r="G130" s="211">
        <v>2.9226000000000001</v>
      </c>
      <c r="H130" s="211"/>
      <c r="I130" s="211"/>
      <c r="N130" s="186">
        <v>42562</v>
      </c>
      <c r="O130" s="194">
        <v>2.5002E-2</v>
      </c>
      <c r="P130" s="194">
        <v>2.7120999999999999E-2</v>
      </c>
      <c r="Q130" s="194">
        <v>2.7921999999999999E-2</v>
      </c>
      <c r="S130" s="187">
        <v>2.785E-2</v>
      </c>
      <c r="T130" s="187">
        <v>2.9051E-2</v>
      </c>
      <c r="U130" s="187">
        <v>2.9234E-2</v>
      </c>
    </row>
    <row r="131" spans="1:21" x14ac:dyDescent="0.3">
      <c r="A131" s="186">
        <f t="shared" ref="A131:A194" si="4">E132</f>
        <v>42563</v>
      </c>
      <c r="B131" s="183">
        <f t="shared" ref="B131:C194" si="5">F132/100</f>
        <v>2.6794999999999999E-2</v>
      </c>
      <c r="C131" s="183">
        <f t="shared" si="5"/>
        <v>2.8548E-2</v>
      </c>
      <c r="E131" s="186">
        <v>42562</v>
      </c>
      <c r="F131" s="212">
        <v>2.7412000000000001</v>
      </c>
      <c r="G131" s="211">
        <v>2.8723999999999998</v>
      </c>
      <c r="H131" s="211"/>
      <c r="I131" s="211"/>
      <c r="N131" s="186">
        <v>42563</v>
      </c>
      <c r="O131" s="194">
        <v>2.4754000000000002E-2</v>
      </c>
      <c r="P131" s="194">
        <v>2.6461000000000002E-2</v>
      </c>
      <c r="Q131" s="194">
        <v>2.7366000000000001E-2</v>
      </c>
      <c r="S131" s="187">
        <v>2.7700999999999996E-2</v>
      </c>
      <c r="T131" s="187">
        <v>2.8414000000000002E-2</v>
      </c>
      <c r="U131" s="187">
        <v>2.9876E-2</v>
      </c>
    </row>
    <row r="132" spans="1:21" x14ac:dyDescent="0.3">
      <c r="A132" s="186">
        <f t="shared" si="4"/>
        <v>42564</v>
      </c>
      <c r="B132" s="183">
        <f t="shared" si="5"/>
        <v>2.6651999999999999E-2</v>
      </c>
      <c r="C132" s="183">
        <f t="shared" si="5"/>
        <v>2.8355000000000002E-2</v>
      </c>
      <c r="E132" s="186">
        <v>42563</v>
      </c>
      <c r="F132" s="212">
        <v>2.6795</v>
      </c>
      <c r="G132" s="211">
        <v>2.8548</v>
      </c>
      <c r="H132" s="211"/>
      <c r="I132" s="211"/>
      <c r="N132" s="186">
        <v>42564</v>
      </c>
      <c r="O132" s="194">
        <v>2.4496000000000004E-2</v>
      </c>
      <c r="P132" s="194">
        <v>2.6424E-2</v>
      </c>
      <c r="Q132" s="194">
        <v>2.7088000000000001E-2</v>
      </c>
      <c r="S132" s="187">
        <v>2.734E-2</v>
      </c>
      <c r="T132" s="187">
        <v>2.8037999999999997E-2</v>
      </c>
      <c r="U132" s="187">
        <v>2.9100999999999998E-2</v>
      </c>
    </row>
    <row r="133" spans="1:21" x14ac:dyDescent="0.3">
      <c r="A133" s="186">
        <f t="shared" si="4"/>
        <v>42565</v>
      </c>
      <c r="B133" s="183">
        <f t="shared" si="5"/>
        <v>2.6871999999999997E-2</v>
      </c>
      <c r="C133" s="183">
        <f t="shared" si="5"/>
        <v>2.8218E-2</v>
      </c>
      <c r="E133" s="186">
        <v>42564</v>
      </c>
      <c r="F133" s="212">
        <v>2.6652</v>
      </c>
      <c r="G133" s="211">
        <v>2.8355000000000001</v>
      </c>
      <c r="H133" s="211"/>
      <c r="I133" s="211"/>
      <c r="N133" s="186">
        <v>42565</v>
      </c>
      <c r="O133" s="194"/>
      <c r="P133" s="194">
        <v>2.6371000000000002E-2</v>
      </c>
      <c r="Q133" s="194">
        <v>2.7223999999999998E-2</v>
      </c>
      <c r="S133" s="187">
        <v>2.6998999999999999E-2</v>
      </c>
      <c r="T133" s="187">
        <v>2.8138E-2</v>
      </c>
      <c r="U133" s="187">
        <v>2.9033000000000003E-2</v>
      </c>
    </row>
    <row r="134" spans="1:21" x14ac:dyDescent="0.3">
      <c r="A134" s="186">
        <f t="shared" si="4"/>
        <v>42566</v>
      </c>
      <c r="B134" s="183">
        <f t="shared" si="5"/>
        <v>2.6551999999999999E-2</v>
      </c>
      <c r="C134" s="183">
        <f t="shared" si="5"/>
        <v>2.8485999999999997E-2</v>
      </c>
      <c r="E134" s="186">
        <v>42565</v>
      </c>
      <c r="F134" s="212">
        <v>2.6871999999999998</v>
      </c>
      <c r="G134" s="211">
        <v>2.8218000000000001</v>
      </c>
      <c r="H134" s="211"/>
      <c r="I134" s="211"/>
      <c r="N134" s="186">
        <v>42566</v>
      </c>
      <c r="O134" s="194">
        <v>2.3997999999999998E-2</v>
      </c>
      <c r="P134" s="194">
        <v>2.6379E-2</v>
      </c>
      <c r="Q134" s="194">
        <v>2.7075999999999999E-2</v>
      </c>
      <c r="S134" s="187">
        <v>2.6800999999999998E-2</v>
      </c>
      <c r="T134" s="187">
        <v>2.8483999999999999E-2</v>
      </c>
      <c r="U134" s="187">
        <v>2.9751E-2</v>
      </c>
    </row>
    <row r="135" spans="1:21" x14ac:dyDescent="0.3">
      <c r="A135" s="186">
        <f t="shared" si="4"/>
        <v>42569</v>
      </c>
      <c r="B135" s="183">
        <f t="shared" si="5"/>
        <v>2.6557000000000001E-2</v>
      </c>
      <c r="C135" s="183">
        <f t="shared" si="5"/>
        <v>2.8546999999999999E-2</v>
      </c>
      <c r="E135" s="186">
        <v>42566</v>
      </c>
      <c r="F135" s="212">
        <v>2.6551999999999998</v>
      </c>
      <c r="G135" s="211">
        <v>2.8485999999999998</v>
      </c>
      <c r="H135" s="211"/>
      <c r="I135" s="211"/>
      <c r="N135" s="186">
        <v>42569</v>
      </c>
      <c r="O135" s="194">
        <v>2.4506E-2</v>
      </c>
      <c r="P135" s="194">
        <v>2.6303E-2</v>
      </c>
      <c r="Q135" s="194">
        <v>2.6959E-2</v>
      </c>
      <c r="S135" s="187">
        <v>2.6800999999999998E-2</v>
      </c>
      <c r="T135" s="187">
        <v>2.8168000000000002E-2</v>
      </c>
      <c r="U135" s="187">
        <v>2.9784000000000001E-2</v>
      </c>
    </row>
    <row r="136" spans="1:21" x14ac:dyDescent="0.3">
      <c r="A136" s="186">
        <f t="shared" si="4"/>
        <v>42570</v>
      </c>
      <c r="B136" s="183">
        <f t="shared" si="5"/>
        <v>2.6789E-2</v>
      </c>
      <c r="C136" s="183">
        <f t="shared" si="5"/>
        <v>2.8246000000000004E-2</v>
      </c>
      <c r="E136" s="186">
        <v>42569</v>
      </c>
      <c r="F136" s="212">
        <v>2.6556999999999999</v>
      </c>
      <c r="G136" s="211">
        <v>2.8546999999999998</v>
      </c>
      <c r="H136" s="211"/>
      <c r="I136" s="211"/>
      <c r="N136" s="186">
        <v>42570</v>
      </c>
      <c r="O136" s="194"/>
      <c r="P136" s="194">
        <v>2.6425999999999998E-2</v>
      </c>
      <c r="Q136" s="194">
        <v>2.6979000000000003E-2</v>
      </c>
      <c r="S136" s="187">
        <v>2.6800999999999998E-2</v>
      </c>
      <c r="T136" s="187">
        <v>2.7610000000000003E-2</v>
      </c>
      <c r="U136" s="187">
        <v>2.9586999999999999E-2</v>
      </c>
    </row>
    <row r="137" spans="1:21" x14ac:dyDescent="0.3">
      <c r="A137" s="186">
        <f t="shared" si="4"/>
        <v>42571</v>
      </c>
      <c r="B137" s="183">
        <f t="shared" si="5"/>
        <v>2.6636000000000003E-2</v>
      </c>
      <c r="C137" s="183">
        <f t="shared" si="5"/>
        <v>2.8084999999999999E-2</v>
      </c>
      <c r="E137" s="186">
        <v>42570</v>
      </c>
      <c r="F137" s="212">
        <v>2.6789000000000001</v>
      </c>
      <c r="G137" s="211">
        <v>2.8246000000000002</v>
      </c>
      <c r="H137" s="211"/>
      <c r="I137" s="211"/>
      <c r="N137" s="186">
        <v>42571</v>
      </c>
      <c r="O137" s="194">
        <v>2.4496000000000004E-2</v>
      </c>
      <c r="P137" s="194">
        <v>2.6095E-2</v>
      </c>
      <c r="Q137" s="194">
        <v>2.7168000000000001E-2</v>
      </c>
      <c r="S137" s="187">
        <v>2.6880999999999999E-2</v>
      </c>
      <c r="T137" s="187">
        <v>2.7993000000000001E-2</v>
      </c>
      <c r="U137" s="187">
        <v>2.9357000000000001E-2</v>
      </c>
    </row>
    <row r="138" spans="1:21" x14ac:dyDescent="0.3">
      <c r="A138" s="186">
        <f t="shared" si="4"/>
        <v>42572</v>
      </c>
      <c r="B138" s="183">
        <f t="shared" si="5"/>
        <v>2.6509000000000001E-2</v>
      </c>
      <c r="C138" s="183">
        <f t="shared" si="5"/>
        <v>2.7559999999999998E-2</v>
      </c>
      <c r="E138" s="186">
        <v>42571</v>
      </c>
      <c r="F138" s="212">
        <v>2.6636000000000002</v>
      </c>
      <c r="G138" s="211">
        <v>2.8085</v>
      </c>
      <c r="H138" s="211"/>
      <c r="I138" s="211"/>
      <c r="N138" s="186">
        <v>42572</v>
      </c>
      <c r="O138" s="194">
        <v>2.4754000000000002E-2</v>
      </c>
      <c r="P138" s="194">
        <v>2.6450999999999999E-2</v>
      </c>
      <c r="Q138" s="194">
        <v>2.726E-2</v>
      </c>
      <c r="S138" s="187">
        <v>2.7001000000000001E-2</v>
      </c>
      <c r="T138" s="187">
        <v>2.8001000000000002E-2</v>
      </c>
      <c r="U138" s="187">
        <v>2.8041999999999997E-2</v>
      </c>
    </row>
    <row r="139" spans="1:21" x14ac:dyDescent="0.3">
      <c r="A139" s="186">
        <f t="shared" si="4"/>
        <v>42573</v>
      </c>
      <c r="B139" s="183">
        <f t="shared" si="5"/>
        <v>2.7075000000000002E-2</v>
      </c>
      <c r="C139" s="183">
        <f t="shared" si="5"/>
        <v>2.7869999999999999E-2</v>
      </c>
      <c r="E139" s="186">
        <v>42572</v>
      </c>
      <c r="F139" s="212">
        <v>2.6509</v>
      </c>
      <c r="G139" s="211">
        <v>2.7559999999999998</v>
      </c>
      <c r="H139" s="211"/>
      <c r="I139" s="211"/>
      <c r="N139" s="186">
        <v>42573</v>
      </c>
      <c r="O139" s="194">
        <v>2.5002E-2</v>
      </c>
      <c r="P139" s="194">
        <v>2.6504E-2</v>
      </c>
      <c r="Q139" s="194">
        <v>2.7383999999999999E-2</v>
      </c>
      <c r="S139" s="187">
        <v>2.6949999999999998E-2</v>
      </c>
      <c r="T139" s="187">
        <v>2.8761000000000002E-2</v>
      </c>
      <c r="U139" s="187">
        <v>2.9117000000000001E-2</v>
      </c>
    </row>
    <row r="140" spans="1:21" x14ac:dyDescent="0.3">
      <c r="A140" s="186">
        <f t="shared" si="4"/>
        <v>42576</v>
      </c>
      <c r="B140" s="183">
        <f t="shared" si="5"/>
        <v>2.7442999999999999E-2</v>
      </c>
      <c r="C140" s="183">
        <f t="shared" si="5"/>
        <v>2.8143999999999999E-2</v>
      </c>
      <c r="E140" s="186">
        <v>42573</v>
      </c>
      <c r="F140" s="212">
        <v>2.7075</v>
      </c>
      <c r="G140" s="211">
        <v>2.7869999999999999</v>
      </c>
      <c r="H140" s="211"/>
      <c r="I140" s="211"/>
      <c r="N140" s="186">
        <v>42576</v>
      </c>
      <c r="O140" s="194"/>
      <c r="P140" s="194">
        <v>2.8007000000000001E-2</v>
      </c>
      <c r="Q140" s="194">
        <v>2.7423000000000003E-2</v>
      </c>
      <c r="S140" s="187">
        <v>2.7066E-2</v>
      </c>
      <c r="T140" s="187">
        <v>2.8833999999999999E-2</v>
      </c>
      <c r="U140" s="187">
        <v>2.9533E-2</v>
      </c>
    </row>
    <row r="141" spans="1:21" x14ac:dyDescent="0.3">
      <c r="A141" s="186">
        <f t="shared" si="4"/>
        <v>42577</v>
      </c>
      <c r="B141" s="183">
        <f t="shared" si="5"/>
        <v>2.8233000000000001E-2</v>
      </c>
      <c r="C141" s="183">
        <f t="shared" si="5"/>
        <v>2.8435999999999999E-2</v>
      </c>
      <c r="E141" s="186">
        <v>42576</v>
      </c>
      <c r="F141" s="212">
        <v>2.7443</v>
      </c>
      <c r="G141" s="211">
        <v>2.8144</v>
      </c>
      <c r="H141" s="211"/>
      <c r="I141" s="211"/>
      <c r="N141" s="186">
        <v>42577</v>
      </c>
      <c r="O141" s="194"/>
      <c r="P141" s="194">
        <v>2.8069E-2</v>
      </c>
      <c r="Q141" s="194">
        <v>2.8304999999999997E-2</v>
      </c>
      <c r="S141" s="187">
        <v>2.7099000000000002E-2</v>
      </c>
      <c r="T141" s="187">
        <v>2.9017000000000001E-2</v>
      </c>
      <c r="U141" s="187">
        <v>3.0061000000000001E-2</v>
      </c>
    </row>
    <row r="142" spans="1:21" x14ac:dyDescent="0.3">
      <c r="A142" s="186">
        <f t="shared" si="4"/>
        <v>42578</v>
      </c>
      <c r="B142" s="183">
        <f t="shared" si="5"/>
        <v>2.8185999999999999E-2</v>
      </c>
      <c r="C142" s="183">
        <f t="shared" si="5"/>
        <v>2.8839E-2</v>
      </c>
      <c r="E142" s="186">
        <v>42577</v>
      </c>
      <c r="F142" s="212">
        <v>2.8233000000000001</v>
      </c>
      <c r="G142" s="211">
        <v>2.8435999999999999</v>
      </c>
      <c r="H142" s="211"/>
      <c r="I142" s="211"/>
      <c r="N142" s="186">
        <v>42578</v>
      </c>
      <c r="O142" s="194"/>
      <c r="P142" s="194">
        <v>2.7778999999999998E-2</v>
      </c>
      <c r="Q142" s="194">
        <v>2.8471000000000003E-2</v>
      </c>
      <c r="S142" s="187">
        <v>2.7149E-2</v>
      </c>
      <c r="T142" s="187">
        <v>2.8745E-2</v>
      </c>
      <c r="U142" s="187">
        <v>3.0369999999999998E-2</v>
      </c>
    </row>
    <row r="143" spans="1:21" x14ac:dyDescent="0.3">
      <c r="A143" s="186">
        <f t="shared" si="4"/>
        <v>42579</v>
      </c>
      <c r="B143" s="183">
        <f t="shared" si="5"/>
        <v>2.7252999999999999E-2</v>
      </c>
      <c r="C143" s="183">
        <f t="shared" si="5"/>
        <v>2.8347000000000001E-2</v>
      </c>
      <c r="E143" s="186">
        <v>42578</v>
      </c>
      <c r="F143" s="212">
        <v>2.8186</v>
      </c>
      <c r="G143" s="211">
        <v>2.8839000000000001</v>
      </c>
      <c r="H143" s="211"/>
      <c r="I143" s="211"/>
      <c r="N143" s="186">
        <v>42579</v>
      </c>
      <c r="O143" s="194">
        <v>2.5375000000000002E-2</v>
      </c>
      <c r="P143" s="194">
        <v>2.7876999999999999E-2</v>
      </c>
      <c r="Q143" s="194">
        <v>2.8007000000000001E-2</v>
      </c>
      <c r="S143" s="187">
        <v>2.7101E-2</v>
      </c>
      <c r="T143" s="187">
        <v>2.8620999999999997E-2</v>
      </c>
      <c r="U143" s="187">
        <v>2.9350999999999999E-2</v>
      </c>
    </row>
    <row r="144" spans="1:21" x14ac:dyDescent="0.3">
      <c r="A144" s="186">
        <f t="shared" si="4"/>
        <v>42580</v>
      </c>
      <c r="B144" s="183">
        <f t="shared" si="5"/>
        <v>2.7004999999999998E-2</v>
      </c>
      <c r="C144" s="183">
        <f t="shared" si="5"/>
        <v>2.7410999999999998E-2</v>
      </c>
      <c r="E144" s="186">
        <v>42579</v>
      </c>
      <c r="F144" s="212">
        <v>2.7252999999999998</v>
      </c>
      <c r="G144" s="211">
        <v>2.8347000000000002</v>
      </c>
      <c r="H144" s="211"/>
      <c r="I144" s="211"/>
      <c r="N144" s="186">
        <v>42580</v>
      </c>
      <c r="O144" s="194">
        <v>2.5002E-2</v>
      </c>
      <c r="P144" s="194"/>
      <c r="Q144" s="194">
        <v>2.8007000000000001E-2</v>
      </c>
      <c r="S144" s="187">
        <v>2.7122E-2</v>
      </c>
      <c r="T144" s="187">
        <v>2.8051E-2</v>
      </c>
      <c r="U144" s="187">
        <v>2.7999999999999997E-2</v>
      </c>
    </row>
    <row r="145" spans="1:21" x14ac:dyDescent="0.3">
      <c r="A145" s="186">
        <f t="shared" si="4"/>
        <v>42583</v>
      </c>
      <c r="B145" s="183">
        <f t="shared" si="5"/>
        <v>2.5832000000000001E-2</v>
      </c>
      <c r="C145" s="183">
        <f t="shared" si="5"/>
        <v>2.7168999999999999E-2</v>
      </c>
      <c r="E145" s="186">
        <v>42580</v>
      </c>
      <c r="F145" s="212">
        <v>2.7004999999999999</v>
      </c>
      <c r="G145" s="211">
        <v>2.7410999999999999</v>
      </c>
      <c r="H145" s="211"/>
      <c r="I145" s="211"/>
      <c r="N145" s="186">
        <v>42583</v>
      </c>
      <c r="O145" s="194">
        <v>2.5002E-2</v>
      </c>
      <c r="P145" s="194">
        <v>2.5830000000000002E-2</v>
      </c>
      <c r="Q145" s="194">
        <v>2.8325999999999997E-2</v>
      </c>
      <c r="S145" s="187">
        <v>2.7000000000000003E-2</v>
      </c>
      <c r="T145" s="187">
        <v>2.7458E-2</v>
      </c>
      <c r="U145" s="187"/>
    </row>
    <row r="146" spans="1:21" x14ac:dyDescent="0.3">
      <c r="A146" s="186">
        <f t="shared" si="4"/>
        <v>42584</v>
      </c>
      <c r="B146" s="183">
        <f t="shared" si="5"/>
        <v>2.6291000000000002E-2</v>
      </c>
      <c r="C146" s="183">
        <f t="shared" si="5"/>
        <v>2.7570999999999998E-2</v>
      </c>
      <c r="E146" s="186">
        <v>42583</v>
      </c>
      <c r="F146" s="212">
        <v>2.5832000000000002</v>
      </c>
      <c r="G146" s="211">
        <v>2.7168999999999999</v>
      </c>
      <c r="H146" s="211"/>
      <c r="I146" s="211"/>
      <c r="N146" s="186">
        <v>42584</v>
      </c>
      <c r="O146" s="194">
        <v>2.4997999999999999E-2</v>
      </c>
      <c r="P146" s="194">
        <v>2.6141999999999999E-2</v>
      </c>
      <c r="Q146" s="194">
        <v>2.7265000000000001E-2</v>
      </c>
      <c r="S146" s="187">
        <v>2.7000000000000003E-2</v>
      </c>
      <c r="T146" s="187">
        <v>2.7800999999999999E-2</v>
      </c>
      <c r="U146" s="187">
        <v>2.8168000000000002E-2</v>
      </c>
    </row>
    <row r="147" spans="1:21" x14ac:dyDescent="0.3">
      <c r="A147" s="186">
        <f t="shared" si="4"/>
        <v>42585</v>
      </c>
      <c r="B147" s="183">
        <f t="shared" si="5"/>
        <v>2.6161E-2</v>
      </c>
      <c r="C147" s="183">
        <f t="shared" si="5"/>
        <v>2.7532000000000001E-2</v>
      </c>
      <c r="E147" s="186">
        <v>42584</v>
      </c>
      <c r="F147" s="212">
        <v>2.6291000000000002</v>
      </c>
      <c r="G147" s="211">
        <v>2.7570999999999999</v>
      </c>
      <c r="H147" s="211"/>
      <c r="I147" s="211"/>
      <c r="N147" s="186">
        <v>42585</v>
      </c>
      <c r="O147" s="194">
        <v>2.4965999999999999E-2</v>
      </c>
      <c r="P147" s="194">
        <v>2.5739999999999999E-2</v>
      </c>
      <c r="Q147" s="194">
        <v>2.7109999999999999E-2</v>
      </c>
      <c r="S147" s="187">
        <v>2.6901000000000001E-2</v>
      </c>
      <c r="T147" s="187">
        <v>2.7212E-2</v>
      </c>
      <c r="U147" s="187">
        <v>2.9325999999999998E-2</v>
      </c>
    </row>
    <row r="148" spans="1:21" x14ac:dyDescent="0.3">
      <c r="A148" s="186">
        <f t="shared" si="4"/>
        <v>42586</v>
      </c>
      <c r="B148" s="183">
        <f t="shared" si="5"/>
        <v>2.5884999999999998E-2</v>
      </c>
      <c r="C148" s="183">
        <f t="shared" si="5"/>
        <v>2.7471000000000002E-2</v>
      </c>
      <c r="E148" s="186">
        <v>42585</v>
      </c>
      <c r="F148" s="212">
        <v>2.6160999999999999</v>
      </c>
      <c r="G148" s="211">
        <v>2.7532000000000001</v>
      </c>
      <c r="H148" s="211"/>
      <c r="I148" s="211"/>
      <c r="N148" s="186">
        <v>42586</v>
      </c>
      <c r="O148" s="194">
        <v>2.4902999999999998E-2</v>
      </c>
      <c r="P148" s="194">
        <v>2.5968000000000001E-2</v>
      </c>
      <c r="Q148" s="194">
        <v>2.6852999999999998E-2</v>
      </c>
      <c r="S148" s="187">
        <v>2.6851E-2</v>
      </c>
      <c r="T148" s="187">
        <v>2.7267E-2</v>
      </c>
      <c r="U148" s="187">
        <v>2.8300000000000002E-2</v>
      </c>
    </row>
    <row r="149" spans="1:21" x14ac:dyDescent="0.3">
      <c r="A149" s="186">
        <f t="shared" si="4"/>
        <v>42587</v>
      </c>
      <c r="B149" s="183">
        <f t="shared" si="5"/>
        <v>2.589E-2</v>
      </c>
      <c r="C149" s="183">
        <f t="shared" si="5"/>
        <v>2.7281E-2</v>
      </c>
      <c r="E149" s="186">
        <v>42586</v>
      </c>
      <c r="F149" s="212">
        <v>2.5884999999999998</v>
      </c>
      <c r="G149" s="211">
        <v>2.7471000000000001</v>
      </c>
      <c r="H149" s="211"/>
      <c r="I149" s="211"/>
      <c r="N149" s="186">
        <v>42587</v>
      </c>
      <c r="O149" s="194">
        <v>2.4466000000000002E-2</v>
      </c>
      <c r="P149" s="194">
        <v>2.5499999999999998E-2</v>
      </c>
      <c r="Q149" s="194">
        <v>2.6638000000000002E-2</v>
      </c>
      <c r="S149" s="187">
        <v>2.6825999999999999E-2</v>
      </c>
      <c r="T149" s="187">
        <v>2.7357999999999997E-2</v>
      </c>
      <c r="U149" s="187">
        <v>2.8275999999999999E-2</v>
      </c>
    </row>
    <row r="150" spans="1:21" x14ac:dyDescent="0.3">
      <c r="A150" s="186">
        <f t="shared" si="4"/>
        <v>42590</v>
      </c>
      <c r="B150" s="183">
        <f t="shared" si="5"/>
        <v>2.5316999999999999E-2</v>
      </c>
      <c r="C150" s="183">
        <f t="shared" si="5"/>
        <v>2.7066E-2</v>
      </c>
      <c r="E150" s="186">
        <v>42587</v>
      </c>
      <c r="F150" s="212">
        <v>2.589</v>
      </c>
      <c r="G150" s="211">
        <v>2.7281</v>
      </c>
      <c r="H150" s="211"/>
      <c r="I150" s="211"/>
      <c r="N150" s="186">
        <v>42590</v>
      </c>
      <c r="O150" s="194">
        <v>2.3997999999999998E-2</v>
      </c>
      <c r="P150" s="194">
        <v>2.5085000000000003E-2</v>
      </c>
      <c r="Q150" s="194">
        <v>2.6122999999999997E-2</v>
      </c>
      <c r="S150" s="187">
        <v>2.6539999999999998E-2</v>
      </c>
      <c r="T150" s="187">
        <v>2.7057999999999999E-2</v>
      </c>
      <c r="U150" s="187">
        <v>2.7751000000000001E-2</v>
      </c>
    </row>
    <row r="151" spans="1:21" x14ac:dyDescent="0.3">
      <c r="A151" s="186">
        <f t="shared" si="4"/>
        <v>42591</v>
      </c>
      <c r="B151" s="183">
        <f t="shared" si="5"/>
        <v>2.5775000000000003E-2</v>
      </c>
      <c r="C151" s="183">
        <f t="shared" si="5"/>
        <v>2.7423000000000003E-2</v>
      </c>
      <c r="E151" s="186">
        <v>42590</v>
      </c>
      <c r="F151" s="212">
        <v>2.5316999999999998</v>
      </c>
      <c r="G151" s="211">
        <v>2.7065999999999999</v>
      </c>
      <c r="H151" s="211"/>
      <c r="I151" s="211"/>
      <c r="N151" s="186">
        <v>42591</v>
      </c>
      <c r="O151" s="194"/>
      <c r="P151" s="194">
        <v>2.5048000000000001E-2</v>
      </c>
      <c r="Q151" s="194">
        <v>2.6017000000000002E-2</v>
      </c>
      <c r="S151" s="187">
        <v>2.6499999999999999E-2</v>
      </c>
      <c r="T151" s="187">
        <v>2.7143E-2</v>
      </c>
      <c r="U151" s="187">
        <v>2.8256E-2</v>
      </c>
    </row>
    <row r="152" spans="1:21" x14ac:dyDescent="0.3">
      <c r="A152" s="186">
        <f t="shared" si="4"/>
        <v>42592</v>
      </c>
      <c r="B152" s="183">
        <f t="shared" si="5"/>
        <v>2.5607000000000001E-2</v>
      </c>
      <c r="C152" s="183">
        <f t="shared" si="5"/>
        <v>2.7827999999999999E-2</v>
      </c>
      <c r="E152" s="186">
        <v>42591</v>
      </c>
      <c r="F152" s="212">
        <v>2.5775000000000001</v>
      </c>
      <c r="G152" s="211">
        <v>2.7423000000000002</v>
      </c>
      <c r="H152" s="211"/>
      <c r="I152" s="211"/>
      <c r="N152" s="186">
        <v>42592</v>
      </c>
      <c r="O152" s="194">
        <v>2.3797000000000002E-2</v>
      </c>
      <c r="P152" s="194">
        <v>2.5241E-2</v>
      </c>
      <c r="Q152" s="194">
        <v>2.6335000000000001E-2</v>
      </c>
      <c r="S152" s="187">
        <v>2.6400999999999997E-2</v>
      </c>
      <c r="T152" s="187">
        <v>2.7198000000000003E-2</v>
      </c>
      <c r="U152" s="187">
        <v>2.8481999999999997E-2</v>
      </c>
    </row>
    <row r="153" spans="1:21" x14ac:dyDescent="0.3">
      <c r="A153" s="186">
        <f t="shared" si="4"/>
        <v>42593</v>
      </c>
      <c r="B153" s="183">
        <f t="shared" si="5"/>
        <v>2.597E-2</v>
      </c>
      <c r="C153" s="183">
        <f t="shared" si="5"/>
        <v>2.6758999999999998E-2</v>
      </c>
      <c r="E153" s="186">
        <v>42592</v>
      </c>
      <c r="F153" s="212">
        <v>2.5607000000000002</v>
      </c>
      <c r="G153" s="211">
        <v>2.7827999999999999</v>
      </c>
      <c r="H153" s="211"/>
      <c r="I153" s="211"/>
      <c r="N153" s="186">
        <v>42593</v>
      </c>
      <c r="O153" s="194">
        <v>2.3797000000000002E-2</v>
      </c>
      <c r="P153" s="194">
        <v>2.5996000000000002E-2</v>
      </c>
      <c r="Q153" s="194">
        <v>2.6238000000000001E-2</v>
      </c>
      <c r="S153" s="187">
        <v>2.64E-2</v>
      </c>
      <c r="T153" s="187">
        <v>2.7099999999999999E-2</v>
      </c>
      <c r="U153" s="187">
        <v>2.6903E-2</v>
      </c>
    </row>
    <row r="154" spans="1:21" x14ac:dyDescent="0.3">
      <c r="A154" s="186">
        <f t="shared" si="4"/>
        <v>42594</v>
      </c>
      <c r="B154" s="183">
        <f t="shared" si="5"/>
        <v>2.6009000000000001E-2</v>
      </c>
      <c r="C154" s="183">
        <f t="shared" si="5"/>
        <v>2.7109000000000001E-2</v>
      </c>
      <c r="E154" s="186">
        <v>42593</v>
      </c>
      <c r="F154" s="212">
        <v>2.597</v>
      </c>
      <c r="G154" s="211">
        <v>2.6758999999999999</v>
      </c>
      <c r="H154" s="211"/>
      <c r="I154" s="211"/>
      <c r="N154" s="186">
        <v>42594</v>
      </c>
      <c r="O154" s="194">
        <v>2.3799000000000001E-2</v>
      </c>
      <c r="P154" s="194">
        <v>2.5499999999999998E-2</v>
      </c>
      <c r="Q154" s="194">
        <v>2.6432999999999998E-2</v>
      </c>
      <c r="S154" s="187">
        <v>2.6448999999999997E-2</v>
      </c>
      <c r="T154" s="187">
        <v>2.7137999999999999E-2</v>
      </c>
      <c r="U154" s="187">
        <v>2.7469999999999998E-2</v>
      </c>
    </row>
    <row r="155" spans="1:21" x14ac:dyDescent="0.3">
      <c r="A155" s="186">
        <f t="shared" si="4"/>
        <v>42597</v>
      </c>
      <c r="B155" s="183">
        <f t="shared" si="5"/>
        <v>2.5852E-2</v>
      </c>
      <c r="C155" s="183">
        <f t="shared" si="5"/>
        <v>2.6871999999999997E-2</v>
      </c>
      <c r="E155" s="186">
        <v>42594</v>
      </c>
      <c r="F155" s="212">
        <v>2.6009000000000002</v>
      </c>
      <c r="G155" s="211">
        <v>2.7109000000000001</v>
      </c>
      <c r="H155" s="211"/>
      <c r="I155" s="211"/>
      <c r="N155" s="186">
        <v>42597</v>
      </c>
      <c r="O155" s="194"/>
      <c r="P155" s="194">
        <v>2.5498E-2</v>
      </c>
      <c r="Q155" s="194">
        <v>2.6164999999999997E-2</v>
      </c>
      <c r="S155" s="187">
        <v>2.6424E-2</v>
      </c>
      <c r="T155" s="187">
        <v>2.7184E-2</v>
      </c>
      <c r="U155" s="187">
        <v>2.7052999999999997E-2</v>
      </c>
    </row>
    <row r="156" spans="1:21" x14ac:dyDescent="0.3">
      <c r="A156" s="186">
        <f t="shared" si="4"/>
        <v>42598</v>
      </c>
      <c r="B156" s="183">
        <f t="shared" si="5"/>
        <v>2.6314999999999998E-2</v>
      </c>
      <c r="C156" s="183">
        <f t="shared" si="5"/>
        <v>2.7231000000000002E-2</v>
      </c>
      <c r="E156" s="186">
        <v>42597</v>
      </c>
      <c r="F156" s="212">
        <v>2.5851999999999999</v>
      </c>
      <c r="G156" s="211">
        <v>2.6871999999999998</v>
      </c>
      <c r="H156" s="211"/>
      <c r="I156" s="211"/>
      <c r="N156" s="186">
        <v>42598</v>
      </c>
      <c r="O156" s="194"/>
      <c r="P156" s="194">
        <v>2.6002999999999998E-2</v>
      </c>
      <c r="Q156" s="194">
        <v>2.6383999999999998E-2</v>
      </c>
      <c r="S156" s="187">
        <v>2.6525E-2</v>
      </c>
      <c r="T156" s="187">
        <v>2.7099999999999999E-2</v>
      </c>
      <c r="U156" s="187">
        <v>2.7616999999999999E-2</v>
      </c>
    </row>
    <row r="157" spans="1:21" x14ac:dyDescent="0.3">
      <c r="A157" s="186">
        <f t="shared" si="4"/>
        <v>42599</v>
      </c>
      <c r="B157" s="183">
        <f t="shared" si="5"/>
        <v>2.5817999999999997E-2</v>
      </c>
      <c r="C157" s="183">
        <f t="shared" si="5"/>
        <v>2.7205E-2</v>
      </c>
      <c r="E157" s="186">
        <v>42598</v>
      </c>
      <c r="F157" s="212">
        <v>2.6315</v>
      </c>
      <c r="G157" s="211">
        <v>2.7231000000000001</v>
      </c>
      <c r="H157" s="211"/>
      <c r="I157" s="211"/>
      <c r="N157" s="186">
        <v>42599</v>
      </c>
      <c r="O157" s="194">
        <v>2.3997999999999998E-2</v>
      </c>
      <c r="P157" s="194">
        <v>2.5703999999999998E-2</v>
      </c>
      <c r="Q157" s="194">
        <v>2.6063999999999997E-2</v>
      </c>
      <c r="S157" s="187">
        <v>2.6499000000000002E-2</v>
      </c>
      <c r="T157" s="187">
        <v>2.7320999999999998E-2</v>
      </c>
      <c r="U157" s="187">
        <v>2.7452000000000001E-2</v>
      </c>
    </row>
    <row r="158" spans="1:21" x14ac:dyDescent="0.3">
      <c r="A158" s="186">
        <f t="shared" si="4"/>
        <v>42600</v>
      </c>
      <c r="B158" s="183">
        <f t="shared" si="5"/>
        <v>2.6055999999999999E-2</v>
      </c>
      <c r="C158" s="183">
        <f t="shared" si="5"/>
        <v>2.7226E-2</v>
      </c>
      <c r="E158" s="186">
        <v>42599</v>
      </c>
      <c r="F158" s="212">
        <v>2.5817999999999999</v>
      </c>
      <c r="G158" s="211">
        <v>2.7204999999999999</v>
      </c>
      <c r="H158" s="211"/>
      <c r="I158" s="211"/>
      <c r="N158" s="186">
        <v>42600</v>
      </c>
      <c r="O158" s="194"/>
      <c r="P158" s="194">
        <v>2.5642999999999999E-2</v>
      </c>
      <c r="Q158" s="194">
        <v>2.6459999999999997E-2</v>
      </c>
      <c r="S158" s="187">
        <v>2.6499000000000002E-2</v>
      </c>
      <c r="T158" s="187">
        <v>2.7442000000000001E-2</v>
      </c>
      <c r="U158" s="187">
        <v>2.7881E-2</v>
      </c>
    </row>
    <row r="159" spans="1:21" x14ac:dyDescent="0.3">
      <c r="A159" s="186">
        <f t="shared" si="4"/>
        <v>42601</v>
      </c>
      <c r="B159" s="183">
        <f t="shared" si="5"/>
        <v>2.6055000000000002E-2</v>
      </c>
      <c r="C159" s="183">
        <f t="shared" si="5"/>
        <v>2.7334999999999998E-2</v>
      </c>
      <c r="E159" s="186">
        <v>42600</v>
      </c>
      <c r="F159" s="212">
        <v>2.6055999999999999</v>
      </c>
      <c r="G159" s="211">
        <v>2.7225999999999999</v>
      </c>
      <c r="H159" s="211"/>
      <c r="I159" s="211"/>
      <c r="N159" s="186">
        <v>42601</v>
      </c>
      <c r="O159" s="194"/>
      <c r="P159" s="194">
        <v>2.5499000000000001E-2</v>
      </c>
      <c r="Q159" s="194">
        <v>2.6223E-2</v>
      </c>
      <c r="S159" s="187">
        <v>2.6519000000000001E-2</v>
      </c>
      <c r="T159" s="187">
        <v>2.7001000000000001E-2</v>
      </c>
      <c r="U159" s="187">
        <v>2.7686000000000002E-2</v>
      </c>
    </row>
    <row r="160" spans="1:21" x14ac:dyDescent="0.3">
      <c r="A160" s="186">
        <f t="shared" si="4"/>
        <v>42604</v>
      </c>
      <c r="B160" s="183">
        <f t="shared" si="5"/>
        <v>2.606E-2</v>
      </c>
      <c r="C160" s="183">
        <f t="shared" si="5"/>
        <v>2.7306E-2</v>
      </c>
      <c r="E160" s="186">
        <v>42601</v>
      </c>
      <c r="F160" s="212">
        <v>2.6055000000000001</v>
      </c>
      <c r="G160" s="211">
        <v>2.7334999999999998</v>
      </c>
      <c r="H160" s="211"/>
      <c r="I160" s="211"/>
      <c r="N160" s="186">
        <v>42604</v>
      </c>
      <c r="O160" s="194"/>
      <c r="P160" s="194">
        <v>2.5783E-2</v>
      </c>
      <c r="Q160" s="194">
        <v>2.6504E-2</v>
      </c>
      <c r="S160" s="187">
        <v>2.6520000000000002E-2</v>
      </c>
      <c r="T160" s="187">
        <v>2.7276999999999999E-2</v>
      </c>
      <c r="U160" s="187">
        <v>2.7616999999999999E-2</v>
      </c>
    </row>
    <row r="161" spans="1:21" x14ac:dyDescent="0.3">
      <c r="A161" s="186">
        <f t="shared" si="4"/>
        <v>42605</v>
      </c>
      <c r="B161" s="183">
        <f t="shared" si="5"/>
        <v>2.6078E-2</v>
      </c>
      <c r="C161" s="183">
        <f t="shared" si="5"/>
        <v>2.7472E-2</v>
      </c>
      <c r="E161" s="186">
        <v>42604</v>
      </c>
      <c r="F161" s="212">
        <v>2.6059999999999999</v>
      </c>
      <c r="G161" s="211">
        <v>2.7305999999999999</v>
      </c>
      <c r="H161" s="211"/>
      <c r="I161" s="211"/>
      <c r="N161" s="186">
        <v>42605</v>
      </c>
      <c r="O161" s="194">
        <v>2.3997999999999998E-2</v>
      </c>
      <c r="P161" s="194">
        <v>2.6086999999999999E-2</v>
      </c>
      <c r="Q161" s="194">
        <v>2.6482000000000002E-2</v>
      </c>
      <c r="S161" s="187">
        <v>2.6524000000000002E-2</v>
      </c>
      <c r="T161" s="187">
        <v>2.7126000000000001E-2</v>
      </c>
      <c r="U161" s="187">
        <v>2.7934E-2</v>
      </c>
    </row>
    <row r="162" spans="1:21" x14ac:dyDescent="0.3">
      <c r="A162" s="186">
        <f t="shared" si="4"/>
        <v>42606</v>
      </c>
      <c r="B162" s="183">
        <f t="shared" si="5"/>
        <v>2.6741999999999998E-2</v>
      </c>
      <c r="C162" s="183">
        <f t="shared" si="5"/>
        <v>2.7788E-2</v>
      </c>
      <c r="E162" s="186">
        <v>42605</v>
      </c>
      <c r="F162" s="212">
        <v>2.6078000000000001</v>
      </c>
      <c r="G162" s="211">
        <v>2.7471999999999999</v>
      </c>
      <c r="H162" s="211"/>
      <c r="I162" s="211"/>
      <c r="N162" s="186">
        <v>42606</v>
      </c>
      <c r="O162" s="194"/>
      <c r="P162" s="194">
        <v>2.6501E-2</v>
      </c>
      <c r="Q162" s="194">
        <v>2.6802000000000003E-2</v>
      </c>
      <c r="S162" s="187">
        <v>2.6499000000000002E-2</v>
      </c>
      <c r="T162" s="187">
        <v>2.7444000000000003E-2</v>
      </c>
      <c r="U162" s="187">
        <v>2.8422999999999997E-2</v>
      </c>
    </row>
    <row r="163" spans="1:21" x14ac:dyDescent="0.3">
      <c r="A163" s="186">
        <f t="shared" si="4"/>
        <v>42607</v>
      </c>
      <c r="B163" s="183">
        <f t="shared" si="5"/>
        <v>2.7004E-2</v>
      </c>
      <c r="C163" s="183">
        <f t="shared" si="5"/>
        <v>2.8098999999999999E-2</v>
      </c>
      <c r="E163" s="186">
        <v>42606</v>
      </c>
      <c r="F163" s="212">
        <v>2.6741999999999999</v>
      </c>
      <c r="G163" s="211">
        <v>2.7787999999999999</v>
      </c>
      <c r="H163" s="211"/>
      <c r="I163" s="211"/>
      <c r="N163" s="186">
        <v>42607</v>
      </c>
      <c r="O163" s="194"/>
      <c r="P163" s="194">
        <v>2.6803E-2</v>
      </c>
      <c r="Q163" s="194">
        <v>2.7205E-2</v>
      </c>
      <c r="S163" s="187">
        <v>2.6802000000000003E-2</v>
      </c>
      <c r="T163" s="187">
        <v>2.8111999999999998E-2</v>
      </c>
      <c r="U163" s="187">
        <v>2.8443E-2</v>
      </c>
    </row>
    <row r="164" spans="1:21" x14ac:dyDescent="0.3">
      <c r="A164" s="186">
        <f t="shared" si="4"/>
        <v>42608</v>
      </c>
      <c r="B164" s="183">
        <f t="shared" si="5"/>
        <v>2.6404E-2</v>
      </c>
      <c r="C164" s="183">
        <f t="shared" si="5"/>
        <v>2.7827999999999999E-2</v>
      </c>
      <c r="E164" s="186">
        <v>42607</v>
      </c>
      <c r="F164" s="212">
        <v>2.7004000000000001</v>
      </c>
      <c r="G164" s="211">
        <v>2.8098999999999998</v>
      </c>
      <c r="H164" s="211"/>
      <c r="I164" s="211"/>
      <c r="N164" s="186">
        <v>42608</v>
      </c>
      <c r="O164" s="194">
        <v>2.3997999999999998E-2</v>
      </c>
      <c r="P164" s="194">
        <v>2.7309E-2</v>
      </c>
      <c r="Q164" s="194">
        <v>2.7707000000000002E-2</v>
      </c>
      <c r="S164" s="187">
        <v>2.6841E-2</v>
      </c>
      <c r="T164" s="187">
        <v>2.8027000000000003E-2</v>
      </c>
      <c r="U164" s="187">
        <v>2.8441000000000001E-2</v>
      </c>
    </row>
    <row r="165" spans="1:21" x14ac:dyDescent="0.3">
      <c r="A165" s="186">
        <f t="shared" si="4"/>
        <v>42611</v>
      </c>
      <c r="B165" s="183">
        <f t="shared" si="5"/>
        <v>2.7004999999999998E-2</v>
      </c>
      <c r="C165" s="183">
        <f t="shared" si="5"/>
        <v>2.7820999999999999E-2</v>
      </c>
      <c r="E165" s="186">
        <v>42608</v>
      </c>
      <c r="F165" s="212">
        <v>2.6404000000000001</v>
      </c>
      <c r="G165" s="211">
        <v>2.7827999999999999</v>
      </c>
      <c r="H165" s="211"/>
      <c r="I165" s="211"/>
      <c r="N165" s="186">
        <v>42611</v>
      </c>
      <c r="O165" s="194"/>
      <c r="P165" s="194">
        <v>2.7001000000000001E-2</v>
      </c>
      <c r="Q165" s="194">
        <v>2.6504E-2</v>
      </c>
      <c r="S165" s="187">
        <v>2.6899000000000003E-2</v>
      </c>
      <c r="T165" s="187">
        <v>2.7639999999999998E-2</v>
      </c>
      <c r="U165" s="187">
        <v>2.8434000000000001E-2</v>
      </c>
    </row>
    <row r="166" spans="1:21" x14ac:dyDescent="0.3">
      <c r="A166" s="186">
        <f t="shared" si="4"/>
        <v>42612</v>
      </c>
      <c r="B166" s="183">
        <f t="shared" si="5"/>
        <v>2.5095999999999997E-2</v>
      </c>
      <c r="C166" s="183">
        <f t="shared" si="5"/>
        <v>2.7501999999999999E-2</v>
      </c>
      <c r="E166" s="186">
        <v>42611</v>
      </c>
      <c r="F166" s="212">
        <v>2.7004999999999999</v>
      </c>
      <c r="G166" s="211">
        <v>2.7820999999999998</v>
      </c>
      <c r="H166" s="211"/>
      <c r="I166" s="211"/>
      <c r="N166" s="186">
        <v>42612</v>
      </c>
      <c r="O166" s="194">
        <v>2.3722E-2</v>
      </c>
      <c r="P166" s="194">
        <v>2.5971000000000001E-2</v>
      </c>
      <c r="Q166" s="194">
        <v>2.7038000000000003E-2</v>
      </c>
      <c r="S166" s="187">
        <v>2.6934E-2</v>
      </c>
      <c r="T166" s="187">
        <v>2.7477000000000001E-2</v>
      </c>
      <c r="U166" s="187">
        <v>2.8403000000000001E-2</v>
      </c>
    </row>
    <row r="167" spans="1:21" x14ac:dyDescent="0.3">
      <c r="A167" s="186">
        <f t="shared" si="4"/>
        <v>42613</v>
      </c>
      <c r="B167" s="183">
        <f t="shared" si="5"/>
        <v>2.7501000000000001E-2</v>
      </c>
      <c r="C167" s="183">
        <f t="shared" si="5"/>
        <v>2.7715999999999998E-2</v>
      </c>
      <c r="E167" s="186">
        <v>42612</v>
      </c>
      <c r="F167" s="212">
        <v>2.5095999999999998</v>
      </c>
      <c r="G167" s="211">
        <v>2.7502</v>
      </c>
      <c r="H167" s="211"/>
      <c r="I167" s="211"/>
      <c r="N167" s="186">
        <v>42613</v>
      </c>
      <c r="O167" s="194"/>
      <c r="P167" s="194"/>
      <c r="Q167" s="194">
        <v>2.7501000000000001E-2</v>
      </c>
      <c r="S167" s="187">
        <v>2.7002000000000002E-2</v>
      </c>
      <c r="T167" s="187">
        <v>2.7677E-2</v>
      </c>
      <c r="U167" s="187">
        <v>2.8627E-2</v>
      </c>
    </row>
    <row r="168" spans="1:21" x14ac:dyDescent="0.3">
      <c r="A168" s="186">
        <f t="shared" si="4"/>
        <v>42614</v>
      </c>
      <c r="B168" s="183">
        <f t="shared" si="5"/>
        <v>2.7132999999999997E-2</v>
      </c>
      <c r="C168" s="183">
        <f t="shared" si="5"/>
        <v>2.7719000000000001E-2</v>
      </c>
      <c r="E168" s="186">
        <v>42613</v>
      </c>
      <c r="F168" s="212">
        <v>2.7501000000000002</v>
      </c>
      <c r="G168" s="211">
        <v>2.7715999999999998</v>
      </c>
      <c r="H168" s="211"/>
      <c r="I168" s="211"/>
      <c r="N168" s="186">
        <v>42614</v>
      </c>
      <c r="O168" s="194"/>
      <c r="P168" s="194"/>
      <c r="Q168" s="194">
        <v>2.7099000000000002E-2</v>
      </c>
      <c r="S168" s="187">
        <v>2.7229E-2</v>
      </c>
      <c r="T168" s="187">
        <v>2.7635E-2</v>
      </c>
      <c r="U168" s="187">
        <v>2.8300000000000002E-2</v>
      </c>
    </row>
    <row r="169" spans="1:21" x14ac:dyDescent="0.3">
      <c r="A169" s="186">
        <f t="shared" si="4"/>
        <v>42615</v>
      </c>
      <c r="B169" s="183">
        <f t="shared" si="5"/>
        <v>2.6745000000000001E-2</v>
      </c>
      <c r="C169" s="183">
        <f t="shared" si="5"/>
        <v>2.8264999999999998E-2</v>
      </c>
      <c r="E169" s="186">
        <v>42614</v>
      </c>
      <c r="F169" s="212">
        <v>2.7132999999999998</v>
      </c>
      <c r="G169" s="211">
        <v>2.7719</v>
      </c>
      <c r="H169" s="211"/>
      <c r="I169" s="211"/>
      <c r="N169" s="186">
        <v>42615</v>
      </c>
      <c r="O169" s="194">
        <v>2.5198000000000002E-2</v>
      </c>
      <c r="P169" s="194">
        <v>2.7008999999999998E-2</v>
      </c>
      <c r="Q169" s="194">
        <v>2.7172000000000002E-2</v>
      </c>
      <c r="S169" s="187">
        <v>2.7366999999999999E-2</v>
      </c>
      <c r="T169" s="187">
        <v>2.8076E-2</v>
      </c>
      <c r="U169" s="187">
        <v>2.8461E-2</v>
      </c>
    </row>
    <row r="170" spans="1:21" x14ac:dyDescent="0.3">
      <c r="A170" s="186">
        <f t="shared" si="4"/>
        <v>42618</v>
      </c>
      <c r="B170" s="183">
        <f t="shared" si="5"/>
        <v>2.7254999999999998E-2</v>
      </c>
      <c r="C170" s="183">
        <f t="shared" si="5"/>
        <v>2.7875999999999998E-2</v>
      </c>
      <c r="E170" s="186">
        <v>42615</v>
      </c>
      <c r="F170" s="212">
        <v>2.6745000000000001</v>
      </c>
      <c r="G170" s="211">
        <v>2.8264999999999998</v>
      </c>
      <c r="H170" s="211"/>
      <c r="I170" s="211"/>
      <c r="N170" s="186">
        <v>42618</v>
      </c>
      <c r="O170" s="194"/>
      <c r="P170" s="194">
        <v>2.7004999999999998E-2</v>
      </c>
      <c r="Q170" s="194">
        <v>2.7258000000000001E-2</v>
      </c>
      <c r="S170" s="187">
        <v>2.7378999999999997E-2</v>
      </c>
      <c r="T170" s="187">
        <v>2.8001000000000002E-2</v>
      </c>
      <c r="U170" s="187">
        <v>2.8302000000000001E-2</v>
      </c>
    </row>
    <row r="171" spans="1:21" x14ac:dyDescent="0.3">
      <c r="A171" s="186">
        <f t="shared" si="4"/>
        <v>42619</v>
      </c>
      <c r="B171" s="183">
        <f t="shared" si="5"/>
        <v>2.5499999999999998E-2</v>
      </c>
      <c r="C171" s="183">
        <f t="shared" si="5"/>
        <v>2.8140999999999999E-2</v>
      </c>
      <c r="E171" s="186">
        <v>42618</v>
      </c>
      <c r="F171" s="212">
        <v>2.7254999999999998</v>
      </c>
      <c r="G171" s="211">
        <v>2.7875999999999999</v>
      </c>
      <c r="H171" s="211"/>
      <c r="I171" s="211"/>
      <c r="N171" s="186">
        <v>42619</v>
      </c>
      <c r="O171" s="194">
        <v>2.3997999999999998E-2</v>
      </c>
      <c r="P171" s="194">
        <v>2.7001000000000001E-2</v>
      </c>
      <c r="Q171" s="194"/>
      <c r="S171" s="187">
        <v>2.7498999999999999E-2</v>
      </c>
      <c r="T171" s="187">
        <v>2.8115000000000001E-2</v>
      </c>
      <c r="U171" s="187">
        <v>2.8486999999999998E-2</v>
      </c>
    </row>
    <row r="172" spans="1:21" x14ac:dyDescent="0.3">
      <c r="A172" s="186">
        <f t="shared" si="4"/>
        <v>42620</v>
      </c>
      <c r="B172" s="183">
        <f t="shared" si="5"/>
        <v>2.7181E-2</v>
      </c>
      <c r="C172" s="183">
        <f t="shared" si="5"/>
        <v>2.8003999999999998E-2</v>
      </c>
      <c r="E172" s="186">
        <v>42619</v>
      </c>
      <c r="F172" s="212">
        <v>2.5499999999999998</v>
      </c>
      <c r="G172" s="211">
        <v>2.8140999999999998</v>
      </c>
      <c r="H172" s="211"/>
      <c r="I172" s="211"/>
      <c r="N172" s="186">
        <v>42620</v>
      </c>
      <c r="O172" s="194"/>
      <c r="P172" s="194">
        <v>2.6970000000000001E-2</v>
      </c>
      <c r="Q172" s="194">
        <v>2.7362000000000001E-2</v>
      </c>
      <c r="S172" s="187">
        <v>2.75E-2</v>
      </c>
      <c r="T172" s="187">
        <v>2.8072E-2</v>
      </c>
      <c r="U172" s="187">
        <v>2.8302000000000001E-2</v>
      </c>
    </row>
    <row r="173" spans="1:21" x14ac:dyDescent="0.3">
      <c r="A173" s="186">
        <f t="shared" si="4"/>
        <v>42621</v>
      </c>
      <c r="B173" s="183">
        <f t="shared" si="5"/>
        <v>2.7452999999999998E-2</v>
      </c>
      <c r="C173" s="183">
        <f t="shared" si="5"/>
        <v>2.8122999999999999E-2</v>
      </c>
      <c r="E173" s="186">
        <v>42620</v>
      </c>
      <c r="F173" s="212">
        <v>2.7181000000000002</v>
      </c>
      <c r="G173" s="211">
        <v>2.8003999999999998</v>
      </c>
      <c r="H173" s="211"/>
      <c r="I173" s="211"/>
      <c r="N173" s="186">
        <v>42621</v>
      </c>
      <c r="O173" s="194"/>
      <c r="P173" s="194">
        <v>2.7541000000000003E-2</v>
      </c>
      <c r="Q173" s="194">
        <v>2.7446999999999999E-2</v>
      </c>
      <c r="S173" s="187">
        <v>2.7501999999999999E-2</v>
      </c>
      <c r="T173" s="187">
        <v>2.8154999999999999E-2</v>
      </c>
      <c r="U173" s="187">
        <v>2.8334999999999999E-2</v>
      </c>
    </row>
    <row r="174" spans="1:21" x14ac:dyDescent="0.3">
      <c r="A174" s="186">
        <f t="shared" si="4"/>
        <v>42622</v>
      </c>
      <c r="B174" s="183">
        <f t="shared" si="5"/>
        <v>2.7585000000000002E-2</v>
      </c>
      <c r="C174" s="183">
        <f t="shared" si="5"/>
        <v>2.8264999999999998E-2</v>
      </c>
      <c r="E174" s="186">
        <v>42621</v>
      </c>
      <c r="F174" s="212">
        <v>2.7452999999999999</v>
      </c>
      <c r="G174" s="211">
        <v>2.8123</v>
      </c>
      <c r="H174" s="211"/>
      <c r="I174" s="211"/>
      <c r="N174" s="186">
        <v>42622</v>
      </c>
      <c r="O174" s="194">
        <v>2.6551000000000002E-2</v>
      </c>
      <c r="P174" s="194">
        <v>2.7947000000000003E-2</v>
      </c>
      <c r="Q174" s="194">
        <v>2.7524000000000003E-2</v>
      </c>
      <c r="S174" s="187">
        <v>2.758E-2</v>
      </c>
      <c r="T174" s="187">
        <v>2.8328000000000002E-2</v>
      </c>
      <c r="U174" s="187">
        <v>2.8528999999999999E-2</v>
      </c>
    </row>
    <row r="175" spans="1:21" x14ac:dyDescent="0.3">
      <c r="A175" s="186">
        <f t="shared" si="4"/>
        <v>42625</v>
      </c>
      <c r="B175" s="183">
        <f t="shared" si="5"/>
        <v>2.7942999999999999E-2</v>
      </c>
      <c r="C175" s="183">
        <f t="shared" si="5"/>
        <v>2.8376999999999999E-2</v>
      </c>
      <c r="E175" s="186">
        <v>42622</v>
      </c>
      <c r="F175" s="212">
        <v>2.7585000000000002</v>
      </c>
      <c r="G175" s="211">
        <v>2.8264999999999998</v>
      </c>
      <c r="H175" s="211"/>
      <c r="I175" s="211"/>
      <c r="N175" s="186">
        <v>42625</v>
      </c>
      <c r="O175" s="194">
        <v>2.6997E-2</v>
      </c>
      <c r="P175" s="194">
        <v>2.8180999999999998E-2</v>
      </c>
      <c r="Q175" s="194">
        <v>2.7865000000000001E-2</v>
      </c>
      <c r="S175" s="187">
        <v>2.76E-2</v>
      </c>
      <c r="T175" s="187">
        <v>2.8578000000000003E-2</v>
      </c>
      <c r="U175" s="187">
        <v>2.8617E-2</v>
      </c>
    </row>
    <row r="176" spans="1:21" x14ac:dyDescent="0.3">
      <c r="A176" s="186">
        <f t="shared" si="4"/>
        <v>42626</v>
      </c>
      <c r="B176" s="183">
        <f t="shared" si="5"/>
        <v>2.8149E-2</v>
      </c>
      <c r="C176" s="183">
        <f t="shared" si="5"/>
        <v>2.8336999999999998E-2</v>
      </c>
      <c r="E176" s="186">
        <v>42625</v>
      </c>
      <c r="F176" s="212">
        <v>2.7942999999999998</v>
      </c>
      <c r="G176" s="211">
        <v>2.8376999999999999</v>
      </c>
      <c r="H176" s="211"/>
      <c r="I176" s="211"/>
      <c r="N176" s="186">
        <v>42626</v>
      </c>
      <c r="O176" s="194">
        <v>2.6997E-2</v>
      </c>
      <c r="P176" s="194">
        <v>2.8603999999999997E-2</v>
      </c>
      <c r="Q176" s="194">
        <v>2.8461E-2</v>
      </c>
      <c r="S176" s="187">
        <v>2.76E-2</v>
      </c>
      <c r="T176" s="187">
        <v>2.8652E-2</v>
      </c>
      <c r="U176" s="187">
        <v>2.8833999999999999E-2</v>
      </c>
    </row>
    <row r="177" spans="1:21" x14ac:dyDescent="0.3">
      <c r="A177" s="186">
        <f t="shared" si="4"/>
        <v>42627</v>
      </c>
      <c r="B177" s="183">
        <f t="shared" si="5"/>
        <v>2.8801999999999998E-2</v>
      </c>
      <c r="C177" s="183">
        <f t="shared" si="5"/>
        <v>2.9125999999999999E-2</v>
      </c>
      <c r="E177" s="186">
        <v>42626</v>
      </c>
      <c r="F177" s="212">
        <v>2.8149000000000002</v>
      </c>
      <c r="G177" s="211">
        <v>2.8336999999999999</v>
      </c>
      <c r="H177" s="211"/>
      <c r="I177" s="211"/>
      <c r="N177" s="186">
        <v>42627</v>
      </c>
      <c r="O177" s="194"/>
      <c r="P177" s="194">
        <v>2.8923000000000001E-2</v>
      </c>
      <c r="Q177" s="194">
        <v>2.8725999999999998E-2</v>
      </c>
      <c r="S177" s="187"/>
      <c r="T177" s="187">
        <v>2.9002E-2</v>
      </c>
      <c r="U177" s="187">
        <v>2.9441000000000002E-2</v>
      </c>
    </row>
    <row r="178" spans="1:21" x14ac:dyDescent="0.3">
      <c r="A178" s="186">
        <f t="shared" si="4"/>
        <v>42631</v>
      </c>
      <c r="B178" s="183">
        <f t="shared" si="5"/>
        <v>2.9472000000000002E-2</v>
      </c>
      <c r="C178" s="183">
        <f t="shared" si="5"/>
        <v>3.0034999999999999E-2</v>
      </c>
      <c r="E178" s="186">
        <v>42627</v>
      </c>
      <c r="F178" s="212">
        <v>2.8801999999999999</v>
      </c>
      <c r="G178" s="211">
        <v>2.9125999999999999</v>
      </c>
      <c r="H178" s="211"/>
      <c r="I178" s="211"/>
      <c r="N178" s="186">
        <v>42631</v>
      </c>
      <c r="O178" s="194"/>
      <c r="P178" s="194">
        <v>2.9601000000000002E-2</v>
      </c>
      <c r="Q178" s="194">
        <v>2.9602E-2</v>
      </c>
      <c r="S178" s="187"/>
      <c r="T178" s="187">
        <v>3.0160999999999997E-2</v>
      </c>
      <c r="U178" s="187">
        <v>2.9783E-2</v>
      </c>
    </row>
    <row r="179" spans="1:21" x14ac:dyDescent="0.3">
      <c r="A179" s="186">
        <f t="shared" si="4"/>
        <v>42632</v>
      </c>
      <c r="B179" s="183">
        <f t="shared" si="5"/>
        <v>3.0339000000000001E-2</v>
      </c>
      <c r="C179" s="183">
        <f t="shared" si="5"/>
        <v>2.9868000000000002E-2</v>
      </c>
      <c r="E179" s="186">
        <v>42631</v>
      </c>
      <c r="F179" s="212">
        <v>2.9472</v>
      </c>
      <c r="G179" s="211">
        <v>3.0034999999999998</v>
      </c>
      <c r="H179" s="211"/>
      <c r="I179" s="211"/>
      <c r="N179" s="186">
        <v>42632</v>
      </c>
      <c r="O179" s="194"/>
      <c r="P179" s="194">
        <v>3.0419999999999999E-2</v>
      </c>
      <c r="Q179" s="194">
        <v>3.0291999999999999E-2</v>
      </c>
      <c r="S179" s="187">
        <v>2.7900999999999999E-2</v>
      </c>
      <c r="T179" s="187">
        <v>3.0088E-2</v>
      </c>
      <c r="U179" s="187">
        <v>2.9918E-2</v>
      </c>
    </row>
    <row r="180" spans="1:21" x14ac:dyDescent="0.3">
      <c r="A180" s="186">
        <f t="shared" si="4"/>
        <v>42633</v>
      </c>
      <c r="B180" s="183">
        <f t="shared" si="5"/>
        <v>3.0612E-2</v>
      </c>
      <c r="C180" s="183">
        <f t="shared" si="5"/>
        <v>2.9738000000000001E-2</v>
      </c>
      <c r="E180" s="186">
        <v>42632</v>
      </c>
      <c r="F180" s="212">
        <v>3.0339</v>
      </c>
      <c r="G180" s="211">
        <v>2.9868000000000001</v>
      </c>
      <c r="H180" s="211"/>
      <c r="I180" s="211"/>
      <c r="N180" s="186">
        <v>42633</v>
      </c>
      <c r="O180" s="194"/>
      <c r="P180" s="194">
        <v>3.0647999999999998E-2</v>
      </c>
      <c r="Q180" s="194">
        <v>3.0588000000000001E-2</v>
      </c>
      <c r="S180" s="187">
        <v>2.8001000000000002E-2</v>
      </c>
      <c r="T180" s="187">
        <v>2.9620999999999998E-2</v>
      </c>
      <c r="U180" s="187">
        <v>3.0834E-2</v>
      </c>
    </row>
    <row r="181" spans="1:21" x14ac:dyDescent="0.3">
      <c r="A181" s="186">
        <f t="shared" si="4"/>
        <v>42634</v>
      </c>
      <c r="B181" s="183">
        <f t="shared" si="5"/>
        <v>3.0764E-2</v>
      </c>
      <c r="C181" s="183">
        <f t="shared" si="5"/>
        <v>3.0468000000000002E-2</v>
      </c>
      <c r="E181" s="186">
        <v>42633</v>
      </c>
      <c r="F181" s="212">
        <v>3.0611999999999999</v>
      </c>
      <c r="G181" s="211">
        <v>2.9738000000000002</v>
      </c>
      <c r="H181" s="211"/>
      <c r="I181" s="211"/>
      <c r="N181" s="186">
        <v>42634</v>
      </c>
      <c r="O181" s="194">
        <v>2.8001999999999999E-2</v>
      </c>
      <c r="P181" s="194">
        <v>3.0912000000000002E-2</v>
      </c>
      <c r="Q181" s="194">
        <v>3.1000999999999997E-2</v>
      </c>
      <c r="S181" s="187">
        <v>2.8201999999999998E-2</v>
      </c>
      <c r="T181" s="187">
        <v>3.0684999999999997E-2</v>
      </c>
      <c r="U181" s="187">
        <v>3.0957999999999999E-2</v>
      </c>
    </row>
    <row r="182" spans="1:21" x14ac:dyDescent="0.3">
      <c r="A182" s="186">
        <f t="shared" si="4"/>
        <v>42635</v>
      </c>
      <c r="B182" s="183">
        <f t="shared" si="5"/>
        <v>3.1320000000000001E-2</v>
      </c>
      <c r="C182" s="183">
        <f t="shared" si="5"/>
        <v>3.0523999999999999E-2</v>
      </c>
      <c r="E182" s="186">
        <v>42634</v>
      </c>
      <c r="F182" s="212">
        <v>3.0764</v>
      </c>
      <c r="G182" s="211">
        <v>3.0468000000000002</v>
      </c>
      <c r="H182" s="211"/>
      <c r="I182" s="211"/>
      <c r="N182" s="186">
        <v>42635</v>
      </c>
      <c r="O182" s="194"/>
      <c r="P182" s="194">
        <v>3.0996000000000003E-2</v>
      </c>
      <c r="Q182" s="194">
        <v>3.1690999999999997E-2</v>
      </c>
      <c r="S182" s="187">
        <v>2.8233999999999999E-2</v>
      </c>
      <c r="T182" s="187">
        <v>3.0511E-2</v>
      </c>
      <c r="U182" s="187">
        <v>3.1303999999999998E-2</v>
      </c>
    </row>
    <row r="183" spans="1:21" x14ac:dyDescent="0.3">
      <c r="A183" s="186">
        <f t="shared" si="4"/>
        <v>42636</v>
      </c>
      <c r="B183" s="183">
        <f t="shared" si="5"/>
        <v>3.1225999999999997E-2</v>
      </c>
      <c r="C183" s="183">
        <f t="shared" si="5"/>
        <v>2.9706E-2</v>
      </c>
      <c r="E183" s="186">
        <v>42635</v>
      </c>
      <c r="F183" s="212">
        <v>3.1320000000000001</v>
      </c>
      <c r="G183" s="211">
        <v>3.0524</v>
      </c>
      <c r="H183" s="211"/>
      <c r="I183" s="211"/>
      <c r="N183" s="186">
        <v>42636</v>
      </c>
      <c r="O183" s="194">
        <v>2.8500000000000001E-2</v>
      </c>
      <c r="P183" s="194">
        <v>3.1333E-2</v>
      </c>
      <c r="Q183" s="194">
        <v>3.1477999999999999E-2</v>
      </c>
      <c r="S183" s="187">
        <v>2.8416E-2</v>
      </c>
      <c r="T183" s="187">
        <v>2.9502E-2</v>
      </c>
      <c r="U183" s="187">
        <v>3.1017000000000003E-2</v>
      </c>
    </row>
    <row r="184" spans="1:21" x14ac:dyDescent="0.3">
      <c r="A184" s="186">
        <f t="shared" si="4"/>
        <v>42639</v>
      </c>
      <c r="B184" s="183">
        <f t="shared" si="5"/>
        <v>3.0671E-2</v>
      </c>
      <c r="C184" s="183">
        <f t="shared" si="5"/>
        <v>2.8388E-2</v>
      </c>
      <c r="E184" s="186">
        <v>42636</v>
      </c>
      <c r="F184" s="212">
        <v>3.1225999999999998</v>
      </c>
      <c r="G184" s="211">
        <v>2.9706000000000001</v>
      </c>
      <c r="H184" s="211"/>
      <c r="I184" s="211"/>
      <c r="N184" s="186">
        <v>42639</v>
      </c>
      <c r="O184" s="194">
        <v>2.7999E-2</v>
      </c>
      <c r="P184" s="194">
        <v>3.1042E-2</v>
      </c>
      <c r="Q184" s="194">
        <v>3.1145999999999997E-2</v>
      </c>
      <c r="S184" s="187">
        <v>2.81E-2</v>
      </c>
      <c r="T184" s="187">
        <v>2.8502999999999997E-2</v>
      </c>
      <c r="U184" s="187">
        <v>0.03</v>
      </c>
    </row>
    <row r="185" spans="1:21" x14ac:dyDescent="0.3">
      <c r="A185" s="186">
        <f t="shared" si="4"/>
        <v>42640</v>
      </c>
      <c r="B185" s="183">
        <f t="shared" si="5"/>
        <v>3.0872999999999998E-2</v>
      </c>
      <c r="C185" s="183">
        <f t="shared" si="5"/>
        <v>2.9017000000000001E-2</v>
      </c>
      <c r="E185" s="186">
        <v>42639</v>
      </c>
      <c r="F185" s="212">
        <v>3.0670999999999999</v>
      </c>
      <c r="G185" s="211">
        <v>2.8388</v>
      </c>
      <c r="H185" s="211"/>
      <c r="I185" s="211"/>
      <c r="N185" s="186">
        <v>42640</v>
      </c>
      <c r="O185" s="194">
        <v>2.8347999999999998E-2</v>
      </c>
      <c r="P185" s="194">
        <v>3.1164000000000001E-2</v>
      </c>
      <c r="Q185" s="194">
        <v>3.1042E-2</v>
      </c>
      <c r="S185" s="187">
        <v>2.8001000000000002E-2</v>
      </c>
      <c r="T185" s="187">
        <v>2.9001000000000002E-2</v>
      </c>
      <c r="U185" s="187">
        <v>3.0575000000000001E-2</v>
      </c>
    </row>
    <row r="186" spans="1:21" x14ac:dyDescent="0.3">
      <c r="A186" s="186">
        <f t="shared" si="4"/>
        <v>42641</v>
      </c>
      <c r="B186" s="183">
        <f t="shared" si="5"/>
        <v>3.1462999999999998E-2</v>
      </c>
      <c r="C186" s="183">
        <f t="shared" si="5"/>
        <v>2.9750000000000002E-2</v>
      </c>
      <c r="E186" s="186">
        <v>42640</v>
      </c>
      <c r="F186" s="212">
        <v>3.0872999999999999</v>
      </c>
      <c r="G186" s="211">
        <v>2.9016999999999999</v>
      </c>
      <c r="H186" s="211"/>
      <c r="I186" s="211"/>
      <c r="N186" s="186">
        <v>42641</v>
      </c>
      <c r="O186" s="194"/>
      <c r="P186" s="194">
        <v>3.1377999999999996E-2</v>
      </c>
      <c r="Q186" s="194">
        <v>3.1696000000000002E-2</v>
      </c>
      <c r="S186" s="187">
        <v>2.7999E-2</v>
      </c>
      <c r="T186" s="187">
        <v>2.9399999999999999E-2</v>
      </c>
      <c r="U186" s="187">
        <v>3.1099999999999999E-2</v>
      </c>
    </row>
    <row r="187" spans="1:21" x14ac:dyDescent="0.3">
      <c r="A187" s="186">
        <f t="shared" si="4"/>
        <v>42642</v>
      </c>
      <c r="B187" s="183">
        <f t="shared" si="5"/>
        <v>3.1111E-2</v>
      </c>
      <c r="C187" s="183">
        <f t="shared" si="5"/>
        <v>2.9900000000000003E-2</v>
      </c>
      <c r="E187" s="186">
        <v>42641</v>
      </c>
      <c r="F187" s="212">
        <v>3.1463000000000001</v>
      </c>
      <c r="G187" s="211">
        <v>2.9750000000000001</v>
      </c>
      <c r="H187" s="211"/>
      <c r="I187" s="211"/>
      <c r="N187" s="186">
        <v>42642</v>
      </c>
      <c r="O187" s="194">
        <v>2.8105999999999999E-2</v>
      </c>
      <c r="P187" s="194">
        <v>3.1063E-2</v>
      </c>
      <c r="Q187" s="194">
        <v>3.1993999999999995E-2</v>
      </c>
      <c r="S187" s="187">
        <v>2.8001000000000002E-2</v>
      </c>
      <c r="T187" s="187">
        <v>3.0123999999999998E-2</v>
      </c>
      <c r="U187" s="187">
        <v>3.1501000000000001E-2</v>
      </c>
    </row>
    <row r="188" spans="1:21" x14ac:dyDescent="0.3">
      <c r="A188" s="186">
        <f t="shared" si="4"/>
        <v>42643</v>
      </c>
      <c r="B188" s="183">
        <f t="shared" si="5"/>
        <v>2.9165999999999997E-2</v>
      </c>
      <c r="C188" s="183">
        <f t="shared" si="5"/>
        <v>2.8199999999999999E-2</v>
      </c>
      <c r="E188" s="186">
        <v>42642</v>
      </c>
      <c r="F188" s="212">
        <v>3.1111</v>
      </c>
      <c r="G188" s="211">
        <v>2.99</v>
      </c>
      <c r="H188" s="211"/>
      <c r="I188" s="211"/>
      <c r="N188" s="186">
        <v>42643</v>
      </c>
      <c r="O188" s="194">
        <v>2.7995000000000003E-2</v>
      </c>
      <c r="P188" s="194"/>
      <c r="Q188" s="194">
        <v>3.1509000000000002E-2</v>
      </c>
      <c r="S188" s="187">
        <v>2.8199999999999999E-2</v>
      </c>
      <c r="T188" s="187"/>
      <c r="U188" s="187"/>
    </row>
    <row r="189" spans="1:21" x14ac:dyDescent="0.3">
      <c r="A189" s="186">
        <f t="shared" si="4"/>
        <v>42651</v>
      </c>
      <c r="B189" s="183">
        <f t="shared" si="5"/>
        <v>2.7995000000000003E-2</v>
      </c>
      <c r="C189" s="183">
        <f t="shared" si="5"/>
        <v>2.8233999999999999E-2</v>
      </c>
      <c r="E189" s="186">
        <v>42643</v>
      </c>
      <c r="F189" s="212">
        <v>2.9165999999999999</v>
      </c>
      <c r="G189" s="211">
        <v>2.82</v>
      </c>
      <c r="H189" s="211"/>
      <c r="I189" s="211"/>
      <c r="N189" s="186">
        <v>42651</v>
      </c>
      <c r="O189" s="194">
        <v>2.7995000000000003E-2</v>
      </c>
      <c r="P189" s="194"/>
      <c r="Q189" s="194"/>
      <c r="S189" s="187">
        <v>2.8201E-2</v>
      </c>
      <c r="T189" s="187">
        <v>2.8398E-2</v>
      </c>
      <c r="U189" s="187"/>
    </row>
    <row r="190" spans="1:21" x14ac:dyDescent="0.3">
      <c r="A190" s="186">
        <f t="shared" si="4"/>
        <v>42652</v>
      </c>
      <c r="B190" s="183">
        <f t="shared" si="5"/>
        <v>2.8111999999999998E-2</v>
      </c>
      <c r="C190" s="183">
        <f t="shared" si="5"/>
        <v>2.9150999999999996E-2</v>
      </c>
      <c r="E190" s="186">
        <v>42651</v>
      </c>
      <c r="F190" s="212">
        <v>2.7995000000000001</v>
      </c>
      <c r="G190" s="211">
        <v>2.8233999999999999</v>
      </c>
      <c r="H190" s="211"/>
      <c r="I190" s="211"/>
      <c r="N190" s="186">
        <v>42652</v>
      </c>
      <c r="O190" s="194"/>
      <c r="P190" s="194">
        <v>2.7806000000000001E-2</v>
      </c>
      <c r="Q190" s="194">
        <v>2.8288999999999998E-2</v>
      </c>
      <c r="S190" s="187">
        <v>2.8201E-2</v>
      </c>
      <c r="T190" s="187">
        <v>2.9500999999999999E-2</v>
      </c>
      <c r="U190" s="187">
        <v>2.9127E-2</v>
      </c>
    </row>
    <row r="191" spans="1:21" x14ac:dyDescent="0.3">
      <c r="A191" s="186">
        <f t="shared" si="4"/>
        <v>42653</v>
      </c>
      <c r="B191" s="183">
        <f t="shared" si="5"/>
        <v>2.7387000000000002E-2</v>
      </c>
      <c r="C191" s="183">
        <f t="shared" si="5"/>
        <v>2.9319999999999999E-2</v>
      </c>
      <c r="E191" s="186">
        <v>42652</v>
      </c>
      <c r="F191" s="212">
        <v>2.8111999999999999</v>
      </c>
      <c r="G191" s="211">
        <v>2.9150999999999998</v>
      </c>
      <c r="H191" s="211"/>
      <c r="I191" s="211"/>
      <c r="N191" s="186">
        <v>42653</v>
      </c>
      <c r="O191" s="194">
        <v>2.5002E-2</v>
      </c>
      <c r="P191" s="194">
        <v>2.7136E-2</v>
      </c>
      <c r="Q191" s="194">
        <v>2.7640999999999999E-2</v>
      </c>
      <c r="S191" s="187">
        <v>2.8241000000000002E-2</v>
      </c>
      <c r="T191" s="187"/>
      <c r="U191" s="187">
        <v>2.9883000000000003E-2</v>
      </c>
    </row>
    <row r="192" spans="1:21" x14ac:dyDescent="0.3">
      <c r="A192" s="186">
        <f t="shared" si="4"/>
        <v>42654</v>
      </c>
      <c r="B192" s="183">
        <f t="shared" si="5"/>
        <v>2.6943999999999999E-2</v>
      </c>
      <c r="C192" s="183">
        <f t="shared" si="5"/>
        <v>2.9106999999999997E-2</v>
      </c>
      <c r="E192" s="186">
        <v>42653</v>
      </c>
      <c r="F192" s="212">
        <v>2.7387000000000001</v>
      </c>
      <c r="G192" s="211">
        <v>2.9319999999999999</v>
      </c>
      <c r="H192" s="211"/>
      <c r="I192" s="211"/>
      <c r="N192" s="186">
        <v>42654</v>
      </c>
      <c r="O192" s="194">
        <v>2.4997999999999999E-2</v>
      </c>
      <c r="P192" s="194">
        <v>2.6714000000000002E-2</v>
      </c>
      <c r="Q192" s="194">
        <v>2.7614999999999997E-2</v>
      </c>
      <c r="S192" s="187">
        <v>2.8250999999999998E-2</v>
      </c>
      <c r="T192" s="187">
        <v>2.8901E-2</v>
      </c>
      <c r="U192" s="187">
        <v>2.9910000000000003E-2</v>
      </c>
    </row>
    <row r="193" spans="1:21" x14ac:dyDescent="0.3">
      <c r="A193" s="186">
        <f t="shared" si="4"/>
        <v>42655</v>
      </c>
      <c r="B193" s="183">
        <f t="shared" si="5"/>
        <v>2.6869999999999998E-2</v>
      </c>
      <c r="C193" s="183">
        <f t="shared" si="5"/>
        <v>2.9026E-2</v>
      </c>
      <c r="E193" s="186">
        <v>42654</v>
      </c>
      <c r="F193" s="212">
        <v>2.6943999999999999</v>
      </c>
      <c r="G193" s="211">
        <v>2.9106999999999998</v>
      </c>
      <c r="H193" s="211"/>
      <c r="I193" s="211"/>
      <c r="N193" s="186">
        <v>42655</v>
      </c>
      <c r="O193" s="194"/>
      <c r="P193" s="194">
        <v>2.6556000000000003E-2</v>
      </c>
      <c r="Q193" s="194">
        <v>2.7105999999999998E-2</v>
      </c>
      <c r="S193" s="187">
        <v>2.8301E-2</v>
      </c>
      <c r="T193" s="187">
        <v>2.8742E-2</v>
      </c>
      <c r="U193" s="187">
        <v>2.9651E-2</v>
      </c>
    </row>
    <row r="194" spans="1:21" x14ac:dyDescent="0.3">
      <c r="A194" s="186">
        <f t="shared" si="4"/>
        <v>42656</v>
      </c>
      <c r="B194" s="183">
        <f t="shared" si="5"/>
        <v>2.6852999999999998E-2</v>
      </c>
      <c r="C194" s="183">
        <f t="shared" si="5"/>
        <v>2.9161000000000003E-2</v>
      </c>
      <c r="E194" s="186">
        <v>42655</v>
      </c>
      <c r="F194" s="212">
        <v>2.6869999999999998</v>
      </c>
      <c r="G194" s="211">
        <v>2.9026000000000001</v>
      </c>
      <c r="H194" s="211"/>
      <c r="I194" s="211"/>
      <c r="N194" s="186">
        <v>42656</v>
      </c>
      <c r="O194" s="194">
        <v>2.5002E-2</v>
      </c>
      <c r="P194" s="194">
        <v>2.6734000000000001E-2</v>
      </c>
      <c r="Q194" s="194">
        <v>2.7084E-2</v>
      </c>
      <c r="S194" s="187">
        <v>2.8451000000000001E-2</v>
      </c>
      <c r="T194" s="187">
        <v>2.8983999999999999E-2</v>
      </c>
      <c r="U194" s="187">
        <v>2.9420000000000002E-2</v>
      </c>
    </row>
    <row r="195" spans="1:21" x14ac:dyDescent="0.3">
      <c r="A195" s="186">
        <f t="shared" ref="A195:A258" si="6">E196</f>
        <v>42657</v>
      </c>
      <c r="B195" s="183">
        <f t="shared" ref="B195:C258" si="7">F196/100</f>
        <v>2.7292E-2</v>
      </c>
      <c r="C195" s="183">
        <f t="shared" si="7"/>
        <v>2.9373999999999997E-2</v>
      </c>
      <c r="E195" s="186">
        <v>42656</v>
      </c>
      <c r="F195" s="212">
        <v>2.6852999999999998</v>
      </c>
      <c r="G195" s="211">
        <v>2.9161000000000001</v>
      </c>
      <c r="H195" s="211"/>
      <c r="I195" s="211"/>
      <c r="N195" s="186">
        <v>42657</v>
      </c>
      <c r="O195" s="194"/>
      <c r="P195" s="194">
        <v>2.6849999999999999E-2</v>
      </c>
      <c r="Q195" s="194">
        <v>2.7389999999999998E-2</v>
      </c>
      <c r="S195" s="187">
        <v>2.8516E-2</v>
      </c>
      <c r="T195" s="187">
        <v>2.9238E-2</v>
      </c>
      <c r="U195" s="187">
        <v>2.9853999999999999E-2</v>
      </c>
    </row>
    <row r="196" spans="1:21" x14ac:dyDescent="0.3">
      <c r="A196" s="186">
        <f t="shared" si="6"/>
        <v>42660</v>
      </c>
      <c r="B196" s="183">
        <f t="shared" si="7"/>
        <v>2.7151999999999999E-2</v>
      </c>
      <c r="C196" s="183">
        <f t="shared" si="7"/>
        <v>2.9241000000000003E-2</v>
      </c>
      <c r="E196" s="186">
        <v>42657</v>
      </c>
      <c r="F196" s="212">
        <v>2.7292000000000001</v>
      </c>
      <c r="G196" s="211">
        <v>2.9373999999999998</v>
      </c>
      <c r="H196" s="211"/>
      <c r="I196" s="211"/>
      <c r="N196" s="186">
        <v>42660</v>
      </c>
      <c r="O196" s="194">
        <v>2.5002E-2</v>
      </c>
      <c r="P196" s="194">
        <v>2.7347E-2</v>
      </c>
      <c r="Q196" s="194">
        <v>2.7431000000000001E-2</v>
      </c>
      <c r="S196" s="187">
        <v>2.8598999999999999E-2</v>
      </c>
      <c r="T196" s="187">
        <v>2.9301000000000001E-2</v>
      </c>
      <c r="U196" s="187">
        <v>2.9571999999999998E-2</v>
      </c>
    </row>
    <row r="197" spans="1:21" x14ac:dyDescent="0.3">
      <c r="A197" s="186">
        <f t="shared" si="6"/>
        <v>42661</v>
      </c>
      <c r="B197" s="183">
        <f t="shared" si="7"/>
        <v>2.7328999999999999E-2</v>
      </c>
      <c r="C197" s="183">
        <f t="shared" si="7"/>
        <v>2.9318E-2</v>
      </c>
      <c r="E197" s="186">
        <v>42660</v>
      </c>
      <c r="F197" s="212">
        <v>2.7151999999999998</v>
      </c>
      <c r="G197" s="211">
        <v>2.9241000000000001</v>
      </c>
      <c r="H197" s="211"/>
      <c r="I197" s="211"/>
      <c r="N197" s="186">
        <v>42661</v>
      </c>
      <c r="O197" s="194">
        <v>2.5003999999999998E-2</v>
      </c>
      <c r="P197" s="194">
        <v>2.7181999999999998E-2</v>
      </c>
      <c r="Q197" s="194">
        <v>2.7597E-2</v>
      </c>
      <c r="S197" s="187">
        <v>2.8516E-2</v>
      </c>
      <c r="T197" s="187">
        <v>2.9288999999999999E-2</v>
      </c>
      <c r="U197" s="187">
        <v>2.9950000000000001E-2</v>
      </c>
    </row>
    <row r="198" spans="1:21" x14ac:dyDescent="0.3">
      <c r="A198" s="186">
        <f t="shared" si="6"/>
        <v>42662</v>
      </c>
      <c r="B198" s="183">
        <f t="shared" si="7"/>
        <v>2.7965E-2</v>
      </c>
      <c r="C198" s="183">
        <f t="shared" si="7"/>
        <v>2.981E-2</v>
      </c>
      <c r="E198" s="186">
        <v>42661</v>
      </c>
      <c r="F198" s="212">
        <v>2.7328999999999999</v>
      </c>
      <c r="G198" s="211">
        <v>2.9318</v>
      </c>
      <c r="H198" s="211"/>
      <c r="I198" s="211"/>
      <c r="N198" s="186">
        <v>42662</v>
      </c>
      <c r="O198" s="194">
        <v>2.5996999999999999E-2</v>
      </c>
      <c r="P198" s="194">
        <v>2.8095999999999999E-2</v>
      </c>
      <c r="Q198" s="194">
        <v>2.8069999999999998E-2</v>
      </c>
      <c r="S198" s="187">
        <v>2.8598999999999999E-2</v>
      </c>
      <c r="T198" s="187">
        <v>2.9725999999999999E-2</v>
      </c>
      <c r="U198" s="187">
        <v>3.0068000000000001E-2</v>
      </c>
    </row>
    <row r="199" spans="1:21" x14ac:dyDescent="0.3">
      <c r="A199" s="186">
        <f t="shared" si="6"/>
        <v>42663</v>
      </c>
      <c r="B199" s="183">
        <f t="shared" si="7"/>
        <v>2.8138999999999997E-2</v>
      </c>
      <c r="C199" s="183">
        <f t="shared" si="7"/>
        <v>2.9580000000000002E-2</v>
      </c>
      <c r="E199" s="186">
        <v>42662</v>
      </c>
      <c r="F199" s="212">
        <v>2.7965</v>
      </c>
      <c r="G199" s="211">
        <v>2.9809999999999999</v>
      </c>
      <c r="H199" s="211"/>
      <c r="I199" s="211"/>
      <c r="N199" s="186">
        <v>42663</v>
      </c>
      <c r="O199" s="194">
        <v>2.7001000000000001E-2</v>
      </c>
      <c r="P199" s="194">
        <v>2.8357999999999998E-2</v>
      </c>
      <c r="Q199" s="194">
        <v>2.8502999999999997E-2</v>
      </c>
      <c r="S199" s="187">
        <v>2.8601000000000001E-2</v>
      </c>
      <c r="T199" s="187">
        <v>0.03</v>
      </c>
      <c r="U199" s="187">
        <v>3.0506000000000002E-2</v>
      </c>
    </row>
    <row r="200" spans="1:21" x14ac:dyDescent="0.3">
      <c r="A200" s="186">
        <f t="shared" si="6"/>
        <v>42664</v>
      </c>
      <c r="B200" s="183">
        <f t="shared" si="7"/>
        <v>2.8723000000000002E-2</v>
      </c>
      <c r="C200" s="183">
        <f t="shared" si="7"/>
        <v>2.9994999999999997E-2</v>
      </c>
      <c r="E200" s="186">
        <v>42663</v>
      </c>
      <c r="F200" s="212">
        <v>2.8138999999999998</v>
      </c>
      <c r="G200" s="211">
        <v>2.9580000000000002</v>
      </c>
      <c r="H200" s="211"/>
      <c r="I200" s="211"/>
      <c r="N200" s="186">
        <v>42664</v>
      </c>
      <c r="O200" s="194">
        <v>2.7001000000000001E-2</v>
      </c>
      <c r="P200" s="194">
        <v>2.8635999999999998E-2</v>
      </c>
      <c r="Q200" s="194">
        <v>2.8999999999999998E-2</v>
      </c>
      <c r="S200" s="187">
        <v>2.8851000000000002E-2</v>
      </c>
      <c r="T200" s="187">
        <v>3.0234E-2</v>
      </c>
      <c r="U200" s="187">
        <v>3.0278999999999997E-2</v>
      </c>
    </row>
    <row r="201" spans="1:21" x14ac:dyDescent="0.3">
      <c r="A201" s="186">
        <f t="shared" si="6"/>
        <v>42667</v>
      </c>
      <c r="B201" s="183">
        <f t="shared" si="7"/>
        <v>2.9336000000000001E-2</v>
      </c>
      <c r="C201" s="183">
        <f t="shared" si="7"/>
        <v>3.0011999999999997E-2</v>
      </c>
      <c r="E201" s="186">
        <v>42664</v>
      </c>
      <c r="F201" s="212">
        <v>2.8723000000000001</v>
      </c>
      <c r="G201" s="211">
        <v>2.9994999999999998</v>
      </c>
      <c r="H201" s="211"/>
      <c r="I201" s="211"/>
      <c r="N201" s="186">
        <v>42667</v>
      </c>
      <c r="O201" s="194">
        <v>2.7753E-2</v>
      </c>
      <c r="P201" s="194">
        <v>2.955E-2</v>
      </c>
      <c r="Q201" s="194">
        <v>2.9605000000000003E-2</v>
      </c>
      <c r="S201" s="187">
        <v>2.87E-2</v>
      </c>
      <c r="T201" s="187">
        <v>3.0374999999999999E-2</v>
      </c>
      <c r="U201" s="187">
        <v>3.0401999999999998E-2</v>
      </c>
    </row>
    <row r="202" spans="1:21" x14ac:dyDescent="0.3">
      <c r="A202" s="186">
        <f t="shared" si="6"/>
        <v>42668</v>
      </c>
      <c r="B202" s="183">
        <f t="shared" si="7"/>
        <v>2.9895999999999999E-2</v>
      </c>
      <c r="C202" s="183">
        <f t="shared" si="7"/>
        <v>3.0325999999999999E-2</v>
      </c>
      <c r="E202" s="186">
        <v>42667</v>
      </c>
      <c r="F202" s="212">
        <v>2.9336000000000002</v>
      </c>
      <c r="G202" s="211">
        <v>3.0011999999999999</v>
      </c>
      <c r="H202" s="211"/>
      <c r="I202" s="211"/>
      <c r="N202" s="186">
        <v>42668</v>
      </c>
      <c r="O202" s="194">
        <v>2.8499E-2</v>
      </c>
      <c r="P202" s="194">
        <v>2.98E-2</v>
      </c>
      <c r="Q202" s="194">
        <v>3.0008E-2</v>
      </c>
      <c r="S202" s="187">
        <v>2.8851000000000002E-2</v>
      </c>
      <c r="T202" s="187">
        <v>3.0783999999999999E-2</v>
      </c>
      <c r="U202" s="187">
        <v>3.1154000000000001E-2</v>
      </c>
    </row>
    <row r="203" spans="1:21" x14ac:dyDescent="0.3">
      <c r="A203" s="186">
        <f t="shared" si="6"/>
        <v>42669</v>
      </c>
      <c r="B203" s="183">
        <f t="shared" si="7"/>
        <v>3.0175999999999998E-2</v>
      </c>
      <c r="C203" s="183">
        <f t="shared" si="7"/>
        <v>3.066E-2</v>
      </c>
      <c r="E203" s="186">
        <v>42668</v>
      </c>
      <c r="F203" s="212">
        <v>2.9895999999999998</v>
      </c>
      <c r="G203" s="211">
        <v>3.0326</v>
      </c>
      <c r="H203" s="211"/>
      <c r="I203" s="211"/>
      <c r="N203" s="186">
        <v>42669</v>
      </c>
      <c r="O203" s="194">
        <v>2.8747999999999999E-2</v>
      </c>
      <c r="P203" s="194">
        <v>3.0329999999999999E-2</v>
      </c>
      <c r="Q203" s="194">
        <v>3.0457000000000001E-2</v>
      </c>
      <c r="S203" s="187">
        <v>2.8999E-2</v>
      </c>
      <c r="T203" s="187">
        <v>3.0735000000000002E-2</v>
      </c>
      <c r="U203" s="187">
        <v>3.1137999999999999E-2</v>
      </c>
    </row>
    <row r="204" spans="1:21" x14ac:dyDescent="0.3">
      <c r="A204" s="186">
        <f t="shared" si="6"/>
        <v>42670</v>
      </c>
      <c r="B204" s="183">
        <f t="shared" si="7"/>
        <v>3.0983E-2</v>
      </c>
      <c r="C204" s="183">
        <f t="shared" si="7"/>
        <v>3.1280000000000002E-2</v>
      </c>
      <c r="E204" s="186">
        <v>42669</v>
      </c>
      <c r="F204" s="212">
        <v>3.0175999999999998</v>
      </c>
      <c r="G204" s="211">
        <v>3.0659999999999998</v>
      </c>
      <c r="H204" s="211"/>
      <c r="I204" s="211"/>
      <c r="N204" s="186">
        <v>42670</v>
      </c>
      <c r="O204" s="194">
        <v>2.9249000000000001E-2</v>
      </c>
      <c r="P204" s="194">
        <v>3.1236E-2</v>
      </c>
      <c r="Q204" s="194">
        <v>3.1280999999999996E-2</v>
      </c>
      <c r="S204" s="187">
        <v>2.9100000000000001E-2</v>
      </c>
      <c r="T204" s="187">
        <v>3.1856000000000002E-2</v>
      </c>
      <c r="U204" s="187">
        <v>3.1920999999999998E-2</v>
      </c>
    </row>
    <row r="205" spans="1:21" x14ac:dyDescent="0.3">
      <c r="A205" s="186">
        <f t="shared" si="6"/>
        <v>42671</v>
      </c>
      <c r="B205" s="183">
        <f t="shared" si="7"/>
        <v>3.1310999999999999E-2</v>
      </c>
      <c r="C205" s="183">
        <f t="shared" si="7"/>
        <v>3.2129999999999999E-2</v>
      </c>
      <c r="E205" s="186">
        <v>42670</v>
      </c>
      <c r="F205" s="212">
        <v>3.0983000000000001</v>
      </c>
      <c r="G205" s="211">
        <v>3.1280000000000001</v>
      </c>
      <c r="H205" s="211"/>
      <c r="I205" s="211"/>
      <c r="N205" s="186">
        <v>42671</v>
      </c>
      <c r="O205" s="194">
        <v>3.0003999999999999E-2</v>
      </c>
      <c r="P205" s="194">
        <v>3.1531999999999998E-2</v>
      </c>
      <c r="Q205" s="194">
        <v>3.1856000000000002E-2</v>
      </c>
      <c r="S205" s="187"/>
      <c r="T205" s="187">
        <v>3.1985E-2</v>
      </c>
      <c r="U205" s="187">
        <v>3.2332E-2</v>
      </c>
    </row>
    <row r="206" spans="1:21" x14ac:dyDescent="0.3">
      <c r="A206" s="186">
        <f t="shared" si="6"/>
        <v>42674</v>
      </c>
      <c r="B206" s="183">
        <f t="shared" si="7"/>
        <v>3.0531000000000003E-2</v>
      </c>
      <c r="C206" s="183">
        <f t="shared" si="7"/>
        <v>3.1551000000000003E-2</v>
      </c>
      <c r="E206" s="186">
        <v>42671</v>
      </c>
      <c r="F206" s="212">
        <v>3.1311</v>
      </c>
      <c r="G206" s="211">
        <v>3.2130000000000001</v>
      </c>
      <c r="H206" s="211"/>
      <c r="I206" s="211"/>
      <c r="N206" s="186">
        <v>42674</v>
      </c>
      <c r="O206" s="194">
        <v>3.0003999999999999E-2</v>
      </c>
      <c r="P206" s="194">
        <v>3.1126000000000001E-2</v>
      </c>
      <c r="Q206" s="194">
        <v>3.1005999999999999E-2</v>
      </c>
      <c r="S206" s="187"/>
      <c r="T206" s="187">
        <v>3.15E-2</v>
      </c>
      <c r="U206" s="187">
        <v>3.2101000000000005E-2</v>
      </c>
    </row>
    <row r="207" spans="1:21" x14ac:dyDescent="0.3">
      <c r="A207" s="186">
        <f t="shared" si="6"/>
        <v>42675</v>
      </c>
      <c r="B207" s="183">
        <f t="shared" si="7"/>
        <v>3.0700999999999999E-2</v>
      </c>
      <c r="C207" s="183">
        <f t="shared" si="7"/>
        <v>3.1368E-2</v>
      </c>
      <c r="E207" s="186">
        <v>42674</v>
      </c>
      <c r="F207" s="212">
        <v>3.0531000000000001</v>
      </c>
      <c r="G207" s="211">
        <v>3.1551</v>
      </c>
      <c r="H207" s="211"/>
      <c r="I207" s="211"/>
      <c r="N207" s="186">
        <v>42675</v>
      </c>
      <c r="O207" s="194">
        <v>3.0003999999999999E-2</v>
      </c>
      <c r="P207" s="194">
        <v>3.0834999999999998E-2</v>
      </c>
      <c r="Q207" s="194">
        <v>3.0998000000000001E-2</v>
      </c>
      <c r="S207" s="187">
        <v>2.9602E-2</v>
      </c>
      <c r="T207" s="187">
        <v>3.2002000000000003E-2</v>
      </c>
      <c r="U207" s="187">
        <v>3.1534E-2</v>
      </c>
    </row>
    <row r="208" spans="1:21" x14ac:dyDescent="0.3">
      <c r="A208" s="186">
        <f t="shared" si="6"/>
        <v>42676</v>
      </c>
      <c r="B208" s="183">
        <f t="shared" si="7"/>
        <v>3.0624999999999999E-2</v>
      </c>
      <c r="C208" s="183">
        <f t="shared" si="7"/>
        <v>3.1528E-2</v>
      </c>
      <c r="E208" s="186">
        <v>42675</v>
      </c>
      <c r="F208" s="212">
        <v>3.0701000000000001</v>
      </c>
      <c r="G208" s="211">
        <v>3.1368</v>
      </c>
      <c r="H208" s="211"/>
      <c r="I208" s="211"/>
      <c r="N208" s="186">
        <v>42676</v>
      </c>
      <c r="O208" s="194">
        <v>2.9401E-2</v>
      </c>
      <c r="P208" s="194">
        <v>3.0453000000000001E-2</v>
      </c>
      <c r="Q208" s="194">
        <v>3.0990000000000004E-2</v>
      </c>
      <c r="S208" s="187">
        <v>2.9748999999999998E-2</v>
      </c>
      <c r="T208" s="187">
        <v>3.1701E-2</v>
      </c>
      <c r="U208" s="187">
        <v>3.2072999999999997E-2</v>
      </c>
    </row>
    <row r="209" spans="1:21" x14ac:dyDescent="0.3">
      <c r="A209" s="186">
        <f t="shared" si="6"/>
        <v>42677</v>
      </c>
      <c r="B209" s="183">
        <f t="shared" si="7"/>
        <v>3.0020999999999999E-2</v>
      </c>
      <c r="C209" s="183">
        <f t="shared" si="7"/>
        <v>3.1435999999999999E-2</v>
      </c>
      <c r="E209" s="186">
        <v>42676</v>
      </c>
      <c r="F209" s="212">
        <v>3.0625</v>
      </c>
      <c r="G209" s="211">
        <v>3.1528</v>
      </c>
      <c r="H209" s="211"/>
      <c r="I209" s="211"/>
      <c r="N209" s="186">
        <v>42677</v>
      </c>
      <c r="O209" s="194">
        <v>2.8752E-2</v>
      </c>
      <c r="P209" s="194">
        <v>3.0095999999999998E-2</v>
      </c>
      <c r="Q209" s="194">
        <v>3.0775E-2</v>
      </c>
      <c r="S209" s="187">
        <v>2.98E-2</v>
      </c>
      <c r="T209" s="187">
        <v>3.1433000000000003E-2</v>
      </c>
      <c r="U209" s="187">
        <v>3.1738000000000002E-2</v>
      </c>
    </row>
    <row r="210" spans="1:21" x14ac:dyDescent="0.3">
      <c r="A210" s="186">
        <f t="shared" si="6"/>
        <v>42678</v>
      </c>
      <c r="B210" s="183">
        <f t="shared" si="7"/>
        <v>2.9399999999999999E-2</v>
      </c>
      <c r="C210" s="183">
        <f t="shared" si="7"/>
        <v>3.1400999999999998E-2</v>
      </c>
      <c r="E210" s="186">
        <v>42677</v>
      </c>
      <c r="F210" s="212">
        <v>3.0021</v>
      </c>
      <c r="G210" s="211">
        <v>3.1436000000000002</v>
      </c>
      <c r="H210" s="211"/>
      <c r="I210" s="211"/>
      <c r="N210" s="186">
        <v>42678</v>
      </c>
      <c r="O210" s="194">
        <v>2.7831999999999999E-2</v>
      </c>
      <c r="P210" s="194">
        <v>2.9512999999999998E-2</v>
      </c>
      <c r="Q210" s="194">
        <v>2.9689E-2</v>
      </c>
      <c r="S210" s="187">
        <v>2.9982999999999999E-2</v>
      </c>
      <c r="T210" s="187">
        <v>3.1557000000000002E-2</v>
      </c>
      <c r="U210" s="187">
        <v>3.2022000000000002E-2</v>
      </c>
    </row>
    <row r="211" spans="1:21" x14ac:dyDescent="0.3">
      <c r="A211" s="186">
        <f t="shared" si="6"/>
        <v>42681</v>
      </c>
      <c r="B211" s="183">
        <f t="shared" si="7"/>
        <v>2.8069999999999998E-2</v>
      </c>
      <c r="C211" s="183">
        <f t="shared" si="7"/>
        <v>3.1460000000000002E-2</v>
      </c>
      <c r="E211" s="186">
        <v>42678</v>
      </c>
      <c r="F211" s="212">
        <v>2.94</v>
      </c>
      <c r="G211" s="211">
        <v>3.1400999999999999</v>
      </c>
      <c r="H211" s="211"/>
      <c r="I211" s="211"/>
      <c r="N211" s="186">
        <v>42681</v>
      </c>
      <c r="O211" s="194">
        <v>2.6001E-2</v>
      </c>
      <c r="P211" s="194">
        <v>2.7462E-2</v>
      </c>
      <c r="Q211" s="194">
        <v>2.9668E-2</v>
      </c>
      <c r="S211" s="187">
        <v>0.03</v>
      </c>
      <c r="T211" s="187">
        <v>3.1620000000000002E-2</v>
      </c>
      <c r="U211" s="187">
        <v>3.2372999999999999E-2</v>
      </c>
    </row>
    <row r="212" spans="1:21" x14ac:dyDescent="0.3">
      <c r="A212" s="186">
        <f t="shared" si="6"/>
        <v>42682</v>
      </c>
      <c r="B212" s="183">
        <f t="shared" si="7"/>
        <v>2.8206999999999999E-2</v>
      </c>
      <c r="C212" s="183">
        <f t="shared" si="7"/>
        <v>3.1415999999999999E-2</v>
      </c>
      <c r="E212" s="186">
        <v>42681</v>
      </c>
      <c r="F212" s="212">
        <v>2.8069999999999999</v>
      </c>
      <c r="G212" s="211">
        <v>3.1459999999999999</v>
      </c>
      <c r="H212" s="211"/>
      <c r="I212" s="211"/>
      <c r="N212" s="186">
        <v>42682</v>
      </c>
      <c r="O212" s="194">
        <v>2.6006999999999999E-2</v>
      </c>
      <c r="P212" s="194">
        <v>2.7063E-2</v>
      </c>
      <c r="Q212" s="194">
        <v>2.9191999999999999E-2</v>
      </c>
      <c r="S212" s="187">
        <v>3.0067E-2</v>
      </c>
      <c r="T212" s="187">
        <v>3.1356000000000002E-2</v>
      </c>
      <c r="U212" s="187">
        <v>3.2328999999999997E-2</v>
      </c>
    </row>
    <row r="213" spans="1:21" x14ac:dyDescent="0.3">
      <c r="A213" s="186">
        <f t="shared" si="6"/>
        <v>42683</v>
      </c>
      <c r="B213" s="183">
        <f t="shared" si="7"/>
        <v>2.7986E-2</v>
      </c>
      <c r="C213" s="183">
        <f t="shared" si="7"/>
        <v>3.1972E-2</v>
      </c>
      <c r="E213" s="186">
        <v>42682</v>
      </c>
      <c r="F213" s="212">
        <v>2.8207</v>
      </c>
      <c r="G213" s="211">
        <v>3.1415999999999999</v>
      </c>
      <c r="H213" s="211"/>
      <c r="I213" s="211"/>
      <c r="N213" s="186">
        <v>42683</v>
      </c>
      <c r="O213" s="194">
        <v>2.6301999999999999E-2</v>
      </c>
      <c r="P213" s="194">
        <v>2.7803000000000001E-2</v>
      </c>
      <c r="Q213" s="194">
        <v>2.8490000000000001E-2</v>
      </c>
      <c r="S213" s="187">
        <v>3.0034000000000002E-2</v>
      </c>
      <c r="T213" s="187">
        <v>3.2025999999999999E-2</v>
      </c>
      <c r="U213" s="187">
        <v>3.261E-2</v>
      </c>
    </row>
    <row r="214" spans="1:21" x14ac:dyDescent="0.3">
      <c r="A214" s="186">
        <f t="shared" si="6"/>
        <v>42684</v>
      </c>
      <c r="B214" s="183">
        <f t="shared" si="7"/>
        <v>2.8639000000000001E-2</v>
      </c>
      <c r="C214" s="183">
        <f t="shared" si="7"/>
        <v>3.2197000000000003E-2</v>
      </c>
      <c r="E214" s="186">
        <v>42683</v>
      </c>
      <c r="F214" s="212">
        <v>2.7986</v>
      </c>
      <c r="G214" s="211">
        <v>3.1972</v>
      </c>
      <c r="H214" s="211"/>
      <c r="I214" s="211"/>
      <c r="N214" s="186">
        <v>42684</v>
      </c>
      <c r="O214" s="194">
        <v>2.6156000000000002E-2</v>
      </c>
      <c r="P214" s="194">
        <v>2.8433E-2</v>
      </c>
      <c r="Q214" s="194">
        <v>2.8815E-2</v>
      </c>
      <c r="S214" s="187">
        <v>3.0301000000000002E-2</v>
      </c>
      <c r="T214" s="187">
        <v>3.2312E-2</v>
      </c>
      <c r="U214" s="187">
        <v>3.2376000000000002E-2</v>
      </c>
    </row>
    <row r="215" spans="1:21" x14ac:dyDescent="0.3">
      <c r="A215" s="186">
        <f t="shared" si="6"/>
        <v>42685</v>
      </c>
      <c r="B215" s="183">
        <f t="shared" si="7"/>
        <v>2.8875000000000001E-2</v>
      </c>
      <c r="C215" s="183">
        <f t="shared" si="7"/>
        <v>3.2564999999999997E-2</v>
      </c>
      <c r="E215" s="186">
        <v>42684</v>
      </c>
      <c r="F215" s="212">
        <v>2.8639000000000001</v>
      </c>
      <c r="G215" s="211">
        <v>3.2197</v>
      </c>
      <c r="H215" s="211"/>
      <c r="I215" s="211"/>
      <c r="N215" s="186">
        <v>42685</v>
      </c>
      <c r="O215" s="194"/>
      <c r="P215" s="194">
        <v>2.878E-2</v>
      </c>
      <c r="Q215" s="194">
        <v>2.8961000000000001E-2</v>
      </c>
      <c r="S215" s="187">
        <v>3.0398999999999999E-2</v>
      </c>
      <c r="T215" s="187">
        <v>3.2633999999999996E-2</v>
      </c>
      <c r="U215" s="187">
        <v>3.2653000000000001E-2</v>
      </c>
    </row>
    <row r="216" spans="1:21" x14ac:dyDescent="0.3">
      <c r="A216" s="186">
        <f t="shared" si="6"/>
        <v>42688</v>
      </c>
      <c r="B216" s="183">
        <f t="shared" si="7"/>
        <v>2.9533999999999998E-2</v>
      </c>
      <c r="C216" s="183">
        <f t="shared" si="7"/>
        <v>3.3224000000000004E-2</v>
      </c>
      <c r="E216" s="186">
        <v>42685</v>
      </c>
      <c r="F216" s="212">
        <v>2.8875000000000002</v>
      </c>
      <c r="G216" s="211">
        <v>3.2565</v>
      </c>
      <c r="H216" s="211"/>
      <c r="I216" s="211"/>
      <c r="N216" s="186">
        <v>42688</v>
      </c>
      <c r="O216" s="194"/>
      <c r="P216" s="194">
        <v>2.9085E-2</v>
      </c>
      <c r="Q216" s="194">
        <v>2.9812999999999999E-2</v>
      </c>
      <c r="S216" s="187">
        <v>3.1498999999999999E-2</v>
      </c>
      <c r="T216" s="187">
        <v>3.3128999999999999E-2</v>
      </c>
      <c r="U216" s="187">
        <v>3.3715000000000002E-2</v>
      </c>
    </row>
    <row r="217" spans="1:21" x14ac:dyDescent="0.3">
      <c r="A217" s="186">
        <f t="shared" si="6"/>
        <v>42689</v>
      </c>
      <c r="B217" s="183">
        <f t="shared" si="7"/>
        <v>2.9496999999999999E-2</v>
      </c>
      <c r="C217" s="183">
        <f t="shared" si="7"/>
        <v>3.3131000000000001E-2</v>
      </c>
      <c r="E217" s="186">
        <v>42688</v>
      </c>
      <c r="F217" s="212">
        <v>2.9533999999999998</v>
      </c>
      <c r="G217" s="211">
        <v>3.3224</v>
      </c>
      <c r="H217" s="211"/>
      <c r="I217" s="211"/>
      <c r="N217" s="186">
        <v>42689</v>
      </c>
      <c r="O217" s="194">
        <v>2.6507999999999997E-2</v>
      </c>
      <c r="P217" s="194">
        <v>2.9554999999999998E-2</v>
      </c>
      <c r="Q217" s="194">
        <v>2.9918999999999998E-2</v>
      </c>
      <c r="S217" s="187">
        <v>3.0899999999999997E-2</v>
      </c>
      <c r="T217" s="187">
        <v>3.3237999999999997E-2</v>
      </c>
      <c r="U217" s="187">
        <v>3.381E-2</v>
      </c>
    </row>
    <row r="218" spans="1:21" x14ac:dyDescent="0.3">
      <c r="A218" s="186">
        <f t="shared" si="6"/>
        <v>42690</v>
      </c>
      <c r="B218" s="183">
        <f t="shared" si="7"/>
        <v>2.9946999999999998E-2</v>
      </c>
      <c r="C218" s="183">
        <f t="shared" si="7"/>
        <v>3.3751000000000003E-2</v>
      </c>
      <c r="E218" s="186">
        <v>42689</v>
      </c>
      <c r="F218" s="212">
        <v>2.9497</v>
      </c>
      <c r="G218" s="211">
        <v>3.3130999999999999</v>
      </c>
      <c r="H218" s="211"/>
      <c r="I218" s="211"/>
      <c r="N218" s="186">
        <v>42690</v>
      </c>
      <c r="O218" s="194"/>
      <c r="P218" s="194">
        <v>2.9404E-2</v>
      </c>
      <c r="Q218" s="194">
        <v>3.0192E-2</v>
      </c>
      <c r="S218" s="187">
        <v>3.1350999999999997E-2</v>
      </c>
      <c r="T218" s="187">
        <v>3.3666999999999996E-2</v>
      </c>
      <c r="U218" s="187">
        <v>3.4256000000000002E-2</v>
      </c>
    </row>
    <row r="219" spans="1:21" x14ac:dyDescent="0.3">
      <c r="A219" s="186">
        <f t="shared" si="6"/>
        <v>42691</v>
      </c>
      <c r="B219" s="183">
        <f t="shared" si="7"/>
        <v>3.0935000000000001E-2</v>
      </c>
      <c r="C219" s="183">
        <f t="shared" si="7"/>
        <v>3.4612999999999998E-2</v>
      </c>
      <c r="E219" s="186">
        <v>42690</v>
      </c>
      <c r="F219" s="212">
        <v>2.9946999999999999</v>
      </c>
      <c r="G219" s="211">
        <v>3.3751000000000002</v>
      </c>
      <c r="H219" s="211"/>
      <c r="I219" s="211"/>
      <c r="N219" s="186">
        <v>42691</v>
      </c>
      <c r="O219" s="194"/>
      <c r="P219" s="194">
        <v>3.0931E-2</v>
      </c>
      <c r="Q219" s="194">
        <v>3.1110000000000002E-2</v>
      </c>
      <c r="S219" s="187">
        <v>3.1299E-2</v>
      </c>
      <c r="T219" s="187">
        <v>3.4702000000000004E-2</v>
      </c>
      <c r="U219" s="187">
        <v>3.4838000000000001E-2</v>
      </c>
    </row>
    <row r="220" spans="1:21" x14ac:dyDescent="0.3">
      <c r="A220" s="186">
        <f t="shared" si="6"/>
        <v>42692</v>
      </c>
      <c r="B220" s="183">
        <f t="shared" si="7"/>
        <v>3.1094E-2</v>
      </c>
      <c r="C220" s="183">
        <f t="shared" si="7"/>
        <v>3.4716999999999998E-2</v>
      </c>
      <c r="E220" s="186">
        <v>42691</v>
      </c>
      <c r="F220" s="212">
        <v>3.0935000000000001</v>
      </c>
      <c r="G220" s="211">
        <v>3.4613</v>
      </c>
      <c r="H220" s="211"/>
      <c r="I220" s="211"/>
      <c r="N220" s="186">
        <v>42692</v>
      </c>
      <c r="O220" s="194"/>
      <c r="P220" s="194">
        <v>3.0752999999999999E-2</v>
      </c>
      <c r="Q220" s="194">
        <v>3.1179000000000002E-2</v>
      </c>
      <c r="S220" s="187">
        <v>3.1498999999999999E-2</v>
      </c>
      <c r="T220" s="187">
        <v>3.4695999999999998E-2</v>
      </c>
      <c r="U220" s="187">
        <v>3.4890999999999998E-2</v>
      </c>
    </row>
    <row r="221" spans="1:21" x14ac:dyDescent="0.3">
      <c r="A221" s="186">
        <f t="shared" si="6"/>
        <v>42695</v>
      </c>
      <c r="B221" s="183">
        <f t="shared" si="7"/>
        <v>3.1106999999999999E-2</v>
      </c>
      <c r="C221" s="183">
        <f t="shared" si="7"/>
        <v>3.4259999999999999E-2</v>
      </c>
      <c r="E221" s="186">
        <v>42692</v>
      </c>
      <c r="F221" s="212">
        <v>3.1093999999999999</v>
      </c>
      <c r="G221" s="211">
        <v>3.4716999999999998</v>
      </c>
      <c r="H221" s="211"/>
      <c r="I221" s="211"/>
      <c r="N221" s="186">
        <v>42695</v>
      </c>
      <c r="O221" s="194">
        <v>2.6997E-2</v>
      </c>
      <c r="P221" s="194">
        <v>3.0642999999999997E-2</v>
      </c>
      <c r="Q221" s="194">
        <v>3.1606999999999996E-2</v>
      </c>
      <c r="S221" s="187">
        <v>3.1600999999999997E-2</v>
      </c>
      <c r="T221" s="187">
        <v>3.4522999999999998E-2</v>
      </c>
      <c r="U221" s="187">
        <v>3.5039000000000001E-2</v>
      </c>
    </row>
    <row r="222" spans="1:21" x14ac:dyDescent="0.3">
      <c r="A222" s="186">
        <f t="shared" si="6"/>
        <v>42696</v>
      </c>
      <c r="B222" s="183">
        <f t="shared" si="7"/>
        <v>3.0726E-2</v>
      </c>
      <c r="C222" s="183">
        <f t="shared" si="7"/>
        <v>3.4233E-2</v>
      </c>
      <c r="E222" s="186">
        <v>42695</v>
      </c>
      <c r="F222" s="212">
        <v>3.1107</v>
      </c>
      <c r="G222" s="211">
        <v>3.4260000000000002</v>
      </c>
      <c r="H222" s="211"/>
      <c r="I222" s="211"/>
      <c r="N222" s="186">
        <v>42696</v>
      </c>
      <c r="O222" s="194">
        <v>2.7999E-2</v>
      </c>
      <c r="P222" s="194">
        <v>3.1337000000000004E-2</v>
      </c>
      <c r="Q222" s="194">
        <v>3.168E-2</v>
      </c>
      <c r="S222" s="187">
        <v>3.1498999999999999E-2</v>
      </c>
      <c r="T222" s="187">
        <v>3.4306000000000003E-2</v>
      </c>
      <c r="U222" s="187">
        <v>3.5459999999999998E-2</v>
      </c>
    </row>
    <row r="223" spans="1:21" x14ac:dyDescent="0.3">
      <c r="A223" s="186">
        <f t="shared" si="6"/>
        <v>42697</v>
      </c>
      <c r="B223" s="183">
        <f t="shared" si="7"/>
        <v>3.116E-2</v>
      </c>
      <c r="C223" s="183">
        <f t="shared" si="7"/>
        <v>3.4404999999999998E-2</v>
      </c>
      <c r="E223" s="186">
        <v>42696</v>
      </c>
      <c r="F223" s="212">
        <v>3.0726</v>
      </c>
      <c r="G223" s="211">
        <v>3.4232999999999998</v>
      </c>
      <c r="H223" s="211"/>
      <c r="I223" s="211"/>
      <c r="N223" s="186">
        <v>42697</v>
      </c>
      <c r="O223" s="194">
        <v>2.8500999999999999E-2</v>
      </c>
      <c r="P223" s="194">
        <v>3.1275999999999998E-2</v>
      </c>
      <c r="Q223" s="194">
        <v>3.1773999999999997E-2</v>
      </c>
      <c r="S223" s="187">
        <v>3.1932999999999996E-2</v>
      </c>
      <c r="T223" s="187">
        <v>3.4706000000000001E-2</v>
      </c>
      <c r="U223" s="187">
        <v>3.5645999999999997E-2</v>
      </c>
    </row>
    <row r="224" spans="1:21" x14ac:dyDescent="0.3">
      <c r="A224" s="186">
        <f t="shared" si="6"/>
        <v>42698</v>
      </c>
      <c r="B224" s="183">
        <f t="shared" si="7"/>
        <v>3.1257E-2</v>
      </c>
      <c r="C224" s="183">
        <f t="shared" si="7"/>
        <v>3.5104000000000003E-2</v>
      </c>
      <c r="E224" s="186">
        <v>42697</v>
      </c>
      <c r="F224" s="212">
        <v>3.1160000000000001</v>
      </c>
      <c r="G224" s="211">
        <v>3.4405000000000001</v>
      </c>
      <c r="H224" s="211"/>
      <c r="I224" s="211"/>
      <c r="N224" s="186">
        <v>42698</v>
      </c>
      <c r="O224" s="194">
        <v>2.9255E-2</v>
      </c>
      <c r="P224" s="194">
        <v>3.1E-2</v>
      </c>
      <c r="Q224" s="194">
        <v>3.1895E-2</v>
      </c>
      <c r="S224" s="187">
        <v>3.1949999999999999E-2</v>
      </c>
      <c r="T224" s="187">
        <v>3.5228999999999996E-2</v>
      </c>
      <c r="U224" s="187">
        <v>3.5832000000000003E-2</v>
      </c>
    </row>
    <row r="225" spans="1:21" x14ac:dyDescent="0.3">
      <c r="A225" s="186">
        <f t="shared" si="6"/>
        <v>42699</v>
      </c>
      <c r="B225" s="183">
        <f t="shared" si="7"/>
        <v>3.1213999999999999E-2</v>
      </c>
      <c r="C225" s="183">
        <f t="shared" si="7"/>
        <v>3.542E-2</v>
      </c>
      <c r="E225" s="186">
        <v>42698</v>
      </c>
      <c r="F225" s="212">
        <v>3.1257000000000001</v>
      </c>
      <c r="G225" s="211">
        <v>3.5104000000000002</v>
      </c>
      <c r="H225" s="211"/>
      <c r="I225" s="211"/>
      <c r="N225" s="186">
        <v>42699</v>
      </c>
      <c r="O225" s="194">
        <v>2.9670000000000002E-2</v>
      </c>
      <c r="P225" s="194">
        <v>3.175E-2</v>
      </c>
      <c r="Q225" s="194">
        <v>3.1720999999999999E-2</v>
      </c>
      <c r="S225" s="187">
        <v>3.2499E-2</v>
      </c>
      <c r="T225" s="187">
        <v>3.5264000000000004E-2</v>
      </c>
      <c r="U225" s="187">
        <v>3.6025999999999996E-2</v>
      </c>
    </row>
    <row r="226" spans="1:21" x14ac:dyDescent="0.3">
      <c r="A226" s="186">
        <f t="shared" si="6"/>
        <v>42702</v>
      </c>
      <c r="B226" s="183">
        <f t="shared" si="7"/>
        <v>3.1785000000000001E-2</v>
      </c>
      <c r="C226" s="183">
        <f t="shared" si="7"/>
        <v>3.5304000000000002E-2</v>
      </c>
      <c r="E226" s="186">
        <v>42699</v>
      </c>
      <c r="F226" s="212">
        <v>3.1214</v>
      </c>
      <c r="G226" s="211">
        <v>3.5419999999999998</v>
      </c>
      <c r="H226" s="211"/>
      <c r="I226" s="211"/>
      <c r="N226" s="186">
        <v>42702</v>
      </c>
      <c r="O226" s="194">
        <v>2.9670000000000002E-2</v>
      </c>
      <c r="P226" s="194">
        <v>3.1989999999999998E-2</v>
      </c>
      <c r="Q226" s="194">
        <v>3.2451000000000001E-2</v>
      </c>
      <c r="S226" s="187">
        <v>3.2400000000000005E-2</v>
      </c>
      <c r="T226" s="187">
        <v>3.576E-2</v>
      </c>
      <c r="U226" s="187">
        <v>3.6215999999999998E-2</v>
      </c>
    </row>
    <row r="227" spans="1:21" x14ac:dyDescent="0.3">
      <c r="A227" s="186">
        <f t="shared" si="6"/>
        <v>42703</v>
      </c>
      <c r="B227" s="183">
        <f t="shared" si="7"/>
        <v>3.1564999999999996E-2</v>
      </c>
      <c r="C227" s="183">
        <f t="shared" si="7"/>
        <v>3.4874000000000002E-2</v>
      </c>
      <c r="E227" s="186">
        <v>42702</v>
      </c>
      <c r="F227" s="212">
        <v>3.1785000000000001</v>
      </c>
      <c r="G227" s="211">
        <v>3.5304000000000002</v>
      </c>
      <c r="H227" s="211"/>
      <c r="I227" s="211"/>
      <c r="N227" s="186">
        <v>42703</v>
      </c>
      <c r="O227" s="194">
        <v>2.9502999999999998E-2</v>
      </c>
      <c r="P227" s="194">
        <v>3.2247999999999999E-2</v>
      </c>
      <c r="Q227" s="194">
        <v>3.2259999999999997E-2</v>
      </c>
      <c r="S227" s="187">
        <v>3.288E-2</v>
      </c>
      <c r="T227" s="187">
        <v>3.5345000000000001E-2</v>
      </c>
      <c r="U227" s="187">
        <v>3.6019999999999996E-2</v>
      </c>
    </row>
    <row r="228" spans="1:21" x14ac:dyDescent="0.3">
      <c r="A228" s="186">
        <f t="shared" si="6"/>
        <v>42704</v>
      </c>
      <c r="B228" s="183">
        <f t="shared" si="7"/>
        <v>3.2525999999999999E-2</v>
      </c>
      <c r="C228" s="183">
        <f t="shared" si="7"/>
        <v>3.5961E-2</v>
      </c>
      <c r="E228" s="186">
        <v>42703</v>
      </c>
      <c r="F228" s="212">
        <v>3.1564999999999999</v>
      </c>
      <c r="G228" s="211">
        <v>3.4874000000000001</v>
      </c>
      <c r="H228" s="211"/>
      <c r="I228" s="211"/>
      <c r="N228" s="186">
        <v>42704</v>
      </c>
      <c r="O228" s="194">
        <v>2.9996999999999999E-2</v>
      </c>
      <c r="P228" s="194">
        <v>3.3384999999999998E-2</v>
      </c>
      <c r="Q228" s="194">
        <v>3.3237999999999997E-2</v>
      </c>
      <c r="S228" s="187">
        <v>3.2999000000000001E-2</v>
      </c>
      <c r="T228" s="187">
        <v>3.6261999999999996E-2</v>
      </c>
      <c r="U228" s="187">
        <v>3.6202999999999999E-2</v>
      </c>
    </row>
    <row r="229" spans="1:21" x14ac:dyDescent="0.3">
      <c r="A229" s="186">
        <f t="shared" si="6"/>
        <v>42705</v>
      </c>
      <c r="B229" s="183">
        <f t="shared" si="7"/>
        <v>3.5799999999999998E-2</v>
      </c>
      <c r="C229" s="183">
        <f t="shared" si="7"/>
        <v>3.7275999999999997E-2</v>
      </c>
      <c r="E229" s="186">
        <v>42704</v>
      </c>
      <c r="F229" s="212">
        <v>3.2526000000000002</v>
      </c>
      <c r="G229" s="211">
        <v>3.5960999999999999</v>
      </c>
      <c r="H229" s="211"/>
      <c r="I229" s="211"/>
      <c r="N229" s="186">
        <v>42705</v>
      </c>
      <c r="O229" s="194">
        <v>3.1202000000000001E-2</v>
      </c>
      <c r="P229" s="194">
        <v>3.7332000000000004E-2</v>
      </c>
      <c r="Q229" s="194"/>
      <c r="S229" s="187"/>
      <c r="T229" s="187">
        <v>3.8149999999999996E-2</v>
      </c>
      <c r="U229" s="187">
        <v>3.6402999999999998E-2</v>
      </c>
    </row>
    <row r="230" spans="1:21" x14ac:dyDescent="0.3">
      <c r="A230" s="186">
        <f t="shared" si="6"/>
        <v>42706</v>
      </c>
      <c r="B230" s="183">
        <f t="shared" si="7"/>
        <v>3.7149999999999996E-2</v>
      </c>
      <c r="C230" s="183">
        <f t="shared" si="7"/>
        <v>3.8589000000000005E-2</v>
      </c>
      <c r="E230" s="186">
        <v>42705</v>
      </c>
      <c r="F230" s="212">
        <v>3.58</v>
      </c>
      <c r="G230" s="211">
        <v>3.7275999999999998</v>
      </c>
      <c r="H230" s="211"/>
      <c r="I230" s="211"/>
      <c r="N230" s="186">
        <v>42706</v>
      </c>
      <c r="O230" s="194">
        <v>3.1899999999999998E-2</v>
      </c>
      <c r="P230" s="194">
        <v>3.8376E-2</v>
      </c>
      <c r="Q230" s="194">
        <v>3.7779E-2</v>
      </c>
      <c r="S230" s="187"/>
      <c r="T230" s="187">
        <v>3.8601999999999997E-2</v>
      </c>
      <c r="U230" s="187">
        <v>3.8531000000000003E-2</v>
      </c>
    </row>
    <row r="231" spans="1:21" x14ac:dyDescent="0.3">
      <c r="A231" s="186">
        <f t="shared" si="6"/>
        <v>42709</v>
      </c>
      <c r="B231" s="183">
        <f t="shared" si="7"/>
        <v>3.7533999999999998E-2</v>
      </c>
      <c r="C231" s="183">
        <f t="shared" si="7"/>
        <v>3.8734000000000005E-2</v>
      </c>
      <c r="E231" s="186">
        <v>42706</v>
      </c>
      <c r="F231" s="212">
        <v>3.7149999999999999</v>
      </c>
      <c r="G231" s="211">
        <v>3.8589000000000002</v>
      </c>
      <c r="H231" s="211"/>
      <c r="I231" s="211"/>
      <c r="N231" s="186">
        <v>42709</v>
      </c>
      <c r="O231" s="194">
        <v>3.5002999999999999E-2</v>
      </c>
      <c r="P231" s="194">
        <v>3.7372999999999997E-2</v>
      </c>
      <c r="Q231" s="194">
        <v>3.8232000000000002E-2</v>
      </c>
      <c r="S231" s="187">
        <v>3.9001000000000001E-2</v>
      </c>
      <c r="T231" s="187">
        <v>3.8664999999999998E-2</v>
      </c>
      <c r="U231" s="187">
        <v>3.8811999999999999E-2</v>
      </c>
    </row>
    <row r="232" spans="1:21" x14ac:dyDescent="0.3">
      <c r="A232" s="186">
        <f t="shared" si="6"/>
        <v>42710</v>
      </c>
      <c r="B232" s="183">
        <f t="shared" si="7"/>
        <v>3.8852000000000005E-2</v>
      </c>
      <c r="C232" s="183">
        <f t="shared" si="7"/>
        <v>3.8845999999999999E-2</v>
      </c>
      <c r="E232" s="186">
        <v>42709</v>
      </c>
      <c r="F232" s="212">
        <v>3.7534000000000001</v>
      </c>
      <c r="G232" s="211">
        <v>3.8734000000000002</v>
      </c>
      <c r="H232" s="211"/>
      <c r="I232" s="211"/>
      <c r="N232" s="186">
        <v>42710</v>
      </c>
      <c r="O232" s="194">
        <v>3.7002E-2</v>
      </c>
      <c r="P232" s="194">
        <v>3.9305E-2</v>
      </c>
      <c r="Q232" s="194">
        <v>3.9239999999999997E-2</v>
      </c>
      <c r="S232" s="187">
        <v>3.4001000000000003E-2</v>
      </c>
      <c r="T232" s="187">
        <v>3.8782999999999998E-2</v>
      </c>
      <c r="U232" s="187">
        <v>3.9435999999999999E-2</v>
      </c>
    </row>
    <row r="233" spans="1:21" x14ac:dyDescent="0.3">
      <c r="A233" s="186">
        <f t="shared" si="6"/>
        <v>42711</v>
      </c>
      <c r="B233" s="183">
        <f t="shared" si="7"/>
        <v>3.9434999999999998E-2</v>
      </c>
      <c r="C233" s="183">
        <f t="shared" si="7"/>
        <v>3.9952999999999995E-2</v>
      </c>
      <c r="E233" s="186">
        <v>42710</v>
      </c>
      <c r="F233" s="212">
        <v>3.8852000000000002</v>
      </c>
      <c r="G233" s="211">
        <v>3.8845999999999998</v>
      </c>
      <c r="H233" s="211"/>
      <c r="I233" s="211"/>
      <c r="N233" s="186">
        <v>42711</v>
      </c>
      <c r="O233" s="194">
        <v>3.8199000000000004E-2</v>
      </c>
      <c r="P233" s="194">
        <v>3.9659E-2</v>
      </c>
      <c r="Q233" s="194">
        <v>3.9889000000000001E-2</v>
      </c>
      <c r="S233" s="187"/>
      <c r="T233" s="187">
        <v>3.9607999999999997E-2</v>
      </c>
      <c r="U233" s="187">
        <v>4.0857999999999998E-2</v>
      </c>
    </row>
    <row r="234" spans="1:21" x14ac:dyDescent="0.3">
      <c r="A234" s="186">
        <f t="shared" si="6"/>
        <v>42712</v>
      </c>
      <c r="B234" s="183">
        <f t="shared" si="7"/>
        <v>3.9516000000000003E-2</v>
      </c>
      <c r="C234" s="183">
        <f t="shared" si="7"/>
        <v>3.9738999999999997E-2</v>
      </c>
      <c r="E234" s="186">
        <v>42711</v>
      </c>
      <c r="F234" s="212">
        <v>3.9434999999999998</v>
      </c>
      <c r="G234" s="211">
        <v>3.9952999999999999</v>
      </c>
      <c r="H234" s="211"/>
      <c r="I234" s="211"/>
      <c r="N234" s="186">
        <v>42712</v>
      </c>
      <c r="O234" s="194">
        <v>3.7999999999999999E-2</v>
      </c>
      <c r="P234" s="194">
        <v>4.0458000000000001E-2</v>
      </c>
      <c r="Q234" s="194">
        <v>3.9251999999999995E-2</v>
      </c>
      <c r="S234" s="187">
        <v>3.4500000000000003E-2</v>
      </c>
      <c r="T234" s="187">
        <v>4.0071000000000002E-2</v>
      </c>
      <c r="U234" s="187">
        <v>4.0012999999999993E-2</v>
      </c>
    </row>
    <row r="235" spans="1:21" x14ac:dyDescent="0.3">
      <c r="A235" s="186">
        <f t="shared" si="6"/>
        <v>42713</v>
      </c>
      <c r="B235" s="183">
        <f t="shared" si="7"/>
        <v>4.0746000000000004E-2</v>
      </c>
      <c r="C235" s="183">
        <f t="shared" si="7"/>
        <v>4.0763000000000001E-2</v>
      </c>
      <c r="E235" s="186">
        <v>42712</v>
      </c>
      <c r="F235" s="212">
        <v>3.9516</v>
      </c>
      <c r="G235" s="211">
        <v>3.9739</v>
      </c>
      <c r="H235" s="211"/>
      <c r="I235" s="211"/>
      <c r="N235" s="186">
        <v>42713</v>
      </c>
      <c r="O235" s="194">
        <v>3.7999999999999999E-2</v>
      </c>
      <c r="P235" s="194">
        <v>4.0906999999999999E-2</v>
      </c>
      <c r="Q235" s="194">
        <v>4.0811E-2</v>
      </c>
      <c r="S235" s="187"/>
      <c r="T235" s="187">
        <v>4.1024000000000005E-2</v>
      </c>
      <c r="U235" s="187">
        <v>4.0438000000000002E-2</v>
      </c>
    </row>
    <row r="236" spans="1:21" x14ac:dyDescent="0.3">
      <c r="A236" s="186">
        <f t="shared" si="6"/>
        <v>42716</v>
      </c>
      <c r="B236" s="183">
        <f t="shared" si="7"/>
        <v>4.1442E-2</v>
      </c>
      <c r="C236" s="183">
        <f t="shared" si="7"/>
        <v>4.1521999999999996E-2</v>
      </c>
      <c r="E236" s="186">
        <v>42713</v>
      </c>
      <c r="F236" s="212">
        <v>4.0746000000000002</v>
      </c>
      <c r="G236" s="211">
        <v>4.0762999999999998</v>
      </c>
      <c r="H236" s="211"/>
      <c r="I236" s="211"/>
      <c r="N236" s="186">
        <v>42716</v>
      </c>
      <c r="O236" s="194">
        <v>3.7999999999999999E-2</v>
      </c>
      <c r="P236" s="194">
        <v>4.1927000000000006E-2</v>
      </c>
      <c r="Q236" s="194">
        <v>4.2119999999999998E-2</v>
      </c>
      <c r="S236" s="187">
        <v>4.0002000000000003E-2</v>
      </c>
      <c r="T236" s="187">
        <v>4.1958999999999996E-2</v>
      </c>
      <c r="U236" s="187">
        <v>4.1250999999999996E-2</v>
      </c>
    </row>
    <row r="237" spans="1:21" x14ac:dyDescent="0.3">
      <c r="A237" s="186">
        <f t="shared" si="6"/>
        <v>42717</v>
      </c>
      <c r="B237" s="183">
        <f t="shared" si="7"/>
        <v>4.0830999999999999E-2</v>
      </c>
      <c r="C237" s="183">
        <f t="shared" si="7"/>
        <v>4.2214000000000002E-2</v>
      </c>
      <c r="E237" s="186">
        <v>42716</v>
      </c>
      <c r="F237" s="212">
        <v>4.1441999999999997</v>
      </c>
      <c r="G237" s="211">
        <v>4.1521999999999997</v>
      </c>
      <c r="H237" s="211"/>
      <c r="I237" s="211"/>
      <c r="N237" s="186">
        <v>42717</v>
      </c>
      <c r="O237" s="194">
        <v>3.8052000000000002E-2</v>
      </c>
      <c r="P237" s="194">
        <v>4.1921999999999994E-2</v>
      </c>
      <c r="Q237" s="194">
        <v>4.0185000000000005E-2</v>
      </c>
      <c r="S237" s="187"/>
      <c r="T237" s="187">
        <v>4.2363999999999999E-2</v>
      </c>
      <c r="U237" s="187">
        <v>4.1602E-2</v>
      </c>
    </row>
    <row r="238" spans="1:21" x14ac:dyDescent="0.3">
      <c r="A238" s="186">
        <f t="shared" si="6"/>
        <v>42718</v>
      </c>
      <c r="B238" s="183">
        <f t="shared" si="7"/>
        <v>4.2347999999999997E-2</v>
      </c>
      <c r="C238" s="183">
        <f t="shared" si="7"/>
        <v>4.2832000000000002E-2</v>
      </c>
      <c r="E238" s="186">
        <v>42717</v>
      </c>
      <c r="F238" s="212">
        <v>4.0831</v>
      </c>
      <c r="G238" s="211">
        <v>4.2214</v>
      </c>
      <c r="H238" s="211"/>
      <c r="I238" s="211"/>
      <c r="N238" s="186">
        <v>42718</v>
      </c>
      <c r="O238" s="194">
        <v>3.9004999999999998E-2</v>
      </c>
      <c r="P238" s="194">
        <v>4.2004E-2</v>
      </c>
      <c r="Q238" s="194">
        <v>4.3163E-2</v>
      </c>
      <c r="S238" s="187">
        <v>4.2000000000000003E-2</v>
      </c>
      <c r="T238" s="187">
        <v>4.2945000000000004E-2</v>
      </c>
      <c r="U238" s="187">
        <v>4.4000999999999998E-2</v>
      </c>
    </row>
    <row r="239" spans="1:21" x14ac:dyDescent="0.3">
      <c r="A239" s="186">
        <f t="shared" si="6"/>
        <v>42719</v>
      </c>
      <c r="B239" s="183">
        <f t="shared" si="7"/>
        <v>4.3321999999999999E-2</v>
      </c>
      <c r="C239" s="183">
        <f t="shared" si="7"/>
        <v>4.3917000000000005E-2</v>
      </c>
      <c r="E239" s="186">
        <v>42718</v>
      </c>
      <c r="F239" s="212">
        <v>4.2347999999999999</v>
      </c>
      <c r="G239" s="211">
        <v>4.2831999999999999</v>
      </c>
      <c r="H239" s="211"/>
      <c r="I239" s="211"/>
      <c r="N239" s="186">
        <v>42719</v>
      </c>
      <c r="O239" s="194">
        <v>3.925E-2</v>
      </c>
      <c r="P239" s="194">
        <v>4.3333000000000003E-2</v>
      </c>
      <c r="Q239" s="194">
        <v>4.3886000000000001E-2</v>
      </c>
      <c r="S239" s="187">
        <v>4.2750000000000003E-2</v>
      </c>
      <c r="T239" s="187">
        <v>4.3537999999999993E-2</v>
      </c>
      <c r="U239" s="187">
        <v>4.6201999999999993E-2</v>
      </c>
    </row>
    <row r="240" spans="1:21" x14ac:dyDescent="0.3">
      <c r="A240" s="186">
        <f t="shared" si="6"/>
        <v>42720</v>
      </c>
      <c r="B240" s="183">
        <f t="shared" si="7"/>
        <v>4.4561999999999997E-2</v>
      </c>
      <c r="C240" s="183">
        <f t="shared" si="7"/>
        <v>4.4325999999999997E-2</v>
      </c>
      <c r="E240" s="186">
        <v>42719</v>
      </c>
      <c r="F240" s="212">
        <v>4.3322000000000003</v>
      </c>
      <c r="G240" s="211">
        <v>4.3917000000000002</v>
      </c>
      <c r="H240" s="211"/>
      <c r="I240" s="211"/>
      <c r="N240" s="186">
        <v>42720</v>
      </c>
      <c r="O240" s="194">
        <v>3.8995000000000002E-2</v>
      </c>
      <c r="P240" s="194">
        <v>4.2546E-2</v>
      </c>
      <c r="Q240" s="194">
        <v>4.6351000000000003E-2</v>
      </c>
      <c r="S240" s="187">
        <v>3.4500000000000003E-2</v>
      </c>
      <c r="T240" s="187">
        <v>4.4385000000000001E-2</v>
      </c>
      <c r="U240" s="187">
        <v>4.5835999999999995E-2</v>
      </c>
    </row>
    <row r="241" spans="1:21" x14ac:dyDescent="0.3">
      <c r="A241" s="186">
        <f t="shared" si="6"/>
        <v>42723</v>
      </c>
      <c r="B241" s="183">
        <f t="shared" si="7"/>
        <v>4.5784999999999999E-2</v>
      </c>
      <c r="C241" s="183">
        <f t="shared" si="7"/>
        <v>4.6288000000000003E-2</v>
      </c>
      <c r="E241" s="186">
        <v>42720</v>
      </c>
      <c r="F241" s="212">
        <v>4.4561999999999999</v>
      </c>
      <c r="G241" s="211">
        <v>4.4325999999999999</v>
      </c>
      <c r="H241" s="211"/>
      <c r="I241" s="211"/>
      <c r="N241" s="186">
        <v>42723</v>
      </c>
      <c r="O241" s="194"/>
      <c r="P241" s="194">
        <v>4.5728999999999999E-2</v>
      </c>
      <c r="Q241" s="194">
        <v>4.6502999999999996E-2</v>
      </c>
      <c r="S241" s="187">
        <v>4.3002000000000005E-2</v>
      </c>
      <c r="T241" s="187">
        <v>4.6334999999999994E-2</v>
      </c>
      <c r="U241" s="187">
        <v>4.7500999999999995E-2</v>
      </c>
    </row>
    <row r="242" spans="1:21" x14ac:dyDescent="0.3">
      <c r="A242" s="186">
        <f t="shared" si="6"/>
        <v>42724</v>
      </c>
      <c r="B242" s="183">
        <f t="shared" si="7"/>
        <v>5.0438999999999998E-2</v>
      </c>
      <c r="C242" s="183">
        <f t="shared" si="7"/>
        <v>4.6951E-2</v>
      </c>
      <c r="E242" s="186">
        <v>42723</v>
      </c>
      <c r="F242" s="212">
        <v>4.5785</v>
      </c>
      <c r="G242" s="211">
        <v>4.6288</v>
      </c>
      <c r="H242" s="211"/>
      <c r="I242" s="211"/>
      <c r="N242" s="186">
        <v>42724</v>
      </c>
      <c r="O242" s="194">
        <v>4.9995000000000005E-2</v>
      </c>
      <c r="P242" s="194">
        <v>4.5751E-2</v>
      </c>
      <c r="Q242" s="194">
        <v>5.2002E-2</v>
      </c>
      <c r="S242" s="187">
        <v>3.4500000000000003E-2</v>
      </c>
      <c r="T242" s="187">
        <v>4.8460000000000003E-2</v>
      </c>
      <c r="U242" s="187">
        <v>4.5602000000000004E-2</v>
      </c>
    </row>
    <row r="243" spans="1:21" x14ac:dyDescent="0.3">
      <c r="A243" s="186">
        <f t="shared" si="6"/>
        <v>42725</v>
      </c>
      <c r="B243" s="183">
        <f t="shared" si="7"/>
        <v>5.0303000000000007E-2</v>
      </c>
      <c r="C243" s="183">
        <f t="shared" si="7"/>
        <v>4.9678000000000007E-2</v>
      </c>
      <c r="E243" s="186">
        <v>42724</v>
      </c>
      <c r="F243" s="212">
        <v>5.0438999999999998</v>
      </c>
      <c r="G243" s="211">
        <v>4.6951000000000001</v>
      </c>
      <c r="H243" s="211"/>
      <c r="I243" s="211"/>
      <c r="N243" s="186">
        <v>42725</v>
      </c>
      <c r="O243" s="194">
        <v>4.2752999999999999E-2</v>
      </c>
      <c r="P243" s="194">
        <v>5.1970999999999996E-2</v>
      </c>
      <c r="Q243" s="194">
        <v>5.4401999999999999E-2</v>
      </c>
      <c r="S243" s="187">
        <v>4.2249000000000002E-2</v>
      </c>
      <c r="T243" s="187">
        <v>5.0049000000000003E-2</v>
      </c>
      <c r="U243" s="187">
        <v>5.2000999999999999E-2</v>
      </c>
    </row>
    <row r="244" spans="1:21" x14ac:dyDescent="0.3">
      <c r="A244" s="186">
        <f t="shared" si="6"/>
        <v>42726</v>
      </c>
      <c r="B244" s="183">
        <f t="shared" si="7"/>
        <v>4.9739000000000005E-2</v>
      </c>
      <c r="C244" s="183">
        <f t="shared" si="7"/>
        <v>4.9814999999999998E-2</v>
      </c>
      <c r="E244" s="186">
        <v>42725</v>
      </c>
      <c r="F244" s="212">
        <v>5.0303000000000004</v>
      </c>
      <c r="G244" s="211">
        <v>4.9678000000000004</v>
      </c>
      <c r="H244" s="211"/>
      <c r="I244" s="211"/>
      <c r="N244" s="186">
        <v>42726</v>
      </c>
      <c r="O244" s="194">
        <v>4.2202999999999997E-2</v>
      </c>
      <c r="P244" s="194">
        <v>5.2004999999999996E-2</v>
      </c>
      <c r="Q244" s="194">
        <v>5.0326000000000003E-2</v>
      </c>
      <c r="S244" s="187">
        <v>4.0251999999999996E-2</v>
      </c>
      <c r="T244" s="187">
        <v>4.9637000000000001E-2</v>
      </c>
      <c r="U244" s="187">
        <v>5.4401000000000005E-2</v>
      </c>
    </row>
    <row r="245" spans="1:21" x14ac:dyDescent="0.3">
      <c r="A245" s="186">
        <f t="shared" si="6"/>
        <v>42727</v>
      </c>
      <c r="B245" s="183">
        <f t="shared" si="7"/>
        <v>5.4631999999999993E-2</v>
      </c>
      <c r="C245" s="183">
        <f t="shared" si="7"/>
        <v>5.1380000000000002E-2</v>
      </c>
      <c r="E245" s="186">
        <v>42726</v>
      </c>
      <c r="F245" s="212">
        <v>4.9739000000000004</v>
      </c>
      <c r="G245" s="211">
        <v>4.9814999999999996</v>
      </c>
      <c r="H245" s="211"/>
      <c r="I245" s="211"/>
      <c r="N245" s="186">
        <v>42727</v>
      </c>
      <c r="O245" s="194">
        <v>5.0004999999999994E-2</v>
      </c>
      <c r="P245" s="194">
        <v>5.3714000000000005E-2</v>
      </c>
      <c r="Q245" s="194">
        <v>5.5945999999999996E-2</v>
      </c>
      <c r="S245" s="187">
        <v>4.3166999999999997E-2</v>
      </c>
      <c r="T245" s="187">
        <v>5.1643000000000001E-2</v>
      </c>
      <c r="U245" s="187">
        <v>5.3857999999999996E-2</v>
      </c>
    </row>
    <row r="246" spans="1:21" x14ac:dyDescent="0.3">
      <c r="A246" s="186">
        <f t="shared" si="6"/>
        <v>42730</v>
      </c>
      <c r="B246" s="183">
        <f t="shared" si="7"/>
        <v>5.1029999999999999E-2</v>
      </c>
      <c r="C246" s="183">
        <f t="shared" si="7"/>
        <v>5.0744999999999998E-2</v>
      </c>
      <c r="E246" s="186">
        <v>42727</v>
      </c>
      <c r="F246" s="212">
        <v>5.4631999999999996</v>
      </c>
      <c r="G246" s="211">
        <v>5.1379999999999999</v>
      </c>
      <c r="H246" s="211"/>
      <c r="I246" s="211"/>
      <c r="N246" s="186">
        <v>42730</v>
      </c>
      <c r="O246" s="194">
        <v>4.5002000000000007E-2</v>
      </c>
      <c r="P246" s="194">
        <v>4.9687000000000002E-2</v>
      </c>
      <c r="Q246" s="194">
        <v>5.3585000000000001E-2</v>
      </c>
      <c r="S246" s="187">
        <v>4.4999000000000004E-2</v>
      </c>
      <c r="T246" s="187">
        <v>5.0991000000000002E-2</v>
      </c>
      <c r="U246" s="187">
        <v>5.3333000000000005E-2</v>
      </c>
    </row>
    <row r="247" spans="1:21" x14ac:dyDescent="0.3">
      <c r="A247" s="186">
        <f t="shared" si="6"/>
        <v>42731</v>
      </c>
      <c r="B247" s="183">
        <f t="shared" si="7"/>
        <v>5.0037000000000005E-2</v>
      </c>
      <c r="C247" s="183">
        <f t="shared" si="7"/>
        <v>4.6401000000000005E-2</v>
      </c>
      <c r="E247" s="186">
        <v>42730</v>
      </c>
      <c r="F247" s="212">
        <v>5.1029999999999998</v>
      </c>
      <c r="G247" s="211">
        <v>5.0744999999999996</v>
      </c>
      <c r="H247" s="211"/>
      <c r="I247" s="211"/>
      <c r="N247" s="186">
        <v>42731</v>
      </c>
      <c r="O247" s="194">
        <v>4.4499000000000004E-2</v>
      </c>
      <c r="P247" s="194">
        <v>4.9223999999999997E-2</v>
      </c>
      <c r="Q247" s="194">
        <v>4.9724000000000004E-2</v>
      </c>
      <c r="S247" s="187">
        <v>4.2667999999999998E-2</v>
      </c>
      <c r="T247" s="187">
        <v>4.7655000000000003E-2</v>
      </c>
      <c r="U247" s="187">
        <v>4.7402E-2</v>
      </c>
    </row>
    <row r="248" spans="1:21" x14ac:dyDescent="0.3">
      <c r="A248" s="186">
        <f t="shared" si="6"/>
        <v>42732</v>
      </c>
      <c r="B248" s="183">
        <f t="shared" si="7"/>
        <v>5.0548999999999997E-2</v>
      </c>
      <c r="C248" s="183">
        <f t="shared" si="7"/>
        <v>4.6927000000000003E-2</v>
      </c>
      <c r="E248" s="186">
        <v>42731</v>
      </c>
      <c r="F248" s="212">
        <v>5.0037000000000003</v>
      </c>
      <c r="G248" s="211">
        <v>4.6401000000000003</v>
      </c>
      <c r="H248" s="211"/>
      <c r="I248" s="211"/>
      <c r="N248" s="186">
        <v>42732</v>
      </c>
      <c r="O248" s="194">
        <v>4.6997999999999998E-2</v>
      </c>
      <c r="P248" s="194">
        <v>5.0120999999999999E-2</v>
      </c>
      <c r="Q248" s="194">
        <v>5.0145000000000002E-2</v>
      </c>
      <c r="S248" s="187">
        <v>4.2834000000000004E-2</v>
      </c>
      <c r="T248" s="187">
        <v>4.7310999999999999E-2</v>
      </c>
      <c r="U248" s="187">
        <v>4.8651E-2</v>
      </c>
    </row>
    <row r="249" spans="1:21" x14ac:dyDescent="0.3">
      <c r="A249" s="186">
        <f t="shared" si="6"/>
        <v>42733</v>
      </c>
      <c r="B249" s="183">
        <f t="shared" si="7"/>
        <v>5.0044999999999999E-2</v>
      </c>
      <c r="C249" s="183">
        <f t="shared" si="7"/>
        <v>4.7150999999999998E-2</v>
      </c>
      <c r="E249" s="186">
        <v>42732</v>
      </c>
      <c r="F249" s="212">
        <v>5.0548999999999999</v>
      </c>
      <c r="G249" s="211">
        <v>4.6927000000000003</v>
      </c>
      <c r="H249" s="211"/>
      <c r="I249" s="211"/>
      <c r="N249" s="186">
        <v>42733</v>
      </c>
      <c r="O249" s="194">
        <v>4.2331000000000001E-2</v>
      </c>
      <c r="P249" s="194">
        <v>5.0002000000000005E-2</v>
      </c>
      <c r="Q249" s="194">
        <v>5.1338000000000002E-2</v>
      </c>
      <c r="S249" s="187">
        <v>4.3602000000000002E-2</v>
      </c>
      <c r="T249" s="187">
        <v>4.7840999999999995E-2</v>
      </c>
      <c r="U249" s="187">
        <v>4.8167000000000001E-2</v>
      </c>
    </row>
    <row r="250" spans="1:21" x14ac:dyDescent="0.3">
      <c r="A250" s="186">
        <f t="shared" si="6"/>
        <v>42734</v>
      </c>
      <c r="B250" s="183">
        <f t="shared" si="7"/>
        <v>4.8101000000000005E-2</v>
      </c>
      <c r="C250" s="183">
        <f t="shared" si="7"/>
        <v>4.5688000000000006E-2</v>
      </c>
      <c r="E250" s="186">
        <v>42733</v>
      </c>
      <c r="F250" s="212">
        <v>5.0045000000000002</v>
      </c>
      <c r="G250" s="211">
        <v>4.7150999999999996</v>
      </c>
      <c r="H250" s="211"/>
      <c r="I250" s="211"/>
      <c r="N250" s="186">
        <v>42734</v>
      </c>
      <c r="O250" s="194">
        <v>4.2504999999999994E-2</v>
      </c>
      <c r="P250" s="194">
        <v>5.1003E-2</v>
      </c>
      <c r="Q250" s="194">
        <v>4.7996999999999998E-2</v>
      </c>
      <c r="S250" s="187">
        <v>4.4000999999999998E-2</v>
      </c>
      <c r="T250" s="187">
        <v>4.6700999999999999E-2</v>
      </c>
      <c r="U250" s="187"/>
    </row>
    <row r="251" spans="1:21" x14ac:dyDescent="0.3">
      <c r="A251" s="186">
        <f t="shared" si="6"/>
        <v>42738</v>
      </c>
      <c r="B251" s="183">
        <f t="shared" si="7"/>
        <v>4.4431000000000005E-2</v>
      </c>
      <c r="C251" s="183">
        <f t="shared" si="7"/>
        <v>4.4667000000000005E-2</v>
      </c>
      <c r="E251" s="186">
        <v>42734</v>
      </c>
      <c r="F251" s="212">
        <v>4.8101000000000003</v>
      </c>
      <c r="G251" s="211">
        <v>4.5688000000000004</v>
      </c>
      <c r="H251" s="211"/>
      <c r="I251" s="211"/>
      <c r="N251" s="186">
        <v>42738</v>
      </c>
      <c r="O251" s="194">
        <v>4.0003000000000004E-2</v>
      </c>
      <c r="P251" s="194">
        <v>4.8502999999999998E-2</v>
      </c>
      <c r="Q251" s="194">
        <v>4.4667999999999999E-2</v>
      </c>
      <c r="S251" s="187">
        <v>4.2000999999999997E-2</v>
      </c>
      <c r="T251" s="187">
        <v>4.6001E-2</v>
      </c>
      <c r="U251" s="187"/>
    </row>
    <row r="252" spans="1:21" x14ac:dyDescent="0.3">
      <c r="A252" s="186">
        <f t="shared" si="6"/>
        <v>42739</v>
      </c>
      <c r="B252" s="183">
        <f t="shared" si="7"/>
        <v>4.3225E-2</v>
      </c>
      <c r="C252" s="183">
        <f t="shared" si="7"/>
        <v>4.0667999999999996E-2</v>
      </c>
      <c r="E252" s="186">
        <v>42738</v>
      </c>
      <c r="F252" s="212">
        <v>4.4431000000000003</v>
      </c>
      <c r="G252" s="211">
        <v>4.4667000000000003</v>
      </c>
      <c r="H252" s="211"/>
      <c r="I252" s="211"/>
      <c r="N252" s="186">
        <v>42739</v>
      </c>
      <c r="O252" s="194">
        <v>4.0670999999999999E-2</v>
      </c>
      <c r="P252" s="194">
        <v>4.3003E-2</v>
      </c>
      <c r="Q252" s="194">
        <v>4.4802000000000002E-2</v>
      </c>
      <c r="S252" s="187">
        <v>4.0000999999999995E-2</v>
      </c>
      <c r="T252" s="187">
        <v>4.1002000000000004E-2</v>
      </c>
      <c r="U252" s="187">
        <v>4.2000000000000003E-2</v>
      </c>
    </row>
    <row r="253" spans="1:21" x14ac:dyDescent="0.3">
      <c r="A253" s="186">
        <f t="shared" si="6"/>
        <v>42740</v>
      </c>
      <c r="B253" s="183">
        <f t="shared" si="7"/>
        <v>4.0335999999999997E-2</v>
      </c>
      <c r="C253" s="183">
        <f t="shared" si="7"/>
        <v>4.0578000000000003E-2</v>
      </c>
      <c r="E253" s="186">
        <v>42739</v>
      </c>
      <c r="F253" s="212">
        <v>4.3224999999999998</v>
      </c>
      <c r="G253" s="211">
        <v>4.0667999999999997</v>
      </c>
      <c r="H253" s="211"/>
      <c r="I253" s="211"/>
      <c r="N253" s="186">
        <v>42740</v>
      </c>
      <c r="O253" s="194">
        <v>3.9007E-2</v>
      </c>
      <c r="P253" s="194">
        <v>4.0572999999999998E-2</v>
      </c>
      <c r="Q253" s="194">
        <v>4.1500000000000002E-2</v>
      </c>
      <c r="S253" s="187">
        <v>3.9566999999999998E-2</v>
      </c>
      <c r="T253" s="187">
        <v>4.0167000000000001E-2</v>
      </c>
      <c r="U253" s="187">
        <v>4.2000000000000003E-2</v>
      </c>
    </row>
    <row r="254" spans="1:21" x14ac:dyDescent="0.3">
      <c r="A254" s="186">
        <f t="shared" si="6"/>
        <v>42741</v>
      </c>
      <c r="B254" s="183">
        <f t="shared" si="7"/>
        <v>4.1093000000000005E-2</v>
      </c>
      <c r="C254" s="183">
        <f t="shared" si="7"/>
        <v>4.0864999999999999E-2</v>
      </c>
      <c r="E254" s="186">
        <v>42740</v>
      </c>
      <c r="F254" s="212">
        <v>4.0335999999999999</v>
      </c>
      <c r="G254" s="211">
        <v>4.0578000000000003</v>
      </c>
      <c r="H254" s="211"/>
      <c r="I254" s="211"/>
      <c r="N254" s="186">
        <v>42741</v>
      </c>
      <c r="O254" s="194">
        <v>3.9003000000000003E-2</v>
      </c>
      <c r="P254" s="194">
        <v>4.0667999999999996E-2</v>
      </c>
      <c r="Q254" s="194">
        <v>4.1904000000000004E-2</v>
      </c>
      <c r="S254" s="187">
        <v>3.9001000000000001E-2</v>
      </c>
      <c r="T254" s="187">
        <v>4.0792000000000002E-2</v>
      </c>
      <c r="U254" s="187">
        <v>4.1786999999999998E-2</v>
      </c>
    </row>
    <row r="255" spans="1:21" x14ac:dyDescent="0.3">
      <c r="A255" s="186">
        <f t="shared" si="6"/>
        <v>42744</v>
      </c>
      <c r="B255" s="183">
        <f t="shared" si="7"/>
        <v>4.1360000000000001E-2</v>
      </c>
      <c r="C255" s="183">
        <f t="shared" si="7"/>
        <v>4.0651E-2</v>
      </c>
      <c r="E255" s="186">
        <v>42741</v>
      </c>
      <c r="F255" s="212">
        <v>4.1093000000000002</v>
      </c>
      <c r="G255" s="211">
        <v>4.0865</v>
      </c>
      <c r="H255" s="211"/>
      <c r="I255" s="211"/>
      <c r="N255" s="186">
        <v>42744</v>
      </c>
      <c r="O255" s="194">
        <v>3.9504999999999998E-2</v>
      </c>
      <c r="P255" s="194">
        <v>4.1329000000000005E-2</v>
      </c>
      <c r="Q255" s="194">
        <v>4.2000999999999997E-2</v>
      </c>
      <c r="S255" s="187">
        <v>3.9501000000000001E-2</v>
      </c>
      <c r="T255" s="187">
        <v>4.0662999999999998E-2</v>
      </c>
      <c r="U255" s="187">
        <v>4.0502000000000003E-2</v>
      </c>
    </row>
    <row r="256" spans="1:21" x14ac:dyDescent="0.3">
      <c r="A256" s="186">
        <f t="shared" si="6"/>
        <v>42745</v>
      </c>
      <c r="B256" s="183">
        <f t="shared" si="7"/>
        <v>4.1882000000000003E-2</v>
      </c>
      <c r="C256" s="183">
        <f t="shared" si="7"/>
        <v>4.1146000000000002E-2</v>
      </c>
      <c r="E256" s="186">
        <v>42744</v>
      </c>
      <c r="F256" s="212">
        <v>4.1360000000000001</v>
      </c>
      <c r="G256" s="211">
        <v>4.0651000000000002</v>
      </c>
      <c r="H256" s="211"/>
      <c r="I256" s="211"/>
      <c r="N256" s="186">
        <v>42745</v>
      </c>
      <c r="O256" s="194">
        <v>3.9571999999999996E-2</v>
      </c>
      <c r="P256" s="194">
        <v>4.2077000000000003E-2</v>
      </c>
      <c r="Q256" s="194">
        <v>4.2470000000000001E-2</v>
      </c>
      <c r="S256" s="187">
        <v>3.9275999999999998E-2</v>
      </c>
      <c r="T256" s="187">
        <v>4.1429000000000001E-2</v>
      </c>
      <c r="U256" s="187">
        <v>4.1299999999999996E-2</v>
      </c>
    </row>
    <row r="257" spans="1:21" x14ac:dyDescent="0.3">
      <c r="A257" s="186">
        <f t="shared" si="6"/>
        <v>42746</v>
      </c>
      <c r="B257" s="183">
        <f t="shared" si="7"/>
        <v>4.2091999999999997E-2</v>
      </c>
      <c r="C257" s="183">
        <f t="shared" si="7"/>
        <v>4.1349999999999998E-2</v>
      </c>
      <c r="E257" s="186">
        <v>42745</v>
      </c>
      <c r="F257" s="212">
        <v>4.1882000000000001</v>
      </c>
      <c r="G257" s="211">
        <v>4.1146000000000003</v>
      </c>
      <c r="H257" s="211"/>
      <c r="I257" s="211"/>
      <c r="N257" s="186">
        <v>42746</v>
      </c>
      <c r="O257" s="194">
        <v>3.9502999999999996E-2</v>
      </c>
      <c r="P257" s="194">
        <v>4.2125000000000003E-2</v>
      </c>
      <c r="Q257" s="194">
        <v>4.2512000000000001E-2</v>
      </c>
      <c r="S257" s="187">
        <v>3.9301000000000003E-2</v>
      </c>
      <c r="T257" s="187">
        <v>4.1736000000000002E-2</v>
      </c>
      <c r="U257" s="187">
        <v>4.1666999999999996E-2</v>
      </c>
    </row>
    <row r="258" spans="1:21" x14ac:dyDescent="0.3">
      <c r="A258" s="186">
        <f t="shared" si="6"/>
        <v>42747</v>
      </c>
      <c r="B258" s="183">
        <f t="shared" si="7"/>
        <v>4.1577000000000003E-2</v>
      </c>
      <c r="C258" s="183">
        <f t="shared" si="7"/>
        <v>4.0610999999999994E-2</v>
      </c>
      <c r="E258" s="186">
        <v>42746</v>
      </c>
      <c r="F258" s="212">
        <v>4.2092000000000001</v>
      </c>
      <c r="G258" s="211">
        <v>4.1349999999999998</v>
      </c>
      <c r="H258" s="211"/>
      <c r="I258" s="211"/>
      <c r="N258" s="186">
        <v>42747</v>
      </c>
      <c r="O258" s="194">
        <v>3.9586000000000003E-2</v>
      </c>
      <c r="P258" s="194">
        <v>4.1822999999999999E-2</v>
      </c>
      <c r="Q258" s="194">
        <v>4.2332999999999996E-2</v>
      </c>
      <c r="S258" s="187">
        <v>3.9334000000000001E-2</v>
      </c>
      <c r="T258" s="187">
        <v>4.0812999999999995E-2</v>
      </c>
      <c r="U258" s="187">
        <v>4.1351000000000006E-2</v>
      </c>
    </row>
    <row r="259" spans="1:21" x14ac:dyDescent="0.3">
      <c r="A259" s="186">
        <f t="shared" ref="A259:A322" si="8">E260</f>
        <v>42748</v>
      </c>
      <c r="B259" s="183">
        <f t="shared" ref="B259:C322" si="9">F260/100</f>
        <v>4.1361000000000002E-2</v>
      </c>
      <c r="C259" s="183">
        <f t="shared" si="9"/>
        <v>4.0323999999999999E-2</v>
      </c>
      <c r="E259" s="186">
        <v>42747</v>
      </c>
      <c r="F259" s="212">
        <v>4.1577000000000002</v>
      </c>
      <c r="G259" s="211">
        <v>4.0610999999999997</v>
      </c>
      <c r="H259" s="211"/>
      <c r="I259" s="211"/>
      <c r="N259" s="186">
        <v>42748</v>
      </c>
      <c r="O259" s="194">
        <v>3.9253000000000003E-2</v>
      </c>
      <c r="P259" s="194">
        <v>4.1420000000000005E-2</v>
      </c>
      <c r="Q259" s="194">
        <v>4.1921999999999994E-2</v>
      </c>
      <c r="S259" s="187">
        <v>3.9384000000000002E-2</v>
      </c>
      <c r="T259" s="187">
        <v>4.0222000000000001E-2</v>
      </c>
      <c r="U259" s="187">
        <v>4.1100000000000005E-2</v>
      </c>
    </row>
    <row r="260" spans="1:21" x14ac:dyDescent="0.3">
      <c r="A260" s="186">
        <f t="shared" si="8"/>
        <v>42751</v>
      </c>
      <c r="B260" s="183">
        <f t="shared" si="9"/>
        <v>4.0824999999999993E-2</v>
      </c>
      <c r="C260" s="183">
        <f t="shared" si="9"/>
        <v>3.9844999999999998E-2</v>
      </c>
      <c r="E260" s="186">
        <v>42748</v>
      </c>
      <c r="F260" s="212">
        <v>4.1360999999999999</v>
      </c>
      <c r="G260" s="211">
        <v>4.0324</v>
      </c>
      <c r="H260" s="211"/>
      <c r="I260" s="211"/>
      <c r="N260" s="186">
        <v>42751</v>
      </c>
      <c r="O260" s="194">
        <v>3.9066000000000004E-2</v>
      </c>
      <c r="P260" s="194">
        <v>4.0312000000000001E-2</v>
      </c>
      <c r="Q260" s="194">
        <v>4.1375000000000002E-2</v>
      </c>
      <c r="S260" s="187">
        <v>3.916E-2</v>
      </c>
      <c r="T260" s="187">
        <v>3.9771000000000001E-2</v>
      </c>
      <c r="U260" s="187">
        <v>4.1233000000000006E-2</v>
      </c>
    </row>
    <row r="261" spans="1:21" x14ac:dyDescent="0.3">
      <c r="A261" s="186">
        <f t="shared" si="8"/>
        <v>42752</v>
      </c>
      <c r="B261" s="183">
        <f t="shared" si="9"/>
        <v>4.0271999999999995E-2</v>
      </c>
      <c r="C261" s="183">
        <f t="shared" si="9"/>
        <v>4.0300000000000002E-2</v>
      </c>
      <c r="E261" s="186">
        <v>42751</v>
      </c>
      <c r="F261" s="212">
        <v>4.0824999999999996</v>
      </c>
      <c r="G261" s="211">
        <v>3.9845000000000002</v>
      </c>
      <c r="H261" s="211"/>
      <c r="I261" s="211"/>
      <c r="N261" s="186">
        <v>42752</v>
      </c>
      <c r="O261" s="194">
        <v>3.8823999999999997E-2</v>
      </c>
      <c r="P261" s="194">
        <v>4.0083000000000001E-2</v>
      </c>
      <c r="Q261" s="194">
        <v>4.1501999999999997E-2</v>
      </c>
      <c r="S261" s="187">
        <v>3.9350000000000003E-2</v>
      </c>
      <c r="T261" s="187">
        <v>4.0301000000000003E-2</v>
      </c>
      <c r="U261" s="187">
        <v>4.0679999999999994E-2</v>
      </c>
    </row>
    <row r="262" spans="1:21" x14ac:dyDescent="0.3">
      <c r="A262" s="186">
        <f t="shared" si="8"/>
        <v>42753</v>
      </c>
      <c r="B262" s="183">
        <f t="shared" si="9"/>
        <v>4.2241000000000001E-2</v>
      </c>
      <c r="C262" s="183">
        <f t="shared" si="9"/>
        <v>4.0951000000000001E-2</v>
      </c>
      <c r="E262" s="186">
        <v>42752</v>
      </c>
      <c r="F262" s="212">
        <v>4.0271999999999997</v>
      </c>
      <c r="G262" s="211">
        <v>4.03</v>
      </c>
      <c r="H262" s="211"/>
      <c r="I262" s="211"/>
      <c r="N262" s="186">
        <v>42753</v>
      </c>
      <c r="O262" s="194">
        <v>4.0004999999999999E-2</v>
      </c>
      <c r="P262" s="194">
        <v>4.1574E-2</v>
      </c>
      <c r="Q262" s="194">
        <v>4.3545999999999994E-2</v>
      </c>
      <c r="S262" s="187">
        <v>3.9501000000000001E-2</v>
      </c>
      <c r="T262" s="187">
        <v>4.1285999999999996E-2</v>
      </c>
      <c r="U262" s="187">
        <v>4.1641000000000004E-2</v>
      </c>
    </row>
    <row r="263" spans="1:21" x14ac:dyDescent="0.3">
      <c r="A263" s="186">
        <f t="shared" si="8"/>
        <v>42754</v>
      </c>
      <c r="B263" s="183">
        <f t="shared" si="9"/>
        <v>4.5242000000000004E-2</v>
      </c>
      <c r="C263" s="183">
        <f t="shared" si="9"/>
        <v>4.2667000000000004E-2</v>
      </c>
      <c r="E263" s="186">
        <v>42753</v>
      </c>
      <c r="F263" s="212">
        <v>4.2241</v>
      </c>
      <c r="G263" s="211">
        <v>4.0951000000000004</v>
      </c>
      <c r="H263" s="211"/>
      <c r="I263" s="211"/>
      <c r="N263" s="186">
        <v>42754</v>
      </c>
      <c r="O263" s="194">
        <v>4.1670999999999993E-2</v>
      </c>
      <c r="P263" s="194">
        <v>4.5483000000000003E-2</v>
      </c>
      <c r="Q263" s="194">
        <v>4.6646E-2</v>
      </c>
      <c r="S263" s="187">
        <v>4.1166999999999995E-2</v>
      </c>
      <c r="T263" s="187">
        <v>4.4000999999999998E-2</v>
      </c>
      <c r="U263" s="187">
        <v>4.4500999999999999E-2</v>
      </c>
    </row>
    <row r="264" spans="1:21" x14ac:dyDescent="0.3">
      <c r="A264" s="186">
        <f t="shared" si="8"/>
        <v>42755</v>
      </c>
      <c r="B264" s="183">
        <f t="shared" si="9"/>
        <v>4.7683000000000003E-2</v>
      </c>
      <c r="C264" s="183">
        <f t="shared" si="9"/>
        <v>4.4356E-2</v>
      </c>
      <c r="E264" s="186">
        <v>42754</v>
      </c>
      <c r="F264" s="212">
        <v>4.5242000000000004</v>
      </c>
      <c r="G264" s="211">
        <v>4.2667000000000002</v>
      </c>
      <c r="H264" s="211"/>
      <c r="I264" s="211"/>
      <c r="N264" s="186">
        <v>42755</v>
      </c>
      <c r="O264" s="194">
        <v>4.1999000000000002E-2</v>
      </c>
      <c r="P264" s="194">
        <v>4.8460000000000003E-2</v>
      </c>
      <c r="Q264" s="194">
        <v>4.8949999999999994E-2</v>
      </c>
      <c r="S264" s="187">
        <v>4.2571000000000005E-2</v>
      </c>
      <c r="T264" s="187">
        <v>4.4401000000000003E-2</v>
      </c>
      <c r="U264" s="187">
        <v>4.6809000000000003E-2</v>
      </c>
    </row>
    <row r="265" spans="1:21" x14ac:dyDescent="0.3">
      <c r="A265" s="186">
        <f t="shared" si="8"/>
        <v>42757</v>
      </c>
      <c r="B265" s="183">
        <f t="shared" si="9"/>
        <v>4.3243999999999998E-2</v>
      </c>
      <c r="C265" s="183">
        <f t="shared" si="9"/>
        <v>4.2382000000000003E-2</v>
      </c>
      <c r="E265" s="186">
        <v>42755</v>
      </c>
      <c r="F265" s="212">
        <v>4.7683</v>
      </c>
      <c r="G265" s="211">
        <v>4.4356</v>
      </c>
      <c r="H265" s="211"/>
      <c r="I265" s="211"/>
      <c r="N265" s="186">
        <v>42757</v>
      </c>
      <c r="O265" s="194">
        <v>4.0601000000000005E-2</v>
      </c>
      <c r="P265" s="194">
        <v>4.3869999999999992E-2</v>
      </c>
      <c r="Q265" s="194">
        <v>4.3674999999999999E-2</v>
      </c>
      <c r="S265" s="187">
        <v>4.0298999999999995E-2</v>
      </c>
      <c r="T265" s="187">
        <v>4.2500999999999997E-2</v>
      </c>
      <c r="U265" s="187">
        <v>4.3750999999999998E-2</v>
      </c>
    </row>
    <row r="266" spans="1:21" x14ac:dyDescent="0.3">
      <c r="A266" s="186">
        <f t="shared" si="8"/>
        <v>42758</v>
      </c>
      <c r="B266" s="183">
        <f t="shared" si="9"/>
        <v>4.0701999999999995E-2</v>
      </c>
      <c r="C266" s="183">
        <f t="shared" si="9"/>
        <v>4.1336999999999999E-2</v>
      </c>
      <c r="E266" s="186">
        <v>42757</v>
      </c>
      <c r="F266" s="212">
        <v>4.3243999999999998</v>
      </c>
      <c r="G266" s="211">
        <v>4.2382</v>
      </c>
      <c r="H266" s="211"/>
      <c r="I266" s="211"/>
      <c r="N266" s="186">
        <v>42758</v>
      </c>
      <c r="O266" s="194">
        <v>3.9259000000000002E-2</v>
      </c>
      <c r="P266" s="194">
        <v>4.0909000000000001E-2</v>
      </c>
      <c r="Q266" s="194">
        <v>4.0246000000000004E-2</v>
      </c>
      <c r="S266" s="187">
        <v>3.9501000000000001E-2</v>
      </c>
      <c r="T266" s="187">
        <v>4.1314000000000003E-2</v>
      </c>
      <c r="U266" s="187">
        <v>4.2401000000000001E-2</v>
      </c>
    </row>
    <row r="267" spans="1:21" x14ac:dyDescent="0.3">
      <c r="A267" s="186">
        <f t="shared" si="8"/>
        <v>42759</v>
      </c>
      <c r="B267" s="183">
        <f t="shared" si="9"/>
        <v>4.0792000000000002E-2</v>
      </c>
      <c r="C267" s="183">
        <f t="shared" si="9"/>
        <v>4.0955000000000005E-2</v>
      </c>
      <c r="E267" s="186">
        <v>42758</v>
      </c>
      <c r="F267" s="212">
        <v>4.0701999999999998</v>
      </c>
      <c r="G267" s="211">
        <v>4.1337000000000002</v>
      </c>
      <c r="H267" s="211"/>
      <c r="I267" s="211"/>
      <c r="N267" s="186">
        <v>42759</v>
      </c>
      <c r="O267" s="194">
        <v>3.9003000000000003E-2</v>
      </c>
      <c r="P267" s="194">
        <v>4.0591999999999996E-2</v>
      </c>
      <c r="Q267" s="194">
        <v>4.2377999999999999E-2</v>
      </c>
      <c r="S267" s="187">
        <v>3.9563000000000001E-2</v>
      </c>
      <c r="T267" s="187">
        <v>4.1299999999999996E-2</v>
      </c>
      <c r="U267" s="187">
        <v>4.1700000000000001E-2</v>
      </c>
    </row>
    <row r="268" spans="1:21" x14ac:dyDescent="0.3">
      <c r="A268" s="186">
        <f t="shared" si="8"/>
        <v>42760</v>
      </c>
      <c r="B268" s="183">
        <f t="shared" si="9"/>
        <v>4.0549000000000002E-2</v>
      </c>
      <c r="C268" s="183">
        <f t="shared" si="9"/>
        <v>4.1306000000000002E-2</v>
      </c>
      <c r="E268" s="186">
        <v>42759</v>
      </c>
      <c r="F268" s="212">
        <v>4.0792000000000002</v>
      </c>
      <c r="G268" s="211">
        <v>4.0955000000000004</v>
      </c>
      <c r="H268" s="211"/>
      <c r="I268" s="211"/>
      <c r="N268" s="186">
        <v>42760</v>
      </c>
      <c r="O268" s="194">
        <v>3.9338000000000005E-2</v>
      </c>
      <c r="P268" s="194">
        <v>4.1002999999999998E-2</v>
      </c>
      <c r="Q268" s="194"/>
      <c r="S268" s="187">
        <v>4.0471000000000007E-2</v>
      </c>
      <c r="T268" s="187">
        <v>4.2055999999999996E-2</v>
      </c>
      <c r="U268" s="187">
        <v>4.1626999999999997E-2</v>
      </c>
    </row>
    <row r="269" spans="1:21" x14ac:dyDescent="0.3">
      <c r="A269" s="186">
        <f t="shared" si="8"/>
        <v>42761</v>
      </c>
      <c r="B269" s="183">
        <f t="shared" si="9"/>
        <v>4.0003000000000004E-2</v>
      </c>
      <c r="C269" s="183">
        <f t="shared" si="9"/>
        <v>4.1685E-2</v>
      </c>
      <c r="E269" s="186">
        <v>42760</v>
      </c>
      <c r="F269" s="212">
        <v>4.0548999999999999</v>
      </c>
      <c r="G269" s="211">
        <v>4.1306000000000003</v>
      </c>
      <c r="H269" s="211"/>
      <c r="I269" s="211"/>
      <c r="N269" s="186">
        <v>42761</v>
      </c>
      <c r="O269" s="194">
        <v>3.9002000000000002E-2</v>
      </c>
      <c r="P269" s="194">
        <v>4.2005999999999995E-2</v>
      </c>
      <c r="Q269" s="194"/>
      <c r="S269" s="187">
        <v>4.1239999999999999E-2</v>
      </c>
      <c r="T269" s="187">
        <v>4.2000999999999997E-2</v>
      </c>
      <c r="U269" s="187">
        <v>4.2005000000000001E-2</v>
      </c>
    </row>
    <row r="270" spans="1:21" x14ac:dyDescent="0.3">
      <c r="A270" s="186">
        <f t="shared" si="8"/>
        <v>42769</v>
      </c>
      <c r="B270" s="183">
        <f t="shared" si="9"/>
        <v>3.9750000000000001E-2</v>
      </c>
      <c r="C270" s="183">
        <f t="shared" si="9"/>
        <v>4.1479999999999996E-2</v>
      </c>
      <c r="E270" s="186">
        <v>42761</v>
      </c>
      <c r="F270" s="212">
        <v>4.0003000000000002</v>
      </c>
      <c r="G270" s="211">
        <v>4.1684999999999999</v>
      </c>
      <c r="H270" s="211"/>
      <c r="I270" s="211"/>
      <c r="N270" s="186">
        <v>42769</v>
      </c>
      <c r="O270" s="194">
        <v>3.9498999999999999E-2</v>
      </c>
      <c r="P270" s="194"/>
      <c r="Q270" s="194">
        <v>4.0000999999999995E-2</v>
      </c>
      <c r="S270" s="187">
        <v>4.1200000000000001E-2</v>
      </c>
      <c r="T270" s="187"/>
      <c r="U270" s="187">
        <v>4.2602000000000001E-2</v>
      </c>
    </row>
    <row r="271" spans="1:21" x14ac:dyDescent="0.3">
      <c r="A271" s="186">
        <f t="shared" si="8"/>
        <v>42770</v>
      </c>
      <c r="B271" s="183">
        <f t="shared" si="9"/>
        <v>4.1265999999999997E-2</v>
      </c>
      <c r="C271" s="183">
        <f t="shared" si="9"/>
        <v>4.2363999999999999E-2</v>
      </c>
      <c r="E271" s="186">
        <v>42769</v>
      </c>
      <c r="F271" s="212">
        <v>3.9750000000000001</v>
      </c>
      <c r="G271" s="211">
        <v>4.1479999999999997</v>
      </c>
      <c r="H271" s="211"/>
      <c r="I271" s="211"/>
      <c r="N271" s="186">
        <v>42770</v>
      </c>
      <c r="O271" s="194">
        <v>3.9002000000000002E-2</v>
      </c>
      <c r="P271" s="194">
        <v>4.1504000000000006E-2</v>
      </c>
      <c r="Q271" s="194">
        <v>4.1191999999999999E-2</v>
      </c>
      <c r="S271" s="187">
        <v>4.1252000000000004E-2</v>
      </c>
      <c r="T271" s="187">
        <v>4.2515999999999998E-2</v>
      </c>
      <c r="U271" s="187">
        <v>4.2610999999999996E-2</v>
      </c>
    </row>
    <row r="272" spans="1:21" x14ac:dyDescent="0.3">
      <c r="A272" s="186">
        <f t="shared" si="8"/>
        <v>42772</v>
      </c>
      <c r="B272" s="183">
        <f t="shared" si="9"/>
        <v>4.1864999999999999E-2</v>
      </c>
      <c r="C272" s="183">
        <f t="shared" si="9"/>
        <v>4.2773000000000005E-2</v>
      </c>
      <c r="E272" s="186">
        <v>42770</v>
      </c>
      <c r="F272" s="212">
        <v>4.1265999999999998</v>
      </c>
      <c r="G272" s="211">
        <v>4.2363999999999997</v>
      </c>
      <c r="H272" s="211"/>
      <c r="I272" s="211"/>
      <c r="N272" s="186">
        <v>42772</v>
      </c>
      <c r="O272" s="194">
        <v>3.9999E-2</v>
      </c>
      <c r="P272" s="194">
        <v>4.1982999999999999E-2</v>
      </c>
      <c r="Q272" s="194">
        <v>4.2328000000000005E-2</v>
      </c>
      <c r="S272" s="187">
        <v>4.165E-2</v>
      </c>
      <c r="T272" s="187">
        <v>4.2854999999999997E-2</v>
      </c>
      <c r="U272" s="187">
        <v>4.3090000000000003E-2</v>
      </c>
    </row>
    <row r="273" spans="1:21" x14ac:dyDescent="0.3">
      <c r="A273" s="186">
        <f t="shared" si="8"/>
        <v>42773</v>
      </c>
      <c r="B273" s="183">
        <f t="shared" si="9"/>
        <v>4.2202999999999997E-2</v>
      </c>
      <c r="C273" s="183">
        <f t="shared" si="9"/>
        <v>4.3959999999999999E-2</v>
      </c>
      <c r="E273" s="186">
        <v>42772</v>
      </c>
      <c r="F273" s="212">
        <v>4.1864999999999997</v>
      </c>
      <c r="G273" s="211">
        <v>4.2773000000000003</v>
      </c>
      <c r="H273" s="211"/>
      <c r="I273" s="211"/>
      <c r="N273" s="186">
        <v>42773</v>
      </c>
      <c r="O273" s="194">
        <v>4.0799000000000002E-2</v>
      </c>
      <c r="P273" s="194">
        <v>4.2373000000000001E-2</v>
      </c>
      <c r="Q273" s="194">
        <v>4.2741000000000001E-2</v>
      </c>
      <c r="S273" s="187">
        <v>4.2861999999999997E-2</v>
      </c>
      <c r="T273" s="187">
        <v>4.4128000000000001E-2</v>
      </c>
      <c r="U273" s="187">
        <v>4.4313000000000005E-2</v>
      </c>
    </row>
    <row r="274" spans="1:21" x14ac:dyDescent="0.3">
      <c r="A274" s="186">
        <f t="shared" si="8"/>
        <v>42774</v>
      </c>
      <c r="B274" s="183">
        <f t="shared" si="9"/>
        <v>4.2941E-2</v>
      </c>
      <c r="C274" s="183">
        <f t="shared" si="9"/>
        <v>4.5137000000000004E-2</v>
      </c>
      <c r="E274" s="186">
        <v>42773</v>
      </c>
      <c r="F274" s="212">
        <v>4.2202999999999999</v>
      </c>
      <c r="G274" s="211">
        <v>4.3959999999999999</v>
      </c>
      <c r="H274" s="211"/>
      <c r="I274" s="211"/>
      <c r="N274" s="186">
        <v>42774</v>
      </c>
      <c r="O274" s="194">
        <v>4.1853999999999995E-2</v>
      </c>
      <c r="P274" s="194">
        <v>4.3240999999999995E-2</v>
      </c>
      <c r="Q274" s="194">
        <v>4.3038E-2</v>
      </c>
      <c r="S274" s="187">
        <v>4.4000000000000004E-2</v>
      </c>
      <c r="T274" s="187">
        <v>4.5471000000000004E-2</v>
      </c>
      <c r="U274" s="187">
        <v>4.5700999999999999E-2</v>
      </c>
    </row>
    <row r="275" spans="1:21" x14ac:dyDescent="0.3">
      <c r="A275" s="186">
        <f t="shared" si="8"/>
        <v>42775</v>
      </c>
      <c r="B275" s="183">
        <f t="shared" si="9"/>
        <v>4.3143000000000001E-2</v>
      </c>
      <c r="C275" s="183">
        <f t="shared" si="9"/>
        <v>4.5416999999999999E-2</v>
      </c>
      <c r="E275" s="186">
        <v>42774</v>
      </c>
      <c r="F275" s="212">
        <v>4.2941000000000003</v>
      </c>
      <c r="G275" s="211">
        <v>4.5137</v>
      </c>
      <c r="H275" s="211"/>
      <c r="I275" s="211"/>
      <c r="N275" s="186">
        <v>42775</v>
      </c>
      <c r="O275" s="194">
        <v>4.1504000000000006E-2</v>
      </c>
      <c r="P275" s="194">
        <v>4.3726000000000001E-2</v>
      </c>
      <c r="Q275" s="194">
        <v>4.3966999999999999E-2</v>
      </c>
      <c r="S275" s="187">
        <v>4.4017999999999995E-2</v>
      </c>
      <c r="T275" s="187">
        <v>4.5796999999999997E-2</v>
      </c>
      <c r="U275" s="187">
        <v>4.6040999999999999E-2</v>
      </c>
    </row>
    <row r="276" spans="1:21" x14ac:dyDescent="0.3">
      <c r="A276" s="186">
        <f t="shared" si="8"/>
        <v>42776</v>
      </c>
      <c r="B276" s="183">
        <f t="shared" si="9"/>
        <v>4.3070999999999998E-2</v>
      </c>
      <c r="C276" s="183">
        <f t="shared" si="9"/>
        <v>4.5143000000000003E-2</v>
      </c>
      <c r="E276" s="186">
        <v>42775</v>
      </c>
      <c r="F276" s="212">
        <v>4.3143000000000002</v>
      </c>
      <c r="G276" s="211">
        <v>4.5416999999999996</v>
      </c>
      <c r="H276" s="211"/>
      <c r="I276" s="211"/>
      <c r="N276" s="186">
        <v>42776</v>
      </c>
      <c r="O276" s="194">
        <v>4.1672000000000001E-2</v>
      </c>
      <c r="P276" s="194">
        <v>4.3501999999999999E-2</v>
      </c>
      <c r="Q276" s="194">
        <v>4.3625999999999998E-2</v>
      </c>
      <c r="S276" s="187">
        <v>4.4025999999999996E-2</v>
      </c>
      <c r="T276" s="187">
        <v>4.5080999999999996E-2</v>
      </c>
      <c r="U276" s="187">
        <v>4.6500000000000007E-2</v>
      </c>
    </row>
    <row r="277" spans="1:21" x14ac:dyDescent="0.3">
      <c r="A277" s="186">
        <f t="shared" si="8"/>
        <v>42779</v>
      </c>
      <c r="B277" s="183">
        <f t="shared" si="9"/>
        <v>4.2409999999999996E-2</v>
      </c>
      <c r="C277" s="183">
        <f t="shared" si="9"/>
        <v>4.4833999999999999E-2</v>
      </c>
      <c r="E277" s="186">
        <v>42776</v>
      </c>
      <c r="F277" s="212">
        <v>4.3071000000000002</v>
      </c>
      <c r="G277" s="211">
        <v>4.5143000000000004</v>
      </c>
      <c r="H277" s="211"/>
      <c r="I277" s="211"/>
      <c r="N277" s="186">
        <v>42779</v>
      </c>
      <c r="O277" s="194">
        <v>4.0599999999999997E-2</v>
      </c>
      <c r="P277" s="194">
        <v>4.2539999999999994E-2</v>
      </c>
      <c r="Q277" s="194">
        <v>4.3056999999999998E-2</v>
      </c>
      <c r="S277" s="187">
        <v>4.4063999999999999E-2</v>
      </c>
      <c r="T277" s="187">
        <v>4.4999999999999998E-2</v>
      </c>
      <c r="U277" s="187">
        <v>4.5500999999999993E-2</v>
      </c>
    </row>
    <row r="278" spans="1:21" x14ac:dyDescent="0.3">
      <c r="A278" s="186">
        <f t="shared" si="8"/>
        <v>42780</v>
      </c>
      <c r="B278" s="183">
        <f t="shared" si="9"/>
        <v>4.2495999999999999E-2</v>
      </c>
      <c r="C278" s="183">
        <f t="shared" si="9"/>
        <v>4.4974E-2</v>
      </c>
      <c r="E278" s="186">
        <v>42779</v>
      </c>
      <c r="F278" s="212">
        <v>4.2409999999999997</v>
      </c>
      <c r="G278" s="211">
        <v>4.4833999999999996</v>
      </c>
      <c r="H278" s="211"/>
      <c r="I278" s="211"/>
      <c r="N278" s="186">
        <v>42780</v>
      </c>
      <c r="O278" s="194">
        <v>4.2005999999999995E-2</v>
      </c>
      <c r="P278" s="194">
        <v>4.2535999999999997E-2</v>
      </c>
      <c r="Q278" s="194">
        <v>4.2887000000000002E-2</v>
      </c>
      <c r="S278" s="187">
        <v>4.4470999999999997E-2</v>
      </c>
      <c r="T278" s="187">
        <v>4.5019999999999998E-2</v>
      </c>
      <c r="U278" s="187">
        <v>4.5826000000000006E-2</v>
      </c>
    </row>
    <row r="279" spans="1:21" x14ac:dyDescent="0.3">
      <c r="A279" s="186">
        <f t="shared" si="8"/>
        <v>42781</v>
      </c>
      <c r="B279" s="183">
        <f t="shared" si="9"/>
        <v>4.2571999999999999E-2</v>
      </c>
      <c r="C279" s="183">
        <f t="shared" si="9"/>
        <v>4.5134000000000001E-2</v>
      </c>
      <c r="E279" s="186">
        <v>42780</v>
      </c>
      <c r="F279" s="212">
        <v>4.2496</v>
      </c>
      <c r="G279" s="211">
        <v>4.4973999999999998</v>
      </c>
      <c r="H279" s="211"/>
      <c r="I279" s="211"/>
      <c r="N279" s="186">
        <v>42781</v>
      </c>
      <c r="O279" s="194">
        <v>4.2004E-2</v>
      </c>
      <c r="P279" s="194">
        <v>4.2500999999999997E-2</v>
      </c>
      <c r="Q279" s="194">
        <v>4.3048000000000003E-2</v>
      </c>
      <c r="S279" s="187">
        <v>4.4549999999999999E-2</v>
      </c>
      <c r="T279" s="187">
        <v>4.5304999999999998E-2</v>
      </c>
      <c r="U279" s="187">
        <v>4.5502000000000001E-2</v>
      </c>
    </row>
    <row r="280" spans="1:21" x14ac:dyDescent="0.3">
      <c r="A280" s="186">
        <f t="shared" si="8"/>
        <v>42782</v>
      </c>
      <c r="B280" s="183">
        <f t="shared" si="9"/>
        <v>4.2647999999999998E-2</v>
      </c>
      <c r="C280" s="183">
        <f t="shared" si="9"/>
        <v>4.5174000000000006E-2</v>
      </c>
      <c r="E280" s="186">
        <v>42781</v>
      </c>
      <c r="F280" s="212">
        <v>4.2572000000000001</v>
      </c>
      <c r="G280" s="211">
        <v>4.5133999999999999</v>
      </c>
      <c r="H280" s="211"/>
      <c r="I280" s="211"/>
      <c r="N280" s="186">
        <v>42782</v>
      </c>
      <c r="O280" s="194">
        <v>4.2005000000000001E-2</v>
      </c>
      <c r="P280" s="194">
        <v>4.2865E-2</v>
      </c>
      <c r="Q280" s="194">
        <v>4.3136000000000001E-2</v>
      </c>
      <c r="S280" s="187">
        <v>4.4555999999999998E-2</v>
      </c>
      <c r="T280" s="187">
        <v>4.5439E-2</v>
      </c>
      <c r="U280" s="187">
        <v>4.5500999999999993E-2</v>
      </c>
    </row>
    <row r="281" spans="1:21" x14ac:dyDescent="0.3">
      <c r="A281" s="186">
        <f t="shared" si="8"/>
        <v>42783</v>
      </c>
      <c r="B281" s="183">
        <f t="shared" si="9"/>
        <v>4.2812999999999997E-2</v>
      </c>
      <c r="C281" s="183">
        <f t="shared" si="9"/>
        <v>4.5330000000000002E-2</v>
      </c>
      <c r="E281" s="186">
        <v>42782</v>
      </c>
      <c r="F281" s="212">
        <v>4.2648000000000001</v>
      </c>
      <c r="G281" s="211">
        <v>4.5174000000000003</v>
      </c>
      <c r="H281" s="211"/>
      <c r="I281" s="211"/>
      <c r="N281" s="186">
        <v>42783</v>
      </c>
      <c r="O281" s="194">
        <v>4.2005000000000001E-2</v>
      </c>
      <c r="P281" s="194">
        <v>4.2751000000000004E-2</v>
      </c>
      <c r="Q281" s="194">
        <v>4.3263999999999997E-2</v>
      </c>
      <c r="S281" s="187">
        <v>4.4455000000000001E-2</v>
      </c>
      <c r="T281" s="187">
        <v>4.5575999999999998E-2</v>
      </c>
      <c r="U281" s="187">
        <v>4.6002000000000001E-2</v>
      </c>
    </row>
    <row r="282" spans="1:21" x14ac:dyDescent="0.3">
      <c r="A282" s="186">
        <f t="shared" si="8"/>
        <v>42786</v>
      </c>
      <c r="B282" s="183">
        <f t="shared" si="9"/>
        <v>4.2813999999999998E-2</v>
      </c>
      <c r="C282" s="183">
        <f t="shared" si="9"/>
        <v>4.5312999999999999E-2</v>
      </c>
      <c r="E282" s="186">
        <v>42783</v>
      </c>
      <c r="F282" s="212">
        <v>4.2812999999999999</v>
      </c>
      <c r="G282" s="211">
        <v>4.5330000000000004</v>
      </c>
      <c r="H282" s="211"/>
      <c r="I282" s="211"/>
      <c r="N282" s="186">
        <v>42786</v>
      </c>
      <c r="O282" s="194">
        <v>4.2004E-2</v>
      </c>
      <c r="P282" s="194">
        <v>4.2624000000000002E-2</v>
      </c>
      <c r="Q282" s="194">
        <v>4.3356000000000006E-2</v>
      </c>
      <c r="S282" s="187">
        <v>4.4061000000000003E-2</v>
      </c>
      <c r="T282" s="187">
        <v>4.5678000000000003E-2</v>
      </c>
      <c r="U282" s="187">
        <v>4.6502000000000002E-2</v>
      </c>
    </row>
    <row r="283" spans="1:21" x14ac:dyDescent="0.3">
      <c r="A283" s="186">
        <f t="shared" si="8"/>
        <v>42787</v>
      </c>
      <c r="B283" s="183">
        <f t="shared" si="9"/>
        <v>4.2331000000000001E-2</v>
      </c>
      <c r="C283" s="183">
        <f t="shared" si="9"/>
        <v>4.4999999999999998E-2</v>
      </c>
      <c r="E283" s="186">
        <v>42786</v>
      </c>
      <c r="F283" s="212">
        <v>4.2813999999999997</v>
      </c>
      <c r="G283" s="211">
        <v>4.5312999999999999</v>
      </c>
      <c r="H283" s="211"/>
      <c r="I283" s="211"/>
      <c r="N283" s="186">
        <v>42787</v>
      </c>
      <c r="O283" s="194">
        <v>4.0999999999999995E-2</v>
      </c>
      <c r="P283" s="194">
        <v>4.2563000000000004E-2</v>
      </c>
      <c r="Q283" s="194">
        <v>4.2969E-2</v>
      </c>
      <c r="S283" s="187">
        <v>4.4000000000000004E-2</v>
      </c>
      <c r="T283" s="187">
        <v>4.5223000000000006E-2</v>
      </c>
      <c r="U283" s="187">
        <v>4.6001E-2</v>
      </c>
    </row>
    <row r="284" spans="1:21" x14ac:dyDescent="0.3">
      <c r="A284" s="186">
        <f t="shared" si="8"/>
        <v>42788</v>
      </c>
      <c r="B284" s="183">
        <f t="shared" si="9"/>
        <v>4.2701000000000003E-2</v>
      </c>
      <c r="C284" s="183">
        <f t="shared" si="9"/>
        <v>4.5000999999999999E-2</v>
      </c>
      <c r="E284" s="186">
        <v>42787</v>
      </c>
      <c r="F284" s="212">
        <v>4.2331000000000003</v>
      </c>
      <c r="G284" s="211">
        <v>4.5</v>
      </c>
      <c r="H284" s="211"/>
      <c r="I284" s="211"/>
      <c r="N284" s="186">
        <v>42788</v>
      </c>
      <c r="O284" s="194">
        <v>4.0400999999999999E-2</v>
      </c>
      <c r="P284" s="194">
        <v>4.3201999999999997E-2</v>
      </c>
      <c r="Q284" s="194">
        <v>4.3230999999999999E-2</v>
      </c>
      <c r="S284" s="187">
        <v>4.4050000000000006E-2</v>
      </c>
      <c r="T284" s="187">
        <v>4.5343999999999995E-2</v>
      </c>
      <c r="U284" s="187">
        <v>4.5589999999999999E-2</v>
      </c>
    </row>
    <row r="285" spans="1:21" x14ac:dyDescent="0.3">
      <c r="A285" s="186">
        <f t="shared" si="8"/>
        <v>42789</v>
      </c>
      <c r="B285" s="183">
        <f t="shared" si="9"/>
        <v>4.2586000000000006E-2</v>
      </c>
      <c r="C285" s="183">
        <f t="shared" si="9"/>
        <v>4.5274000000000002E-2</v>
      </c>
      <c r="E285" s="186">
        <v>42788</v>
      </c>
      <c r="F285" s="212">
        <v>4.2701000000000002</v>
      </c>
      <c r="G285" s="211">
        <v>4.5000999999999998</v>
      </c>
      <c r="H285" s="211"/>
      <c r="I285" s="211"/>
      <c r="N285" s="186">
        <v>42789</v>
      </c>
      <c r="O285" s="194">
        <v>4.1334000000000003E-2</v>
      </c>
      <c r="P285" s="194">
        <v>4.2618000000000003E-2</v>
      </c>
      <c r="Q285" s="194">
        <v>4.3057999999999999E-2</v>
      </c>
      <c r="S285" s="187">
        <v>4.4050000000000006E-2</v>
      </c>
      <c r="T285" s="187">
        <v>4.5454999999999995E-2</v>
      </c>
      <c r="U285" s="187">
        <v>4.5734999999999998E-2</v>
      </c>
    </row>
    <row r="286" spans="1:21" x14ac:dyDescent="0.3">
      <c r="A286" s="186">
        <f t="shared" si="8"/>
        <v>42790</v>
      </c>
      <c r="B286" s="183">
        <f t="shared" si="9"/>
        <v>4.2493999999999997E-2</v>
      </c>
      <c r="C286" s="183">
        <f t="shared" si="9"/>
        <v>4.5065000000000001E-2</v>
      </c>
      <c r="E286" s="186">
        <v>42789</v>
      </c>
      <c r="F286" s="212">
        <v>4.2586000000000004</v>
      </c>
      <c r="G286" s="211">
        <v>4.5274000000000001</v>
      </c>
      <c r="H286" s="211"/>
      <c r="I286" s="211"/>
      <c r="N286" s="186">
        <v>42790</v>
      </c>
      <c r="O286" s="194">
        <v>4.1435000000000007E-2</v>
      </c>
      <c r="P286" s="194">
        <v>4.2733E-2</v>
      </c>
      <c r="Q286" s="194">
        <v>4.2981999999999992E-2</v>
      </c>
      <c r="S286" s="187">
        <v>4.4062000000000004E-2</v>
      </c>
      <c r="T286" s="187">
        <v>4.5073000000000002E-2</v>
      </c>
      <c r="U286" s="187">
        <v>4.5781999999999996E-2</v>
      </c>
    </row>
    <row r="287" spans="1:21" x14ac:dyDescent="0.3">
      <c r="A287" s="186">
        <f t="shared" si="8"/>
        <v>42793</v>
      </c>
      <c r="B287" s="183">
        <f t="shared" si="9"/>
        <v>4.2195999999999997E-2</v>
      </c>
      <c r="C287" s="183">
        <f t="shared" si="9"/>
        <v>4.4867999999999998E-2</v>
      </c>
      <c r="E287" s="186">
        <v>42790</v>
      </c>
      <c r="F287" s="212">
        <v>4.2493999999999996</v>
      </c>
      <c r="G287" s="211">
        <v>4.5065</v>
      </c>
      <c r="H287" s="211"/>
      <c r="I287" s="211"/>
      <c r="N287" s="186">
        <v>42793</v>
      </c>
      <c r="O287" s="194">
        <v>4.1112999999999997E-2</v>
      </c>
      <c r="P287" s="194">
        <v>4.2401999999999995E-2</v>
      </c>
      <c r="Q287" s="194">
        <v>4.3002000000000005E-2</v>
      </c>
      <c r="S287" s="187">
        <v>4.4249999999999998E-2</v>
      </c>
      <c r="T287" s="187">
        <v>4.5022E-2</v>
      </c>
      <c r="U287" s="187">
        <v>4.6467000000000001E-2</v>
      </c>
    </row>
    <row r="288" spans="1:21" x14ac:dyDescent="0.3">
      <c r="A288" s="186">
        <f t="shared" si="8"/>
        <v>42794</v>
      </c>
      <c r="B288" s="183">
        <f t="shared" si="9"/>
        <v>4.2409000000000002E-2</v>
      </c>
      <c r="C288" s="183">
        <f t="shared" si="9"/>
        <v>4.4642000000000001E-2</v>
      </c>
      <c r="E288" s="186">
        <v>42793</v>
      </c>
      <c r="F288" s="212">
        <v>4.2195999999999998</v>
      </c>
      <c r="G288" s="211">
        <v>4.4867999999999997</v>
      </c>
      <c r="H288" s="211"/>
      <c r="I288" s="211"/>
      <c r="N288" s="186">
        <v>42794</v>
      </c>
      <c r="O288" s="194">
        <v>4.0003000000000004E-2</v>
      </c>
      <c r="P288" s="194">
        <v>4.2129E-2</v>
      </c>
      <c r="Q288" s="194">
        <v>4.2851999999999994E-2</v>
      </c>
      <c r="S288" s="187">
        <v>4.4055999999999998E-2</v>
      </c>
      <c r="T288" s="187">
        <v>4.4545000000000001E-2</v>
      </c>
      <c r="U288" s="187">
        <v>4.5528000000000006E-2</v>
      </c>
    </row>
    <row r="289" spans="1:21" x14ac:dyDescent="0.3">
      <c r="A289" s="186">
        <f t="shared" si="8"/>
        <v>42795</v>
      </c>
      <c r="B289" s="183">
        <f t="shared" si="9"/>
        <v>4.1946000000000004E-2</v>
      </c>
      <c r="C289" s="183">
        <f t="shared" si="9"/>
        <v>4.4640000000000006E-2</v>
      </c>
      <c r="E289" s="186">
        <v>42794</v>
      </c>
      <c r="F289" s="212">
        <v>4.2408999999999999</v>
      </c>
      <c r="G289" s="211">
        <v>4.4641999999999999</v>
      </c>
      <c r="H289" s="211"/>
      <c r="I289" s="211"/>
      <c r="N289" s="186">
        <v>42795</v>
      </c>
      <c r="O289" s="194"/>
      <c r="P289" s="194"/>
      <c r="Q289" s="194">
        <v>4.2500000000000003E-2</v>
      </c>
      <c r="S289" s="187"/>
      <c r="T289" s="187">
        <v>4.4999000000000004E-2</v>
      </c>
      <c r="U289" s="187"/>
    </row>
    <row r="290" spans="1:21" x14ac:dyDescent="0.3">
      <c r="A290" s="186">
        <f t="shared" si="8"/>
        <v>42796</v>
      </c>
      <c r="B290" s="183">
        <f t="shared" si="9"/>
        <v>4.3136000000000001E-2</v>
      </c>
      <c r="C290" s="183">
        <f t="shared" si="9"/>
        <v>4.4652999999999998E-2</v>
      </c>
      <c r="E290" s="186">
        <v>42795</v>
      </c>
      <c r="F290" s="211">
        <v>4.1946000000000003</v>
      </c>
      <c r="G290" s="211">
        <v>4.4640000000000004</v>
      </c>
      <c r="H290" s="211"/>
      <c r="I290" s="211"/>
    </row>
    <row r="291" spans="1:21" x14ac:dyDescent="0.3">
      <c r="A291" s="186">
        <f t="shared" si="8"/>
        <v>42797</v>
      </c>
      <c r="B291" s="183">
        <f t="shared" si="9"/>
        <v>4.3560000000000001E-2</v>
      </c>
      <c r="C291" s="183">
        <f t="shared" si="9"/>
        <v>4.4810999999999997E-2</v>
      </c>
      <c r="E291" s="186">
        <v>42796</v>
      </c>
      <c r="F291" s="212">
        <v>4.3136000000000001</v>
      </c>
      <c r="G291" s="211">
        <v>4.4653</v>
      </c>
      <c r="H291" s="211"/>
      <c r="I291" s="211"/>
      <c r="N291" s="196" t="s">
        <v>199</v>
      </c>
    </row>
    <row r="292" spans="1:21" x14ac:dyDescent="0.3">
      <c r="A292" s="186">
        <f t="shared" si="8"/>
        <v>42800</v>
      </c>
      <c r="B292" s="183">
        <f t="shared" si="9"/>
        <v>4.3609000000000002E-2</v>
      </c>
      <c r="C292" s="183">
        <f t="shared" si="9"/>
        <v>4.4665999999999997E-2</v>
      </c>
      <c r="E292" s="186">
        <v>42797</v>
      </c>
      <c r="F292" s="211">
        <v>4.3559999999999999</v>
      </c>
      <c r="G292" s="211">
        <v>4.4810999999999996</v>
      </c>
      <c r="H292" s="211"/>
      <c r="I292" s="211"/>
    </row>
    <row r="293" spans="1:21" x14ac:dyDescent="0.3">
      <c r="A293" s="186">
        <f t="shared" si="8"/>
        <v>42801</v>
      </c>
      <c r="B293" s="183">
        <f t="shared" si="9"/>
        <v>4.3764000000000004E-2</v>
      </c>
      <c r="C293" s="183">
        <f t="shared" si="9"/>
        <v>4.4523E-2</v>
      </c>
      <c r="E293" s="186">
        <v>42800</v>
      </c>
      <c r="F293" s="211">
        <v>4.3609</v>
      </c>
      <c r="G293" s="211">
        <v>4.4665999999999997</v>
      </c>
      <c r="H293" s="211"/>
      <c r="I293" s="211"/>
    </row>
    <row r="294" spans="1:21" x14ac:dyDescent="0.3">
      <c r="A294" s="186">
        <f t="shared" si="8"/>
        <v>42802</v>
      </c>
      <c r="B294" s="183">
        <f t="shared" si="9"/>
        <v>4.4019000000000003E-2</v>
      </c>
      <c r="C294" s="183">
        <f t="shared" si="9"/>
        <v>4.4812000000000005E-2</v>
      </c>
      <c r="E294" s="186">
        <v>42801</v>
      </c>
      <c r="F294" s="211">
        <v>4.3764000000000003</v>
      </c>
      <c r="G294" s="211">
        <v>4.4523000000000001</v>
      </c>
      <c r="H294" s="211"/>
      <c r="I294" s="211"/>
      <c r="J294" s="187"/>
      <c r="L294" s="187"/>
      <c r="M294" s="187"/>
    </row>
    <row r="295" spans="1:21" x14ac:dyDescent="0.3">
      <c r="A295" s="186">
        <f t="shared" si="8"/>
        <v>42803</v>
      </c>
      <c r="B295" s="183">
        <f t="shared" si="9"/>
        <v>4.4061000000000003E-2</v>
      </c>
      <c r="C295" s="183">
        <f t="shared" si="9"/>
        <v>4.5004999999999996E-2</v>
      </c>
      <c r="E295" s="186">
        <v>42802</v>
      </c>
      <c r="F295" s="211">
        <v>4.4019000000000004</v>
      </c>
      <c r="G295" s="211">
        <v>4.4812000000000003</v>
      </c>
      <c r="H295" s="211"/>
      <c r="I295" s="211"/>
      <c r="J295" s="187"/>
      <c r="L295" s="187"/>
      <c r="M295" s="187"/>
    </row>
    <row r="296" spans="1:21" x14ac:dyDescent="0.3">
      <c r="A296" s="186">
        <f t="shared" si="8"/>
        <v>42804</v>
      </c>
      <c r="B296" s="183">
        <f t="shared" si="9"/>
        <v>4.4264999999999999E-2</v>
      </c>
      <c r="C296" s="183">
        <f t="shared" si="9"/>
        <v>4.4854999999999999E-2</v>
      </c>
      <c r="E296" s="186">
        <v>42803</v>
      </c>
      <c r="F296" s="211">
        <v>4.4061000000000003</v>
      </c>
      <c r="G296" s="211">
        <v>4.5004999999999997</v>
      </c>
      <c r="H296" s="211"/>
      <c r="I296" s="211"/>
      <c r="J296" s="187"/>
    </row>
    <row r="297" spans="1:21" x14ac:dyDescent="0.3">
      <c r="A297" s="186">
        <f t="shared" si="8"/>
        <v>42807</v>
      </c>
      <c r="B297" s="183">
        <f t="shared" si="9"/>
        <v>4.4427000000000001E-2</v>
      </c>
      <c r="C297" s="183">
        <f t="shared" si="9"/>
        <v>4.4958999999999999E-2</v>
      </c>
      <c r="E297" s="186">
        <v>42804</v>
      </c>
      <c r="F297" s="211">
        <v>4.4264999999999999</v>
      </c>
      <c r="G297" s="211">
        <v>4.4855</v>
      </c>
      <c r="H297" s="211"/>
      <c r="I297" s="211"/>
    </row>
    <row r="298" spans="1:21" x14ac:dyDescent="0.3">
      <c r="A298" s="186">
        <f t="shared" si="8"/>
        <v>42808</v>
      </c>
      <c r="B298" s="183">
        <f t="shared" si="9"/>
        <v>4.4791999999999998E-2</v>
      </c>
      <c r="C298" s="183">
        <f t="shared" si="9"/>
        <v>4.5236999999999999E-2</v>
      </c>
      <c r="E298" s="186">
        <v>42807</v>
      </c>
      <c r="F298" s="211">
        <v>4.4427000000000003</v>
      </c>
      <c r="G298" s="211">
        <v>4.4958999999999998</v>
      </c>
      <c r="H298" s="211"/>
      <c r="I298" s="211"/>
    </row>
    <row r="299" spans="1:21" x14ac:dyDescent="0.3">
      <c r="A299" s="186">
        <f t="shared" si="8"/>
        <v>42809</v>
      </c>
      <c r="B299" s="183">
        <f t="shared" si="9"/>
        <v>4.5068999999999998E-2</v>
      </c>
      <c r="C299" s="183">
        <f t="shared" si="9"/>
        <v>4.5461999999999995E-2</v>
      </c>
      <c r="E299" s="210">
        <v>42808</v>
      </c>
      <c r="F299" s="211">
        <v>4.4791999999999996</v>
      </c>
      <c r="G299" s="211">
        <v>4.5236999999999998</v>
      </c>
      <c r="H299" s="211"/>
      <c r="I299" s="211"/>
    </row>
    <row r="300" spans="1:21" x14ac:dyDescent="0.3">
      <c r="A300" s="186">
        <f t="shared" si="8"/>
        <v>42810</v>
      </c>
      <c r="B300" s="183">
        <f t="shared" si="9"/>
        <v>4.5749999999999999E-2</v>
      </c>
      <c r="C300" s="183">
        <f t="shared" si="9"/>
        <v>4.5553999999999997E-2</v>
      </c>
      <c r="E300" s="210">
        <v>42809</v>
      </c>
      <c r="F300" s="211">
        <v>4.5068999999999999</v>
      </c>
      <c r="G300" s="211">
        <v>4.5461999999999998</v>
      </c>
      <c r="H300" s="211"/>
      <c r="I300" s="211"/>
    </row>
    <row r="301" spans="1:21" x14ac:dyDescent="0.3">
      <c r="A301" s="186">
        <f t="shared" si="8"/>
        <v>42811</v>
      </c>
      <c r="B301" s="183">
        <f t="shared" si="9"/>
        <v>4.6289999999999998E-2</v>
      </c>
      <c r="C301" s="183">
        <f t="shared" si="9"/>
        <v>4.6239000000000002E-2</v>
      </c>
      <c r="E301" s="210">
        <v>42810</v>
      </c>
      <c r="F301" s="211">
        <v>4.5750000000000002</v>
      </c>
      <c r="G301" s="211">
        <v>4.5553999999999997</v>
      </c>
      <c r="H301" s="211"/>
      <c r="I301" s="211"/>
    </row>
    <row r="302" spans="1:21" x14ac:dyDescent="0.3">
      <c r="A302" s="186">
        <f t="shared" si="8"/>
        <v>42814</v>
      </c>
      <c r="B302" s="183">
        <f t="shared" si="9"/>
        <v>4.6738999999999996E-2</v>
      </c>
      <c r="C302" s="183">
        <f t="shared" si="9"/>
        <v>4.6170999999999997E-2</v>
      </c>
      <c r="E302" s="210">
        <v>42811</v>
      </c>
      <c r="F302" s="211">
        <v>4.6289999999999996</v>
      </c>
      <c r="G302" s="211">
        <v>4.6238999999999999</v>
      </c>
      <c r="H302" s="211"/>
      <c r="I302" s="211"/>
    </row>
    <row r="303" spans="1:21" x14ac:dyDescent="0.3">
      <c r="A303" s="186">
        <f t="shared" si="8"/>
        <v>42815</v>
      </c>
      <c r="B303" s="183">
        <f t="shared" si="9"/>
        <v>4.7564999999999996E-2</v>
      </c>
      <c r="C303" s="183">
        <f t="shared" si="9"/>
        <v>4.6797000000000005E-2</v>
      </c>
      <c r="E303" s="210">
        <v>42814</v>
      </c>
      <c r="F303" s="211">
        <v>4.6738999999999997</v>
      </c>
      <c r="G303" s="211">
        <v>4.6170999999999998</v>
      </c>
      <c r="H303" s="211"/>
      <c r="I303" s="211"/>
    </row>
    <row r="304" spans="1:21" x14ac:dyDescent="0.3">
      <c r="A304" s="186">
        <f t="shared" si="8"/>
        <v>42816</v>
      </c>
      <c r="B304" s="183">
        <f t="shared" si="9"/>
        <v>4.8631000000000001E-2</v>
      </c>
      <c r="C304" s="183">
        <f t="shared" si="9"/>
        <v>4.761E-2</v>
      </c>
      <c r="E304" s="210">
        <v>42815</v>
      </c>
      <c r="F304" s="211">
        <v>4.7565</v>
      </c>
      <c r="G304" s="211">
        <v>4.6797000000000004</v>
      </c>
      <c r="H304" s="211"/>
      <c r="I304" s="211"/>
    </row>
    <row r="305" spans="1:9" x14ac:dyDescent="0.3">
      <c r="A305" s="186">
        <f t="shared" si="8"/>
        <v>42817</v>
      </c>
      <c r="B305" s="183">
        <f t="shared" si="9"/>
        <v>4.8947999999999998E-2</v>
      </c>
      <c r="C305" s="183">
        <f t="shared" si="9"/>
        <v>4.7710000000000002E-2</v>
      </c>
      <c r="E305" s="210">
        <v>42816</v>
      </c>
      <c r="F305" s="211">
        <v>4.8631000000000002</v>
      </c>
      <c r="G305" s="211">
        <v>4.7610000000000001</v>
      </c>
      <c r="H305" s="211"/>
      <c r="I305" s="211"/>
    </row>
    <row r="306" spans="1:9" x14ac:dyDescent="0.3">
      <c r="A306" s="186">
        <f t="shared" si="8"/>
        <v>42818</v>
      </c>
      <c r="B306" s="183">
        <f t="shared" si="9"/>
        <v>4.9669999999999999E-2</v>
      </c>
      <c r="C306" s="183">
        <f t="shared" si="9"/>
        <v>4.7255000000000005E-2</v>
      </c>
      <c r="E306" s="210">
        <v>42817</v>
      </c>
      <c r="F306" s="211">
        <v>4.8948</v>
      </c>
      <c r="G306" s="211">
        <v>4.7709999999999999</v>
      </c>
      <c r="H306" s="211"/>
      <c r="I306" s="211"/>
    </row>
    <row r="307" spans="1:9" x14ac:dyDescent="0.3">
      <c r="A307" s="186">
        <f t="shared" si="8"/>
        <v>42821</v>
      </c>
      <c r="B307" s="183">
        <f t="shared" si="9"/>
        <v>4.8944000000000001E-2</v>
      </c>
      <c r="C307" s="183">
        <f t="shared" si="9"/>
        <v>4.6881000000000006E-2</v>
      </c>
      <c r="E307" s="210">
        <v>42818</v>
      </c>
      <c r="F307" s="211">
        <v>4.9669999999999996</v>
      </c>
      <c r="G307" s="211">
        <v>4.7255000000000003</v>
      </c>
      <c r="H307" s="211"/>
      <c r="I307" s="211"/>
    </row>
    <row r="308" spans="1:9" x14ac:dyDescent="0.3">
      <c r="A308" s="186">
        <f t="shared" si="8"/>
        <v>42822</v>
      </c>
      <c r="B308" s="183">
        <f t="shared" si="9"/>
        <v>4.6830999999999998E-2</v>
      </c>
      <c r="C308" s="183">
        <f t="shared" si="9"/>
        <v>4.5641000000000001E-2</v>
      </c>
      <c r="E308" s="210">
        <v>42821</v>
      </c>
      <c r="F308" s="211">
        <v>4.8944000000000001</v>
      </c>
      <c r="G308" s="211">
        <v>4.6881000000000004</v>
      </c>
      <c r="H308" s="211"/>
      <c r="I308" s="211"/>
    </row>
    <row r="309" spans="1:9" x14ac:dyDescent="0.3">
      <c r="A309" s="186">
        <f t="shared" si="8"/>
        <v>42823</v>
      </c>
      <c r="B309" s="183">
        <f t="shared" si="9"/>
        <v>4.5769999999999998E-2</v>
      </c>
      <c r="C309" s="183">
        <f t="shared" si="9"/>
        <v>4.4767000000000001E-2</v>
      </c>
      <c r="E309" s="210">
        <v>42822</v>
      </c>
      <c r="F309" s="211">
        <v>4.6830999999999996</v>
      </c>
      <c r="G309" s="211">
        <v>4.5640999999999998</v>
      </c>
      <c r="H309" s="211"/>
      <c r="I309" s="211"/>
    </row>
    <row r="310" spans="1:9" x14ac:dyDescent="0.3">
      <c r="A310" s="186">
        <f t="shared" si="8"/>
        <v>42824</v>
      </c>
      <c r="B310" s="183">
        <f t="shared" si="9"/>
        <v>4.6401000000000005E-2</v>
      </c>
      <c r="C310" s="183">
        <f t="shared" si="9"/>
        <v>4.5186999999999998E-2</v>
      </c>
      <c r="E310" s="210">
        <v>42823</v>
      </c>
      <c r="F310" s="211">
        <v>4.577</v>
      </c>
      <c r="G310" s="211">
        <v>4.4767000000000001</v>
      </c>
      <c r="H310" s="211"/>
      <c r="I310" s="211"/>
    </row>
    <row r="311" spans="1:9" x14ac:dyDescent="0.3">
      <c r="A311" s="186">
        <f t="shared" si="8"/>
        <v>42825</v>
      </c>
      <c r="B311" s="183">
        <f t="shared" si="9"/>
        <v>4.1666000000000002E-2</v>
      </c>
      <c r="C311" s="183">
        <f t="shared" si="9"/>
        <v>4.4957000000000004E-2</v>
      </c>
      <c r="E311" s="210">
        <v>42824</v>
      </c>
      <c r="F311" s="211">
        <v>4.6401000000000003</v>
      </c>
      <c r="G311" s="211">
        <v>4.5186999999999999</v>
      </c>
      <c r="H311" s="211"/>
      <c r="I311" s="211"/>
    </row>
    <row r="312" spans="1:9" x14ac:dyDescent="0.3">
      <c r="A312" s="186">
        <f t="shared" si="8"/>
        <v>42826</v>
      </c>
      <c r="B312" s="183">
        <f t="shared" si="9"/>
        <v>4.1102E-2</v>
      </c>
      <c r="C312" s="183">
        <f t="shared" si="9"/>
        <v>4.4767000000000001E-2</v>
      </c>
      <c r="E312" s="210">
        <v>42825</v>
      </c>
      <c r="F312" s="211">
        <v>4.1665999999999999</v>
      </c>
      <c r="G312" s="211">
        <v>4.4957000000000003</v>
      </c>
      <c r="H312" s="211"/>
      <c r="I312" s="211"/>
    </row>
    <row r="313" spans="1:9" x14ac:dyDescent="0.3">
      <c r="A313" s="186">
        <f t="shared" si="8"/>
        <v>42830</v>
      </c>
      <c r="B313" s="183">
        <f t="shared" si="9"/>
        <v>4.0788999999999999E-2</v>
      </c>
      <c r="C313" s="183">
        <f t="shared" si="9"/>
        <v>4.3968999999999994E-2</v>
      </c>
      <c r="E313" s="210">
        <v>42826</v>
      </c>
      <c r="F313" s="211">
        <v>4.1101999999999999</v>
      </c>
      <c r="G313" s="211">
        <v>4.4767000000000001</v>
      </c>
      <c r="H313" s="211"/>
      <c r="I313" s="211"/>
    </row>
    <row r="314" spans="1:9" x14ac:dyDescent="0.3">
      <c r="A314" s="186">
        <f t="shared" si="8"/>
        <v>42831</v>
      </c>
      <c r="B314" s="183">
        <f t="shared" si="9"/>
        <v>4.0347000000000001E-2</v>
      </c>
      <c r="C314" s="183">
        <f t="shared" si="9"/>
        <v>4.4635999999999995E-2</v>
      </c>
      <c r="E314" s="210">
        <v>42830</v>
      </c>
      <c r="F314" s="211">
        <v>4.0789</v>
      </c>
      <c r="G314" s="211">
        <v>4.3968999999999996</v>
      </c>
      <c r="H314" s="211"/>
      <c r="I314" s="211"/>
    </row>
    <row r="315" spans="1:9" x14ac:dyDescent="0.3">
      <c r="A315" s="186">
        <f t="shared" si="8"/>
        <v>42832</v>
      </c>
      <c r="B315" s="183">
        <f t="shared" si="9"/>
        <v>4.1294000000000004E-2</v>
      </c>
      <c r="C315" s="183">
        <f t="shared" si="9"/>
        <v>4.487E-2</v>
      </c>
      <c r="E315" s="210">
        <v>42831</v>
      </c>
      <c r="F315" s="211">
        <v>4.0347</v>
      </c>
      <c r="G315" s="211">
        <v>4.4635999999999996</v>
      </c>
      <c r="H315" s="211"/>
      <c r="I315" s="211"/>
    </row>
    <row r="316" spans="1:9" x14ac:dyDescent="0.3">
      <c r="A316" s="186">
        <f t="shared" si="8"/>
        <v>42835</v>
      </c>
      <c r="B316" s="183">
        <f t="shared" si="9"/>
        <v>4.1289999999999993E-2</v>
      </c>
      <c r="C316" s="183">
        <f t="shared" si="9"/>
        <v>4.4724000000000007E-2</v>
      </c>
      <c r="E316" s="210">
        <v>42832</v>
      </c>
      <c r="F316" s="211">
        <v>4.1294000000000004</v>
      </c>
      <c r="G316" s="211">
        <v>4.4870000000000001</v>
      </c>
      <c r="H316" s="211"/>
      <c r="I316" s="211"/>
    </row>
    <row r="317" spans="1:9" x14ac:dyDescent="0.3">
      <c r="A317" s="186">
        <f t="shared" si="8"/>
        <v>42836</v>
      </c>
      <c r="B317" s="183">
        <f t="shared" si="9"/>
        <v>4.1635999999999999E-2</v>
      </c>
      <c r="C317" s="183">
        <f t="shared" si="9"/>
        <v>4.5087000000000002E-2</v>
      </c>
      <c r="E317" s="210">
        <v>42835</v>
      </c>
      <c r="F317" s="211">
        <v>4.1289999999999996</v>
      </c>
      <c r="G317" s="211">
        <v>4.4724000000000004</v>
      </c>
      <c r="H317" s="211"/>
      <c r="I317" s="211"/>
    </row>
    <row r="318" spans="1:9" x14ac:dyDescent="0.3">
      <c r="A318" s="186">
        <f t="shared" si="8"/>
        <v>42837</v>
      </c>
      <c r="B318" s="183">
        <f t="shared" si="9"/>
        <v>4.1660000000000003E-2</v>
      </c>
      <c r="C318" s="183">
        <f t="shared" si="9"/>
        <v>4.4981999999999994E-2</v>
      </c>
      <c r="E318" s="210">
        <v>42836</v>
      </c>
      <c r="F318" s="211">
        <v>4.1635999999999997</v>
      </c>
      <c r="G318" s="211">
        <v>4.5087000000000002</v>
      </c>
      <c r="H318" s="211"/>
      <c r="I318" s="211"/>
    </row>
    <row r="319" spans="1:9" x14ac:dyDescent="0.3">
      <c r="A319" s="186">
        <f t="shared" si="8"/>
        <v>42838</v>
      </c>
      <c r="B319" s="183">
        <f t="shared" si="9"/>
        <v>4.1821999999999998E-2</v>
      </c>
      <c r="C319" s="183">
        <f t="shared" si="9"/>
        <v>4.5102999999999997E-2</v>
      </c>
      <c r="E319" s="210">
        <v>42837</v>
      </c>
      <c r="F319" s="211">
        <v>4.1660000000000004</v>
      </c>
      <c r="G319" s="211">
        <v>4.4981999999999998</v>
      </c>
      <c r="H319" s="211"/>
      <c r="I319" s="211"/>
    </row>
    <row r="320" spans="1:9" x14ac:dyDescent="0.3">
      <c r="A320" s="186">
        <f t="shared" si="8"/>
        <v>42839</v>
      </c>
      <c r="B320" s="183">
        <f t="shared" si="9"/>
        <v>4.1487999999999997E-2</v>
      </c>
      <c r="C320" s="183">
        <f t="shared" si="9"/>
        <v>4.5208999999999999E-2</v>
      </c>
      <c r="E320" s="210">
        <v>42838</v>
      </c>
      <c r="F320" s="211">
        <v>4.1821999999999999</v>
      </c>
      <c r="G320" s="211">
        <v>4.5103</v>
      </c>
      <c r="H320" s="211"/>
      <c r="I320" s="211"/>
    </row>
    <row r="321" spans="1:9" x14ac:dyDescent="0.3">
      <c r="A321" s="186">
        <f t="shared" si="8"/>
        <v>42842</v>
      </c>
      <c r="B321" s="183">
        <f t="shared" si="9"/>
        <v>4.1464999999999995E-2</v>
      </c>
      <c r="C321" s="183">
        <f t="shared" si="9"/>
        <v>4.4477000000000003E-2</v>
      </c>
      <c r="E321" s="210">
        <v>42839</v>
      </c>
      <c r="F321" s="211">
        <v>4.1487999999999996</v>
      </c>
      <c r="G321" s="211">
        <v>4.5209000000000001</v>
      </c>
      <c r="H321" s="211"/>
      <c r="I321" s="211"/>
    </row>
    <row r="322" spans="1:9" x14ac:dyDescent="0.3">
      <c r="A322" s="186">
        <f t="shared" si="8"/>
        <v>42843</v>
      </c>
      <c r="B322" s="183">
        <f t="shared" si="9"/>
        <v>4.1378999999999999E-2</v>
      </c>
      <c r="C322" s="183">
        <f t="shared" si="9"/>
        <v>4.4938000000000006E-2</v>
      </c>
      <c r="E322" s="210">
        <v>42842</v>
      </c>
      <c r="F322" s="211">
        <v>4.1464999999999996</v>
      </c>
      <c r="G322" s="211">
        <v>4.4477000000000002</v>
      </c>
      <c r="H322" s="211"/>
      <c r="I322" s="211"/>
    </row>
    <row r="323" spans="1:9" x14ac:dyDescent="0.3">
      <c r="A323" s="186">
        <f t="shared" ref="A323:A384" si="10">E324</f>
        <v>42844</v>
      </c>
      <c r="B323" s="183">
        <f t="shared" ref="B323:C354" si="11">F324/100</f>
        <v>4.1466000000000003E-2</v>
      </c>
      <c r="C323" s="183">
        <f t="shared" si="11"/>
        <v>4.5107999999999995E-2</v>
      </c>
      <c r="E323" s="210">
        <v>42843</v>
      </c>
      <c r="F323" s="211">
        <v>4.1379000000000001</v>
      </c>
      <c r="G323" s="211">
        <v>4.4938000000000002</v>
      </c>
      <c r="H323" s="211"/>
      <c r="I323" s="211"/>
    </row>
    <row r="324" spans="1:9" x14ac:dyDescent="0.3">
      <c r="A324" s="186">
        <f t="shared" si="10"/>
        <v>42845</v>
      </c>
      <c r="B324" s="183">
        <f t="shared" si="11"/>
        <v>4.1230999999999997E-2</v>
      </c>
      <c r="C324" s="183">
        <f t="shared" si="11"/>
        <v>4.5552000000000002E-2</v>
      </c>
      <c r="E324" s="210">
        <v>42844</v>
      </c>
      <c r="F324" s="211">
        <v>4.1466000000000003</v>
      </c>
      <c r="G324" s="211">
        <v>4.5107999999999997</v>
      </c>
      <c r="H324" s="211"/>
      <c r="I324" s="211"/>
    </row>
    <row r="325" spans="1:9" x14ac:dyDescent="0.3">
      <c r="A325" s="186">
        <f t="shared" si="10"/>
        <v>42846</v>
      </c>
      <c r="B325" s="183">
        <f t="shared" si="11"/>
        <v>4.1963E-2</v>
      </c>
      <c r="C325" s="183">
        <f t="shared" si="11"/>
        <v>4.5411E-2</v>
      </c>
      <c r="E325" s="210">
        <v>42845</v>
      </c>
      <c r="F325" s="211">
        <v>4.1231</v>
      </c>
      <c r="G325" s="211">
        <v>4.5552000000000001</v>
      </c>
      <c r="H325" s="211"/>
      <c r="I325" s="211"/>
    </row>
    <row r="326" spans="1:9" x14ac:dyDescent="0.3">
      <c r="A326" s="186">
        <f t="shared" si="10"/>
        <v>42849</v>
      </c>
      <c r="B326" s="183">
        <f t="shared" si="11"/>
        <v>4.1786999999999998E-2</v>
      </c>
      <c r="C326" s="183">
        <f t="shared" si="11"/>
        <v>4.5176999999999995E-2</v>
      </c>
      <c r="E326" s="210">
        <v>42846</v>
      </c>
      <c r="F326" s="211">
        <v>4.1962999999999999</v>
      </c>
      <c r="G326" s="211">
        <v>4.5411000000000001</v>
      </c>
      <c r="H326" s="211"/>
      <c r="I326" s="211"/>
    </row>
    <row r="327" spans="1:9" x14ac:dyDescent="0.3">
      <c r="A327" s="186">
        <f t="shared" si="10"/>
        <v>42850</v>
      </c>
      <c r="B327" s="183">
        <f t="shared" si="11"/>
        <v>4.2270000000000002E-2</v>
      </c>
      <c r="C327" s="183">
        <f t="shared" si="11"/>
        <v>4.5377000000000001E-2</v>
      </c>
      <c r="E327" s="210">
        <v>42849</v>
      </c>
      <c r="F327" s="211">
        <v>4.1787000000000001</v>
      </c>
      <c r="G327" s="211">
        <v>4.5176999999999996</v>
      </c>
      <c r="H327" s="211"/>
      <c r="I327" s="211"/>
    </row>
    <row r="328" spans="1:9" x14ac:dyDescent="0.3">
      <c r="A328" s="186">
        <f t="shared" si="10"/>
        <v>42851</v>
      </c>
      <c r="B328" s="183">
        <f t="shared" si="11"/>
        <v>4.2638999999999996E-2</v>
      </c>
      <c r="C328" s="183">
        <f t="shared" si="11"/>
        <v>4.5534999999999999E-2</v>
      </c>
      <c r="E328" s="210">
        <v>42850</v>
      </c>
      <c r="F328" s="211">
        <v>4.2270000000000003</v>
      </c>
      <c r="G328" s="211">
        <v>4.5377000000000001</v>
      </c>
      <c r="H328" s="211"/>
      <c r="I328" s="211"/>
    </row>
    <row r="329" spans="1:9" x14ac:dyDescent="0.3">
      <c r="A329" s="186">
        <f t="shared" si="10"/>
        <v>42852</v>
      </c>
      <c r="B329" s="183">
        <f t="shared" si="11"/>
        <v>4.2199E-2</v>
      </c>
      <c r="C329" s="183">
        <f t="shared" si="11"/>
        <v>4.5523999999999995E-2</v>
      </c>
      <c r="E329" s="210">
        <v>42851</v>
      </c>
      <c r="F329" s="211">
        <v>4.2638999999999996</v>
      </c>
      <c r="G329" s="211">
        <v>4.5534999999999997</v>
      </c>
      <c r="H329" s="211"/>
      <c r="I329" s="211"/>
    </row>
    <row r="330" spans="1:9" x14ac:dyDescent="0.3">
      <c r="A330" s="186">
        <f t="shared" si="10"/>
        <v>42853</v>
      </c>
      <c r="B330" s="183">
        <f t="shared" si="11"/>
        <v>4.1933999999999999E-2</v>
      </c>
      <c r="C330" s="183">
        <f t="shared" si="11"/>
        <v>4.5323000000000002E-2</v>
      </c>
      <c r="D330" s="187"/>
      <c r="E330" s="210">
        <v>42852</v>
      </c>
      <c r="F330" s="211">
        <v>4.2199</v>
      </c>
      <c r="G330" s="211">
        <v>4.5523999999999996</v>
      </c>
      <c r="H330" s="211"/>
      <c r="I330" s="211"/>
    </row>
    <row r="331" spans="1:9" x14ac:dyDescent="0.3">
      <c r="A331" s="186">
        <f t="shared" si="10"/>
        <v>42857</v>
      </c>
      <c r="B331" s="183">
        <f t="shared" si="11"/>
        <v>4.2644000000000001E-2</v>
      </c>
      <c r="C331" s="183">
        <f t="shared" si="11"/>
        <v>4.5282999999999997E-2</v>
      </c>
      <c r="E331" s="210">
        <v>42853</v>
      </c>
      <c r="F331" s="211">
        <v>4.1933999999999996</v>
      </c>
      <c r="G331" s="211">
        <v>4.5323000000000002</v>
      </c>
      <c r="H331" s="211"/>
      <c r="I331" s="211"/>
    </row>
    <row r="332" spans="1:9" x14ac:dyDescent="0.3">
      <c r="A332" s="186">
        <f t="shared" si="10"/>
        <v>42858</v>
      </c>
      <c r="B332" s="183">
        <f t="shared" si="11"/>
        <v>4.2622E-2</v>
      </c>
      <c r="C332" s="183">
        <f t="shared" si="11"/>
        <v>4.5547000000000004E-2</v>
      </c>
      <c r="E332" s="210">
        <v>42857</v>
      </c>
      <c r="F332" s="211">
        <v>4.2644000000000002</v>
      </c>
      <c r="G332" s="211">
        <v>4.5282999999999998</v>
      </c>
      <c r="H332" s="211"/>
      <c r="I332" s="211"/>
    </row>
    <row r="333" spans="1:9" x14ac:dyDescent="0.3">
      <c r="A333" s="186">
        <f t="shared" si="10"/>
        <v>42859</v>
      </c>
      <c r="B333" s="183">
        <f t="shared" si="11"/>
        <v>4.2664999999999995E-2</v>
      </c>
      <c r="C333" s="183">
        <f t="shared" si="11"/>
        <v>4.5827E-2</v>
      </c>
      <c r="E333" s="210">
        <v>42858</v>
      </c>
      <c r="F333" s="211">
        <v>4.2622</v>
      </c>
      <c r="G333" s="211">
        <v>4.5547000000000004</v>
      </c>
      <c r="H333" s="211"/>
      <c r="I333" s="211"/>
    </row>
    <row r="334" spans="1:9" x14ac:dyDescent="0.3">
      <c r="A334" s="186">
        <f t="shared" si="10"/>
        <v>42860</v>
      </c>
      <c r="B334" s="183">
        <f t="shared" si="11"/>
        <v>4.3417000000000004E-2</v>
      </c>
      <c r="C334" s="183">
        <f t="shared" si="11"/>
        <v>4.6314000000000001E-2</v>
      </c>
      <c r="D334" s="187"/>
      <c r="E334" s="210">
        <v>42859</v>
      </c>
      <c r="F334" s="211">
        <v>4.2664999999999997</v>
      </c>
      <c r="G334" s="211">
        <v>4.5827</v>
      </c>
      <c r="H334" s="211"/>
      <c r="I334" s="211"/>
    </row>
    <row r="335" spans="1:9" x14ac:dyDescent="0.3">
      <c r="A335" s="186">
        <f t="shared" si="10"/>
        <v>42863</v>
      </c>
      <c r="B335" s="183">
        <f t="shared" si="11"/>
        <v>4.2666000000000003E-2</v>
      </c>
      <c r="C335" s="183">
        <f t="shared" si="11"/>
        <v>4.6817999999999999E-2</v>
      </c>
      <c r="E335" s="210">
        <v>42860</v>
      </c>
      <c r="F335" s="211">
        <v>4.3417000000000003</v>
      </c>
      <c r="G335" s="211">
        <v>4.6314000000000002</v>
      </c>
      <c r="H335" s="211"/>
      <c r="I335" s="211"/>
    </row>
    <row r="336" spans="1:9" x14ac:dyDescent="0.3">
      <c r="A336" s="186">
        <f t="shared" si="10"/>
        <v>42864</v>
      </c>
      <c r="B336" s="183">
        <f t="shared" si="11"/>
        <v>4.2492999999999996E-2</v>
      </c>
      <c r="C336" s="183">
        <f t="shared" si="11"/>
        <v>4.7019999999999999E-2</v>
      </c>
      <c r="E336" s="210">
        <v>42863</v>
      </c>
      <c r="F336" s="211">
        <v>4.2666000000000004</v>
      </c>
      <c r="G336" s="211">
        <v>4.6818</v>
      </c>
      <c r="H336" s="211"/>
      <c r="I336" s="211"/>
    </row>
    <row r="337" spans="1:9" x14ac:dyDescent="0.3">
      <c r="A337" s="186">
        <f t="shared" si="10"/>
        <v>42865</v>
      </c>
      <c r="B337" s="183">
        <f t="shared" si="11"/>
        <v>4.3112999999999999E-2</v>
      </c>
      <c r="C337" s="183">
        <f t="shared" si="11"/>
        <v>4.7035999999999994E-2</v>
      </c>
      <c r="E337" s="210">
        <v>42864</v>
      </c>
      <c r="F337" s="211">
        <v>4.2492999999999999</v>
      </c>
      <c r="G337" s="211">
        <v>4.702</v>
      </c>
      <c r="H337" s="211"/>
      <c r="I337" s="211"/>
    </row>
    <row r="338" spans="1:9" x14ac:dyDescent="0.3">
      <c r="A338" s="186">
        <f t="shared" si="10"/>
        <v>42866</v>
      </c>
      <c r="B338" s="183">
        <f t="shared" si="11"/>
        <v>4.2076000000000002E-2</v>
      </c>
      <c r="C338" s="183">
        <f t="shared" si="11"/>
        <v>4.7477999999999999E-2</v>
      </c>
      <c r="E338" s="210">
        <v>42865</v>
      </c>
      <c r="F338" s="211">
        <v>4.3113000000000001</v>
      </c>
      <c r="G338" s="211">
        <v>4.7035999999999998</v>
      </c>
      <c r="H338" s="211"/>
      <c r="I338" s="211"/>
    </row>
    <row r="339" spans="1:9" x14ac:dyDescent="0.3">
      <c r="A339" s="186">
        <f t="shared" si="10"/>
        <v>42867</v>
      </c>
      <c r="B339" s="183">
        <f t="shared" si="11"/>
        <v>4.2328999999999999E-2</v>
      </c>
      <c r="C339" s="183">
        <f t="shared" si="11"/>
        <v>4.7764000000000001E-2</v>
      </c>
      <c r="D339" s="187"/>
      <c r="E339" s="210">
        <v>42866</v>
      </c>
      <c r="F339" s="211">
        <v>4.2076000000000002</v>
      </c>
      <c r="G339" s="211">
        <v>4.7477999999999998</v>
      </c>
      <c r="H339" s="211"/>
      <c r="I339" s="211"/>
    </row>
    <row r="340" spans="1:9" x14ac:dyDescent="0.3">
      <c r="A340" s="186">
        <f t="shared" si="10"/>
        <v>42870</v>
      </c>
      <c r="B340" s="183">
        <f t="shared" si="11"/>
        <v>4.2011E-2</v>
      </c>
      <c r="C340" s="183">
        <f t="shared" si="11"/>
        <v>4.8140000000000002E-2</v>
      </c>
      <c r="E340" s="210">
        <v>42867</v>
      </c>
      <c r="F340" s="211">
        <v>4.2328999999999999</v>
      </c>
      <c r="G340" s="211">
        <v>4.7763999999999998</v>
      </c>
      <c r="H340" s="211"/>
      <c r="I340" s="211"/>
    </row>
    <row r="341" spans="1:9" x14ac:dyDescent="0.3">
      <c r="A341" s="186">
        <f t="shared" si="10"/>
        <v>42871</v>
      </c>
      <c r="B341" s="183">
        <f t="shared" si="11"/>
        <v>4.2160000000000003E-2</v>
      </c>
      <c r="C341" s="183">
        <f t="shared" si="11"/>
        <v>4.8094999999999999E-2</v>
      </c>
      <c r="E341" s="210">
        <v>42870</v>
      </c>
      <c r="F341" s="211">
        <v>4.2011000000000003</v>
      </c>
      <c r="G341" s="211">
        <v>4.8140000000000001</v>
      </c>
      <c r="H341" s="211"/>
      <c r="I341" s="211"/>
    </row>
    <row r="342" spans="1:9" x14ac:dyDescent="0.3">
      <c r="A342" s="186">
        <f t="shared" si="10"/>
        <v>42872</v>
      </c>
      <c r="B342" s="183">
        <f t="shared" si="11"/>
        <v>4.2698E-2</v>
      </c>
      <c r="C342" s="183">
        <f t="shared" si="11"/>
        <v>4.8398999999999998E-2</v>
      </c>
      <c r="E342" s="210">
        <v>42871</v>
      </c>
      <c r="F342" s="211">
        <v>4.2160000000000002</v>
      </c>
      <c r="G342" s="211">
        <v>4.8094999999999999</v>
      </c>
      <c r="H342" s="211"/>
      <c r="I342" s="211"/>
    </row>
    <row r="343" spans="1:9" x14ac:dyDescent="0.3">
      <c r="A343" s="186">
        <f t="shared" si="10"/>
        <v>42873</v>
      </c>
      <c r="B343" s="183">
        <f t="shared" si="11"/>
        <v>4.2192E-2</v>
      </c>
      <c r="C343" s="183">
        <f t="shared" si="11"/>
        <v>4.8711000000000004E-2</v>
      </c>
      <c r="E343" s="210">
        <v>42872</v>
      </c>
      <c r="F343" s="211">
        <v>4.2698</v>
      </c>
      <c r="G343" s="211">
        <v>4.8399000000000001</v>
      </c>
      <c r="H343" s="211"/>
      <c r="I343" s="211"/>
    </row>
    <row r="344" spans="1:9" x14ac:dyDescent="0.3">
      <c r="A344" s="186">
        <f t="shared" si="10"/>
        <v>42874</v>
      </c>
      <c r="B344" s="183">
        <f t="shared" si="11"/>
        <v>4.2741000000000001E-2</v>
      </c>
      <c r="C344" s="183">
        <f t="shared" si="11"/>
        <v>4.8425000000000003E-2</v>
      </c>
      <c r="D344" s="187"/>
      <c r="E344" s="210">
        <v>42873</v>
      </c>
      <c r="F344" s="211">
        <v>4.2191999999999998</v>
      </c>
      <c r="G344" s="211">
        <v>4.8711000000000002</v>
      </c>
      <c r="H344" s="211"/>
      <c r="I344" s="211"/>
    </row>
    <row r="345" spans="1:9" x14ac:dyDescent="0.3">
      <c r="A345" s="186">
        <f t="shared" si="10"/>
        <v>42877</v>
      </c>
      <c r="B345" s="183">
        <f t="shared" si="11"/>
        <v>4.1931000000000003E-2</v>
      </c>
      <c r="C345" s="183">
        <f t="shared" si="11"/>
        <v>4.8746999999999999E-2</v>
      </c>
      <c r="E345" s="210">
        <v>42874</v>
      </c>
      <c r="F345" s="211">
        <v>4.2740999999999998</v>
      </c>
      <c r="G345" s="211">
        <v>4.8425000000000002</v>
      </c>
      <c r="H345" s="211"/>
      <c r="I345" s="211"/>
    </row>
    <row r="346" spans="1:9" x14ac:dyDescent="0.3">
      <c r="A346" s="186">
        <f t="shared" si="10"/>
        <v>42878</v>
      </c>
      <c r="B346" s="183">
        <f t="shared" si="11"/>
        <v>4.2537999999999999E-2</v>
      </c>
      <c r="C346" s="183">
        <f t="shared" si="11"/>
        <v>4.8804999999999994E-2</v>
      </c>
      <c r="E346" s="210">
        <v>42877</v>
      </c>
      <c r="F346" s="211">
        <v>4.1931000000000003</v>
      </c>
      <c r="G346" s="211">
        <v>4.8746999999999998</v>
      </c>
      <c r="H346" s="211"/>
      <c r="I346" s="211"/>
    </row>
    <row r="347" spans="1:9" x14ac:dyDescent="0.3">
      <c r="A347" s="186">
        <f t="shared" si="10"/>
        <v>42879</v>
      </c>
      <c r="B347" s="183">
        <f t="shared" si="11"/>
        <v>4.2130000000000001E-2</v>
      </c>
      <c r="C347" s="183">
        <f t="shared" si="11"/>
        <v>4.8792999999999996E-2</v>
      </c>
      <c r="E347" s="210">
        <v>42878</v>
      </c>
      <c r="F347" s="211">
        <v>4.2538</v>
      </c>
      <c r="G347" s="211">
        <v>4.8804999999999996</v>
      </c>
      <c r="H347" s="211"/>
      <c r="I347" s="211"/>
    </row>
    <row r="348" spans="1:9" x14ac:dyDescent="0.3">
      <c r="A348" s="186">
        <f t="shared" si="10"/>
        <v>42880</v>
      </c>
      <c r="B348" s="183">
        <f t="shared" si="11"/>
        <v>4.2450000000000002E-2</v>
      </c>
      <c r="C348" s="183">
        <f t="shared" si="11"/>
        <v>4.9237999999999997E-2</v>
      </c>
      <c r="E348" s="210">
        <v>42879</v>
      </c>
      <c r="F348" s="211">
        <v>4.2130000000000001</v>
      </c>
      <c r="G348" s="211">
        <v>4.8792999999999997</v>
      </c>
      <c r="H348" s="211"/>
      <c r="I348" s="211"/>
    </row>
    <row r="349" spans="1:9" x14ac:dyDescent="0.3">
      <c r="A349" s="186">
        <f t="shared" si="10"/>
        <v>42881</v>
      </c>
      <c r="B349" s="183">
        <f t="shared" si="11"/>
        <v>4.1428E-2</v>
      </c>
      <c r="C349" s="183">
        <f t="shared" si="11"/>
        <v>4.8696000000000003E-2</v>
      </c>
      <c r="E349" s="210">
        <v>42880</v>
      </c>
      <c r="F349" s="211">
        <v>4.2450000000000001</v>
      </c>
      <c r="G349" s="211">
        <v>4.9238</v>
      </c>
      <c r="H349" s="211"/>
      <c r="I349" s="211"/>
    </row>
    <row r="350" spans="1:9" x14ac:dyDescent="0.3">
      <c r="A350" s="186">
        <f t="shared" si="10"/>
        <v>42882</v>
      </c>
      <c r="B350" s="183">
        <f t="shared" si="11"/>
        <v>4.0740999999999999E-2</v>
      </c>
      <c r="C350" s="183">
        <f t="shared" si="11"/>
        <v>4.8357999999999998E-2</v>
      </c>
      <c r="E350" s="210">
        <v>42881</v>
      </c>
      <c r="F350" s="211">
        <v>4.1428000000000003</v>
      </c>
      <c r="G350" s="211">
        <v>4.8696000000000002</v>
      </c>
      <c r="H350" s="211"/>
      <c r="I350" s="211"/>
    </row>
    <row r="351" spans="1:9" x14ac:dyDescent="0.3">
      <c r="A351" s="186">
        <f t="shared" si="10"/>
        <v>42886</v>
      </c>
      <c r="B351" s="183">
        <f t="shared" si="11"/>
        <v>4.7001999999999995E-2</v>
      </c>
      <c r="C351" s="183">
        <f t="shared" si="11"/>
        <v>4.8760000000000005E-2</v>
      </c>
      <c r="E351" s="210">
        <v>42882</v>
      </c>
      <c r="F351" s="211">
        <v>4.0740999999999996</v>
      </c>
      <c r="G351" s="211">
        <v>4.8357999999999999</v>
      </c>
      <c r="H351" s="211"/>
      <c r="I351" s="211"/>
    </row>
    <row r="352" spans="1:9" x14ac:dyDescent="0.3">
      <c r="A352" s="186">
        <f t="shared" si="10"/>
        <v>42887</v>
      </c>
      <c r="B352" s="183">
        <f t="shared" si="11"/>
        <v>4.8188000000000002E-2</v>
      </c>
      <c r="C352" s="183">
        <f t="shared" si="11"/>
        <v>4.8940999999999998E-2</v>
      </c>
      <c r="E352" s="210">
        <v>42886</v>
      </c>
      <c r="F352" s="211">
        <v>4.7001999999999997</v>
      </c>
      <c r="G352" s="211">
        <v>4.8760000000000003</v>
      </c>
      <c r="H352" s="211"/>
      <c r="I352" s="211"/>
    </row>
    <row r="353" spans="1:11" x14ac:dyDescent="0.3">
      <c r="A353" s="186">
        <f t="shared" si="10"/>
        <v>42888</v>
      </c>
      <c r="B353" s="183">
        <f t="shared" si="11"/>
        <v>4.8253000000000004E-2</v>
      </c>
      <c r="C353" s="183">
        <f t="shared" si="11"/>
        <v>4.9550000000000004E-2</v>
      </c>
      <c r="D353" s="187"/>
      <c r="E353" s="210">
        <v>42887</v>
      </c>
      <c r="F353" s="211">
        <v>4.8188000000000004</v>
      </c>
      <c r="G353" s="211">
        <v>4.8940999999999999</v>
      </c>
      <c r="H353" s="211"/>
      <c r="I353" s="211"/>
    </row>
    <row r="354" spans="1:11" x14ac:dyDescent="0.3">
      <c r="A354" s="186">
        <f t="shared" si="10"/>
        <v>42891</v>
      </c>
      <c r="B354" s="183">
        <f t="shared" si="11"/>
        <v>4.9367999999999995E-2</v>
      </c>
      <c r="C354" s="183">
        <f t="shared" si="11"/>
        <v>4.9679000000000001E-2</v>
      </c>
      <c r="E354" s="210">
        <v>42888</v>
      </c>
      <c r="F354" s="211">
        <v>4.8253000000000004</v>
      </c>
      <c r="G354" s="211">
        <v>4.9550000000000001</v>
      </c>
      <c r="H354" s="211"/>
      <c r="I354" s="211"/>
    </row>
    <row r="355" spans="1:11" x14ac:dyDescent="0.3">
      <c r="A355" s="186">
        <f t="shared" si="10"/>
        <v>42892</v>
      </c>
      <c r="B355" s="183">
        <f t="shared" ref="B355:C370" si="12">F356/100</f>
        <v>5.0637000000000001E-2</v>
      </c>
      <c r="C355" s="183">
        <f t="shared" si="12"/>
        <v>5.0376000000000004E-2</v>
      </c>
      <c r="E355" s="210">
        <v>42891</v>
      </c>
      <c r="F355" s="211">
        <v>4.9367999999999999</v>
      </c>
      <c r="G355" s="211">
        <v>4.9679000000000002</v>
      </c>
      <c r="H355" s="211"/>
      <c r="I355" s="211"/>
    </row>
    <row r="356" spans="1:11" x14ac:dyDescent="0.3">
      <c r="A356" s="186">
        <f t="shared" si="10"/>
        <v>42893</v>
      </c>
      <c r="B356" s="183">
        <f t="shared" si="12"/>
        <v>5.1871E-2</v>
      </c>
      <c r="C356" s="183">
        <f t="shared" si="12"/>
        <v>5.1119999999999999E-2</v>
      </c>
      <c r="E356" s="210">
        <v>42892</v>
      </c>
      <c r="F356" s="211">
        <v>5.0636999999999999</v>
      </c>
      <c r="G356" s="211">
        <v>5.0376000000000003</v>
      </c>
      <c r="H356" s="211"/>
      <c r="I356" s="211"/>
    </row>
    <row r="357" spans="1:11" x14ac:dyDescent="0.3">
      <c r="A357" s="186">
        <f t="shared" si="10"/>
        <v>42894</v>
      </c>
      <c r="B357" s="183">
        <f t="shared" si="12"/>
        <v>5.2081999999999996E-2</v>
      </c>
      <c r="C357" s="183">
        <f t="shared" si="12"/>
        <v>5.1944999999999998E-2</v>
      </c>
      <c r="E357" s="210">
        <v>42893</v>
      </c>
      <c r="F357" s="211">
        <v>5.1871</v>
      </c>
      <c r="G357" s="211">
        <v>5.1120000000000001</v>
      </c>
      <c r="H357" s="211"/>
      <c r="I357" s="211"/>
    </row>
    <row r="358" spans="1:11" x14ac:dyDescent="0.3">
      <c r="A358" s="186">
        <f t="shared" si="10"/>
        <v>42895</v>
      </c>
      <c r="B358" s="183">
        <f t="shared" si="12"/>
        <v>5.2804999999999998E-2</v>
      </c>
      <c r="C358" s="183">
        <f t="shared" si="12"/>
        <v>5.1923000000000004E-2</v>
      </c>
      <c r="E358" s="210">
        <v>42894</v>
      </c>
      <c r="F358" s="211">
        <v>5.2081999999999997</v>
      </c>
      <c r="G358" s="211">
        <v>5.1944999999999997</v>
      </c>
      <c r="H358" s="211"/>
      <c r="I358" s="211"/>
    </row>
    <row r="359" spans="1:11" x14ac:dyDescent="0.3">
      <c r="A359" s="186">
        <f t="shared" si="10"/>
        <v>42898</v>
      </c>
      <c r="B359" s="183">
        <f t="shared" si="12"/>
        <v>5.2432999999999994E-2</v>
      </c>
      <c r="C359" s="183">
        <f t="shared" si="12"/>
        <v>5.1554999999999997E-2</v>
      </c>
      <c r="E359" s="210">
        <v>42895</v>
      </c>
      <c r="F359" s="211">
        <v>5.2805</v>
      </c>
      <c r="G359" s="211">
        <v>5.1923000000000004</v>
      </c>
      <c r="H359" s="211"/>
      <c r="I359" s="211"/>
    </row>
    <row r="360" spans="1:11" x14ac:dyDescent="0.3">
      <c r="A360" s="186">
        <f t="shared" si="10"/>
        <v>42899</v>
      </c>
      <c r="B360" s="183">
        <f t="shared" si="12"/>
        <v>5.2672999999999998E-2</v>
      </c>
      <c r="C360" s="183">
        <f t="shared" si="12"/>
        <v>5.1060000000000001E-2</v>
      </c>
      <c r="E360" s="210">
        <v>42898</v>
      </c>
      <c r="F360" s="211">
        <v>5.2432999999999996</v>
      </c>
      <c r="G360" s="211">
        <v>5.1555</v>
      </c>
      <c r="H360" s="211"/>
      <c r="I360" s="211"/>
    </row>
    <row r="361" spans="1:11" x14ac:dyDescent="0.3">
      <c r="A361" s="186">
        <f t="shared" si="10"/>
        <v>42900</v>
      </c>
      <c r="B361" s="183">
        <f t="shared" si="12"/>
        <v>5.2716000000000006E-2</v>
      </c>
      <c r="C361" s="183">
        <f t="shared" si="12"/>
        <v>5.1087999999999995E-2</v>
      </c>
      <c r="E361" s="210">
        <v>42899</v>
      </c>
      <c r="F361" s="211">
        <v>5.2672999999999996</v>
      </c>
      <c r="G361" s="211">
        <v>5.1059999999999999</v>
      </c>
      <c r="H361" s="211"/>
      <c r="I361" s="211"/>
    </row>
    <row r="362" spans="1:11" x14ac:dyDescent="0.3">
      <c r="A362" s="186">
        <f t="shared" si="10"/>
        <v>42901</v>
      </c>
      <c r="B362" s="183">
        <f t="shared" si="12"/>
        <v>5.1367000000000003E-2</v>
      </c>
      <c r="C362" s="183">
        <f t="shared" si="12"/>
        <v>4.9530999999999999E-2</v>
      </c>
      <c r="E362" s="210">
        <v>42900</v>
      </c>
      <c r="F362" s="211">
        <v>5.2716000000000003</v>
      </c>
      <c r="G362" s="211">
        <v>5.1087999999999996</v>
      </c>
      <c r="H362" s="211"/>
      <c r="I362" s="211"/>
    </row>
    <row r="363" spans="1:11" x14ac:dyDescent="0.3">
      <c r="A363" s="186">
        <f t="shared" si="10"/>
        <v>42902</v>
      </c>
      <c r="B363" s="183">
        <f t="shared" si="12"/>
        <v>5.0861999999999997E-2</v>
      </c>
      <c r="C363" s="183">
        <f t="shared" si="12"/>
        <v>4.9338E-2</v>
      </c>
      <c r="E363" s="210">
        <v>42901</v>
      </c>
      <c r="F363" s="211">
        <v>5.1367000000000003</v>
      </c>
      <c r="G363" s="211">
        <v>4.9531000000000001</v>
      </c>
      <c r="H363" s="211"/>
      <c r="I363" s="211"/>
    </row>
    <row r="364" spans="1:11" x14ac:dyDescent="0.3">
      <c r="A364" s="186">
        <f t="shared" si="10"/>
        <v>42905</v>
      </c>
      <c r="B364" s="183">
        <f t="shared" si="12"/>
        <v>5.0111999999999997E-2</v>
      </c>
      <c r="C364" s="183">
        <f t="shared" si="12"/>
        <v>4.8947999999999998E-2</v>
      </c>
      <c r="E364" s="210">
        <v>42902</v>
      </c>
      <c r="F364" s="211">
        <v>5.0861999999999998</v>
      </c>
      <c r="G364" s="211">
        <v>4.9337999999999997</v>
      </c>
      <c r="H364" s="211"/>
      <c r="I364" s="211"/>
      <c r="J364" s="207">
        <f>F364-$F$352</f>
        <v>0.38600000000000012</v>
      </c>
      <c r="K364" s="188">
        <f>G364-$G$352</f>
        <v>5.7799999999999407E-2</v>
      </c>
    </row>
    <row r="365" spans="1:11" x14ac:dyDescent="0.3">
      <c r="A365" s="186">
        <f t="shared" si="10"/>
        <v>42906</v>
      </c>
      <c r="B365" s="183">
        <f t="shared" si="12"/>
        <v>5.0288000000000006E-2</v>
      </c>
      <c r="C365" s="183">
        <f t="shared" si="12"/>
        <v>4.8091000000000002E-2</v>
      </c>
      <c r="E365" s="210">
        <v>42905</v>
      </c>
      <c r="F365" s="211">
        <v>5.0111999999999997</v>
      </c>
      <c r="G365" s="211">
        <v>4.8948</v>
      </c>
      <c r="H365" s="211"/>
      <c r="I365" s="211"/>
      <c r="J365" s="206"/>
      <c r="K365" s="206"/>
    </row>
    <row r="366" spans="1:11" x14ac:dyDescent="0.3">
      <c r="A366" s="186">
        <f t="shared" si="10"/>
        <v>42907</v>
      </c>
      <c r="B366" s="183">
        <f t="shared" si="12"/>
        <v>4.9650999999999994E-2</v>
      </c>
      <c r="C366" s="183">
        <f t="shared" si="12"/>
        <v>4.7217000000000002E-2</v>
      </c>
      <c r="E366" s="210">
        <v>42906</v>
      </c>
      <c r="F366" s="211">
        <v>5.0288000000000004</v>
      </c>
      <c r="G366" s="211">
        <v>4.8090999999999999</v>
      </c>
      <c r="H366" s="211"/>
      <c r="I366" s="211"/>
    </row>
    <row r="367" spans="1:11" x14ac:dyDescent="0.3">
      <c r="A367" s="186">
        <f t="shared" si="10"/>
        <v>42908</v>
      </c>
      <c r="B367" s="183">
        <f t="shared" si="12"/>
        <v>4.8940999999999998E-2</v>
      </c>
      <c r="C367" s="183">
        <f t="shared" si="12"/>
        <v>4.7154999999999996E-2</v>
      </c>
      <c r="E367" s="210">
        <v>42907</v>
      </c>
      <c r="F367" s="211">
        <v>4.9650999999999996</v>
      </c>
      <c r="G367" s="211">
        <v>4.7217000000000002</v>
      </c>
      <c r="H367" s="211"/>
      <c r="I367" s="211"/>
    </row>
    <row r="368" spans="1:11" x14ac:dyDescent="0.3">
      <c r="A368" s="186">
        <f t="shared" si="10"/>
        <v>42909</v>
      </c>
      <c r="B368" s="183">
        <f t="shared" si="12"/>
        <v>4.8524999999999999E-2</v>
      </c>
      <c r="C368" s="183">
        <f t="shared" si="12"/>
        <v>4.6195000000000007E-2</v>
      </c>
      <c r="E368" s="210">
        <v>42908</v>
      </c>
      <c r="F368" s="211">
        <v>4.8940999999999999</v>
      </c>
      <c r="G368" s="211">
        <v>4.7154999999999996</v>
      </c>
      <c r="H368" s="211"/>
      <c r="I368" s="211"/>
    </row>
    <row r="369" spans="1:11" x14ac:dyDescent="0.3">
      <c r="A369" s="186">
        <f t="shared" si="10"/>
        <v>42912</v>
      </c>
      <c r="B369" s="183">
        <f t="shared" si="12"/>
        <v>4.7045000000000003E-2</v>
      </c>
      <c r="C369" s="183">
        <f t="shared" si="12"/>
        <v>4.5652999999999999E-2</v>
      </c>
      <c r="E369" s="210">
        <v>42909</v>
      </c>
      <c r="F369" s="211">
        <v>4.8525</v>
      </c>
      <c r="G369" s="211">
        <v>4.6195000000000004</v>
      </c>
      <c r="H369" s="211"/>
      <c r="I369" s="211"/>
      <c r="J369" s="207">
        <f>F369-$F$352</f>
        <v>0.15230000000000032</v>
      </c>
      <c r="K369" s="188">
        <f>G369-$G$352</f>
        <v>-0.25649999999999995</v>
      </c>
    </row>
    <row r="370" spans="1:11" x14ac:dyDescent="0.3">
      <c r="A370" s="186">
        <f t="shared" si="10"/>
        <v>42913</v>
      </c>
      <c r="B370" s="183">
        <f t="shared" si="12"/>
        <v>4.7043999999999996E-2</v>
      </c>
      <c r="C370" s="183">
        <f t="shared" si="12"/>
        <v>4.5446999999999994E-2</v>
      </c>
      <c r="E370" s="210">
        <v>42912</v>
      </c>
      <c r="F370" s="211">
        <v>4.7045000000000003</v>
      </c>
      <c r="G370" s="211">
        <v>4.5652999999999997</v>
      </c>
      <c r="H370" s="211"/>
      <c r="I370" s="211"/>
      <c r="J370" s="207"/>
      <c r="K370" s="188"/>
    </row>
    <row r="371" spans="1:11" x14ac:dyDescent="0.3">
      <c r="A371" s="186">
        <f t="shared" si="10"/>
        <v>42914</v>
      </c>
      <c r="B371" s="183">
        <f t="shared" ref="B371:C384" si="13">F372/100</f>
        <v>4.4256000000000004E-2</v>
      </c>
      <c r="C371" s="183">
        <f t="shared" si="13"/>
        <v>4.4249999999999998E-2</v>
      </c>
      <c r="E371" s="210">
        <v>42913</v>
      </c>
      <c r="F371" s="211">
        <v>4.7043999999999997</v>
      </c>
      <c r="G371" s="211">
        <v>4.5446999999999997</v>
      </c>
      <c r="H371" s="211"/>
      <c r="I371" s="211"/>
    </row>
    <row r="372" spans="1:11" x14ac:dyDescent="0.3">
      <c r="A372" s="186">
        <f t="shared" si="10"/>
        <v>42915</v>
      </c>
      <c r="B372" s="183">
        <f t="shared" si="13"/>
        <v>4.1908000000000001E-2</v>
      </c>
      <c r="C372" s="183">
        <f t="shared" si="13"/>
        <v>4.3606999999999993E-2</v>
      </c>
      <c r="E372" s="210">
        <v>42914</v>
      </c>
      <c r="F372" s="211">
        <v>4.4256000000000002</v>
      </c>
      <c r="G372" s="211">
        <v>4.4249999999999998</v>
      </c>
      <c r="H372" s="211"/>
      <c r="I372" s="211"/>
    </row>
    <row r="373" spans="1:11" x14ac:dyDescent="0.3">
      <c r="A373" s="186">
        <f t="shared" si="10"/>
        <v>42916</v>
      </c>
      <c r="B373" s="183">
        <f t="shared" si="13"/>
        <v>4.1036000000000003E-2</v>
      </c>
      <c r="C373" s="183">
        <f t="shared" si="13"/>
        <v>4.4555999999999998E-2</v>
      </c>
      <c r="E373" s="210">
        <v>42915</v>
      </c>
      <c r="F373" s="211">
        <v>4.1908000000000003</v>
      </c>
      <c r="G373" s="211">
        <v>4.3606999999999996</v>
      </c>
      <c r="H373" s="211"/>
      <c r="I373" s="211"/>
    </row>
    <row r="374" spans="1:11" x14ac:dyDescent="0.3">
      <c r="A374" s="186">
        <f t="shared" si="10"/>
        <v>42919</v>
      </c>
      <c r="B374" s="183">
        <f t="shared" si="13"/>
        <v>4.1646999999999997E-2</v>
      </c>
      <c r="C374" s="183">
        <f t="shared" si="13"/>
        <v>4.4686000000000003E-2</v>
      </c>
      <c r="E374" s="210">
        <v>42916</v>
      </c>
      <c r="F374" s="213">
        <v>4.1036000000000001</v>
      </c>
      <c r="G374" s="213">
        <v>4.4555999999999996</v>
      </c>
      <c r="H374" s="211"/>
      <c r="I374" s="211"/>
    </row>
    <row r="375" spans="1:11" x14ac:dyDescent="0.3">
      <c r="A375" s="186">
        <f t="shared" si="10"/>
        <v>42920</v>
      </c>
      <c r="B375" s="183">
        <f t="shared" si="13"/>
        <v>4.1361999999999996E-2</v>
      </c>
      <c r="C375" s="183">
        <f t="shared" si="13"/>
        <v>4.4630000000000003E-2</v>
      </c>
      <c r="E375" s="210">
        <v>42919</v>
      </c>
      <c r="F375" s="211">
        <v>4.1646999999999998</v>
      </c>
      <c r="G375" s="211">
        <v>4.4686000000000003</v>
      </c>
      <c r="H375" s="211"/>
      <c r="I375" s="211"/>
    </row>
    <row r="376" spans="1:11" x14ac:dyDescent="0.3">
      <c r="A376" s="186">
        <f t="shared" si="10"/>
        <v>42921</v>
      </c>
      <c r="B376" s="183">
        <f t="shared" si="13"/>
        <v>4.1196000000000003E-2</v>
      </c>
      <c r="C376" s="183">
        <f t="shared" si="13"/>
        <v>4.5033999999999998E-2</v>
      </c>
      <c r="E376" s="210">
        <v>42920</v>
      </c>
      <c r="F376" s="211">
        <v>4.1361999999999997</v>
      </c>
      <c r="G376" s="211">
        <v>4.4630000000000001</v>
      </c>
      <c r="H376" s="211"/>
      <c r="I376" s="211"/>
    </row>
    <row r="377" spans="1:11" x14ac:dyDescent="0.3">
      <c r="A377" s="186">
        <f t="shared" si="10"/>
        <v>42922</v>
      </c>
      <c r="B377" s="183">
        <f t="shared" si="13"/>
        <v>4.1097999999999996E-2</v>
      </c>
      <c r="C377" s="183">
        <f t="shared" si="13"/>
        <v>4.4945000000000006E-2</v>
      </c>
      <c r="E377" s="210">
        <v>42921</v>
      </c>
      <c r="F377" s="211">
        <v>4.1196000000000002</v>
      </c>
      <c r="G377" s="211">
        <v>4.5034000000000001</v>
      </c>
      <c r="H377" s="211"/>
      <c r="I377" s="211"/>
    </row>
    <row r="378" spans="1:11" x14ac:dyDescent="0.3">
      <c r="A378" s="186">
        <f t="shared" si="10"/>
        <v>42923</v>
      </c>
      <c r="B378" s="183">
        <f t="shared" si="13"/>
        <v>3.9965000000000001E-2</v>
      </c>
      <c r="C378" s="183">
        <f t="shared" si="13"/>
        <v>4.4443999999999997E-2</v>
      </c>
      <c r="E378" s="210">
        <v>42922</v>
      </c>
      <c r="F378" s="211">
        <v>4.1097999999999999</v>
      </c>
      <c r="G378" s="211">
        <v>4.4945000000000004</v>
      </c>
      <c r="H378" s="211"/>
      <c r="I378" s="211"/>
    </row>
    <row r="379" spans="1:11" x14ac:dyDescent="0.3">
      <c r="A379" s="186">
        <f t="shared" si="10"/>
        <v>42926</v>
      </c>
      <c r="B379" s="183">
        <f t="shared" si="13"/>
        <v>3.9267999999999997E-2</v>
      </c>
      <c r="C379" s="183">
        <f t="shared" si="13"/>
        <v>4.3430999999999997E-2</v>
      </c>
      <c r="E379" s="210">
        <v>42923</v>
      </c>
      <c r="F379" s="213">
        <v>3.9965000000000002</v>
      </c>
      <c r="G379" s="213">
        <v>4.4443999999999999</v>
      </c>
      <c r="H379" s="211"/>
      <c r="I379" s="211"/>
    </row>
    <row r="380" spans="1:11" x14ac:dyDescent="0.3">
      <c r="A380" s="186">
        <f t="shared" si="10"/>
        <v>42927</v>
      </c>
      <c r="B380" s="183">
        <f t="shared" si="13"/>
        <v>3.8321999999999995E-2</v>
      </c>
      <c r="C380" s="183">
        <f t="shared" si="13"/>
        <v>4.3640999999999999E-2</v>
      </c>
      <c r="E380" s="210">
        <v>42926</v>
      </c>
      <c r="F380" s="211">
        <v>3.9268000000000001</v>
      </c>
      <c r="G380" s="211">
        <v>4.3430999999999997</v>
      </c>
      <c r="H380" s="211"/>
      <c r="I380" s="211"/>
    </row>
    <row r="381" spans="1:11" x14ac:dyDescent="0.3">
      <c r="A381" s="186">
        <f t="shared" si="10"/>
        <v>42928</v>
      </c>
      <c r="B381" s="183">
        <f t="shared" si="13"/>
        <v>3.8342000000000001E-2</v>
      </c>
      <c r="C381" s="183">
        <f t="shared" si="13"/>
        <v>4.3255000000000002E-2</v>
      </c>
      <c r="E381" s="210">
        <v>42927</v>
      </c>
      <c r="F381" s="211">
        <v>3.8321999999999998</v>
      </c>
      <c r="G381" s="211">
        <v>4.3640999999999996</v>
      </c>
      <c r="H381" s="211"/>
      <c r="I381" s="211"/>
    </row>
    <row r="382" spans="1:11" x14ac:dyDescent="0.3">
      <c r="A382" s="186">
        <f t="shared" si="10"/>
        <v>42929</v>
      </c>
      <c r="B382" s="183">
        <f t="shared" si="13"/>
        <v>3.8123999999999998E-2</v>
      </c>
      <c r="C382" s="183">
        <f t="shared" si="13"/>
        <v>4.3483999999999995E-2</v>
      </c>
      <c r="E382" s="210">
        <v>42928</v>
      </c>
      <c r="F382" s="211">
        <v>3.8342000000000001</v>
      </c>
      <c r="G382" s="211">
        <v>4.3254999999999999</v>
      </c>
      <c r="H382" s="211"/>
      <c r="I382" s="211"/>
    </row>
    <row r="383" spans="1:11" x14ac:dyDescent="0.3">
      <c r="A383" s="186">
        <f t="shared" si="10"/>
        <v>42930</v>
      </c>
      <c r="B383" s="183">
        <f t="shared" si="13"/>
        <v>3.8626999999999995E-2</v>
      </c>
      <c r="C383" s="183">
        <f t="shared" si="13"/>
        <v>4.3102000000000001E-2</v>
      </c>
      <c r="E383" s="210">
        <v>42929</v>
      </c>
      <c r="F383" s="211">
        <v>3.8123999999999998</v>
      </c>
      <c r="G383" s="211">
        <v>4.3483999999999998</v>
      </c>
      <c r="H383" s="211"/>
      <c r="I383" s="211"/>
    </row>
    <row r="384" spans="1:11" x14ac:dyDescent="0.3">
      <c r="A384" s="186">
        <f t="shared" si="10"/>
        <v>42933</v>
      </c>
      <c r="B384" s="183">
        <f t="shared" si="13"/>
        <v>3.8296000000000004E-2</v>
      </c>
      <c r="C384" s="183">
        <f t="shared" si="13"/>
        <v>4.3228999999999997E-2</v>
      </c>
      <c r="E384" s="210">
        <v>42930</v>
      </c>
      <c r="F384" s="213">
        <v>3.8626999999999998</v>
      </c>
      <c r="G384" s="211">
        <v>4.3102</v>
      </c>
      <c r="H384" s="211"/>
      <c r="I384" s="211"/>
    </row>
    <row r="385" spans="1:9" x14ac:dyDescent="0.3">
      <c r="A385" s="210">
        <v>42934</v>
      </c>
      <c r="B385" s="200">
        <f>F386/100</f>
        <v>3.7360000000000004E-2</v>
      </c>
      <c r="C385" s="200">
        <f>G386/100</f>
        <v>4.2004E-2</v>
      </c>
      <c r="E385" s="210">
        <v>42933</v>
      </c>
      <c r="F385" s="211">
        <v>3.8296000000000001</v>
      </c>
      <c r="G385" s="211">
        <v>4.3228999999999997</v>
      </c>
      <c r="H385" s="211"/>
      <c r="I385" s="211"/>
    </row>
    <row r="386" spans="1:9" x14ac:dyDescent="0.3">
      <c r="A386" s="210">
        <v>42935</v>
      </c>
      <c r="B386" s="200">
        <f t="shared" ref="B386:C387" si="14">F387/100</f>
        <v>3.8048999999999999E-2</v>
      </c>
      <c r="C386" s="200">
        <f t="shared" si="14"/>
        <v>4.2811000000000002E-2</v>
      </c>
      <c r="E386" s="210">
        <v>42934</v>
      </c>
      <c r="F386" s="211">
        <v>3.7360000000000002</v>
      </c>
      <c r="G386" s="211">
        <v>4.2004000000000001</v>
      </c>
      <c r="H386" s="211"/>
      <c r="I386" s="211"/>
    </row>
    <row r="387" spans="1:9" x14ac:dyDescent="0.3">
      <c r="A387" s="210">
        <v>42936</v>
      </c>
      <c r="B387" s="200">
        <f t="shared" si="14"/>
        <v>3.7612E-2</v>
      </c>
      <c r="C387" s="200">
        <f t="shared" si="14"/>
        <v>4.2774E-2</v>
      </c>
      <c r="E387" s="210">
        <v>42935</v>
      </c>
      <c r="F387" s="211">
        <v>3.8048999999999999</v>
      </c>
      <c r="G387" s="211">
        <v>4.2811000000000003</v>
      </c>
      <c r="H387" s="211"/>
      <c r="I387" s="211"/>
    </row>
    <row r="388" spans="1:9" x14ac:dyDescent="0.3">
      <c r="A388" s="210">
        <v>42937</v>
      </c>
      <c r="B388" s="200">
        <f>F389/100</f>
        <v>3.8477000000000004E-2</v>
      </c>
      <c r="C388" s="200">
        <f>G389/100</f>
        <v>4.3007999999999998E-2</v>
      </c>
      <c r="E388" s="210">
        <v>42936</v>
      </c>
      <c r="F388" s="211">
        <v>3.7612000000000001</v>
      </c>
      <c r="G388" s="211">
        <v>4.2774000000000001</v>
      </c>
      <c r="H388" s="211"/>
      <c r="I388" s="211"/>
    </row>
    <row r="389" spans="1:9" x14ac:dyDescent="0.3">
      <c r="A389" s="210">
        <v>42940</v>
      </c>
      <c r="B389" s="200">
        <f t="shared" ref="B389:C404" si="15">F390/100</f>
        <v>3.8759000000000002E-2</v>
      </c>
      <c r="C389" s="200">
        <f t="shared" si="15"/>
        <v>4.2887000000000002E-2</v>
      </c>
      <c r="E389" s="210">
        <v>42937</v>
      </c>
      <c r="F389" s="211">
        <v>3.8477000000000001</v>
      </c>
      <c r="G389" s="211">
        <v>4.3007999999999997</v>
      </c>
      <c r="H389" s="211"/>
      <c r="I389" s="211"/>
    </row>
    <row r="390" spans="1:9" x14ac:dyDescent="0.3">
      <c r="A390" s="210">
        <v>42941</v>
      </c>
      <c r="B390" s="200">
        <f t="shared" si="15"/>
        <v>3.8765000000000001E-2</v>
      </c>
      <c r="C390" s="200">
        <f t="shared" si="15"/>
        <v>4.3103999999999996E-2</v>
      </c>
      <c r="E390" s="210">
        <v>42940</v>
      </c>
      <c r="F390" s="211">
        <v>3.8759000000000001</v>
      </c>
      <c r="G390" s="211">
        <v>4.2887000000000004</v>
      </c>
      <c r="H390" s="211"/>
      <c r="I390" s="211"/>
    </row>
    <row r="391" spans="1:9" x14ac:dyDescent="0.3">
      <c r="A391" s="210">
        <v>42942</v>
      </c>
      <c r="B391" s="200">
        <f t="shared" si="15"/>
        <v>4.0400999999999999E-2</v>
      </c>
      <c r="C391" s="200">
        <f t="shared" si="15"/>
        <v>4.3299999999999998E-2</v>
      </c>
      <c r="E391" s="210">
        <v>42941</v>
      </c>
      <c r="F391" s="211">
        <v>3.8765000000000001</v>
      </c>
      <c r="G391" s="211">
        <v>4.3103999999999996</v>
      </c>
      <c r="H391" s="211"/>
      <c r="I391" s="211"/>
    </row>
    <row r="392" spans="1:9" x14ac:dyDescent="0.3">
      <c r="A392" s="210">
        <v>42943</v>
      </c>
      <c r="B392" s="200">
        <f t="shared" si="15"/>
        <v>3.9199999999999999E-2</v>
      </c>
      <c r="C392" s="200">
        <f t="shared" si="15"/>
        <v>4.3156999999999994E-2</v>
      </c>
      <c r="E392" s="210">
        <v>42942</v>
      </c>
      <c r="F392" s="211">
        <v>4.0400999999999998</v>
      </c>
      <c r="G392" s="211">
        <v>4.33</v>
      </c>
      <c r="H392" s="211"/>
      <c r="I392" s="211"/>
    </row>
    <row r="393" spans="1:9" x14ac:dyDescent="0.3">
      <c r="A393" s="210">
        <v>42944</v>
      </c>
      <c r="B393" s="200">
        <f t="shared" si="15"/>
        <v>3.9938000000000001E-2</v>
      </c>
      <c r="C393" s="200">
        <f t="shared" si="15"/>
        <v>4.2986000000000003E-2</v>
      </c>
      <c r="E393" s="210">
        <v>42943</v>
      </c>
      <c r="F393" s="211">
        <v>3.92</v>
      </c>
      <c r="G393" s="211">
        <v>4.3156999999999996</v>
      </c>
      <c r="H393" s="211"/>
      <c r="I393" s="211"/>
    </row>
    <row r="394" spans="1:9" x14ac:dyDescent="0.3">
      <c r="A394" s="210">
        <v>42947</v>
      </c>
      <c r="B394" s="200">
        <f t="shared" si="15"/>
        <v>3.9951E-2</v>
      </c>
      <c r="C394" s="200">
        <f t="shared" si="15"/>
        <v>4.2857000000000006E-2</v>
      </c>
      <c r="E394" s="210">
        <v>42944</v>
      </c>
      <c r="F394" s="211">
        <v>3.9937999999999998</v>
      </c>
      <c r="G394" s="211">
        <v>4.2986000000000004</v>
      </c>
      <c r="H394" s="211"/>
      <c r="I394" s="211"/>
    </row>
    <row r="395" spans="1:9" x14ac:dyDescent="0.3">
      <c r="A395" s="210">
        <v>42948</v>
      </c>
      <c r="B395" s="200">
        <f t="shared" si="15"/>
        <v>3.8389E-2</v>
      </c>
      <c r="C395" s="200">
        <f t="shared" si="15"/>
        <v>4.3373999999999996E-2</v>
      </c>
      <c r="E395" s="256">
        <v>42947</v>
      </c>
      <c r="F395" s="257">
        <v>3.9950999999999999</v>
      </c>
      <c r="G395" s="257">
        <v>4.2857000000000003</v>
      </c>
      <c r="H395" s="211"/>
      <c r="I395" s="211"/>
    </row>
    <row r="396" spans="1:9" x14ac:dyDescent="0.3">
      <c r="A396" s="210">
        <v>42949</v>
      </c>
      <c r="B396" s="200">
        <f t="shared" si="15"/>
        <v>4.0087999999999999E-2</v>
      </c>
      <c r="C396" s="200">
        <f t="shared" si="15"/>
        <v>4.3589999999999997E-2</v>
      </c>
      <c r="E396" s="210">
        <v>42948</v>
      </c>
      <c r="F396" s="211">
        <v>3.8389000000000002</v>
      </c>
      <c r="G396" s="211">
        <v>4.3373999999999997</v>
      </c>
      <c r="H396" s="211"/>
      <c r="I396" s="211"/>
    </row>
    <row r="397" spans="1:9" x14ac:dyDescent="0.3">
      <c r="A397" s="210">
        <v>42950</v>
      </c>
      <c r="B397" s="200">
        <f t="shared" si="15"/>
        <v>3.9003999999999997E-2</v>
      </c>
      <c r="C397" s="200">
        <f t="shared" si="15"/>
        <v>4.3656E-2</v>
      </c>
      <c r="E397" s="210">
        <v>42949</v>
      </c>
      <c r="F397" s="211">
        <v>4.0087999999999999</v>
      </c>
      <c r="G397" s="211">
        <v>4.359</v>
      </c>
      <c r="H397" s="211"/>
      <c r="I397" s="211"/>
    </row>
    <row r="398" spans="1:9" x14ac:dyDescent="0.3">
      <c r="A398" s="210">
        <v>42951</v>
      </c>
      <c r="B398" s="200">
        <f t="shared" si="15"/>
        <v>3.9030999999999996E-2</v>
      </c>
      <c r="C398" s="200">
        <f t="shared" si="15"/>
        <v>4.3776000000000002E-2</v>
      </c>
      <c r="E398" s="210">
        <v>42950</v>
      </c>
      <c r="F398" s="211">
        <v>3.9003999999999999</v>
      </c>
      <c r="G398" s="211">
        <v>4.3655999999999997</v>
      </c>
      <c r="H398" s="211"/>
      <c r="I398" s="211"/>
    </row>
    <row r="399" spans="1:9" x14ac:dyDescent="0.3">
      <c r="A399" s="210">
        <v>42954</v>
      </c>
      <c r="B399" s="200">
        <f t="shared" si="15"/>
        <v>3.8398000000000002E-2</v>
      </c>
      <c r="C399" s="200">
        <f t="shared" si="15"/>
        <v>4.3730999999999999E-2</v>
      </c>
      <c r="E399" s="210">
        <v>42951</v>
      </c>
      <c r="F399" s="211">
        <v>3.9030999999999998</v>
      </c>
      <c r="G399" s="211">
        <v>4.3776000000000002</v>
      </c>
      <c r="H399" s="211"/>
      <c r="I399" s="211"/>
    </row>
    <row r="400" spans="1:9" x14ac:dyDescent="0.3">
      <c r="A400" s="210">
        <v>42955</v>
      </c>
      <c r="B400" s="200">
        <f t="shared" si="15"/>
        <v>3.8103999999999999E-2</v>
      </c>
      <c r="C400" s="200">
        <f t="shared" si="15"/>
        <v>4.3971999999999997E-2</v>
      </c>
      <c r="E400" s="210">
        <v>42954</v>
      </c>
      <c r="F400" s="211">
        <v>3.8397999999999999</v>
      </c>
      <c r="G400" s="211">
        <v>4.3731</v>
      </c>
      <c r="H400" s="211"/>
      <c r="I400" s="211"/>
    </row>
    <row r="401" spans="1:9" x14ac:dyDescent="0.3">
      <c r="A401" s="210">
        <v>42956</v>
      </c>
      <c r="B401" s="200">
        <f t="shared" si="15"/>
        <v>3.8133E-2</v>
      </c>
      <c r="C401" s="200">
        <f t="shared" si="15"/>
        <v>4.4057000000000006E-2</v>
      </c>
      <c r="E401" s="210">
        <v>42955</v>
      </c>
      <c r="F401" s="211">
        <v>3.8104</v>
      </c>
      <c r="G401" s="211">
        <v>4.3971999999999998</v>
      </c>
      <c r="H401" s="211"/>
      <c r="I401" s="211"/>
    </row>
    <row r="402" spans="1:9" x14ac:dyDescent="0.3">
      <c r="A402" s="210">
        <v>42957</v>
      </c>
      <c r="B402" s="200">
        <f t="shared" si="15"/>
        <v>3.8073999999999997E-2</v>
      </c>
      <c r="C402" s="200">
        <f t="shared" si="15"/>
        <v>4.4173999999999998E-2</v>
      </c>
      <c r="E402" s="210">
        <v>42956</v>
      </c>
      <c r="F402" s="211">
        <v>3.8132999999999999</v>
      </c>
      <c r="G402" s="211">
        <v>4.4057000000000004</v>
      </c>
      <c r="H402" s="211"/>
      <c r="I402" s="211"/>
    </row>
    <row r="403" spans="1:9" x14ac:dyDescent="0.3">
      <c r="A403" s="210">
        <v>42958</v>
      </c>
      <c r="B403" s="200">
        <f t="shared" si="15"/>
        <v>3.7938E-2</v>
      </c>
      <c r="C403" s="200">
        <f t="shared" si="15"/>
        <v>4.4450999999999997E-2</v>
      </c>
      <c r="E403" s="210">
        <v>42957</v>
      </c>
      <c r="F403" s="211">
        <v>3.8073999999999999</v>
      </c>
      <c r="G403" s="211">
        <v>4.4173999999999998</v>
      </c>
      <c r="H403" s="211"/>
      <c r="I403" s="211"/>
    </row>
    <row r="404" spans="1:9" x14ac:dyDescent="0.3">
      <c r="A404" s="210">
        <v>42961</v>
      </c>
      <c r="B404" s="200">
        <f t="shared" si="15"/>
        <v>3.7719999999999997E-2</v>
      </c>
      <c r="C404" s="200">
        <f t="shared" si="15"/>
        <v>4.4561000000000003E-2</v>
      </c>
      <c r="E404" s="210">
        <v>42958</v>
      </c>
      <c r="F404" s="211">
        <v>3.7938000000000001</v>
      </c>
      <c r="G404" s="211">
        <v>4.4451000000000001</v>
      </c>
      <c r="H404" s="211"/>
      <c r="I404" s="211"/>
    </row>
    <row r="405" spans="1:9" x14ac:dyDescent="0.3">
      <c r="A405" s="210">
        <v>42962</v>
      </c>
      <c r="B405" s="200">
        <f t="shared" ref="B405:C420" si="16">F406/100</f>
        <v>3.8586999999999996E-2</v>
      </c>
      <c r="C405" s="200">
        <f t="shared" si="16"/>
        <v>4.4652000000000004E-2</v>
      </c>
      <c r="E405" s="210">
        <v>42961</v>
      </c>
      <c r="F405" s="211">
        <v>3.7719999999999998</v>
      </c>
      <c r="G405" s="211">
        <v>4.4561000000000002</v>
      </c>
      <c r="H405" s="211"/>
      <c r="I405" s="211"/>
    </row>
    <row r="406" spans="1:9" x14ac:dyDescent="0.3">
      <c r="A406" s="210">
        <v>42963</v>
      </c>
      <c r="B406" s="200">
        <f t="shared" si="16"/>
        <v>3.7836000000000002E-2</v>
      </c>
      <c r="C406" s="200">
        <f t="shared" si="16"/>
        <v>4.4809000000000002E-2</v>
      </c>
      <c r="E406" s="210">
        <v>42962</v>
      </c>
      <c r="F406" s="211">
        <v>3.8586999999999998</v>
      </c>
      <c r="G406" s="211">
        <v>4.4652000000000003</v>
      </c>
      <c r="H406" s="211"/>
      <c r="I406" s="211"/>
    </row>
    <row r="407" spans="1:9" x14ac:dyDescent="0.3">
      <c r="A407" s="210">
        <v>42964</v>
      </c>
      <c r="B407" s="200">
        <f t="shared" si="16"/>
        <v>3.8136000000000003E-2</v>
      </c>
      <c r="C407" s="200">
        <f t="shared" si="16"/>
        <v>4.4983000000000002E-2</v>
      </c>
      <c r="E407" s="210">
        <v>42963</v>
      </c>
      <c r="F407" s="211">
        <v>3.7835999999999999</v>
      </c>
      <c r="G407" s="211">
        <v>4.4809000000000001</v>
      </c>
      <c r="H407" s="211"/>
      <c r="I407" s="211"/>
    </row>
    <row r="408" spans="1:9" x14ac:dyDescent="0.3">
      <c r="A408" s="210">
        <v>42965</v>
      </c>
      <c r="B408" s="200">
        <f t="shared" si="16"/>
        <v>3.8816000000000003E-2</v>
      </c>
      <c r="C408" s="200">
        <f t="shared" si="16"/>
        <v>4.5023000000000001E-2</v>
      </c>
      <c r="E408" s="210">
        <v>42964</v>
      </c>
      <c r="F408" s="211">
        <v>3.8136000000000001</v>
      </c>
      <c r="G408" s="211">
        <v>4.4983000000000004</v>
      </c>
      <c r="H408" s="211"/>
      <c r="I408" s="211"/>
    </row>
    <row r="409" spans="1:9" x14ac:dyDescent="0.3">
      <c r="A409" s="210">
        <v>42968</v>
      </c>
      <c r="B409" s="200">
        <f t="shared" si="16"/>
        <v>3.8779000000000001E-2</v>
      </c>
      <c r="C409" s="200">
        <f t="shared" si="16"/>
        <v>4.4974E-2</v>
      </c>
      <c r="E409" s="256">
        <v>42965</v>
      </c>
      <c r="F409" s="211">
        <v>3.8816000000000002</v>
      </c>
      <c r="G409" s="211">
        <v>4.5023</v>
      </c>
      <c r="H409" s="211"/>
      <c r="I409" s="211"/>
    </row>
    <row r="410" spans="1:9" x14ac:dyDescent="0.3">
      <c r="A410" s="210">
        <v>42969</v>
      </c>
      <c r="B410" s="200">
        <f t="shared" si="16"/>
        <v>4.0052000000000004E-2</v>
      </c>
      <c r="C410" s="200">
        <f t="shared" si="16"/>
        <v>4.5186999999999998E-2</v>
      </c>
      <c r="E410" s="210">
        <v>42968</v>
      </c>
      <c r="F410" s="211">
        <v>3.8778999999999999</v>
      </c>
      <c r="G410" s="211">
        <v>4.4973999999999998</v>
      </c>
      <c r="H410" s="211"/>
      <c r="I410" s="211"/>
    </row>
    <row r="411" spans="1:9" x14ac:dyDescent="0.3">
      <c r="A411" s="210">
        <v>42970</v>
      </c>
      <c r="B411" s="200">
        <f t="shared" si="16"/>
        <v>3.9702000000000001E-2</v>
      </c>
      <c r="C411" s="200">
        <f t="shared" si="16"/>
        <v>4.5508E-2</v>
      </c>
      <c r="E411" s="210">
        <v>42969</v>
      </c>
      <c r="F411" s="211">
        <v>4.0052000000000003</v>
      </c>
      <c r="G411" s="211">
        <v>4.5186999999999999</v>
      </c>
      <c r="H411" s="211"/>
      <c r="I411" s="211"/>
    </row>
    <row r="412" spans="1:9" x14ac:dyDescent="0.3">
      <c r="A412" s="210">
        <v>42971</v>
      </c>
      <c r="B412" s="200">
        <f t="shared" si="16"/>
        <v>3.9740000000000004E-2</v>
      </c>
      <c r="C412" s="200">
        <f t="shared" si="16"/>
        <v>4.5721999999999999E-2</v>
      </c>
      <c r="E412" s="210">
        <v>42970</v>
      </c>
      <c r="F412" s="211">
        <v>3.9702000000000002</v>
      </c>
      <c r="G412" s="211">
        <v>4.5507999999999997</v>
      </c>
      <c r="H412" s="211"/>
      <c r="I412" s="211"/>
    </row>
    <row r="413" spans="1:9" x14ac:dyDescent="0.3">
      <c r="A413" s="210">
        <v>42972</v>
      </c>
      <c r="B413" s="200">
        <f t="shared" si="16"/>
        <v>4.0818E-2</v>
      </c>
      <c r="C413" s="200">
        <f t="shared" si="16"/>
        <v>4.5941000000000003E-2</v>
      </c>
      <c r="E413" s="210">
        <v>42971</v>
      </c>
      <c r="F413" s="211">
        <v>3.9740000000000002</v>
      </c>
      <c r="G413" s="211">
        <v>4.5721999999999996</v>
      </c>
      <c r="H413" s="211"/>
      <c r="I413" s="211"/>
    </row>
    <row r="414" spans="1:9" x14ac:dyDescent="0.3">
      <c r="A414" s="273">
        <v>42975</v>
      </c>
      <c r="B414" s="200">
        <f t="shared" si="16"/>
        <v>4.0377999999999997E-2</v>
      </c>
      <c r="C414" s="200">
        <f t="shared" si="16"/>
        <v>4.5989000000000002E-2</v>
      </c>
      <c r="E414" s="256">
        <v>42972</v>
      </c>
      <c r="F414" s="211">
        <v>4.0818000000000003</v>
      </c>
      <c r="G414" s="211">
        <v>4.5941000000000001</v>
      </c>
      <c r="H414" s="211">
        <f>F414-F409</f>
        <v>0.20020000000000016</v>
      </c>
      <c r="I414" s="211">
        <f>G414-G409</f>
        <v>9.1800000000000104E-2</v>
      </c>
    </row>
    <row r="415" spans="1:9" x14ac:dyDescent="0.3">
      <c r="A415" s="273">
        <v>42976</v>
      </c>
      <c r="B415" s="200">
        <f t="shared" si="16"/>
        <v>4.1749000000000001E-2</v>
      </c>
      <c r="C415" s="200">
        <f t="shared" si="16"/>
        <v>4.6111000000000006E-2</v>
      </c>
      <c r="E415" s="210">
        <v>42975</v>
      </c>
      <c r="F415" s="211">
        <v>4.0377999999999998</v>
      </c>
      <c r="G415" s="211">
        <v>4.5989000000000004</v>
      </c>
      <c r="H415" s="211">
        <f>F414-F395</f>
        <v>8.6700000000000443E-2</v>
      </c>
      <c r="I415" s="211">
        <f>G414-G395</f>
        <v>0.30839999999999979</v>
      </c>
    </row>
    <row r="416" spans="1:9" x14ac:dyDescent="0.3">
      <c r="A416" s="273">
        <v>42977</v>
      </c>
      <c r="B416" s="200">
        <f t="shared" si="16"/>
        <v>4.2111000000000003E-2</v>
      </c>
      <c r="C416" s="200">
        <f t="shared" si="16"/>
        <v>4.6689000000000001E-2</v>
      </c>
      <c r="E416" s="210">
        <v>42976</v>
      </c>
      <c r="F416" s="211">
        <v>4.1749000000000001</v>
      </c>
      <c r="G416" s="211">
        <v>4.6111000000000004</v>
      </c>
    </row>
    <row r="417" spans="1:9" x14ac:dyDescent="0.3">
      <c r="A417" s="273">
        <v>42978</v>
      </c>
      <c r="B417" s="200">
        <f t="shared" si="16"/>
        <v>4.5162000000000008E-2</v>
      </c>
      <c r="C417" s="200">
        <f t="shared" si="16"/>
        <v>4.6900000000000004E-2</v>
      </c>
      <c r="E417" s="210">
        <v>42977</v>
      </c>
      <c r="F417" s="211">
        <v>4.2111000000000001</v>
      </c>
      <c r="G417" s="211">
        <v>4.6688999999999998</v>
      </c>
    </row>
    <row r="418" spans="1:9" x14ac:dyDescent="0.3">
      <c r="A418" s="273">
        <v>42979</v>
      </c>
      <c r="B418" s="200">
        <f t="shared" si="16"/>
        <v>4.6106999999999995E-2</v>
      </c>
      <c r="C418" s="200">
        <f t="shared" si="16"/>
        <v>4.7129000000000004E-2</v>
      </c>
      <c r="E418" s="268">
        <v>42978</v>
      </c>
      <c r="F418" s="269">
        <v>4.5162000000000004</v>
      </c>
      <c r="G418" s="269">
        <v>4.6900000000000004</v>
      </c>
    </row>
    <row r="419" spans="1:9" x14ac:dyDescent="0.3">
      <c r="A419" s="273">
        <v>42982</v>
      </c>
      <c r="B419" s="200">
        <f t="shared" si="16"/>
        <v>4.6096000000000005E-2</v>
      </c>
      <c r="C419" s="200">
        <f t="shared" si="16"/>
        <v>4.7038000000000003E-2</v>
      </c>
      <c r="E419" s="262">
        <v>42979</v>
      </c>
      <c r="F419" s="211">
        <v>4.6106999999999996</v>
      </c>
      <c r="G419" s="211">
        <v>4.7129000000000003</v>
      </c>
    </row>
    <row r="420" spans="1:9" x14ac:dyDescent="0.3">
      <c r="A420" s="273">
        <v>42983</v>
      </c>
      <c r="B420" s="200">
        <f t="shared" si="16"/>
        <v>4.6851000000000004E-2</v>
      </c>
      <c r="C420" s="200">
        <f t="shared" si="16"/>
        <v>4.7394999999999993E-2</v>
      </c>
      <c r="E420" s="210">
        <v>42982</v>
      </c>
      <c r="F420" s="211">
        <v>4.6096000000000004</v>
      </c>
      <c r="G420" s="211">
        <v>4.7038000000000002</v>
      </c>
    </row>
    <row r="421" spans="1:9" x14ac:dyDescent="0.3">
      <c r="A421" s="273">
        <v>42984</v>
      </c>
      <c r="B421" s="200">
        <f t="shared" ref="B421:C423" si="17">F422/100</f>
        <v>4.6875E-2</v>
      </c>
      <c r="C421" s="200">
        <f t="shared" si="17"/>
        <v>4.7306000000000001E-2</v>
      </c>
      <c r="E421" s="210">
        <v>42983</v>
      </c>
      <c r="F421" s="211">
        <v>4.6851000000000003</v>
      </c>
      <c r="G421" s="211">
        <v>4.7394999999999996</v>
      </c>
    </row>
    <row r="422" spans="1:9" x14ac:dyDescent="0.3">
      <c r="A422" s="273">
        <v>42985</v>
      </c>
      <c r="B422" s="200">
        <f t="shared" si="17"/>
        <v>4.7529000000000002E-2</v>
      </c>
      <c r="C422" s="200">
        <f t="shared" si="17"/>
        <v>4.7363999999999996E-2</v>
      </c>
      <c r="E422" s="210">
        <v>42984</v>
      </c>
      <c r="F422" s="211">
        <v>4.6875</v>
      </c>
      <c r="G422" s="211">
        <v>4.7305999999999999</v>
      </c>
    </row>
    <row r="423" spans="1:9" x14ac:dyDescent="0.3">
      <c r="A423" s="273">
        <v>42986</v>
      </c>
      <c r="B423" s="200">
        <f t="shared" si="17"/>
        <v>4.7135999999999997E-2</v>
      </c>
      <c r="C423" s="200">
        <f t="shared" si="17"/>
        <v>4.6873999999999999E-2</v>
      </c>
      <c r="E423" s="210">
        <v>42985</v>
      </c>
      <c r="F423" s="211">
        <v>4.7529000000000003</v>
      </c>
      <c r="G423" s="211">
        <v>4.7363999999999997</v>
      </c>
    </row>
    <row r="424" spans="1:9" x14ac:dyDescent="0.3">
      <c r="A424" s="210">
        <v>42989</v>
      </c>
      <c r="B424" s="200">
        <f t="shared" ref="B424:B429" si="18">F425/100</f>
        <v>4.5533000000000004E-2</v>
      </c>
      <c r="C424" s="200">
        <f t="shared" ref="C424:C429" si="19">G425/100</f>
        <v>4.5053999999999997E-2</v>
      </c>
      <c r="E424" s="262">
        <v>42986</v>
      </c>
      <c r="F424" s="213">
        <v>4.7135999999999996</v>
      </c>
      <c r="G424" s="213">
        <v>4.6874000000000002</v>
      </c>
      <c r="H424" s="2">
        <f>F424-F419</f>
        <v>0.10289999999999999</v>
      </c>
      <c r="I424" s="2">
        <f>G424-G419</f>
        <v>-2.5500000000000078E-2</v>
      </c>
    </row>
    <row r="425" spans="1:9" x14ac:dyDescent="0.3">
      <c r="A425" s="210">
        <v>42990</v>
      </c>
      <c r="B425" s="200">
        <f t="shared" si="18"/>
        <v>4.4654999999999993E-2</v>
      </c>
      <c r="C425" s="200">
        <f t="shared" si="19"/>
        <v>4.4989999999999995E-2</v>
      </c>
      <c r="E425" s="262">
        <v>42989</v>
      </c>
      <c r="F425" s="213">
        <v>4.5533000000000001</v>
      </c>
      <c r="G425" s="213">
        <v>4.5053999999999998</v>
      </c>
      <c r="H425" s="2">
        <f>F424-F418</f>
        <v>0.19739999999999913</v>
      </c>
      <c r="I425" s="2">
        <f>G424-G418</f>
        <v>-2.6000000000001577E-3</v>
      </c>
    </row>
    <row r="426" spans="1:9" x14ac:dyDescent="0.3">
      <c r="A426" s="210">
        <v>42991</v>
      </c>
      <c r="B426" s="200">
        <f t="shared" si="18"/>
        <v>4.4608000000000002E-2</v>
      </c>
      <c r="C426" s="200">
        <f t="shared" si="19"/>
        <v>4.3574000000000002E-2</v>
      </c>
      <c r="E426" s="210">
        <v>42990</v>
      </c>
      <c r="F426" s="211">
        <v>4.4654999999999996</v>
      </c>
      <c r="G426" s="211">
        <v>4.4989999999999997</v>
      </c>
    </row>
    <row r="427" spans="1:9" x14ac:dyDescent="0.3">
      <c r="A427" s="210">
        <v>42992</v>
      </c>
      <c r="B427" s="200">
        <f t="shared" si="18"/>
        <v>4.5094000000000002E-2</v>
      </c>
      <c r="C427" s="200">
        <f t="shared" si="19"/>
        <v>4.4785000000000005E-2</v>
      </c>
      <c r="E427" s="210">
        <v>42991</v>
      </c>
      <c r="F427" s="211">
        <v>4.4607999999999999</v>
      </c>
      <c r="G427" s="211">
        <v>4.3574000000000002</v>
      </c>
    </row>
    <row r="428" spans="1:9" x14ac:dyDescent="0.3">
      <c r="A428" s="210">
        <v>42993</v>
      </c>
      <c r="B428" s="200">
        <f t="shared" si="18"/>
        <v>4.5210999999999994E-2</v>
      </c>
      <c r="C428" s="200">
        <f t="shared" si="19"/>
        <v>4.4191000000000001E-2</v>
      </c>
      <c r="E428" s="210">
        <v>42992</v>
      </c>
      <c r="F428" s="211">
        <v>4.5094000000000003</v>
      </c>
      <c r="G428" s="211">
        <v>4.4785000000000004</v>
      </c>
    </row>
    <row r="429" spans="1:9" x14ac:dyDescent="0.3">
      <c r="A429" s="210">
        <v>42996</v>
      </c>
      <c r="B429" s="200">
        <f t="shared" si="18"/>
        <v>4.4842000000000007E-2</v>
      </c>
      <c r="C429" s="200">
        <f t="shared" si="19"/>
        <v>4.4249999999999998E-2</v>
      </c>
      <c r="E429" s="210">
        <v>42993</v>
      </c>
      <c r="F429" s="211">
        <v>4.5210999999999997</v>
      </c>
      <c r="G429" s="211">
        <v>4.4191000000000003</v>
      </c>
    </row>
    <row r="430" spans="1:9" x14ac:dyDescent="0.3">
      <c r="A430" s="210">
        <v>42997</v>
      </c>
      <c r="B430" s="200">
        <f t="shared" ref="B430:B440" si="20">F431/100</f>
        <v>4.4261000000000002E-2</v>
      </c>
      <c r="C430" s="200">
        <f t="shared" ref="C430:C440" si="21">G431/100</f>
        <v>4.4436000000000003E-2</v>
      </c>
      <c r="E430" s="275">
        <v>42996</v>
      </c>
      <c r="F430" s="276">
        <v>4.4842000000000004</v>
      </c>
      <c r="G430" s="276">
        <v>4.4249999999999998</v>
      </c>
      <c r="H430" s="277">
        <f>F430-F424</f>
        <v>-0.22939999999999916</v>
      </c>
      <c r="I430" s="277">
        <f>G430-G424</f>
        <v>-0.26240000000000041</v>
      </c>
    </row>
    <row r="431" spans="1:9" x14ac:dyDescent="0.3">
      <c r="A431" s="210">
        <v>42998</v>
      </c>
      <c r="B431" s="200">
        <f t="shared" si="20"/>
        <v>4.5231E-2</v>
      </c>
      <c r="C431" s="200">
        <f t="shared" si="21"/>
        <v>4.5105000000000006E-2</v>
      </c>
      <c r="E431" s="210">
        <v>42997</v>
      </c>
      <c r="F431" s="211">
        <v>4.4260999999999999</v>
      </c>
      <c r="G431" s="211">
        <v>4.4436</v>
      </c>
      <c r="H431" s="278">
        <f>F430-F418</f>
        <v>-3.2000000000000028E-2</v>
      </c>
      <c r="I431" s="278">
        <f>G430-G418</f>
        <v>-0.26500000000000057</v>
      </c>
    </row>
    <row r="432" spans="1:9" x14ac:dyDescent="0.3">
      <c r="A432" s="210">
        <v>42999</v>
      </c>
      <c r="B432" s="200">
        <f t="shared" si="20"/>
        <v>4.5505000000000004E-2</v>
      </c>
      <c r="C432" s="200">
        <f t="shared" si="21"/>
        <v>4.4736999999999999E-2</v>
      </c>
      <c r="E432" s="210">
        <v>42998</v>
      </c>
      <c r="F432" s="211">
        <v>4.5231000000000003</v>
      </c>
      <c r="G432" s="211">
        <v>4.5105000000000004</v>
      </c>
    </row>
    <row r="433" spans="1:9" x14ac:dyDescent="0.3">
      <c r="A433" s="210">
        <v>43000</v>
      </c>
      <c r="B433" s="200">
        <f t="shared" si="20"/>
        <v>4.5894000000000004E-2</v>
      </c>
      <c r="C433" s="200">
        <f t="shared" si="21"/>
        <v>4.4592E-2</v>
      </c>
      <c r="E433" s="210">
        <v>42999</v>
      </c>
      <c r="F433" s="211">
        <v>4.5505000000000004</v>
      </c>
      <c r="G433" s="211">
        <v>4.4737</v>
      </c>
    </row>
    <row r="434" spans="1:9" x14ac:dyDescent="0.3">
      <c r="A434" s="210">
        <v>43003</v>
      </c>
      <c r="B434" s="200">
        <f t="shared" si="20"/>
        <v>4.5101000000000002E-2</v>
      </c>
      <c r="C434" s="200">
        <f t="shared" si="21"/>
        <v>4.4305000000000004E-2</v>
      </c>
      <c r="E434" s="210">
        <v>43000</v>
      </c>
      <c r="F434" s="211">
        <v>4.5894000000000004</v>
      </c>
      <c r="G434" s="211">
        <v>4.4592000000000001</v>
      </c>
      <c r="H434" s="214">
        <f>F434-F429</f>
        <v>6.8300000000000693E-2</v>
      </c>
      <c r="I434" s="214">
        <f>G434-G429</f>
        <v>4.0099999999999802E-2</v>
      </c>
    </row>
    <row r="435" spans="1:9" x14ac:dyDescent="0.3">
      <c r="A435" s="210">
        <v>43004</v>
      </c>
      <c r="B435" s="200">
        <f t="shared" si="20"/>
        <v>4.5983999999999997E-2</v>
      </c>
      <c r="C435" s="200">
        <f t="shared" si="21"/>
        <v>4.4299999999999999E-2</v>
      </c>
      <c r="E435" s="210">
        <v>43003</v>
      </c>
      <c r="F435" s="211">
        <v>4.5101000000000004</v>
      </c>
      <c r="G435" s="211">
        <v>4.4305000000000003</v>
      </c>
      <c r="H435" s="278">
        <f>F434-F418</f>
        <v>7.3199999999999932E-2</v>
      </c>
      <c r="I435" s="278">
        <f>G434-G418</f>
        <v>-0.23080000000000034</v>
      </c>
    </row>
    <row r="436" spans="1:9" x14ac:dyDescent="0.3">
      <c r="A436" s="210">
        <v>43005</v>
      </c>
      <c r="B436" s="200">
        <f t="shared" si="20"/>
        <v>4.5746000000000002E-2</v>
      </c>
      <c r="C436" s="200">
        <f t="shared" si="21"/>
        <v>4.5175E-2</v>
      </c>
      <c r="E436" s="210">
        <v>43004</v>
      </c>
      <c r="F436" s="211">
        <v>4.5983999999999998</v>
      </c>
      <c r="G436" s="211">
        <v>4.43</v>
      </c>
    </row>
    <row r="437" spans="1:9" x14ac:dyDescent="0.3">
      <c r="A437" s="210">
        <v>43006</v>
      </c>
      <c r="B437" s="200">
        <f t="shared" si="20"/>
        <v>4.6483999999999998E-2</v>
      </c>
      <c r="C437" s="200">
        <f t="shared" si="21"/>
        <v>4.5412000000000001E-2</v>
      </c>
      <c r="E437" s="210">
        <v>43005</v>
      </c>
      <c r="F437" s="211">
        <v>4.5746000000000002</v>
      </c>
      <c r="G437" s="211">
        <v>4.5175000000000001</v>
      </c>
    </row>
    <row r="438" spans="1:9" x14ac:dyDescent="0.3">
      <c r="A438" s="210">
        <v>43007</v>
      </c>
      <c r="B438" s="200">
        <f t="shared" si="20"/>
        <v>4.6688E-2</v>
      </c>
      <c r="C438" s="200">
        <f t="shared" si="21"/>
        <v>4.6500000000000007E-2</v>
      </c>
      <c r="E438" s="210">
        <v>43006</v>
      </c>
      <c r="F438" s="211">
        <v>4.6483999999999996</v>
      </c>
      <c r="G438" s="211">
        <v>4.5411999999999999</v>
      </c>
    </row>
    <row r="439" spans="1:9" x14ac:dyDescent="0.3">
      <c r="A439" s="210">
        <v>43008</v>
      </c>
      <c r="B439" s="200">
        <f t="shared" si="20"/>
        <v>4.3955000000000001E-2</v>
      </c>
      <c r="C439" s="200">
        <f t="shared" si="21"/>
        <v>4.4999999999999998E-2</v>
      </c>
      <c r="E439" s="210">
        <v>43007</v>
      </c>
      <c r="F439" s="211">
        <v>4.6688000000000001</v>
      </c>
      <c r="G439" s="211">
        <v>4.6500000000000004</v>
      </c>
    </row>
    <row r="440" spans="1:9" x14ac:dyDescent="0.3">
      <c r="A440" s="210">
        <v>43017</v>
      </c>
      <c r="B440" s="200">
        <f t="shared" si="20"/>
        <v>4.3625999999999998E-2</v>
      </c>
      <c r="C440" s="200">
        <f t="shared" si="21"/>
        <v>4.4999999999999998E-2</v>
      </c>
      <c r="E440" s="262">
        <v>43008</v>
      </c>
      <c r="F440" s="211">
        <v>4.3955000000000002</v>
      </c>
      <c r="G440" s="211">
        <v>4.5</v>
      </c>
      <c r="H440" s="206">
        <f>F440-F434</f>
        <v>-0.19390000000000018</v>
      </c>
      <c r="I440" s="214">
        <f>G440-G434</f>
        <v>4.0799999999999947E-2</v>
      </c>
    </row>
    <row r="441" spans="1:9" x14ac:dyDescent="0.3">
      <c r="A441" s="186"/>
      <c r="B441" s="200"/>
      <c r="C441" s="200"/>
      <c r="E441" s="210">
        <v>43017</v>
      </c>
      <c r="F441" s="211">
        <v>4.3625999999999996</v>
      </c>
      <c r="G441" s="211">
        <v>4.5</v>
      </c>
      <c r="H441" s="206">
        <f>F440-F418</f>
        <v>-0.12070000000000025</v>
      </c>
      <c r="I441" s="205">
        <f>G440-G418</f>
        <v>-0.19000000000000039</v>
      </c>
    </row>
    <row r="442" spans="1:9" x14ac:dyDescent="0.3">
      <c r="A442" s="186"/>
      <c r="B442" s="200"/>
      <c r="C442" s="200"/>
    </row>
    <row r="443" spans="1:9" x14ac:dyDescent="0.3">
      <c r="A443" s="186"/>
      <c r="B443" s="200"/>
      <c r="C443" s="200"/>
    </row>
    <row r="444" spans="1:9" x14ac:dyDescent="0.3">
      <c r="A444" s="186"/>
      <c r="B444" s="200"/>
      <c r="C444" s="200"/>
    </row>
    <row r="445" spans="1:9" x14ac:dyDescent="0.3">
      <c r="A445" s="186"/>
      <c r="B445" s="200"/>
      <c r="C445" s="200"/>
    </row>
    <row r="446" spans="1:9" x14ac:dyDescent="0.3">
      <c r="A446" s="186"/>
      <c r="B446" s="200"/>
      <c r="C446" s="200"/>
    </row>
    <row r="447" spans="1:9" x14ac:dyDescent="0.3">
      <c r="A447" s="186"/>
      <c r="B447" s="200"/>
      <c r="C447" s="200"/>
    </row>
    <row r="448" spans="1:9" x14ac:dyDescent="0.3">
      <c r="A448" s="186"/>
      <c r="B448" s="200"/>
      <c r="C448" s="200"/>
    </row>
    <row r="449" spans="1:3" x14ac:dyDescent="0.3">
      <c r="A449" s="186"/>
      <c r="B449" s="200"/>
      <c r="C449" s="200"/>
    </row>
    <row r="450" spans="1:3" x14ac:dyDescent="0.3">
      <c r="A450" s="186"/>
      <c r="B450" s="200"/>
      <c r="C450" s="200"/>
    </row>
    <row r="451" spans="1:3" x14ac:dyDescent="0.3">
      <c r="A451" s="186"/>
      <c r="B451" s="200"/>
      <c r="C451" s="200"/>
    </row>
    <row r="452" spans="1:3" x14ac:dyDescent="0.3">
      <c r="A452" s="186"/>
      <c r="B452" s="200"/>
      <c r="C452" s="200"/>
    </row>
    <row r="453" spans="1:3" x14ac:dyDescent="0.3">
      <c r="A453" s="186"/>
      <c r="B453" s="200"/>
      <c r="C453" s="200"/>
    </row>
    <row r="454" spans="1:3" x14ac:dyDescent="0.3">
      <c r="A454" s="186"/>
      <c r="B454" s="200"/>
      <c r="C454" s="200"/>
    </row>
    <row r="455" spans="1:3" x14ac:dyDescent="0.3">
      <c r="A455" s="186"/>
      <c r="B455" s="200"/>
      <c r="C455" s="200"/>
    </row>
    <row r="456" spans="1:3" x14ac:dyDescent="0.3">
      <c r="A456" s="186"/>
      <c r="B456" s="200"/>
      <c r="C456" s="200"/>
    </row>
    <row r="457" spans="1:3" x14ac:dyDescent="0.3">
      <c r="A457" s="186"/>
      <c r="B457" s="200"/>
      <c r="C457" s="200"/>
    </row>
    <row r="458" spans="1:3" x14ac:dyDescent="0.3">
      <c r="A458" s="186"/>
      <c r="B458" s="200"/>
      <c r="C458" s="200"/>
    </row>
    <row r="459" spans="1:3" x14ac:dyDescent="0.3">
      <c r="A459" s="186"/>
      <c r="B459" s="200"/>
      <c r="C459" s="200"/>
    </row>
    <row r="460" spans="1:3" x14ac:dyDescent="0.3">
      <c r="A460" s="186"/>
      <c r="B460" s="200"/>
      <c r="C460" s="200"/>
    </row>
    <row r="461" spans="1:3" x14ac:dyDescent="0.3">
      <c r="A461" s="186"/>
      <c r="B461" s="200"/>
      <c r="C461" s="200"/>
    </row>
    <row r="462" spans="1:3" x14ac:dyDescent="0.3">
      <c r="A462" s="186"/>
      <c r="B462" s="200"/>
      <c r="C462" s="200"/>
    </row>
    <row r="463" spans="1:3" x14ac:dyDescent="0.3">
      <c r="A463" s="186"/>
      <c r="B463" s="200"/>
      <c r="C463" s="200"/>
    </row>
    <row r="464" spans="1:3" x14ac:dyDescent="0.3">
      <c r="A464" s="186"/>
      <c r="B464" s="200"/>
      <c r="C464" s="200"/>
    </row>
    <row r="465" spans="1:3" x14ac:dyDescent="0.3">
      <c r="A465" s="186"/>
      <c r="B465" s="200"/>
      <c r="C465" s="200"/>
    </row>
    <row r="466" spans="1:3" x14ac:dyDescent="0.3">
      <c r="A466" s="186"/>
      <c r="B466" s="200"/>
      <c r="C466" s="200"/>
    </row>
    <row r="467" spans="1:3" x14ac:dyDescent="0.3">
      <c r="A467" s="186"/>
      <c r="B467" s="200"/>
      <c r="C467" s="200"/>
    </row>
    <row r="468" spans="1:3" x14ac:dyDescent="0.3">
      <c r="A468" s="186"/>
      <c r="B468" s="200"/>
      <c r="C468" s="200"/>
    </row>
    <row r="469" spans="1:3" x14ac:dyDescent="0.3">
      <c r="A469" s="186"/>
      <c r="B469" s="200"/>
      <c r="C469" s="200"/>
    </row>
    <row r="470" spans="1:3" x14ac:dyDescent="0.3">
      <c r="A470" s="186"/>
      <c r="B470" s="200"/>
      <c r="C470" s="200"/>
    </row>
    <row r="471" spans="1:3" x14ac:dyDescent="0.3">
      <c r="A471" s="186"/>
      <c r="B471" s="200"/>
      <c r="C471" s="200"/>
    </row>
    <row r="472" spans="1:3" x14ac:dyDescent="0.3">
      <c r="A472" s="186"/>
      <c r="B472" s="200"/>
      <c r="C472" s="200"/>
    </row>
    <row r="473" spans="1:3" x14ac:dyDescent="0.3">
      <c r="A473" s="186"/>
      <c r="B473" s="200"/>
      <c r="C473" s="200"/>
    </row>
    <row r="474" spans="1:3" x14ac:dyDescent="0.3">
      <c r="A474" s="186"/>
      <c r="B474" s="200"/>
      <c r="C474" s="200"/>
    </row>
    <row r="475" spans="1:3" x14ac:dyDescent="0.3">
      <c r="A475" s="186"/>
      <c r="B475" s="200"/>
      <c r="C475" s="200"/>
    </row>
    <row r="476" spans="1:3" x14ac:dyDescent="0.3">
      <c r="A476" s="186"/>
      <c r="B476" s="200"/>
      <c r="C476" s="200"/>
    </row>
    <row r="477" spans="1:3" x14ac:dyDescent="0.3">
      <c r="A477" s="186"/>
      <c r="B477" s="200"/>
      <c r="C477" s="200"/>
    </row>
    <row r="478" spans="1:3" x14ac:dyDescent="0.3">
      <c r="A478" s="186"/>
      <c r="B478" s="200"/>
      <c r="C478" s="200"/>
    </row>
    <row r="479" spans="1:3" x14ac:dyDescent="0.3">
      <c r="A479" s="186"/>
      <c r="B479" s="200"/>
      <c r="C479" s="200"/>
    </row>
    <row r="480" spans="1:3" x14ac:dyDescent="0.3">
      <c r="A480" s="186"/>
      <c r="B480" s="200"/>
      <c r="C480" s="200"/>
    </row>
    <row r="481" spans="1:3" x14ac:dyDescent="0.3">
      <c r="A481" s="186"/>
      <c r="B481" s="200"/>
      <c r="C481" s="200"/>
    </row>
    <row r="482" spans="1:3" x14ac:dyDescent="0.3">
      <c r="A482" s="186"/>
      <c r="B482" s="200"/>
      <c r="C482" s="200"/>
    </row>
    <row r="483" spans="1:3" x14ac:dyDescent="0.3">
      <c r="A483" s="186"/>
      <c r="B483" s="200"/>
      <c r="C483" s="200"/>
    </row>
    <row r="484" spans="1:3" x14ac:dyDescent="0.3">
      <c r="A484" s="186"/>
      <c r="B484" s="200"/>
      <c r="C484" s="200"/>
    </row>
    <row r="485" spans="1:3" x14ac:dyDescent="0.3">
      <c r="A485" s="186"/>
      <c r="B485" s="200"/>
      <c r="C485" s="200"/>
    </row>
    <row r="486" spans="1:3" x14ac:dyDescent="0.3">
      <c r="A486" s="186"/>
      <c r="B486" s="200"/>
      <c r="C486" s="200"/>
    </row>
    <row r="487" spans="1:3" x14ac:dyDescent="0.3">
      <c r="A487" s="186"/>
      <c r="B487" s="200"/>
      <c r="C487" s="200"/>
    </row>
    <row r="488" spans="1:3" x14ac:dyDescent="0.3">
      <c r="A488" s="186"/>
      <c r="B488" s="200"/>
      <c r="C488" s="200"/>
    </row>
    <row r="489" spans="1:3" x14ac:dyDescent="0.3">
      <c r="A489" s="186"/>
      <c r="B489" s="200"/>
      <c r="C489" s="200"/>
    </row>
    <row r="490" spans="1:3" x14ac:dyDescent="0.3">
      <c r="A490" s="186"/>
      <c r="B490" s="200"/>
      <c r="C490" s="200"/>
    </row>
    <row r="491" spans="1:3" x14ac:dyDescent="0.3">
      <c r="A491" s="186"/>
      <c r="B491" s="200"/>
      <c r="C491" s="200"/>
    </row>
    <row r="492" spans="1:3" x14ac:dyDescent="0.3">
      <c r="A492" s="186"/>
      <c r="B492" s="200"/>
      <c r="C492" s="200"/>
    </row>
    <row r="493" spans="1:3" x14ac:dyDescent="0.3">
      <c r="A493" s="186"/>
      <c r="B493" s="200"/>
      <c r="C493" s="200"/>
    </row>
    <row r="494" spans="1:3" x14ac:dyDescent="0.3">
      <c r="A494" s="186"/>
      <c r="B494" s="200"/>
      <c r="C494" s="200"/>
    </row>
    <row r="495" spans="1:3" x14ac:dyDescent="0.3">
      <c r="A495" s="186"/>
      <c r="B495" s="200"/>
      <c r="C495" s="200"/>
    </row>
    <row r="496" spans="1:3" x14ac:dyDescent="0.3">
      <c r="A496" s="186"/>
      <c r="B496" s="200"/>
      <c r="C496" s="200"/>
    </row>
    <row r="497" spans="1:3" x14ac:dyDescent="0.3">
      <c r="A497" s="186"/>
      <c r="B497" s="200"/>
      <c r="C497" s="200"/>
    </row>
    <row r="498" spans="1:3" x14ac:dyDescent="0.3">
      <c r="A498" s="186"/>
      <c r="B498" s="200"/>
      <c r="C498" s="200"/>
    </row>
    <row r="499" spans="1:3" x14ac:dyDescent="0.3">
      <c r="A499" s="186"/>
      <c r="B499" s="200"/>
      <c r="C499" s="200"/>
    </row>
    <row r="500" spans="1:3" x14ac:dyDescent="0.3">
      <c r="A500" s="186"/>
      <c r="B500" s="200"/>
      <c r="C500" s="200"/>
    </row>
    <row r="501" spans="1:3" x14ac:dyDescent="0.3">
      <c r="A501" s="186"/>
      <c r="B501" s="200"/>
      <c r="C501" s="200"/>
    </row>
    <row r="502" spans="1:3" x14ac:dyDescent="0.3">
      <c r="A502" s="186"/>
      <c r="B502" s="200"/>
      <c r="C502" s="200"/>
    </row>
    <row r="503" spans="1:3" x14ac:dyDescent="0.3">
      <c r="A503" s="186"/>
      <c r="B503" s="200"/>
      <c r="C503" s="200"/>
    </row>
    <row r="504" spans="1:3" x14ac:dyDescent="0.3">
      <c r="A504" s="186"/>
      <c r="B504" s="200"/>
      <c r="C504" s="200"/>
    </row>
    <row r="505" spans="1:3" x14ac:dyDescent="0.3">
      <c r="A505" s="186"/>
      <c r="B505" s="200"/>
      <c r="C505" s="200"/>
    </row>
    <row r="506" spans="1:3" x14ac:dyDescent="0.3">
      <c r="A506" s="186"/>
      <c r="B506" s="200"/>
      <c r="C506" s="200"/>
    </row>
    <row r="507" spans="1:3" x14ac:dyDescent="0.3">
      <c r="A507" s="186"/>
      <c r="B507" s="200"/>
      <c r="C507" s="200"/>
    </row>
    <row r="508" spans="1:3" x14ac:dyDescent="0.3">
      <c r="A508" s="186"/>
      <c r="B508" s="200"/>
      <c r="C508" s="200"/>
    </row>
    <row r="509" spans="1:3" x14ac:dyDescent="0.3">
      <c r="A509" s="186"/>
      <c r="B509" s="200"/>
      <c r="C509" s="200"/>
    </row>
    <row r="510" spans="1:3" x14ac:dyDescent="0.3">
      <c r="A510" s="186"/>
      <c r="B510" s="200"/>
      <c r="C510" s="200"/>
    </row>
    <row r="511" spans="1:3" x14ac:dyDescent="0.3">
      <c r="A511" s="186"/>
      <c r="B511" s="200"/>
      <c r="C511" s="200"/>
    </row>
    <row r="512" spans="1:3" x14ac:dyDescent="0.3">
      <c r="A512" s="186"/>
      <c r="B512" s="200"/>
      <c r="C512" s="200"/>
    </row>
    <row r="513" spans="1:3" x14ac:dyDescent="0.3">
      <c r="A513" s="186"/>
      <c r="B513" s="200"/>
      <c r="C513" s="200"/>
    </row>
    <row r="514" spans="1:3" x14ac:dyDescent="0.3">
      <c r="A514" s="186"/>
      <c r="B514" s="200"/>
      <c r="C514" s="200"/>
    </row>
    <row r="515" spans="1:3" x14ac:dyDescent="0.3">
      <c r="A515" s="186"/>
      <c r="B515" s="200"/>
      <c r="C515" s="200"/>
    </row>
    <row r="516" spans="1:3" x14ac:dyDescent="0.3">
      <c r="A516" s="186"/>
      <c r="B516" s="200"/>
      <c r="C516" s="200"/>
    </row>
    <row r="517" spans="1:3" x14ac:dyDescent="0.3">
      <c r="A517" s="186"/>
      <c r="B517" s="200"/>
      <c r="C517" s="200"/>
    </row>
    <row r="518" spans="1:3" x14ac:dyDescent="0.3">
      <c r="A518" s="186"/>
      <c r="B518" s="200"/>
      <c r="C518" s="200"/>
    </row>
    <row r="519" spans="1:3" x14ac:dyDescent="0.3">
      <c r="A519" s="186"/>
      <c r="B519" s="200"/>
      <c r="C519" s="200"/>
    </row>
    <row r="520" spans="1:3" x14ac:dyDescent="0.3">
      <c r="A520" s="186"/>
      <c r="B520" s="200"/>
      <c r="C520" s="200"/>
    </row>
    <row r="521" spans="1:3" x14ac:dyDescent="0.3">
      <c r="A521" s="186"/>
      <c r="B521" s="200"/>
      <c r="C521" s="200"/>
    </row>
    <row r="522" spans="1:3" x14ac:dyDescent="0.3">
      <c r="A522" s="186"/>
      <c r="B522" s="200"/>
      <c r="C522" s="200"/>
    </row>
    <row r="523" spans="1:3" x14ac:dyDescent="0.3">
      <c r="A523" s="186"/>
      <c r="B523" s="200"/>
      <c r="C523" s="200"/>
    </row>
    <row r="524" spans="1:3" x14ac:dyDescent="0.3">
      <c r="A524" s="186"/>
      <c r="B524" s="200"/>
      <c r="C524" s="200"/>
    </row>
    <row r="525" spans="1:3" x14ac:dyDescent="0.3">
      <c r="A525" s="186"/>
      <c r="B525" s="200"/>
      <c r="C525" s="200"/>
    </row>
    <row r="526" spans="1:3" x14ac:dyDescent="0.3">
      <c r="A526" s="186"/>
      <c r="B526" s="200"/>
      <c r="C526" s="200"/>
    </row>
    <row r="527" spans="1:3" x14ac:dyDescent="0.3">
      <c r="A527" s="186"/>
      <c r="B527" s="200"/>
      <c r="C527" s="200"/>
    </row>
    <row r="528" spans="1:3" x14ac:dyDescent="0.3">
      <c r="A528" s="186"/>
      <c r="B528" s="200"/>
      <c r="C528" s="200"/>
    </row>
    <row r="529" spans="1:3" x14ac:dyDescent="0.3">
      <c r="A529" s="186"/>
      <c r="B529" s="200"/>
      <c r="C529" s="200"/>
    </row>
    <row r="530" spans="1:3" x14ac:dyDescent="0.3">
      <c r="A530" s="186"/>
      <c r="B530" s="200"/>
      <c r="C530" s="200"/>
    </row>
    <row r="531" spans="1:3" x14ac:dyDescent="0.3">
      <c r="A531" s="186"/>
      <c r="B531" s="200"/>
      <c r="C531" s="200"/>
    </row>
    <row r="532" spans="1:3" x14ac:dyDescent="0.3">
      <c r="A532" s="186"/>
      <c r="B532" s="200"/>
      <c r="C532" s="200"/>
    </row>
    <row r="533" spans="1:3" x14ac:dyDescent="0.3">
      <c r="A533" s="186"/>
      <c r="B533" s="200"/>
      <c r="C533" s="200"/>
    </row>
    <row r="534" spans="1:3" x14ac:dyDescent="0.3">
      <c r="A534" s="186"/>
      <c r="B534" s="200"/>
      <c r="C534" s="200"/>
    </row>
    <row r="535" spans="1:3" x14ac:dyDescent="0.3">
      <c r="A535" s="186"/>
      <c r="B535" s="200"/>
      <c r="C535" s="200"/>
    </row>
    <row r="536" spans="1:3" x14ac:dyDescent="0.3">
      <c r="A536" s="186"/>
      <c r="B536" s="200"/>
      <c r="C536" s="200"/>
    </row>
    <row r="537" spans="1:3" x14ac:dyDescent="0.3">
      <c r="A537" s="186"/>
      <c r="B537" s="200"/>
      <c r="C537" s="200"/>
    </row>
    <row r="538" spans="1:3" x14ac:dyDescent="0.3">
      <c r="A538" s="186"/>
      <c r="B538" s="200"/>
      <c r="C538" s="200"/>
    </row>
    <row r="539" spans="1:3" x14ac:dyDescent="0.3">
      <c r="A539" s="186"/>
      <c r="B539" s="200"/>
      <c r="C539" s="200"/>
    </row>
    <row r="540" spans="1:3" x14ac:dyDescent="0.3">
      <c r="A540" s="186"/>
      <c r="B540" s="200"/>
      <c r="C540" s="200"/>
    </row>
    <row r="541" spans="1:3" x14ac:dyDescent="0.3">
      <c r="A541" s="186"/>
      <c r="B541" s="200"/>
      <c r="C541" s="200"/>
    </row>
    <row r="542" spans="1:3" x14ac:dyDescent="0.3">
      <c r="A542" s="186"/>
      <c r="B542" s="200"/>
      <c r="C542" s="200"/>
    </row>
    <row r="543" spans="1:3" x14ac:dyDescent="0.3">
      <c r="A543" s="186"/>
      <c r="B543" s="200"/>
      <c r="C543" s="200"/>
    </row>
    <row r="544" spans="1:3" x14ac:dyDescent="0.3">
      <c r="A544" s="186"/>
      <c r="B544" s="200"/>
      <c r="C544" s="200"/>
    </row>
    <row r="545" spans="1:3" x14ac:dyDescent="0.3">
      <c r="A545" s="186"/>
      <c r="B545" s="200"/>
      <c r="C545" s="200"/>
    </row>
    <row r="546" spans="1:3" x14ac:dyDescent="0.3">
      <c r="A546" s="186"/>
      <c r="B546" s="200"/>
      <c r="C546" s="200"/>
    </row>
    <row r="547" spans="1:3" x14ac:dyDescent="0.3">
      <c r="A547" s="186"/>
      <c r="B547" s="200"/>
      <c r="C547" s="200"/>
    </row>
    <row r="548" spans="1:3" x14ac:dyDescent="0.3">
      <c r="A548" s="186"/>
      <c r="B548" s="200"/>
      <c r="C548" s="200"/>
    </row>
    <row r="549" spans="1:3" x14ac:dyDescent="0.3">
      <c r="A549" s="186"/>
      <c r="B549" s="200"/>
      <c r="C549" s="200"/>
    </row>
    <row r="550" spans="1:3" x14ac:dyDescent="0.3">
      <c r="A550" s="186"/>
      <c r="B550" s="200"/>
      <c r="C550" s="200"/>
    </row>
    <row r="551" spans="1:3" x14ac:dyDescent="0.3">
      <c r="A551" s="186"/>
      <c r="B551" s="200"/>
      <c r="C551" s="200"/>
    </row>
    <row r="552" spans="1:3" x14ac:dyDescent="0.3">
      <c r="A552" s="186"/>
      <c r="B552" s="200"/>
      <c r="C552" s="200"/>
    </row>
    <row r="553" spans="1:3" x14ac:dyDescent="0.3">
      <c r="A553" s="186"/>
      <c r="B553" s="200"/>
      <c r="C553" s="200"/>
    </row>
    <row r="554" spans="1:3" x14ac:dyDescent="0.3">
      <c r="A554" s="186"/>
      <c r="B554" s="200"/>
      <c r="C554" s="200"/>
    </row>
    <row r="555" spans="1:3" x14ac:dyDescent="0.3">
      <c r="A555" s="186"/>
      <c r="B555" s="200"/>
      <c r="C555" s="200"/>
    </row>
    <row r="556" spans="1:3" x14ac:dyDescent="0.3">
      <c r="A556" s="186"/>
      <c r="B556" s="200"/>
      <c r="C556" s="200"/>
    </row>
    <row r="557" spans="1:3" x14ac:dyDescent="0.3">
      <c r="A557" s="186"/>
      <c r="B557" s="200"/>
      <c r="C557" s="200"/>
    </row>
    <row r="558" spans="1:3" x14ac:dyDescent="0.3">
      <c r="A558" s="186"/>
      <c r="B558" s="200"/>
      <c r="C558" s="200"/>
    </row>
    <row r="559" spans="1:3" x14ac:dyDescent="0.3">
      <c r="A559" s="186"/>
      <c r="B559" s="200"/>
      <c r="C559" s="200"/>
    </row>
    <row r="560" spans="1:3" x14ac:dyDescent="0.3">
      <c r="A560" s="186"/>
      <c r="B560" s="200"/>
      <c r="C560" s="200"/>
    </row>
    <row r="561" spans="1:3" x14ac:dyDescent="0.3">
      <c r="A561" s="186"/>
      <c r="B561" s="200"/>
      <c r="C561" s="200"/>
    </row>
    <row r="562" spans="1:3" x14ac:dyDescent="0.3">
      <c r="A562" s="186"/>
      <c r="B562" s="200"/>
      <c r="C562" s="200"/>
    </row>
    <row r="563" spans="1:3" x14ac:dyDescent="0.3">
      <c r="A563" s="186"/>
      <c r="B563" s="200"/>
      <c r="C563" s="200"/>
    </row>
    <row r="564" spans="1:3" x14ac:dyDescent="0.3">
      <c r="A564" s="186"/>
      <c r="B564" s="200"/>
      <c r="C564" s="200"/>
    </row>
    <row r="565" spans="1:3" x14ac:dyDescent="0.3">
      <c r="A565" s="186"/>
      <c r="B565" s="200"/>
      <c r="C565" s="200"/>
    </row>
    <row r="566" spans="1:3" x14ac:dyDescent="0.3">
      <c r="A566" s="186"/>
      <c r="B566" s="200"/>
      <c r="C566" s="200"/>
    </row>
    <row r="567" spans="1:3" x14ac:dyDescent="0.3">
      <c r="A567" s="186"/>
      <c r="B567" s="200"/>
      <c r="C567" s="200"/>
    </row>
    <row r="568" spans="1:3" x14ac:dyDescent="0.3">
      <c r="A568" s="186"/>
      <c r="B568" s="200"/>
      <c r="C568" s="200"/>
    </row>
    <row r="569" spans="1:3" x14ac:dyDescent="0.3">
      <c r="A569" s="186"/>
      <c r="B569" s="200"/>
      <c r="C569" s="200"/>
    </row>
    <row r="570" spans="1:3" x14ac:dyDescent="0.3">
      <c r="A570" s="186"/>
      <c r="B570" s="200"/>
      <c r="C570" s="200"/>
    </row>
    <row r="571" spans="1:3" x14ac:dyDescent="0.3">
      <c r="A571" s="186"/>
      <c r="B571" s="200"/>
      <c r="C571" s="200"/>
    </row>
    <row r="572" spans="1:3" x14ac:dyDescent="0.3">
      <c r="A572" s="186"/>
      <c r="B572" s="200"/>
      <c r="C572" s="200"/>
    </row>
    <row r="573" spans="1:3" x14ac:dyDescent="0.3">
      <c r="A573" s="186"/>
      <c r="B573" s="200"/>
      <c r="C573" s="200"/>
    </row>
    <row r="574" spans="1:3" x14ac:dyDescent="0.3">
      <c r="A574" s="186"/>
      <c r="B574" s="200"/>
      <c r="C574" s="200"/>
    </row>
    <row r="575" spans="1:3" x14ac:dyDescent="0.3">
      <c r="A575" s="186"/>
      <c r="B575" s="200"/>
      <c r="C575" s="200"/>
    </row>
    <row r="576" spans="1:3" x14ac:dyDescent="0.3">
      <c r="A576" s="186"/>
      <c r="B576" s="200"/>
      <c r="C576" s="200"/>
    </row>
    <row r="577" spans="1:3" x14ac:dyDescent="0.3">
      <c r="A577" s="186"/>
      <c r="B577" s="200"/>
      <c r="C577" s="200"/>
    </row>
    <row r="578" spans="1:3" x14ac:dyDescent="0.3">
      <c r="A578" s="186"/>
      <c r="B578" s="200"/>
      <c r="C578" s="200"/>
    </row>
    <row r="579" spans="1:3" x14ac:dyDescent="0.3">
      <c r="A579" s="186"/>
      <c r="B579" s="200"/>
      <c r="C579" s="200"/>
    </row>
    <row r="580" spans="1:3" x14ac:dyDescent="0.3">
      <c r="A580" s="186"/>
      <c r="B580" s="200"/>
      <c r="C580" s="200"/>
    </row>
    <row r="581" spans="1:3" x14ac:dyDescent="0.3">
      <c r="A581" s="186"/>
      <c r="B581" s="200"/>
      <c r="C581" s="200"/>
    </row>
    <row r="582" spans="1:3" x14ac:dyDescent="0.3">
      <c r="A582" s="186"/>
      <c r="B582" s="200"/>
      <c r="C582" s="200"/>
    </row>
    <row r="583" spans="1:3" x14ac:dyDescent="0.3">
      <c r="A583" s="186"/>
      <c r="B583" s="200"/>
      <c r="C583" s="200"/>
    </row>
    <row r="584" spans="1:3" x14ac:dyDescent="0.3">
      <c r="A584" s="186"/>
      <c r="B584" s="200"/>
      <c r="C584" s="200"/>
    </row>
    <row r="585" spans="1:3" x14ac:dyDescent="0.3">
      <c r="A585" s="186"/>
      <c r="B585" s="200"/>
      <c r="C585" s="200"/>
    </row>
    <row r="586" spans="1:3" x14ac:dyDescent="0.3">
      <c r="A586" s="186"/>
      <c r="B586" s="200"/>
      <c r="C586" s="200"/>
    </row>
    <row r="587" spans="1:3" x14ac:dyDescent="0.3">
      <c r="A587" s="186"/>
      <c r="B587" s="200"/>
      <c r="C587" s="200"/>
    </row>
    <row r="588" spans="1:3" x14ac:dyDescent="0.3">
      <c r="A588" s="186"/>
      <c r="B588" s="200"/>
      <c r="C588" s="200"/>
    </row>
    <row r="589" spans="1:3" x14ac:dyDescent="0.3">
      <c r="A589" s="186"/>
      <c r="B589" s="200"/>
      <c r="C589" s="200"/>
    </row>
    <row r="590" spans="1:3" x14ac:dyDescent="0.3">
      <c r="A590" s="186"/>
      <c r="B590" s="200"/>
      <c r="C590" s="200"/>
    </row>
    <row r="591" spans="1:3" x14ac:dyDescent="0.3">
      <c r="A591" s="186"/>
      <c r="B591" s="200"/>
      <c r="C591" s="200"/>
    </row>
    <row r="592" spans="1:3" x14ac:dyDescent="0.3">
      <c r="A592" s="186"/>
      <c r="B592" s="200"/>
      <c r="C592" s="200"/>
    </row>
    <row r="593" spans="1:3" x14ac:dyDescent="0.3">
      <c r="A593" s="186"/>
      <c r="B593" s="200"/>
      <c r="C593" s="200"/>
    </row>
    <row r="594" spans="1:3" x14ac:dyDescent="0.3">
      <c r="A594" s="186"/>
      <c r="B594" s="200"/>
      <c r="C594" s="200"/>
    </row>
    <row r="595" spans="1:3" x14ac:dyDescent="0.3">
      <c r="A595" s="186"/>
      <c r="B595" s="200"/>
      <c r="C595" s="200"/>
    </row>
    <row r="596" spans="1:3" x14ac:dyDescent="0.3">
      <c r="A596" s="186"/>
      <c r="B596" s="200"/>
      <c r="C596" s="200"/>
    </row>
    <row r="597" spans="1:3" x14ac:dyDescent="0.3">
      <c r="A597" s="186"/>
      <c r="B597" s="200"/>
      <c r="C597" s="200"/>
    </row>
    <row r="598" spans="1:3" x14ac:dyDescent="0.3">
      <c r="A598" s="186"/>
      <c r="B598" s="200"/>
      <c r="C598" s="200"/>
    </row>
    <row r="599" spans="1:3" x14ac:dyDescent="0.3">
      <c r="A599" s="186"/>
      <c r="B599" s="200"/>
      <c r="C599" s="200"/>
    </row>
    <row r="600" spans="1:3" x14ac:dyDescent="0.3">
      <c r="A600" s="186"/>
      <c r="B600" s="200"/>
      <c r="C600" s="200"/>
    </row>
    <row r="601" spans="1:3" x14ac:dyDescent="0.3">
      <c r="A601" s="186"/>
      <c r="B601" s="200"/>
      <c r="C601" s="200"/>
    </row>
    <row r="602" spans="1:3" x14ac:dyDescent="0.3">
      <c r="A602" s="186"/>
      <c r="B602" s="200"/>
      <c r="C602" s="200"/>
    </row>
    <row r="603" spans="1:3" x14ac:dyDescent="0.3">
      <c r="A603" s="186"/>
      <c r="B603" s="200"/>
      <c r="C603" s="200"/>
    </row>
    <row r="604" spans="1:3" x14ac:dyDescent="0.3">
      <c r="A604" s="186"/>
      <c r="B604" s="200"/>
      <c r="C604" s="200"/>
    </row>
    <row r="605" spans="1:3" x14ac:dyDescent="0.3">
      <c r="A605" s="186"/>
      <c r="B605" s="200"/>
      <c r="C605" s="200"/>
    </row>
    <row r="606" spans="1:3" x14ac:dyDescent="0.3">
      <c r="A606" s="186"/>
      <c r="B606" s="200"/>
      <c r="C606" s="200"/>
    </row>
    <row r="607" spans="1:3" x14ac:dyDescent="0.3">
      <c r="A607" s="186"/>
      <c r="B607" s="200"/>
      <c r="C607" s="200"/>
    </row>
    <row r="608" spans="1:3" x14ac:dyDescent="0.3">
      <c r="A608" s="186"/>
      <c r="B608" s="200"/>
      <c r="C608" s="200"/>
    </row>
    <row r="609" spans="1:3" x14ac:dyDescent="0.3">
      <c r="A609" s="186"/>
      <c r="B609" s="200"/>
      <c r="C609" s="200"/>
    </row>
    <row r="610" spans="1:3" x14ac:dyDescent="0.3">
      <c r="A610" s="186"/>
      <c r="B610" s="200"/>
      <c r="C610" s="200"/>
    </row>
    <row r="611" spans="1:3" x14ac:dyDescent="0.3">
      <c r="A611" s="186"/>
      <c r="B611" s="200"/>
      <c r="C611" s="200"/>
    </row>
    <row r="612" spans="1:3" x14ac:dyDescent="0.3">
      <c r="A612" s="186"/>
      <c r="B612" s="200"/>
      <c r="C612" s="200"/>
    </row>
    <row r="613" spans="1:3" x14ac:dyDescent="0.3">
      <c r="A613" s="186"/>
      <c r="B613" s="200"/>
      <c r="C613" s="200"/>
    </row>
    <row r="614" spans="1:3" x14ac:dyDescent="0.3">
      <c r="A614" s="186"/>
      <c r="B614" s="200"/>
      <c r="C614" s="200"/>
    </row>
    <row r="615" spans="1:3" x14ac:dyDescent="0.3">
      <c r="A615" s="186"/>
      <c r="B615" s="200"/>
      <c r="C615" s="200"/>
    </row>
    <row r="616" spans="1:3" x14ac:dyDescent="0.3">
      <c r="A616" s="186"/>
      <c r="B616" s="200"/>
      <c r="C616" s="200"/>
    </row>
    <row r="617" spans="1:3" x14ac:dyDescent="0.3">
      <c r="A617" s="186"/>
      <c r="B617" s="200"/>
      <c r="C617" s="200"/>
    </row>
    <row r="618" spans="1:3" x14ac:dyDescent="0.3">
      <c r="A618" s="186"/>
      <c r="B618" s="200"/>
      <c r="C618" s="200"/>
    </row>
    <row r="619" spans="1:3" x14ac:dyDescent="0.3">
      <c r="A619" s="186"/>
      <c r="B619" s="200"/>
      <c r="C619" s="200"/>
    </row>
    <row r="620" spans="1:3" x14ac:dyDescent="0.3">
      <c r="A620" s="186"/>
      <c r="B620" s="200"/>
      <c r="C620" s="200"/>
    </row>
    <row r="621" spans="1:3" x14ac:dyDescent="0.3">
      <c r="A621" s="186"/>
      <c r="B621" s="200"/>
      <c r="C621" s="200"/>
    </row>
    <row r="622" spans="1:3" x14ac:dyDescent="0.3">
      <c r="A622" s="186"/>
      <c r="B622" s="200"/>
      <c r="C622" s="200"/>
    </row>
    <row r="623" spans="1:3" x14ac:dyDescent="0.3">
      <c r="A623" s="186"/>
      <c r="B623" s="200"/>
      <c r="C623" s="200"/>
    </row>
    <row r="624" spans="1:3" x14ac:dyDescent="0.3">
      <c r="A624" s="186"/>
      <c r="B624" s="200"/>
      <c r="C624" s="200"/>
    </row>
    <row r="625" spans="1:3" x14ac:dyDescent="0.3">
      <c r="A625" s="186"/>
      <c r="B625" s="200"/>
      <c r="C625" s="200"/>
    </row>
    <row r="626" spans="1:3" x14ac:dyDescent="0.3">
      <c r="A626" s="186"/>
      <c r="B626" s="200"/>
      <c r="C626" s="200"/>
    </row>
    <row r="627" spans="1:3" x14ac:dyDescent="0.3">
      <c r="A627" s="186"/>
      <c r="B627" s="200"/>
      <c r="C627" s="200"/>
    </row>
    <row r="628" spans="1:3" x14ac:dyDescent="0.3">
      <c r="A628" s="186"/>
      <c r="B628" s="200"/>
      <c r="C628" s="200"/>
    </row>
    <row r="629" spans="1:3" x14ac:dyDescent="0.3">
      <c r="A629" s="186"/>
      <c r="B629" s="200"/>
      <c r="C629" s="200"/>
    </row>
    <row r="630" spans="1:3" x14ac:dyDescent="0.3">
      <c r="A630" s="186"/>
      <c r="B630" s="200"/>
      <c r="C630" s="200"/>
    </row>
    <row r="631" spans="1:3" x14ac:dyDescent="0.3">
      <c r="A631" s="186"/>
      <c r="B631" s="200"/>
      <c r="C631" s="200"/>
    </row>
    <row r="632" spans="1:3" x14ac:dyDescent="0.3">
      <c r="A632" s="186"/>
      <c r="B632" s="200"/>
      <c r="C632" s="200"/>
    </row>
    <row r="633" spans="1:3" x14ac:dyDescent="0.3">
      <c r="A633" s="186"/>
      <c r="B633" s="200"/>
      <c r="C633" s="200"/>
    </row>
    <row r="634" spans="1:3" x14ac:dyDescent="0.3">
      <c r="A634" s="186"/>
      <c r="B634" s="200"/>
      <c r="C634" s="200"/>
    </row>
    <row r="635" spans="1:3" x14ac:dyDescent="0.3">
      <c r="A635" s="186"/>
      <c r="B635" s="200"/>
      <c r="C635" s="200"/>
    </row>
    <row r="636" spans="1:3" x14ac:dyDescent="0.3">
      <c r="A636" s="186"/>
      <c r="B636" s="200"/>
      <c r="C636" s="200"/>
    </row>
    <row r="637" spans="1:3" x14ac:dyDescent="0.3">
      <c r="A637" s="186"/>
      <c r="B637" s="200"/>
      <c r="C637" s="200"/>
    </row>
    <row r="638" spans="1:3" x14ac:dyDescent="0.3">
      <c r="A638" s="186"/>
      <c r="B638" s="200"/>
      <c r="C638" s="200"/>
    </row>
    <row r="639" spans="1:3" x14ac:dyDescent="0.3">
      <c r="A639" s="186"/>
      <c r="B639" s="200"/>
      <c r="C639" s="200"/>
    </row>
    <row r="640" spans="1:3" x14ac:dyDescent="0.3">
      <c r="A640" s="186"/>
      <c r="B640" s="200"/>
      <c r="C640" s="200"/>
    </row>
    <row r="641" spans="1:3" x14ac:dyDescent="0.3">
      <c r="A641" s="186"/>
      <c r="B641" s="200"/>
      <c r="C641" s="200"/>
    </row>
    <row r="642" spans="1:3" x14ac:dyDescent="0.3">
      <c r="A642" s="186"/>
      <c r="B642" s="200"/>
      <c r="C642" s="200"/>
    </row>
    <row r="643" spans="1:3" x14ac:dyDescent="0.3">
      <c r="A643" s="186"/>
      <c r="B643" s="200"/>
      <c r="C643" s="200"/>
    </row>
    <row r="644" spans="1:3" x14ac:dyDescent="0.3">
      <c r="A644" s="186"/>
      <c r="B644" s="200"/>
      <c r="C644" s="200"/>
    </row>
    <row r="645" spans="1:3" x14ac:dyDescent="0.3">
      <c r="A645" s="186"/>
      <c r="B645" s="200"/>
      <c r="C645" s="200"/>
    </row>
    <row r="646" spans="1:3" x14ac:dyDescent="0.3">
      <c r="A646" s="186"/>
      <c r="B646" s="200"/>
      <c r="C646" s="200"/>
    </row>
    <row r="647" spans="1:3" x14ac:dyDescent="0.3">
      <c r="A647" s="186"/>
      <c r="B647" s="200"/>
      <c r="C647" s="200"/>
    </row>
    <row r="648" spans="1:3" x14ac:dyDescent="0.3">
      <c r="A648" s="186"/>
      <c r="B648" s="200"/>
      <c r="C648" s="200"/>
    </row>
    <row r="649" spans="1:3" x14ac:dyDescent="0.3">
      <c r="A649" s="186"/>
      <c r="B649" s="200"/>
      <c r="C649" s="200"/>
    </row>
    <row r="650" spans="1:3" x14ac:dyDescent="0.3">
      <c r="A650" s="186"/>
      <c r="B650" s="200"/>
      <c r="C650" s="200"/>
    </row>
    <row r="651" spans="1:3" x14ac:dyDescent="0.3">
      <c r="A651" s="186"/>
      <c r="B651" s="200"/>
      <c r="C651" s="200"/>
    </row>
    <row r="652" spans="1:3" x14ac:dyDescent="0.3">
      <c r="A652" s="186"/>
      <c r="B652" s="200"/>
      <c r="C652" s="200"/>
    </row>
    <row r="653" spans="1:3" x14ac:dyDescent="0.3">
      <c r="A653" s="186"/>
      <c r="B653" s="200"/>
      <c r="C653" s="200"/>
    </row>
    <row r="654" spans="1:3" x14ac:dyDescent="0.3">
      <c r="A654" s="186"/>
      <c r="B654" s="200"/>
      <c r="C654" s="200"/>
    </row>
    <row r="655" spans="1:3" x14ac:dyDescent="0.3">
      <c r="A655" s="186"/>
      <c r="B655" s="200"/>
      <c r="C655" s="200"/>
    </row>
    <row r="656" spans="1:3" x14ac:dyDescent="0.3">
      <c r="A656" s="186"/>
      <c r="B656" s="200"/>
      <c r="C656" s="200"/>
    </row>
    <row r="657" spans="1:3" x14ac:dyDescent="0.3">
      <c r="A657" s="186"/>
      <c r="B657" s="200"/>
      <c r="C657" s="200"/>
    </row>
    <row r="658" spans="1:3" x14ac:dyDescent="0.3">
      <c r="A658" s="186"/>
      <c r="B658" s="200"/>
      <c r="C658" s="200"/>
    </row>
    <row r="659" spans="1:3" x14ac:dyDescent="0.3">
      <c r="A659" s="186"/>
      <c r="B659" s="200"/>
      <c r="C659" s="200"/>
    </row>
    <row r="660" spans="1:3" x14ac:dyDescent="0.3">
      <c r="A660" s="186"/>
      <c r="B660" s="200"/>
      <c r="C660" s="200"/>
    </row>
    <row r="661" spans="1:3" x14ac:dyDescent="0.3">
      <c r="A661" s="186"/>
      <c r="B661" s="200"/>
      <c r="C661" s="200"/>
    </row>
    <row r="662" spans="1:3" x14ac:dyDescent="0.3">
      <c r="A662" s="186"/>
      <c r="B662" s="200"/>
      <c r="C662" s="200"/>
    </row>
    <row r="663" spans="1:3" x14ac:dyDescent="0.3">
      <c r="A663" s="186"/>
      <c r="B663" s="200"/>
      <c r="C663" s="200"/>
    </row>
    <row r="664" spans="1:3" x14ac:dyDescent="0.3">
      <c r="A664" s="186"/>
      <c r="B664" s="200"/>
      <c r="C664" s="200"/>
    </row>
    <row r="665" spans="1:3" x14ac:dyDescent="0.3">
      <c r="A665" s="186"/>
      <c r="B665" s="200"/>
      <c r="C665" s="200"/>
    </row>
    <row r="666" spans="1:3" x14ac:dyDescent="0.3">
      <c r="A666" s="186"/>
      <c r="B666" s="200"/>
      <c r="C666" s="200"/>
    </row>
    <row r="667" spans="1:3" x14ac:dyDescent="0.3">
      <c r="A667" s="186"/>
      <c r="B667" s="200"/>
      <c r="C667" s="200"/>
    </row>
    <row r="668" spans="1:3" x14ac:dyDescent="0.3">
      <c r="A668" s="186"/>
      <c r="B668" s="200"/>
      <c r="C668" s="200"/>
    </row>
    <row r="669" spans="1:3" x14ac:dyDescent="0.3">
      <c r="A669" s="186"/>
      <c r="B669" s="200"/>
      <c r="C669" s="200"/>
    </row>
    <row r="670" spans="1:3" x14ac:dyDescent="0.3">
      <c r="A670" s="186"/>
      <c r="B670" s="200"/>
      <c r="C670" s="200"/>
    </row>
    <row r="671" spans="1:3" x14ac:dyDescent="0.3">
      <c r="A671" s="186"/>
      <c r="B671" s="200"/>
      <c r="C671" s="200"/>
    </row>
    <row r="672" spans="1:3" x14ac:dyDescent="0.3">
      <c r="A672" s="186"/>
      <c r="B672" s="200"/>
      <c r="C672" s="200"/>
    </row>
    <row r="673" spans="1:3" x14ac:dyDescent="0.3">
      <c r="A673" s="186"/>
      <c r="B673" s="200"/>
      <c r="C673" s="200"/>
    </row>
    <row r="674" spans="1:3" x14ac:dyDescent="0.3">
      <c r="A674" s="186"/>
      <c r="B674" s="200"/>
      <c r="C674" s="200"/>
    </row>
    <row r="675" spans="1:3" x14ac:dyDescent="0.3">
      <c r="A675" s="186"/>
      <c r="B675" s="200"/>
      <c r="C675" s="200"/>
    </row>
    <row r="676" spans="1:3" x14ac:dyDescent="0.3">
      <c r="A676" s="186"/>
      <c r="B676" s="200"/>
      <c r="C676" s="200"/>
    </row>
    <row r="677" spans="1:3" x14ac:dyDescent="0.3">
      <c r="A677" s="186"/>
      <c r="B677" s="200"/>
      <c r="C677" s="200"/>
    </row>
    <row r="678" spans="1:3" x14ac:dyDescent="0.3">
      <c r="A678" s="186"/>
      <c r="B678" s="200"/>
      <c r="C678" s="200"/>
    </row>
    <row r="679" spans="1:3" x14ac:dyDescent="0.3">
      <c r="A679" s="186"/>
      <c r="B679" s="200"/>
      <c r="C679" s="200"/>
    </row>
    <row r="680" spans="1:3" x14ac:dyDescent="0.3">
      <c r="A680" s="186"/>
      <c r="B680" s="200"/>
      <c r="C680" s="200"/>
    </row>
    <row r="681" spans="1:3" x14ac:dyDescent="0.3">
      <c r="A681" s="186"/>
      <c r="B681" s="200"/>
      <c r="C681" s="200"/>
    </row>
    <row r="682" spans="1:3" x14ac:dyDescent="0.3">
      <c r="A682" s="186"/>
      <c r="B682" s="200"/>
      <c r="C682" s="200"/>
    </row>
    <row r="683" spans="1:3" x14ac:dyDescent="0.3">
      <c r="A683" s="186"/>
      <c r="B683" s="200"/>
      <c r="C683" s="200"/>
    </row>
    <row r="684" spans="1:3" x14ac:dyDescent="0.3">
      <c r="A684" s="186"/>
      <c r="B684" s="200"/>
      <c r="C684" s="200"/>
    </row>
    <row r="685" spans="1:3" x14ac:dyDescent="0.3">
      <c r="A685" s="186"/>
      <c r="B685" s="200"/>
      <c r="C685" s="200"/>
    </row>
    <row r="686" spans="1:3" x14ac:dyDescent="0.3">
      <c r="A686" s="186"/>
      <c r="B686" s="200"/>
      <c r="C686" s="200"/>
    </row>
    <row r="687" spans="1:3" x14ac:dyDescent="0.3">
      <c r="A687" s="186"/>
      <c r="B687" s="200"/>
      <c r="C687" s="200"/>
    </row>
    <row r="688" spans="1:3" x14ac:dyDescent="0.3">
      <c r="A688" s="186"/>
      <c r="B688" s="200"/>
      <c r="C688" s="200"/>
    </row>
    <row r="689" spans="1:3" x14ac:dyDescent="0.3">
      <c r="A689" s="186"/>
      <c r="B689" s="200"/>
      <c r="C689" s="200"/>
    </row>
    <row r="690" spans="1:3" x14ac:dyDescent="0.3">
      <c r="A690" s="186"/>
      <c r="B690" s="200"/>
      <c r="C690" s="200"/>
    </row>
    <row r="691" spans="1:3" x14ac:dyDescent="0.3">
      <c r="A691" s="186"/>
      <c r="B691" s="200"/>
      <c r="C691" s="200"/>
    </row>
    <row r="692" spans="1:3" x14ac:dyDescent="0.3">
      <c r="A692" s="186"/>
      <c r="B692" s="200"/>
      <c r="C692" s="200"/>
    </row>
    <row r="693" spans="1:3" x14ac:dyDescent="0.3">
      <c r="A693" s="186"/>
      <c r="B693" s="200"/>
      <c r="C693" s="200"/>
    </row>
    <row r="694" spans="1:3" x14ac:dyDescent="0.3">
      <c r="A694" s="186"/>
      <c r="B694" s="200"/>
      <c r="C694" s="200"/>
    </row>
    <row r="695" spans="1:3" x14ac:dyDescent="0.3">
      <c r="A695" s="186"/>
      <c r="B695" s="200"/>
      <c r="C695" s="200"/>
    </row>
    <row r="696" spans="1:3" x14ac:dyDescent="0.3">
      <c r="A696" s="186"/>
      <c r="B696" s="200"/>
      <c r="C696" s="200"/>
    </row>
    <row r="697" spans="1:3" x14ac:dyDescent="0.3">
      <c r="A697" s="186"/>
      <c r="B697" s="200"/>
      <c r="C697" s="200"/>
    </row>
    <row r="698" spans="1:3" x14ac:dyDescent="0.3">
      <c r="A698" s="186"/>
      <c r="B698" s="200"/>
      <c r="C698" s="200"/>
    </row>
    <row r="699" spans="1:3" x14ac:dyDescent="0.3">
      <c r="A699" s="186"/>
      <c r="B699" s="200"/>
      <c r="C699" s="200"/>
    </row>
    <row r="700" spans="1:3" x14ac:dyDescent="0.3">
      <c r="A700" s="186"/>
      <c r="B700" s="200"/>
      <c r="C700" s="200"/>
    </row>
    <row r="701" spans="1:3" x14ac:dyDescent="0.3">
      <c r="A701" s="186"/>
      <c r="B701" s="200"/>
      <c r="C701" s="200"/>
    </row>
    <row r="702" spans="1:3" x14ac:dyDescent="0.3">
      <c r="A702" s="186"/>
      <c r="B702" s="200"/>
      <c r="C702" s="200"/>
    </row>
    <row r="703" spans="1:3" x14ac:dyDescent="0.3">
      <c r="A703" s="186"/>
      <c r="B703" s="200"/>
      <c r="C703" s="200"/>
    </row>
    <row r="704" spans="1:3" x14ac:dyDescent="0.3">
      <c r="A704" s="186"/>
      <c r="B704" s="200"/>
      <c r="C704" s="200"/>
    </row>
    <row r="705" spans="1:3" x14ac:dyDescent="0.3">
      <c r="A705" s="186"/>
      <c r="B705" s="200"/>
      <c r="C705" s="200"/>
    </row>
    <row r="706" spans="1:3" x14ac:dyDescent="0.3">
      <c r="A706" s="186"/>
      <c r="B706" s="200"/>
      <c r="C706" s="200"/>
    </row>
    <row r="707" spans="1:3" x14ac:dyDescent="0.3">
      <c r="A707" s="186"/>
      <c r="B707" s="200"/>
      <c r="C707" s="200"/>
    </row>
    <row r="708" spans="1:3" x14ac:dyDescent="0.3">
      <c r="A708" s="186"/>
      <c r="B708" s="200"/>
      <c r="C708" s="200"/>
    </row>
    <row r="709" spans="1:3" x14ac:dyDescent="0.3">
      <c r="A709" s="186"/>
    </row>
    <row r="710" spans="1:3" x14ac:dyDescent="0.3">
      <c r="A710" s="186"/>
    </row>
    <row r="711" spans="1:3" x14ac:dyDescent="0.3">
      <c r="A711" s="186"/>
    </row>
    <row r="712" spans="1:3" x14ac:dyDescent="0.3">
      <c r="A712" s="186"/>
    </row>
    <row r="713" spans="1:3" x14ac:dyDescent="0.3">
      <c r="A713" s="186"/>
    </row>
    <row r="715" spans="1:3" x14ac:dyDescent="0.3">
      <c r="A715" s="196"/>
    </row>
  </sheetData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L443"/>
  <sheetViews>
    <sheetView topLeftCell="A418" workbookViewId="0">
      <selection activeCell="J444" sqref="J444"/>
    </sheetView>
  </sheetViews>
  <sheetFormatPr defaultColWidth="9" defaultRowHeight="13.5" x14ac:dyDescent="0.3"/>
  <cols>
    <col min="1" max="1" width="11.1328125" style="186" bestFit="1" customWidth="1"/>
    <col min="2" max="2" width="10.265625" style="198" bestFit="1" customWidth="1"/>
    <col min="3" max="3" width="20.3984375" style="200" bestFit="1" customWidth="1"/>
    <col min="4" max="4" width="9.46484375" style="1" bestFit="1" customWidth="1"/>
    <col min="5" max="5" width="9" style="1"/>
    <col min="6" max="6" width="11.59765625" style="1" bestFit="1" customWidth="1"/>
    <col min="7" max="7" width="24.1328125" style="1" bestFit="1" customWidth="1"/>
    <col min="8" max="8" width="12.3984375" style="1" customWidth="1"/>
    <col min="9" max="9" width="11.59765625" style="1" bestFit="1" customWidth="1"/>
    <col min="10" max="10" width="15.46484375" style="1" customWidth="1"/>
    <col min="11" max="11" width="11.59765625" style="1" customWidth="1"/>
    <col min="12" max="16384" width="9" style="1"/>
  </cols>
  <sheetData>
    <row r="1" spans="1:10" x14ac:dyDescent="0.3">
      <c r="A1" s="184"/>
      <c r="B1" s="197" t="s">
        <v>200</v>
      </c>
      <c r="C1" s="185" t="s">
        <v>273</v>
      </c>
      <c r="F1" s="209" t="str">
        <f>[1]!edb()</f>
        <v>Wind资讯</v>
      </c>
    </row>
    <row r="2" spans="1:10" x14ac:dyDescent="0.3">
      <c r="A2" s="186">
        <f>F3</f>
        <v>42373</v>
      </c>
      <c r="B2" s="198">
        <f>G3</f>
        <v>20380.391599999999</v>
      </c>
      <c r="C2" s="183">
        <f>H3/100</f>
        <v>2.1873E-2</v>
      </c>
      <c r="F2" s="1" t="s">
        <v>364</v>
      </c>
      <c r="G2" s="1" t="s">
        <v>229</v>
      </c>
      <c r="H2" s="1" t="s">
        <v>230</v>
      </c>
      <c r="I2" s="1" t="s">
        <v>229</v>
      </c>
      <c r="J2" s="1" t="s">
        <v>230</v>
      </c>
    </row>
    <row r="3" spans="1:10" x14ac:dyDescent="0.3">
      <c r="A3" s="186">
        <f t="shared" ref="A3:B66" si="0">F4</f>
        <v>42374</v>
      </c>
      <c r="B3" s="198">
        <f t="shared" si="0"/>
        <v>19101.363399999998</v>
      </c>
      <c r="C3" s="183">
        <f t="shared" ref="C3:C66" si="1">H4/100</f>
        <v>2.1745E-2</v>
      </c>
      <c r="F3" s="210">
        <v>42373</v>
      </c>
      <c r="G3" s="203">
        <v>20380.391599999999</v>
      </c>
      <c r="H3" s="203">
        <v>2.1873</v>
      </c>
      <c r="I3" s="203">
        <v>0</v>
      </c>
      <c r="J3" s="203">
        <v>0</v>
      </c>
    </row>
    <row r="4" spans="1:10" x14ac:dyDescent="0.3">
      <c r="A4" s="186">
        <f t="shared" si="0"/>
        <v>42375</v>
      </c>
      <c r="B4" s="198">
        <f t="shared" si="0"/>
        <v>20967.588500000002</v>
      </c>
      <c r="C4" s="183">
        <f t="shared" si="1"/>
        <v>2.0741999999999997E-2</v>
      </c>
      <c r="F4" s="210">
        <v>42374</v>
      </c>
      <c r="G4" s="203">
        <v>19101.363399999998</v>
      </c>
      <c r="H4" s="203">
        <v>2.1745000000000001</v>
      </c>
    </row>
    <row r="5" spans="1:10" x14ac:dyDescent="0.3">
      <c r="A5" s="186">
        <f t="shared" si="0"/>
        <v>42376</v>
      </c>
      <c r="B5" s="198">
        <f t="shared" si="0"/>
        <v>21336.464400000001</v>
      </c>
      <c r="C5" s="183">
        <f t="shared" si="1"/>
        <v>2.0326E-2</v>
      </c>
      <c r="F5" s="210">
        <v>42375</v>
      </c>
      <c r="G5" s="203">
        <v>20967.588500000002</v>
      </c>
      <c r="H5" s="203">
        <v>2.0741999999999998</v>
      </c>
    </row>
    <row r="6" spans="1:10" x14ac:dyDescent="0.3">
      <c r="A6" s="186">
        <f t="shared" si="0"/>
        <v>42377</v>
      </c>
      <c r="B6" s="198">
        <f t="shared" si="0"/>
        <v>20490.359499999999</v>
      </c>
      <c r="C6" s="183">
        <f t="shared" si="1"/>
        <v>2.0076999999999998E-2</v>
      </c>
      <c r="F6" s="210">
        <v>42376</v>
      </c>
      <c r="G6" s="203">
        <v>21336.464400000001</v>
      </c>
      <c r="H6" s="203">
        <v>2.0326</v>
      </c>
    </row>
    <row r="7" spans="1:10" x14ac:dyDescent="0.3">
      <c r="A7" s="186">
        <f t="shared" si="0"/>
        <v>42380</v>
      </c>
      <c r="B7" s="198">
        <f t="shared" si="0"/>
        <v>23668.6636</v>
      </c>
      <c r="C7" s="183">
        <f t="shared" si="1"/>
        <v>2.0110000000000003E-2</v>
      </c>
      <c r="F7" s="210">
        <v>42377</v>
      </c>
      <c r="G7" s="203">
        <v>20490.359499999999</v>
      </c>
      <c r="H7" s="203">
        <v>2.0076999999999998</v>
      </c>
    </row>
    <row r="8" spans="1:10" x14ac:dyDescent="0.3">
      <c r="A8" s="186">
        <f t="shared" si="0"/>
        <v>42381</v>
      </c>
      <c r="B8" s="198">
        <f t="shared" si="0"/>
        <v>25417.265299999999</v>
      </c>
      <c r="C8" s="183">
        <f t="shared" si="1"/>
        <v>2.0125000000000001E-2</v>
      </c>
      <c r="F8" s="210">
        <v>42380</v>
      </c>
      <c r="G8" s="203">
        <v>23668.6636</v>
      </c>
      <c r="H8" s="203">
        <v>2.0110000000000001</v>
      </c>
    </row>
    <row r="9" spans="1:10" x14ac:dyDescent="0.3">
      <c r="A9" s="186">
        <f t="shared" si="0"/>
        <v>42382</v>
      </c>
      <c r="B9" s="198">
        <f t="shared" si="0"/>
        <v>26642.796999999999</v>
      </c>
      <c r="C9" s="183">
        <f t="shared" si="1"/>
        <v>2.0112999999999999E-2</v>
      </c>
      <c r="F9" s="210">
        <v>42381</v>
      </c>
      <c r="G9" s="203">
        <v>25417.265299999999</v>
      </c>
      <c r="H9" s="203">
        <v>2.0125000000000002</v>
      </c>
    </row>
    <row r="10" spans="1:10" x14ac:dyDescent="0.3">
      <c r="A10" s="186">
        <f t="shared" si="0"/>
        <v>42383</v>
      </c>
      <c r="B10" s="198">
        <f t="shared" si="0"/>
        <v>27072.224999999999</v>
      </c>
      <c r="C10" s="183">
        <f t="shared" si="1"/>
        <v>2.0266000000000003E-2</v>
      </c>
      <c r="F10" s="210">
        <v>42382</v>
      </c>
      <c r="G10" s="203">
        <v>26642.796999999999</v>
      </c>
      <c r="H10" s="203">
        <v>2.0112999999999999</v>
      </c>
    </row>
    <row r="11" spans="1:10" x14ac:dyDescent="0.3">
      <c r="A11" s="186">
        <f t="shared" si="0"/>
        <v>42384</v>
      </c>
      <c r="B11" s="198">
        <f t="shared" si="0"/>
        <v>27759.765100000001</v>
      </c>
      <c r="C11" s="183">
        <f t="shared" si="1"/>
        <v>2.0251000000000002E-2</v>
      </c>
      <c r="F11" s="210">
        <v>42383</v>
      </c>
      <c r="G11" s="203">
        <v>27072.224999999999</v>
      </c>
      <c r="H11" s="203">
        <v>2.0266000000000002</v>
      </c>
    </row>
    <row r="12" spans="1:10" x14ac:dyDescent="0.3">
      <c r="A12" s="186">
        <f t="shared" si="0"/>
        <v>42387</v>
      </c>
      <c r="B12" s="198">
        <f t="shared" si="0"/>
        <v>26711.309600000001</v>
      </c>
      <c r="C12" s="183">
        <f t="shared" si="1"/>
        <v>2.0619999999999999E-2</v>
      </c>
      <c r="F12" s="210">
        <v>42384</v>
      </c>
      <c r="G12" s="203">
        <v>27759.765100000001</v>
      </c>
      <c r="H12" s="203">
        <v>2.0251000000000001</v>
      </c>
    </row>
    <row r="13" spans="1:10" x14ac:dyDescent="0.3">
      <c r="A13" s="186">
        <f t="shared" si="0"/>
        <v>42388</v>
      </c>
      <c r="B13" s="198">
        <f t="shared" si="0"/>
        <v>22711.0069</v>
      </c>
      <c r="C13" s="183">
        <f t="shared" si="1"/>
        <v>2.1564999999999997E-2</v>
      </c>
      <c r="F13" s="210">
        <v>42387</v>
      </c>
      <c r="G13" s="203">
        <v>26711.309600000001</v>
      </c>
      <c r="H13" s="203">
        <v>2.0619999999999998</v>
      </c>
    </row>
    <row r="14" spans="1:10" x14ac:dyDescent="0.3">
      <c r="A14" s="186">
        <f t="shared" si="0"/>
        <v>42389</v>
      </c>
      <c r="B14" s="198">
        <f t="shared" si="0"/>
        <v>18859.144799999998</v>
      </c>
      <c r="C14" s="183">
        <f t="shared" si="1"/>
        <v>2.3623999999999999E-2</v>
      </c>
      <c r="F14" s="210">
        <v>42388</v>
      </c>
      <c r="G14" s="203">
        <v>22711.0069</v>
      </c>
      <c r="H14" s="203">
        <v>2.1564999999999999</v>
      </c>
    </row>
    <row r="15" spans="1:10" x14ac:dyDescent="0.3">
      <c r="A15" s="186">
        <f t="shared" si="0"/>
        <v>42390</v>
      </c>
      <c r="B15" s="198">
        <f t="shared" si="0"/>
        <v>19061.493900000001</v>
      </c>
      <c r="C15" s="183">
        <f t="shared" si="1"/>
        <v>2.3982999999999997E-2</v>
      </c>
      <c r="F15" s="210">
        <v>42389</v>
      </c>
      <c r="G15" s="203">
        <v>18859.144799999998</v>
      </c>
      <c r="H15" s="203">
        <v>2.3624000000000001</v>
      </c>
    </row>
    <row r="16" spans="1:10" x14ac:dyDescent="0.3">
      <c r="A16" s="186">
        <f t="shared" si="0"/>
        <v>42391</v>
      </c>
      <c r="B16" s="198">
        <f t="shared" si="0"/>
        <v>17684.409599999999</v>
      </c>
      <c r="C16" s="183">
        <f t="shared" si="1"/>
        <v>2.2109999999999998E-2</v>
      </c>
      <c r="F16" s="210">
        <v>42390</v>
      </c>
      <c r="G16" s="203">
        <v>19061.493900000001</v>
      </c>
      <c r="H16" s="203">
        <v>2.3982999999999999</v>
      </c>
    </row>
    <row r="17" spans="1:8" x14ac:dyDescent="0.3">
      <c r="A17" s="186">
        <f t="shared" si="0"/>
        <v>42394</v>
      </c>
      <c r="B17" s="198">
        <f t="shared" si="0"/>
        <v>20051.762299999999</v>
      </c>
      <c r="C17" s="183">
        <f t="shared" si="1"/>
        <v>2.1214E-2</v>
      </c>
      <c r="F17" s="210">
        <v>42391</v>
      </c>
      <c r="G17" s="203">
        <v>17684.409599999999</v>
      </c>
      <c r="H17" s="203">
        <v>2.2109999999999999</v>
      </c>
    </row>
    <row r="18" spans="1:8" x14ac:dyDescent="0.3">
      <c r="A18" s="186">
        <f t="shared" si="0"/>
        <v>42395</v>
      </c>
      <c r="B18" s="198">
        <f t="shared" si="0"/>
        <v>21159.4074</v>
      </c>
      <c r="C18" s="183">
        <f t="shared" si="1"/>
        <v>2.1101000000000002E-2</v>
      </c>
      <c r="F18" s="210">
        <v>42394</v>
      </c>
      <c r="G18" s="203">
        <v>20051.762299999999</v>
      </c>
      <c r="H18" s="203">
        <v>2.1214</v>
      </c>
    </row>
    <row r="19" spans="1:8" x14ac:dyDescent="0.3">
      <c r="A19" s="186">
        <f t="shared" si="0"/>
        <v>42396</v>
      </c>
      <c r="B19" s="198">
        <f t="shared" si="0"/>
        <v>21565.025399999999</v>
      </c>
      <c r="C19" s="183">
        <f t="shared" si="1"/>
        <v>2.1197000000000001E-2</v>
      </c>
      <c r="F19" s="210">
        <v>42395</v>
      </c>
      <c r="G19" s="203">
        <v>21159.4074</v>
      </c>
      <c r="H19" s="203">
        <v>2.1101000000000001</v>
      </c>
    </row>
    <row r="20" spans="1:8" x14ac:dyDescent="0.3">
      <c r="A20" s="186">
        <f t="shared" si="0"/>
        <v>42397</v>
      </c>
      <c r="B20" s="198">
        <f t="shared" si="0"/>
        <v>21318.601500000001</v>
      </c>
      <c r="C20" s="183">
        <f t="shared" si="1"/>
        <v>2.1002E-2</v>
      </c>
      <c r="F20" s="210">
        <v>42396</v>
      </c>
      <c r="G20" s="203">
        <v>21565.025399999999</v>
      </c>
      <c r="H20" s="203">
        <v>2.1196999999999999</v>
      </c>
    </row>
    <row r="21" spans="1:8" x14ac:dyDescent="0.3">
      <c r="A21" s="186">
        <f t="shared" si="0"/>
        <v>42398</v>
      </c>
      <c r="B21" s="198">
        <f t="shared" si="0"/>
        <v>20983.6217</v>
      </c>
      <c r="C21" s="183">
        <f t="shared" si="1"/>
        <v>2.1015000000000002E-2</v>
      </c>
      <c r="F21" s="210">
        <v>42397</v>
      </c>
      <c r="G21" s="203">
        <v>21318.601500000001</v>
      </c>
      <c r="H21" s="203">
        <v>2.1002000000000001</v>
      </c>
    </row>
    <row r="22" spans="1:8" x14ac:dyDescent="0.3">
      <c r="A22" s="186">
        <f t="shared" si="0"/>
        <v>42401</v>
      </c>
      <c r="B22" s="198">
        <f t="shared" si="0"/>
        <v>21992.832900000001</v>
      </c>
      <c r="C22" s="183">
        <f t="shared" si="1"/>
        <v>2.1707999999999998E-2</v>
      </c>
      <c r="F22" s="210">
        <v>42398</v>
      </c>
      <c r="G22" s="203">
        <v>20983.6217</v>
      </c>
      <c r="H22" s="203">
        <v>2.1015000000000001</v>
      </c>
    </row>
    <row r="23" spans="1:8" x14ac:dyDescent="0.3">
      <c r="A23" s="186">
        <f t="shared" si="0"/>
        <v>42402</v>
      </c>
      <c r="B23" s="198">
        <f t="shared" si="0"/>
        <v>19814.254199999999</v>
      </c>
      <c r="C23" s="183">
        <f t="shared" si="1"/>
        <v>2.2284000000000002E-2</v>
      </c>
      <c r="F23" s="210">
        <v>42401</v>
      </c>
      <c r="G23" s="203">
        <v>21992.832900000001</v>
      </c>
      <c r="H23" s="203">
        <v>2.1707999999999998</v>
      </c>
    </row>
    <row r="24" spans="1:8" x14ac:dyDescent="0.3">
      <c r="A24" s="186">
        <f t="shared" si="0"/>
        <v>42403</v>
      </c>
      <c r="B24" s="198">
        <f t="shared" si="0"/>
        <v>17403.258699999998</v>
      </c>
      <c r="C24" s="183">
        <f t="shared" si="1"/>
        <v>2.2086000000000001E-2</v>
      </c>
      <c r="F24" s="210">
        <v>42402</v>
      </c>
      <c r="G24" s="203">
        <v>19814.254199999999</v>
      </c>
      <c r="H24" s="203">
        <v>2.2284000000000002</v>
      </c>
    </row>
    <row r="25" spans="1:8" x14ac:dyDescent="0.3">
      <c r="A25" s="186">
        <f t="shared" si="0"/>
        <v>42404</v>
      </c>
      <c r="B25" s="198">
        <f t="shared" si="0"/>
        <v>14904.9881</v>
      </c>
      <c r="C25" s="183">
        <f t="shared" si="1"/>
        <v>2.2283000000000001E-2</v>
      </c>
      <c r="F25" s="210">
        <v>42403</v>
      </c>
      <c r="G25" s="203">
        <v>17403.258699999998</v>
      </c>
      <c r="H25" s="203">
        <v>2.2086000000000001</v>
      </c>
    </row>
    <row r="26" spans="1:8" x14ac:dyDescent="0.3">
      <c r="A26" s="186">
        <f t="shared" si="0"/>
        <v>42405</v>
      </c>
      <c r="B26" s="198">
        <f t="shared" si="0"/>
        <v>9712.2075999999997</v>
      </c>
      <c r="C26" s="183">
        <f t="shared" si="1"/>
        <v>2.3300999999999999E-2</v>
      </c>
      <c r="F26" s="210">
        <v>42404</v>
      </c>
      <c r="G26" s="203">
        <v>14904.9881</v>
      </c>
      <c r="H26" s="203">
        <v>2.2282999999999999</v>
      </c>
    </row>
    <row r="27" spans="1:8" x14ac:dyDescent="0.3">
      <c r="A27" s="186">
        <f t="shared" si="0"/>
        <v>42406</v>
      </c>
      <c r="B27" s="198">
        <f t="shared" si="0"/>
        <v>3860.5369999999998</v>
      </c>
      <c r="C27" s="183">
        <f t="shared" si="1"/>
        <v>2.2647E-2</v>
      </c>
      <c r="F27" s="210">
        <v>42405</v>
      </c>
      <c r="G27" s="203">
        <v>9712.2075999999997</v>
      </c>
      <c r="H27" s="203">
        <v>2.3300999999999998</v>
      </c>
    </row>
    <row r="28" spans="1:8" x14ac:dyDescent="0.3">
      <c r="A28" s="186">
        <f t="shared" si="0"/>
        <v>42414</v>
      </c>
      <c r="B28" s="198">
        <f t="shared" si="0"/>
        <v>9312.6435999999994</v>
      </c>
      <c r="C28" s="183">
        <f t="shared" si="1"/>
        <v>1.9774E-2</v>
      </c>
      <c r="F28" s="210">
        <v>42406</v>
      </c>
      <c r="G28" s="203">
        <v>3860.5369999999998</v>
      </c>
      <c r="H28" s="203">
        <v>2.2646999999999999</v>
      </c>
    </row>
    <row r="29" spans="1:8" x14ac:dyDescent="0.3">
      <c r="A29" s="186">
        <f t="shared" si="0"/>
        <v>42415</v>
      </c>
      <c r="B29" s="198">
        <f t="shared" si="0"/>
        <v>15513.054899999999</v>
      </c>
      <c r="C29" s="183">
        <f t="shared" si="1"/>
        <v>2.0297999999999997E-2</v>
      </c>
      <c r="F29" s="210">
        <v>42414</v>
      </c>
      <c r="G29" s="203">
        <v>9312.6435999999994</v>
      </c>
      <c r="H29" s="203">
        <v>1.9774</v>
      </c>
    </row>
    <row r="30" spans="1:8" x14ac:dyDescent="0.3">
      <c r="A30" s="186">
        <f t="shared" si="0"/>
        <v>42416</v>
      </c>
      <c r="B30" s="198">
        <f t="shared" si="0"/>
        <v>18655.606199999998</v>
      </c>
      <c r="C30" s="183">
        <f t="shared" si="1"/>
        <v>2.0442999999999999E-2</v>
      </c>
      <c r="F30" s="210">
        <v>42415</v>
      </c>
      <c r="G30" s="203">
        <v>15513.054899999999</v>
      </c>
      <c r="H30" s="203">
        <v>2.0297999999999998</v>
      </c>
    </row>
    <row r="31" spans="1:8" x14ac:dyDescent="0.3">
      <c r="A31" s="186">
        <f t="shared" si="0"/>
        <v>42417</v>
      </c>
      <c r="B31" s="198">
        <f t="shared" si="0"/>
        <v>19677.132600000001</v>
      </c>
      <c r="C31" s="183">
        <f t="shared" si="1"/>
        <v>2.019E-2</v>
      </c>
      <c r="F31" s="210">
        <v>42416</v>
      </c>
      <c r="G31" s="203">
        <v>18655.606199999998</v>
      </c>
      <c r="H31" s="203">
        <v>2.0442999999999998</v>
      </c>
    </row>
    <row r="32" spans="1:8" x14ac:dyDescent="0.3">
      <c r="A32" s="186">
        <f t="shared" si="0"/>
        <v>42418</v>
      </c>
      <c r="B32" s="198">
        <f t="shared" si="0"/>
        <v>21040.402099999999</v>
      </c>
      <c r="C32" s="183">
        <f t="shared" si="1"/>
        <v>1.9916E-2</v>
      </c>
      <c r="F32" s="210">
        <v>42417</v>
      </c>
      <c r="G32" s="203">
        <v>19677.132600000001</v>
      </c>
      <c r="H32" s="203">
        <v>2.0190000000000001</v>
      </c>
    </row>
    <row r="33" spans="1:8" x14ac:dyDescent="0.3">
      <c r="A33" s="186">
        <f t="shared" si="0"/>
        <v>42419</v>
      </c>
      <c r="B33" s="198">
        <f t="shared" si="0"/>
        <v>21221.7274</v>
      </c>
      <c r="C33" s="183">
        <f t="shared" si="1"/>
        <v>1.968E-2</v>
      </c>
      <c r="F33" s="210">
        <v>42418</v>
      </c>
      <c r="G33" s="203">
        <v>21040.402099999999</v>
      </c>
      <c r="H33" s="203">
        <v>1.9916</v>
      </c>
    </row>
    <row r="34" spans="1:8" x14ac:dyDescent="0.3">
      <c r="A34" s="186">
        <f t="shared" si="0"/>
        <v>42422</v>
      </c>
      <c r="B34" s="198">
        <f t="shared" si="0"/>
        <v>24661.439299999998</v>
      </c>
      <c r="C34" s="183">
        <f t="shared" si="1"/>
        <v>1.9962999999999998E-2</v>
      </c>
      <c r="F34" s="210">
        <v>42419</v>
      </c>
      <c r="G34" s="203">
        <v>21221.7274</v>
      </c>
      <c r="H34" s="203">
        <v>1.968</v>
      </c>
    </row>
    <row r="35" spans="1:8" x14ac:dyDescent="0.3">
      <c r="A35" s="186">
        <f t="shared" si="0"/>
        <v>42423</v>
      </c>
      <c r="B35" s="198">
        <f t="shared" si="0"/>
        <v>25007.958699999999</v>
      </c>
      <c r="C35" s="183">
        <f t="shared" si="1"/>
        <v>2.0089000000000003E-2</v>
      </c>
      <c r="F35" s="210">
        <v>42422</v>
      </c>
      <c r="G35" s="203">
        <v>24661.439299999998</v>
      </c>
      <c r="H35" s="203">
        <v>1.9963</v>
      </c>
    </row>
    <row r="36" spans="1:8" x14ac:dyDescent="0.3">
      <c r="A36" s="186">
        <f t="shared" si="0"/>
        <v>42424</v>
      </c>
      <c r="B36" s="198">
        <f t="shared" si="0"/>
        <v>22595.029399999999</v>
      </c>
      <c r="C36" s="183">
        <f t="shared" si="1"/>
        <v>2.0836E-2</v>
      </c>
      <c r="F36" s="210">
        <v>42423</v>
      </c>
      <c r="G36" s="203">
        <v>25007.958699999999</v>
      </c>
      <c r="H36" s="203">
        <v>2.0089000000000001</v>
      </c>
    </row>
    <row r="37" spans="1:8" x14ac:dyDescent="0.3">
      <c r="A37" s="186">
        <f t="shared" si="0"/>
        <v>42425</v>
      </c>
      <c r="B37" s="198">
        <f t="shared" si="0"/>
        <v>21034.897799999999</v>
      </c>
      <c r="C37" s="183">
        <f t="shared" si="1"/>
        <v>2.2665999999999999E-2</v>
      </c>
      <c r="F37" s="210">
        <v>42424</v>
      </c>
      <c r="G37" s="203">
        <v>22595.029399999999</v>
      </c>
      <c r="H37" s="203">
        <v>2.0836000000000001</v>
      </c>
    </row>
    <row r="38" spans="1:8" x14ac:dyDescent="0.3">
      <c r="A38" s="186">
        <f t="shared" si="0"/>
        <v>42426</v>
      </c>
      <c r="B38" s="198">
        <f t="shared" si="0"/>
        <v>17964.9457</v>
      </c>
      <c r="C38" s="183">
        <f t="shared" si="1"/>
        <v>2.2105E-2</v>
      </c>
      <c r="F38" s="210">
        <v>42425</v>
      </c>
      <c r="G38" s="203">
        <v>21034.897799999999</v>
      </c>
      <c r="H38" s="203">
        <v>2.2665999999999999</v>
      </c>
    </row>
    <row r="39" spans="1:8" x14ac:dyDescent="0.3">
      <c r="A39" s="186">
        <f t="shared" si="0"/>
        <v>42429</v>
      </c>
      <c r="B39" s="198">
        <f t="shared" si="0"/>
        <v>17435.7143</v>
      </c>
      <c r="C39" s="183">
        <f t="shared" si="1"/>
        <v>2.1384E-2</v>
      </c>
      <c r="F39" s="210">
        <v>42426</v>
      </c>
      <c r="G39" s="203">
        <v>17964.9457</v>
      </c>
      <c r="H39" s="203">
        <v>2.2105000000000001</v>
      </c>
    </row>
    <row r="40" spans="1:8" x14ac:dyDescent="0.3">
      <c r="A40" s="186">
        <f t="shared" si="0"/>
        <v>42430</v>
      </c>
      <c r="B40" s="198">
        <f t="shared" si="0"/>
        <v>19338.398000000001</v>
      </c>
      <c r="C40" s="183">
        <f t="shared" si="1"/>
        <v>2.0363000000000003E-2</v>
      </c>
      <c r="F40" s="210">
        <v>42429</v>
      </c>
      <c r="G40" s="203">
        <v>17435.7143</v>
      </c>
      <c r="H40" s="203">
        <v>2.1383999999999999</v>
      </c>
    </row>
    <row r="41" spans="1:8" x14ac:dyDescent="0.3">
      <c r="A41" s="186">
        <f t="shared" si="0"/>
        <v>42431</v>
      </c>
      <c r="B41" s="198">
        <f t="shared" si="0"/>
        <v>20268.551200000002</v>
      </c>
      <c r="C41" s="183">
        <f t="shared" si="1"/>
        <v>2.0272999999999999E-2</v>
      </c>
      <c r="F41" s="210">
        <v>42430</v>
      </c>
      <c r="G41" s="203">
        <v>19338.398000000001</v>
      </c>
      <c r="H41" s="203">
        <v>2.0363000000000002</v>
      </c>
    </row>
    <row r="42" spans="1:8" x14ac:dyDescent="0.3">
      <c r="A42" s="186">
        <f t="shared" si="0"/>
        <v>42432</v>
      </c>
      <c r="B42" s="198">
        <f t="shared" si="0"/>
        <v>23079.105200000002</v>
      </c>
      <c r="C42" s="183">
        <f t="shared" si="1"/>
        <v>2.0145E-2</v>
      </c>
      <c r="F42" s="210">
        <v>42431</v>
      </c>
      <c r="G42" s="203">
        <v>20268.551200000002</v>
      </c>
      <c r="H42" s="203">
        <v>2.0272999999999999</v>
      </c>
    </row>
    <row r="43" spans="1:8" x14ac:dyDescent="0.3">
      <c r="A43" s="186">
        <f t="shared" si="0"/>
        <v>42433</v>
      </c>
      <c r="B43" s="198">
        <f t="shared" si="0"/>
        <v>22906.3187</v>
      </c>
      <c r="C43" s="183">
        <f t="shared" si="1"/>
        <v>2.0011000000000001E-2</v>
      </c>
      <c r="F43" s="210">
        <v>42432</v>
      </c>
      <c r="G43" s="203">
        <v>23079.105200000002</v>
      </c>
      <c r="H43" s="203">
        <v>2.0145</v>
      </c>
    </row>
    <row r="44" spans="1:8" x14ac:dyDescent="0.3">
      <c r="A44" s="186">
        <f t="shared" si="0"/>
        <v>42436</v>
      </c>
      <c r="B44" s="198">
        <f t="shared" si="0"/>
        <v>24006.3145</v>
      </c>
      <c r="C44" s="183">
        <f t="shared" si="1"/>
        <v>2.0194999999999998E-2</v>
      </c>
      <c r="F44" s="210">
        <v>42433</v>
      </c>
      <c r="G44" s="203">
        <v>22906.3187</v>
      </c>
      <c r="H44" s="203">
        <v>2.0011000000000001</v>
      </c>
    </row>
    <row r="45" spans="1:8" x14ac:dyDescent="0.3">
      <c r="A45" s="186">
        <f t="shared" si="0"/>
        <v>42437</v>
      </c>
      <c r="B45" s="198">
        <f t="shared" si="0"/>
        <v>23880.473900000001</v>
      </c>
      <c r="C45" s="183">
        <f t="shared" si="1"/>
        <v>2.0243000000000001E-2</v>
      </c>
      <c r="F45" s="210">
        <v>42436</v>
      </c>
      <c r="G45" s="203">
        <v>24006.3145</v>
      </c>
      <c r="H45" s="203">
        <v>2.0194999999999999</v>
      </c>
    </row>
    <row r="46" spans="1:8" x14ac:dyDescent="0.3">
      <c r="A46" s="186">
        <f t="shared" si="0"/>
        <v>42438</v>
      </c>
      <c r="B46" s="198">
        <f t="shared" si="0"/>
        <v>23186.7582</v>
      </c>
      <c r="C46" s="183">
        <f t="shared" si="1"/>
        <v>2.0171999999999999E-2</v>
      </c>
      <c r="F46" s="210">
        <v>42437</v>
      </c>
      <c r="G46" s="203">
        <v>23880.473900000001</v>
      </c>
      <c r="H46" s="203">
        <v>2.0243000000000002</v>
      </c>
    </row>
    <row r="47" spans="1:8" x14ac:dyDescent="0.3">
      <c r="A47" s="186">
        <f t="shared" si="0"/>
        <v>42439</v>
      </c>
      <c r="B47" s="198">
        <f t="shared" si="0"/>
        <v>24382.3577</v>
      </c>
      <c r="C47" s="183">
        <f t="shared" si="1"/>
        <v>2.0198000000000001E-2</v>
      </c>
      <c r="F47" s="210">
        <v>42438</v>
      </c>
      <c r="G47" s="203">
        <v>23186.7582</v>
      </c>
      <c r="H47" s="203">
        <v>2.0171999999999999</v>
      </c>
    </row>
    <row r="48" spans="1:8" x14ac:dyDescent="0.3">
      <c r="A48" s="186">
        <f t="shared" si="0"/>
        <v>42440</v>
      </c>
      <c r="B48" s="198">
        <f t="shared" si="0"/>
        <v>23920.502899999999</v>
      </c>
      <c r="C48" s="183">
        <f t="shared" si="1"/>
        <v>2.0093E-2</v>
      </c>
      <c r="F48" s="210">
        <v>42439</v>
      </c>
      <c r="G48" s="203">
        <v>24382.3577</v>
      </c>
      <c r="H48" s="203">
        <v>2.0198</v>
      </c>
    </row>
    <row r="49" spans="1:8" x14ac:dyDescent="0.3">
      <c r="A49" s="186">
        <f t="shared" si="0"/>
        <v>42443</v>
      </c>
      <c r="B49" s="198">
        <f t="shared" si="0"/>
        <v>25913.9827</v>
      </c>
      <c r="C49" s="183">
        <f t="shared" si="1"/>
        <v>2.0320000000000001E-2</v>
      </c>
      <c r="F49" s="210">
        <v>42440</v>
      </c>
      <c r="G49" s="203">
        <v>23920.502899999999</v>
      </c>
      <c r="H49" s="203">
        <v>2.0093000000000001</v>
      </c>
    </row>
    <row r="50" spans="1:8" x14ac:dyDescent="0.3">
      <c r="A50" s="186">
        <f t="shared" si="0"/>
        <v>42444</v>
      </c>
      <c r="B50" s="198">
        <f t="shared" si="0"/>
        <v>25298.285400000001</v>
      </c>
      <c r="C50" s="183">
        <f t="shared" si="1"/>
        <v>2.0316999999999998E-2</v>
      </c>
      <c r="F50" s="210">
        <v>42443</v>
      </c>
      <c r="G50" s="203">
        <v>25913.9827</v>
      </c>
      <c r="H50" s="203">
        <v>2.032</v>
      </c>
    </row>
    <row r="51" spans="1:8" x14ac:dyDescent="0.3">
      <c r="A51" s="186">
        <f t="shared" si="0"/>
        <v>42445</v>
      </c>
      <c r="B51" s="198">
        <f t="shared" si="0"/>
        <v>26005.2968</v>
      </c>
      <c r="C51" s="183">
        <f t="shared" si="1"/>
        <v>2.0430999999999998E-2</v>
      </c>
      <c r="F51" s="210">
        <v>42444</v>
      </c>
      <c r="G51" s="203">
        <v>25298.285400000001</v>
      </c>
      <c r="H51" s="203">
        <v>2.0316999999999998</v>
      </c>
    </row>
    <row r="52" spans="1:8" x14ac:dyDescent="0.3">
      <c r="A52" s="186">
        <f t="shared" si="0"/>
        <v>42446</v>
      </c>
      <c r="B52" s="198">
        <f t="shared" si="0"/>
        <v>23926.2958</v>
      </c>
      <c r="C52" s="183">
        <f t="shared" si="1"/>
        <v>2.0992999999999998E-2</v>
      </c>
      <c r="F52" s="210">
        <v>42445</v>
      </c>
      <c r="G52" s="203">
        <v>26005.2968</v>
      </c>
      <c r="H52" s="203">
        <v>2.0430999999999999</v>
      </c>
    </row>
    <row r="53" spans="1:8" x14ac:dyDescent="0.3">
      <c r="A53" s="186">
        <f t="shared" si="0"/>
        <v>42447</v>
      </c>
      <c r="B53" s="198">
        <f t="shared" si="0"/>
        <v>21050.797500000001</v>
      </c>
      <c r="C53" s="183">
        <f t="shared" si="1"/>
        <v>2.2042000000000003E-2</v>
      </c>
      <c r="F53" s="210">
        <v>42446</v>
      </c>
      <c r="G53" s="203">
        <v>23926.2958</v>
      </c>
      <c r="H53" s="203">
        <v>2.0992999999999999</v>
      </c>
    </row>
    <row r="54" spans="1:8" x14ac:dyDescent="0.3">
      <c r="A54" s="186">
        <f t="shared" si="0"/>
        <v>42450</v>
      </c>
      <c r="B54" s="198">
        <f t="shared" si="0"/>
        <v>18232.212800000001</v>
      </c>
      <c r="C54" s="183">
        <f t="shared" si="1"/>
        <v>2.1804999999999998E-2</v>
      </c>
      <c r="F54" s="210">
        <v>42447</v>
      </c>
      <c r="G54" s="203">
        <v>21050.797500000001</v>
      </c>
      <c r="H54" s="203">
        <v>2.2042000000000002</v>
      </c>
    </row>
    <row r="55" spans="1:8" x14ac:dyDescent="0.3">
      <c r="A55" s="186">
        <f t="shared" si="0"/>
        <v>42451</v>
      </c>
      <c r="B55" s="198">
        <f t="shared" si="0"/>
        <v>18569.5108</v>
      </c>
      <c r="C55" s="183">
        <f t="shared" si="1"/>
        <v>2.2286E-2</v>
      </c>
      <c r="F55" s="210">
        <v>42450</v>
      </c>
      <c r="G55" s="203">
        <v>18232.212800000001</v>
      </c>
      <c r="H55" s="203">
        <v>2.1804999999999999</v>
      </c>
    </row>
    <row r="56" spans="1:8" x14ac:dyDescent="0.3">
      <c r="A56" s="186">
        <f t="shared" si="0"/>
        <v>42452</v>
      </c>
      <c r="B56" s="198">
        <f t="shared" si="0"/>
        <v>19158.2248</v>
      </c>
      <c r="C56" s="183">
        <f t="shared" si="1"/>
        <v>2.1440000000000001E-2</v>
      </c>
      <c r="F56" s="210">
        <v>42451</v>
      </c>
      <c r="G56" s="203">
        <v>18569.5108</v>
      </c>
      <c r="H56" s="203">
        <v>2.2286000000000001</v>
      </c>
    </row>
    <row r="57" spans="1:8" x14ac:dyDescent="0.3">
      <c r="A57" s="186">
        <f t="shared" si="0"/>
        <v>42453</v>
      </c>
      <c r="B57" s="198">
        <f t="shared" si="0"/>
        <v>21286.1783</v>
      </c>
      <c r="C57" s="183">
        <f t="shared" si="1"/>
        <v>2.0981999999999997E-2</v>
      </c>
      <c r="F57" s="210">
        <v>42452</v>
      </c>
      <c r="G57" s="203">
        <v>19158.2248</v>
      </c>
      <c r="H57" s="203">
        <v>2.1440000000000001</v>
      </c>
    </row>
    <row r="58" spans="1:8" x14ac:dyDescent="0.3">
      <c r="A58" s="186">
        <f t="shared" si="0"/>
        <v>42454</v>
      </c>
      <c r="B58" s="198">
        <f t="shared" si="0"/>
        <v>22418.826799999999</v>
      </c>
      <c r="C58" s="183">
        <f t="shared" si="1"/>
        <v>2.0867E-2</v>
      </c>
      <c r="F58" s="210">
        <v>42453</v>
      </c>
      <c r="G58" s="203">
        <v>21286.1783</v>
      </c>
      <c r="H58" s="203">
        <v>2.0981999999999998</v>
      </c>
    </row>
    <row r="59" spans="1:8" x14ac:dyDescent="0.3">
      <c r="A59" s="186">
        <f t="shared" si="0"/>
        <v>42457</v>
      </c>
      <c r="B59" s="198">
        <f t="shared" si="0"/>
        <v>22980.213899999999</v>
      </c>
      <c r="C59" s="183">
        <f t="shared" si="1"/>
        <v>2.1404999999999997E-2</v>
      </c>
      <c r="F59" s="210">
        <v>42454</v>
      </c>
      <c r="G59" s="203">
        <v>22418.826799999999</v>
      </c>
      <c r="H59" s="203">
        <v>2.0867</v>
      </c>
    </row>
    <row r="60" spans="1:8" x14ac:dyDescent="0.3">
      <c r="A60" s="186">
        <f t="shared" si="0"/>
        <v>42458</v>
      </c>
      <c r="B60" s="198">
        <f t="shared" si="0"/>
        <v>22525.847000000002</v>
      </c>
      <c r="C60" s="183">
        <f t="shared" si="1"/>
        <v>2.2158000000000001E-2</v>
      </c>
      <c r="F60" s="210">
        <v>42457</v>
      </c>
      <c r="G60" s="203">
        <v>22980.213899999999</v>
      </c>
      <c r="H60" s="203">
        <v>2.1404999999999998</v>
      </c>
    </row>
    <row r="61" spans="1:8" x14ac:dyDescent="0.3">
      <c r="A61" s="186">
        <f t="shared" si="0"/>
        <v>42459</v>
      </c>
      <c r="B61" s="198">
        <f t="shared" si="0"/>
        <v>19991.713500000002</v>
      </c>
      <c r="C61" s="183">
        <f t="shared" si="1"/>
        <v>2.3163999999999997E-2</v>
      </c>
      <c r="F61" s="210">
        <v>42458</v>
      </c>
      <c r="G61" s="203">
        <v>22525.847000000002</v>
      </c>
      <c r="H61" s="203">
        <v>2.2158000000000002</v>
      </c>
    </row>
    <row r="62" spans="1:8" x14ac:dyDescent="0.3">
      <c r="A62" s="186">
        <f t="shared" si="0"/>
        <v>42460</v>
      </c>
      <c r="B62" s="198">
        <f t="shared" si="0"/>
        <v>16622.380099999998</v>
      </c>
      <c r="C62" s="183">
        <f t="shared" si="1"/>
        <v>2.5420999999999999E-2</v>
      </c>
      <c r="F62" s="210">
        <v>42459</v>
      </c>
      <c r="G62" s="203">
        <v>19991.713500000002</v>
      </c>
      <c r="H62" s="203">
        <v>2.3163999999999998</v>
      </c>
    </row>
    <row r="63" spans="1:8" x14ac:dyDescent="0.3">
      <c r="A63" s="186">
        <f t="shared" si="0"/>
        <v>42461</v>
      </c>
      <c r="B63" s="198">
        <f t="shared" si="0"/>
        <v>17542.035</v>
      </c>
      <c r="C63" s="183">
        <f t="shared" si="1"/>
        <v>2.0707E-2</v>
      </c>
      <c r="F63" s="210">
        <v>42460</v>
      </c>
      <c r="G63" s="203">
        <v>16622.380099999998</v>
      </c>
      <c r="H63" s="203">
        <v>2.5421</v>
      </c>
    </row>
    <row r="64" spans="1:8" x14ac:dyDescent="0.3">
      <c r="A64" s="186">
        <f t="shared" si="0"/>
        <v>42465</v>
      </c>
      <c r="B64" s="198">
        <f t="shared" si="0"/>
        <v>21787.338400000001</v>
      </c>
      <c r="C64" s="183">
        <f t="shared" si="1"/>
        <v>2.0545000000000001E-2</v>
      </c>
      <c r="F64" s="210">
        <v>42461</v>
      </c>
      <c r="G64" s="203">
        <v>17542.035</v>
      </c>
      <c r="H64" s="203">
        <v>2.0707</v>
      </c>
    </row>
    <row r="65" spans="1:8" x14ac:dyDescent="0.3">
      <c r="A65" s="186">
        <f t="shared" si="0"/>
        <v>42466</v>
      </c>
      <c r="B65" s="198">
        <f t="shared" si="0"/>
        <v>22553.956200000001</v>
      </c>
      <c r="C65" s="183">
        <f t="shared" si="1"/>
        <v>2.0457999999999997E-2</v>
      </c>
      <c r="F65" s="210">
        <v>42465</v>
      </c>
      <c r="G65" s="203">
        <v>21787.338400000001</v>
      </c>
      <c r="H65" s="203">
        <v>2.0545</v>
      </c>
    </row>
    <row r="66" spans="1:8" x14ac:dyDescent="0.3">
      <c r="A66" s="186">
        <f t="shared" si="0"/>
        <v>42467</v>
      </c>
      <c r="B66" s="198">
        <f t="shared" si="0"/>
        <v>24614.731599999999</v>
      </c>
      <c r="C66" s="183">
        <f t="shared" si="1"/>
        <v>2.0389000000000001E-2</v>
      </c>
      <c r="F66" s="210">
        <v>42466</v>
      </c>
      <c r="G66" s="203">
        <v>22553.956200000001</v>
      </c>
      <c r="H66" s="203">
        <v>2.0457999999999998</v>
      </c>
    </row>
    <row r="67" spans="1:8" x14ac:dyDescent="0.3">
      <c r="A67" s="186">
        <f t="shared" ref="A67:B130" si="2">F68</f>
        <v>42468</v>
      </c>
      <c r="B67" s="198">
        <f t="shared" si="2"/>
        <v>24398.982199999999</v>
      </c>
      <c r="C67" s="183">
        <f t="shared" ref="C67:C130" si="3">H68/100</f>
        <v>2.0412E-2</v>
      </c>
      <c r="F67" s="210">
        <v>42467</v>
      </c>
      <c r="G67" s="203">
        <v>24614.731599999999</v>
      </c>
      <c r="H67" s="203">
        <v>2.0388999999999999</v>
      </c>
    </row>
    <row r="68" spans="1:8" x14ac:dyDescent="0.3">
      <c r="A68" s="186">
        <f t="shared" si="2"/>
        <v>42471</v>
      </c>
      <c r="B68" s="198">
        <f t="shared" si="2"/>
        <v>24410.682700000001</v>
      </c>
      <c r="C68" s="183">
        <f t="shared" si="3"/>
        <v>2.0513E-2</v>
      </c>
      <c r="F68" s="210">
        <v>42468</v>
      </c>
      <c r="G68" s="203">
        <v>24398.982199999999</v>
      </c>
      <c r="H68" s="203">
        <v>2.0411999999999999</v>
      </c>
    </row>
    <row r="69" spans="1:8" x14ac:dyDescent="0.3">
      <c r="A69" s="186">
        <f t="shared" si="2"/>
        <v>42472</v>
      </c>
      <c r="B69" s="198">
        <f t="shared" si="2"/>
        <v>24073.458699999999</v>
      </c>
      <c r="C69" s="183">
        <f t="shared" si="3"/>
        <v>2.0787E-2</v>
      </c>
      <c r="F69" s="210">
        <v>42471</v>
      </c>
      <c r="G69" s="203">
        <v>24410.682700000001</v>
      </c>
      <c r="H69" s="203">
        <v>2.0512999999999999</v>
      </c>
    </row>
    <row r="70" spans="1:8" x14ac:dyDescent="0.3">
      <c r="A70" s="186">
        <f t="shared" si="2"/>
        <v>42473</v>
      </c>
      <c r="B70" s="198">
        <f t="shared" si="2"/>
        <v>21754.548900000002</v>
      </c>
      <c r="C70" s="183">
        <f t="shared" si="3"/>
        <v>2.1154000000000003E-2</v>
      </c>
      <c r="F70" s="210">
        <v>42472</v>
      </c>
      <c r="G70" s="203">
        <v>24073.458699999999</v>
      </c>
      <c r="H70" s="203">
        <v>2.0787</v>
      </c>
    </row>
    <row r="71" spans="1:8" x14ac:dyDescent="0.3">
      <c r="A71" s="186">
        <f t="shared" si="2"/>
        <v>42474</v>
      </c>
      <c r="B71" s="198">
        <f t="shared" si="2"/>
        <v>19900.343000000001</v>
      </c>
      <c r="C71" s="183">
        <f t="shared" si="3"/>
        <v>2.1171000000000002E-2</v>
      </c>
      <c r="F71" s="210">
        <v>42473</v>
      </c>
      <c r="G71" s="203">
        <v>21754.548900000002</v>
      </c>
      <c r="H71" s="203">
        <v>2.1154000000000002</v>
      </c>
    </row>
    <row r="72" spans="1:8" x14ac:dyDescent="0.3">
      <c r="A72" s="186">
        <f t="shared" si="2"/>
        <v>42475</v>
      </c>
      <c r="B72" s="198">
        <f t="shared" si="2"/>
        <v>17707.687900000001</v>
      </c>
      <c r="C72" s="183">
        <f t="shared" si="3"/>
        <v>2.0687999999999998E-2</v>
      </c>
      <c r="F72" s="210">
        <v>42474</v>
      </c>
      <c r="G72" s="203">
        <v>19900.343000000001</v>
      </c>
      <c r="H72" s="203">
        <v>2.1171000000000002</v>
      </c>
    </row>
    <row r="73" spans="1:8" x14ac:dyDescent="0.3">
      <c r="A73" s="186">
        <f t="shared" si="2"/>
        <v>42478</v>
      </c>
      <c r="B73" s="198">
        <f t="shared" si="2"/>
        <v>20434.6548</v>
      </c>
      <c r="C73" s="183">
        <f t="shared" si="3"/>
        <v>2.0602999999999996E-2</v>
      </c>
      <c r="F73" s="210">
        <v>42475</v>
      </c>
      <c r="G73" s="203">
        <v>17707.687900000001</v>
      </c>
      <c r="H73" s="203">
        <v>2.0688</v>
      </c>
    </row>
    <row r="74" spans="1:8" x14ac:dyDescent="0.3">
      <c r="A74" s="186">
        <f t="shared" si="2"/>
        <v>42479</v>
      </c>
      <c r="B74" s="198">
        <f t="shared" si="2"/>
        <v>21748.574700000001</v>
      </c>
      <c r="C74" s="183">
        <f t="shared" si="3"/>
        <v>2.1103E-2</v>
      </c>
      <c r="F74" s="210">
        <v>42478</v>
      </c>
      <c r="G74" s="203">
        <v>20434.6548</v>
      </c>
      <c r="H74" s="203">
        <v>2.0602999999999998</v>
      </c>
    </row>
    <row r="75" spans="1:8" x14ac:dyDescent="0.3">
      <c r="A75" s="186">
        <f t="shared" si="2"/>
        <v>42480</v>
      </c>
      <c r="B75" s="198">
        <f t="shared" si="2"/>
        <v>19987.895400000001</v>
      </c>
      <c r="C75" s="183">
        <f t="shared" si="3"/>
        <v>2.1502E-2</v>
      </c>
      <c r="F75" s="210">
        <v>42479</v>
      </c>
      <c r="G75" s="203">
        <v>21748.574700000001</v>
      </c>
      <c r="H75" s="203">
        <v>2.1103000000000001</v>
      </c>
    </row>
    <row r="76" spans="1:8" x14ac:dyDescent="0.3">
      <c r="A76" s="186">
        <f t="shared" si="2"/>
        <v>42481</v>
      </c>
      <c r="B76" s="198">
        <f t="shared" si="2"/>
        <v>18528.448100000001</v>
      </c>
      <c r="C76" s="183">
        <f t="shared" si="3"/>
        <v>2.1989000000000002E-2</v>
      </c>
      <c r="F76" s="210">
        <v>42480</v>
      </c>
      <c r="G76" s="203">
        <v>19987.895400000001</v>
      </c>
      <c r="H76" s="203">
        <v>2.1501999999999999</v>
      </c>
    </row>
    <row r="77" spans="1:8" x14ac:dyDescent="0.3">
      <c r="A77" s="186">
        <f t="shared" si="2"/>
        <v>42482</v>
      </c>
      <c r="B77" s="198">
        <f t="shared" si="2"/>
        <v>17662.864000000001</v>
      </c>
      <c r="C77" s="183">
        <f t="shared" si="3"/>
        <v>2.2572999999999999E-2</v>
      </c>
      <c r="F77" s="210">
        <v>42481</v>
      </c>
      <c r="G77" s="203">
        <v>18528.448100000001</v>
      </c>
      <c r="H77" s="203">
        <v>2.1989000000000001</v>
      </c>
    </row>
    <row r="78" spans="1:8" x14ac:dyDescent="0.3">
      <c r="A78" s="186">
        <f t="shared" si="2"/>
        <v>42485</v>
      </c>
      <c r="B78" s="198">
        <f t="shared" si="2"/>
        <v>17182.712200000002</v>
      </c>
      <c r="C78" s="183">
        <f t="shared" si="3"/>
        <v>2.2311000000000001E-2</v>
      </c>
      <c r="F78" s="210">
        <v>42482</v>
      </c>
      <c r="G78" s="203">
        <v>17662.864000000001</v>
      </c>
      <c r="H78" s="203">
        <v>2.2572999999999999</v>
      </c>
    </row>
    <row r="79" spans="1:8" x14ac:dyDescent="0.3">
      <c r="A79" s="186">
        <f t="shared" si="2"/>
        <v>42486</v>
      </c>
      <c r="B79" s="198">
        <f t="shared" si="2"/>
        <v>19526.214899999999</v>
      </c>
      <c r="C79" s="183">
        <f t="shared" si="3"/>
        <v>2.1513000000000001E-2</v>
      </c>
      <c r="F79" s="210">
        <v>42485</v>
      </c>
      <c r="G79" s="203">
        <v>17182.712200000002</v>
      </c>
      <c r="H79" s="203">
        <v>2.2311000000000001</v>
      </c>
    </row>
    <row r="80" spans="1:8" x14ac:dyDescent="0.3">
      <c r="A80" s="186">
        <f t="shared" si="2"/>
        <v>42487</v>
      </c>
      <c r="B80" s="198">
        <f t="shared" si="2"/>
        <v>19095.794999999998</v>
      </c>
      <c r="C80" s="183">
        <f t="shared" si="3"/>
        <v>2.1403999999999999E-2</v>
      </c>
      <c r="F80" s="210">
        <v>42486</v>
      </c>
      <c r="G80" s="203">
        <v>19526.214899999999</v>
      </c>
      <c r="H80" s="203">
        <v>2.1513</v>
      </c>
    </row>
    <row r="81" spans="1:8" x14ac:dyDescent="0.3">
      <c r="A81" s="186">
        <f t="shared" si="2"/>
        <v>42488</v>
      </c>
      <c r="B81" s="198">
        <f t="shared" si="2"/>
        <v>18884.9899</v>
      </c>
      <c r="C81" s="183">
        <f t="shared" si="3"/>
        <v>2.1265999999999997E-2</v>
      </c>
      <c r="F81" s="210">
        <v>42487</v>
      </c>
      <c r="G81" s="203">
        <v>19095.794999999998</v>
      </c>
      <c r="H81" s="203">
        <v>2.1404000000000001</v>
      </c>
    </row>
    <row r="82" spans="1:8" x14ac:dyDescent="0.3">
      <c r="A82" s="186">
        <f t="shared" si="2"/>
        <v>42489</v>
      </c>
      <c r="B82" s="198">
        <f t="shared" si="2"/>
        <v>14875.204599999999</v>
      </c>
      <c r="C82" s="183">
        <f t="shared" si="3"/>
        <v>2.1623999999999997E-2</v>
      </c>
      <c r="F82" s="210">
        <v>42488</v>
      </c>
      <c r="G82" s="203">
        <v>18884.9899</v>
      </c>
      <c r="H82" s="203">
        <v>2.1265999999999998</v>
      </c>
    </row>
    <row r="83" spans="1:8" x14ac:dyDescent="0.3">
      <c r="A83" s="186">
        <f t="shared" si="2"/>
        <v>42493</v>
      </c>
      <c r="B83" s="198">
        <f t="shared" si="2"/>
        <v>21647.605200000002</v>
      </c>
      <c r="C83" s="183">
        <f t="shared" si="3"/>
        <v>2.0834000000000002E-2</v>
      </c>
      <c r="F83" s="210">
        <v>42489</v>
      </c>
      <c r="G83" s="203">
        <v>14875.204599999999</v>
      </c>
      <c r="H83" s="203">
        <v>2.1623999999999999</v>
      </c>
    </row>
    <row r="84" spans="1:8" x14ac:dyDescent="0.3">
      <c r="A84" s="186">
        <f t="shared" si="2"/>
        <v>42494</v>
      </c>
      <c r="B84" s="198">
        <f t="shared" si="2"/>
        <v>23336.777399999999</v>
      </c>
      <c r="C84" s="183">
        <f t="shared" si="3"/>
        <v>2.0886000000000002E-2</v>
      </c>
      <c r="F84" s="210">
        <v>42493</v>
      </c>
      <c r="G84" s="203">
        <v>21647.605200000002</v>
      </c>
      <c r="H84" s="203">
        <v>2.0834000000000001</v>
      </c>
    </row>
    <row r="85" spans="1:8" x14ac:dyDescent="0.3">
      <c r="A85" s="186">
        <f t="shared" si="2"/>
        <v>42495</v>
      </c>
      <c r="B85" s="198">
        <f t="shared" si="2"/>
        <v>24090.556</v>
      </c>
      <c r="C85" s="183">
        <f t="shared" si="3"/>
        <v>2.0754999999999999E-2</v>
      </c>
      <c r="F85" s="210">
        <v>42494</v>
      </c>
      <c r="G85" s="203">
        <v>23336.777399999999</v>
      </c>
      <c r="H85" s="203">
        <v>2.0886</v>
      </c>
    </row>
    <row r="86" spans="1:8" x14ac:dyDescent="0.3">
      <c r="A86" s="186">
        <f t="shared" si="2"/>
        <v>42496</v>
      </c>
      <c r="B86" s="198">
        <f t="shared" si="2"/>
        <v>23817.271799999999</v>
      </c>
      <c r="C86" s="183">
        <f t="shared" si="3"/>
        <v>2.0636999999999999E-2</v>
      </c>
      <c r="F86" s="210">
        <v>42495</v>
      </c>
      <c r="G86" s="203">
        <v>24090.556</v>
      </c>
      <c r="H86" s="203">
        <v>2.0754999999999999</v>
      </c>
    </row>
    <row r="87" spans="1:8" x14ac:dyDescent="0.3">
      <c r="A87" s="186">
        <f t="shared" si="2"/>
        <v>42499</v>
      </c>
      <c r="B87" s="198">
        <f t="shared" si="2"/>
        <v>23472.991000000002</v>
      </c>
      <c r="C87" s="183">
        <f t="shared" si="3"/>
        <v>2.0649000000000001E-2</v>
      </c>
      <c r="F87" s="210">
        <v>42496</v>
      </c>
      <c r="G87" s="203">
        <v>23817.271799999999</v>
      </c>
      <c r="H87" s="203">
        <v>2.0636999999999999</v>
      </c>
    </row>
    <row r="88" spans="1:8" x14ac:dyDescent="0.3">
      <c r="A88" s="186">
        <f t="shared" si="2"/>
        <v>42500</v>
      </c>
      <c r="B88" s="198">
        <f t="shared" si="2"/>
        <v>24026.834900000002</v>
      </c>
      <c r="C88" s="183">
        <f t="shared" si="3"/>
        <v>2.0754999999999999E-2</v>
      </c>
      <c r="F88" s="210">
        <v>42499</v>
      </c>
      <c r="G88" s="203">
        <v>23472.991000000002</v>
      </c>
      <c r="H88" s="203">
        <v>2.0649000000000002</v>
      </c>
    </row>
    <row r="89" spans="1:8" x14ac:dyDescent="0.3">
      <c r="A89" s="186">
        <f t="shared" si="2"/>
        <v>42501</v>
      </c>
      <c r="B89" s="198">
        <f t="shared" si="2"/>
        <v>24171.4516</v>
      </c>
      <c r="C89" s="183">
        <f t="shared" si="3"/>
        <v>2.0809000000000001E-2</v>
      </c>
      <c r="F89" s="210">
        <v>42500</v>
      </c>
      <c r="G89" s="203">
        <v>24026.834900000002</v>
      </c>
      <c r="H89" s="203">
        <v>2.0754999999999999</v>
      </c>
    </row>
    <row r="90" spans="1:8" x14ac:dyDescent="0.3">
      <c r="A90" s="186">
        <f t="shared" si="2"/>
        <v>42502</v>
      </c>
      <c r="B90" s="198">
        <f t="shared" si="2"/>
        <v>24913.423299999999</v>
      </c>
      <c r="C90" s="183">
        <f t="shared" si="3"/>
        <v>2.0735999999999997E-2</v>
      </c>
      <c r="F90" s="210">
        <v>42501</v>
      </c>
      <c r="G90" s="203">
        <v>24171.4516</v>
      </c>
      <c r="H90" s="203">
        <v>2.0809000000000002</v>
      </c>
    </row>
    <row r="91" spans="1:8" x14ac:dyDescent="0.3">
      <c r="A91" s="186">
        <f t="shared" si="2"/>
        <v>42503</v>
      </c>
      <c r="B91" s="198">
        <f t="shared" si="2"/>
        <v>24682.005799999999</v>
      </c>
      <c r="C91" s="183">
        <f t="shared" si="3"/>
        <v>2.0673E-2</v>
      </c>
      <c r="F91" s="210">
        <v>42502</v>
      </c>
      <c r="G91" s="203">
        <v>24913.423299999999</v>
      </c>
      <c r="H91" s="203">
        <v>2.0735999999999999</v>
      </c>
    </row>
    <row r="92" spans="1:8" x14ac:dyDescent="0.3">
      <c r="A92" s="186">
        <f t="shared" si="2"/>
        <v>42506</v>
      </c>
      <c r="B92" s="198">
        <f t="shared" si="2"/>
        <v>23704.963100000001</v>
      </c>
      <c r="C92" s="183">
        <f t="shared" si="3"/>
        <v>2.0798999999999998E-2</v>
      </c>
      <c r="F92" s="210">
        <v>42503</v>
      </c>
      <c r="G92" s="203">
        <v>24682.005799999999</v>
      </c>
      <c r="H92" s="203">
        <v>2.0672999999999999</v>
      </c>
    </row>
    <row r="93" spans="1:8" x14ac:dyDescent="0.3">
      <c r="A93" s="186">
        <f t="shared" si="2"/>
        <v>42507</v>
      </c>
      <c r="B93" s="198">
        <f t="shared" si="2"/>
        <v>24594.453699999998</v>
      </c>
      <c r="C93" s="183">
        <f t="shared" si="3"/>
        <v>2.0924999999999999E-2</v>
      </c>
      <c r="F93" s="210">
        <v>42506</v>
      </c>
      <c r="G93" s="203">
        <v>23704.963100000001</v>
      </c>
      <c r="H93" s="203">
        <v>2.0798999999999999</v>
      </c>
    </row>
    <row r="94" spans="1:8" x14ac:dyDescent="0.3">
      <c r="A94" s="186">
        <f t="shared" si="2"/>
        <v>42508</v>
      </c>
      <c r="B94" s="198">
        <f t="shared" si="2"/>
        <v>24183.883300000001</v>
      </c>
      <c r="C94" s="183">
        <f t="shared" si="3"/>
        <v>2.0851000000000001E-2</v>
      </c>
      <c r="F94" s="210">
        <v>42507</v>
      </c>
      <c r="G94" s="203">
        <v>24594.453699999998</v>
      </c>
      <c r="H94" s="203">
        <v>2.0924999999999998</v>
      </c>
    </row>
    <row r="95" spans="1:8" x14ac:dyDescent="0.3">
      <c r="A95" s="186">
        <f t="shared" si="2"/>
        <v>42509</v>
      </c>
      <c r="B95" s="198">
        <f t="shared" si="2"/>
        <v>25247.246500000001</v>
      </c>
      <c r="C95" s="183">
        <f t="shared" si="3"/>
        <v>2.0797E-2</v>
      </c>
      <c r="F95" s="210">
        <v>42508</v>
      </c>
      <c r="G95" s="203">
        <v>24183.883300000001</v>
      </c>
      <c r="H95" s="203">
        <v>2.0851000000000002</v>
      </c>
    </row>
    <row r="96" spans="1:8" x14ac:dyDescent="0.3">
      <c r="A96" s="186">
        <f t="shared" si="2"/>
        <v>42510</v>
      </c>
      <c r="B96" s="198">
        <f t="shared" si="2"/>
        <v>23834.296399999999</v>
      </c>
      <c r="C96" s="183">
        <f t="shared" si="3"/>
        <v>2.0541999999999998E-2</v>
      </c>
      <c r="F96" s="210">
        <v>42509</v>
      </c>
      <c r="G96" s="203">
        <v>25247.246500000001</v>
      </c>
      <c r="H96" s="203">
        <v>2.0796999999999999</v>
      </c>
    </row>
    <row r="97" spans="1:8" x14ac:dyDescent="0.3">
      <c r="A97" s="186">
        <f t="shared" si="2"/>
        <v>42513</v>
      </c>
      <c r="B97" s="198">
        <f t="shared" si="2"/>
        <v>25483.4951</v>
      </c>
      <c r="C97" s="183">
        <f t="shared" si="3"/>
        <v>2.0609000000000002E-2</v>
      </c>
      <c r="F97" s="210">
        <v>42510</v>
      </c>
      <c r="G97" s="203">
        <v>23834.296399999999</v>
      </c>
      <c r="H97" s="203">
        <v>2.0541999999999998</v>
      </c>
    </row>
    <row r="98" spans="1:8" x14ac:dyDescent="0.3">
      <c r="A98" s="186">
        <f t="shared" si="2"/>
        <v>42514</v>
      </c>
      <c r="B98" s="198">
        <f t="shared" si="2"/>
        <v>25721.35</v>
      </c>
      <c r="C98" s="183">
        <f t="shared" si="3"/>
        <v>2.0644999999999997E-2</v>
      </c>
      <c r="F98" s="210">
        <v>42513</v>
      </c>
      <c r="G98" s="203">
        <v>25483.4951</v>
      </c>
      <c r="H98" s="203">
        <v>2.0609000000000002</v>
      </c>
    </row>
    <row r="99" spans="1:8" x14ac:dyDescent="0.3">
      <c r="A99" s="186">
        <f t="shared" si="2"/>
        <v>42515</v>
      </c>
      <c r="B99" s="198">
        <f t="shared" si="2"/>
        <v>26301.207999999999</v>
      </c>
      <c r="C99" s="183">
        <f t="shared" si="3"/>
        <v>2.0809000000000001E-2</v>
      </c>
      <c r="F99" s="210">
        <v>42514</v>
      </c>
      <c r="G99" s="203">
        <v>25721.35</v>
      </c>
      <c r="H99" s="203">
        <v>2.0644999999999998</v>
      </c>
    </row>
    <row r="100" spans="1:8" x14ac:dyDescent="0.3">
      <c r="A100" s="186">
        <f t="shared" si="2"/>
        <v>42516</v>
      </c>
      <c r="B100" s="198">
        <f t="shared" si="2"/>
        <v>25561.134600000001</v>
      </c>
      <c r="C100" s="183">
        <f t="shared" si="3"/>
        <v>2.0758000000000002E-2</v>
      </c>
      <c r="F100" s="210">
        <v>42515</v>
      </c>
      <c r="G100" s="203">
        <v>26301.207999999999</v>
      </c>
      <c r="H100" s="203">
        <v>2.0809000000000002</v>
      </c>
    </row>
    <row r="101" spans="1:8" x14ac:dyDescent="0.3">
      <c r="A101" s="186">
        <f t="shared" si="2"/>
        <v>42517</v>
      </c>
      <c r="B101" s="198">
        <f t="shared" si="2"/>
        <v>24617.793699999998</v>
      </c>
      <c r="C101" s="183">
        <f t="shared" si="3"/>
        <v>2.0695000000000002E-2</v>
      </c>
      <c r="F101" s="210">
        <v>42516</v>
      </c>
      <c r="G101" s="203">
        <v>25561.134600000001</v>
      </c>
      <c r="H101" s="203">
        <v>2.0758000000000001</v>
      </c>
    </row>
    <row r="102" spans="1:8" x14ac:dyDescent="0.3">
      <c r="A102" s="186">
        <f t="shared" si="2"/>
        <v>42520</v>
      </c>
      <c r="B102" s="198">
        <f t="shared" si="2"/>
        <v>25257.751100000001</v>
      </c>
      <c r="C102" s="183">
        <f t="shared" si="3"/>
        <v>2.0676999999999997E-2</v>
      </c>
      <c r="F102" s="210">
        <v>42517</v>
      </c>
      <c r="G102" s="203">
        <v>24617.793699999998</v>
      </c>
      <c r="H102" s="203">
        <v>2.0695000000000001</v>
      </c>
    </row>
    <row r="103" spans="1:8" x14ac:dyDescent="0.3">
      <c r="A103" s="186">
        <f t="shared" si="2"/>
        <v>42521</v>
      </c>
      <c r="B103" s="198">
        <f t="shared" si="2"/>
        <v>22933.6489</v>
      </c>
      <c r="C103" s="183">
        <f t="shared" si="3"/>
        <v>2.0847999999999998E-2</v>
      </c>
      <c r="F103" s="210">
        <v>42520</v>
      </c>
      <c r="G103" s="203">
        <v>25257.751100000001</v>
      </c>
      <c r="H103" s="203">
        <v>2.0676999999999999</v>
      </c>
    </row>
    <row r="104" spans="1:8" x14ac:dyDescent="0.3">
      <c r="A104" s="186">
        <f t="shared" si="2"/>
        <v>42522</v>
      </c>
      <c r="B104" s="198">
        <f t="shared" si="2"/>
        <v>25209.8354</v>
      </c>
      <c r="C104" s="183">
        <f t="shared" si="3"/>
        <v>2.0711E-2</v>
      </c>
      <c r="F104" s="210">
        <v>42521</v>
      </c>
      <c r="G104" s="203">
        <v>22933.6489</v>
      </c>
      <c r="H104" s="203">
        <v>2.0848</v>
      </c>
    </row>
    <row r="105" spans="1:8" x14ac:dyDescent="0.3">
      <c r="A105" s="186">
        <f t="shared" si="2"/>
        <v>42523</v>
      </c>
      <c r="B105" s="198">
        <f t="shared" si="2"/>
        <v>24756.760300000002</v>
      </c>
      <c r="C105" s="183">
        <f t="shared" si="3"/>
        <v>2.0617E-2</v>
      </c>
      <c r="F105" s="210">
        <v>42522</v>
      </c>
      <c r="G105" s="203">
        <v>25209.8354</v>
      </c>
      <c r="H105" s="203">
        <v>2.0710999999999999</v>
      </c>
    </row>
    <row r="106" spans="1:8" x14ac:dyDescent="0.3">
      <c r="A106" s="186">
        <f t="shared" si="2"/>
        <v>42524</v>
      </c>
      <c r="B106" s="198">
        <f t="shared" si="2"/>
        <v>24893.4385</v>
      </c>
      <c r="C106" s="183">
        <f t="shared" si="3"/>
        <v>2.0619000000000002E-2</v>
      </c>
      <c r="F106" s="210">
        <v>42523</v>
      </c>
      <c r="G106" s="203">
        <v>24756.760300000002</v>
      </c>
      <c r="H106" s="203">
        <v>2.0617000000000001</v>
      </c>
    </row>
    <row r="107" spans="1:8" x14ac:dyDescent="0.3">
      <c r="A107" s="186">
        <f t="shared" si="2"/>
        <v>42527</v>
      </c>
      <c r="B107" s="198">
        <f t="shared" si="2"/>
        <v>27612.411599999999</v>
      </c>
      <c r="C107" s="183">
        <f t="shared" si="3"/>
        <v>2.0735999999999997E-2</v>
      </c>
      <c r="F107" s="210">
        <v>42524</v>
      </c>
      <c r="G107" s="203">
        <v>24893.4385</v>
      </c>
      <c r="H107" s="203">
        <v>2.0619000000000001</v>
      </c>
    </row>
    <row r="108" spans="1:8" x14ac:dyDescent="0.3">
      <c r="A108" s="186">
        <f t="shared" si="2"/>
        <v>42528</v>
      </c>
      <c r="B108" s="198">
        <f t="shared" si="2"/>
        <v>29214.650699999998</v>
      </c>
      <c r="C108" s="183">
        <f t="shared" si="3"/>
        <v>2.0972000000000001E-2</v>
      </c>
      <c r="F108" s="210">
        <v>42527</v>
      </c>
      <c r="G108" s="203">
        <v>27612.411599999999</v>
      </c>
      <c r="H108" s="203">
        <v>2.0735999999999999</v>
      </c>
    </row>
    <row r="109" spans="1:8" x14ac:dyDescent="0.3">
      <c r="A109" s="186">
        <f t="shared" si="2"/>
        <v>42529</v>
      </c>
      <c r="B109" s="198">
        <f t="shared" si="2"/>
        <v>25446.786199999999</v>
      </c>
      <c r="C109" s="183">
        <f t="shared" si="3"/>
        <v>2.1294E-2</v>
      </c>
      <c r="F109" s="210">
        <v>42528</v>
      </c>
      <c r="G109" s="203">
        <v>29214.650699999998</v>
      </c>
      <c r="H109" s="203">
        <v>2.0972</v>
      </c>
    </row>
    <row r="110" spans="1:8" x14ac:dyDescent="0.3">
      <c r="A110" s="186">
        <f t="shared" si="2"/>
        <v>42533</v>
      </c>
      <c r="B110" s="198">
        <f t="shared" si="2"/>
        <v>19944.0998</v>
      </c>
      <c r="C110" s="183">
        <f t="shared" si="3"/>
        <v>2.0215999999999998E-2</v>
      </c>
      <c r="F110" s="210">
        <v>42529</v>
      </c>
      <c r="G110" s="203">
        <v>25446.786199999999</v>
      </c>
      <c r="H110" s="203">
        <v>2.1294</v>
      </c>
    </row>
    <row r="111" spans="1:8" x14ac:dyDescent="0.3">
      <c r="A111" s="186">
        <f t="shared" si="2"/>
        <v>42534</v>
      </c>
      <c r="B111" s="198">
        <f t="shared" si="2"/>
        <v>27156.0857</v>
      </c>
      <c r="C111" s="183">
        <f t="shared" si="3"/>
        <v>2.0694000000000001E-2</v>
      </c>
      <c r="F111" s="210">
        <v>42533</v>
      </c>
      <c r="G111" s="203">
        <v>19944.0998</v>
      </c>
      <c r="H111" s="203">
        <v>2.0215999999999998</v>
      </c>
    </row>
    <row r="112" spans="1:8" x14ac:dyDescent="0.3">
      <c r="A112" s="186">
        <f t="shared" si="2"/>
        <v>42535</v>
      </c>
      <c r="B112" s="198">
        <f t="shared" si="2"/>
        <v>30406.283200000002</v>
      </c>
      <c r="C112" s="183">
        <f t="shared" si="3"/>
        <v>2.0673E-2</v>
      </c>
      <c r="F112" s="210">
        <v>42534</v>
      </c>
      <c r="G112" s="203">
        <v>27156.0857</v>
      </c>
      <c r="H112" s="203">
        <v>2.0693999999999999</v>
      </c>
    </row>
    <row r="113" spans="1:8" x14ac:dyDescent="0.3">
      <c r="A113" s="186">
        <f t="shared" si="2"/>
        <v>42536</v>
      </c>
      <c r="B113" s="198">
        <f t="shared" si="2"/>
        <v>29899.605500000001</v>
      </c>
      <c r="C113" s="183">
        <f t="shared" si="3"/>
        <v>2.0636999999999999E-2</v>
      </c>
      <c r="F113" s="210">
        <v>42535</v>
      </c>
      <c r="G113" s="203">
        <v>30406.283200000002</v>
      </c>
      <c r="H113" s="203">
        <v>2.0672999999999999</v>
      </c>
    </row>
    <row r="114" spans="1:8" x14ac:dyDescent="0.3">
      <c r="A114" s="186">
        <f t="shared" si="2"/>
        <v>42537</v>
      </c>
      <c r="B114" s="198">
        <f t="shared" si="2"/>
        <v>27845.733400000001</v>
      </c>
      <c r="C114" s="183">
        <f t="shared" si="3"/>
        <v>2.0489999999999998E-2</v>
      </c>
      <c r="F114" s="210">
        <v>42536</v>
      </c>
      <c r="G114" s="203">
        <v>29899.605500000001</v>
      </c>
      <c r="H114" s="203">
        <v>2.0636999999999999</v>
      </c>
    </row>
    <row r="115" spans="1:8" x14ac:dyDescent="0.3">
      <c r="A115" s="186">
        <f t="shared" si="2"/>
        <v>42538</v>
      </c>
      <c r="B115" s="198">
        <f t="shared" si="2"/>
        <v>25216.822800000002</v>
      </c>
      <c r="C115" s="183">
        <f t="shared" si="3"/>
        <v>2.0762999999999997E-2</v>
      </c>
      <c r="F115" s="210">
        <v>42537</v>
      </c>
      <c r="G115" s="203">
        <v>27845.733400000001</v>
      </c>
      <c r="H115" s="203">
        <v>2.0489999999999999</v>
      </c>
    </row>
    <row r="116" spans="1:8" x14ac:dyDescent="0.3">
      <c r="A116" s="186">
        <f t="shared" si="2"/>
        <v>42541</v>
      </c>
      <c r="B116" s="198">
        <f t="shared" si="2"/>
        <v>28385.032200000001</v>
      </c>
      <c r="C116" s="183">
        <f t="shared" si="3"/>
        <v>2.0981999999999997E-2</v>
      </c>
      <c r="F116" s="210">
        <v>42538</v>
      </c>
      <c r="G116" s="203">
        <v>25216.822800000002</v>
      </c>
      <c r="H116" s="203">
        <v>2.0762999999999998</v>
      </c>
    </row>
    <row r="117" spans="1:8" x14ac:dyDescent="0.3">
      <c r="A117" s="186">
        <f t="shared" si="2"/>
        <v>42542</v>
      </c>
      <c r="B117" s="198">
        <f t="shared" si="2"/>
        <v>27092.672600000002</v>
      </c>
      <c r="C117" s="183">
        <f t="shared" si="3"/>
        <v>2.1198000000000002E-2</v>
      </c>
      <c r="F117" s="210">
        <v>42541</v>
      </c>
      <c r="G117" s="203">
        <v>28385.032200000001</v>
      </c>
      <c r="H117" s="203">
        <v>2.0981999999999998</v>
      </c>
    </row>
    <row r="118" spans="1:8" x14ac:dyDescent="0.3">
      <c r="A118" s="186">
        <f t="shared" si="2"/>
        <v>42543</v>
      </c>
      <c r="B118" s="198">
        <f t="shared" si="2"/>
        <v>25715.3577</v>
      </c>
      <c r="C118" s="183">
        <f t="shared" si="3"/>
        <v>2.1415000000000003E-2</v>
      </c>
      <c r="F118" s="210">
        <v>42542</v>
      </c>
      <c r="G118" s="203">
        <v>27092.672600000002</v>
      </c>
      <c r="H118" s="203">
        <v>2.1198000000000001</v>
      </c>
    </row>
    <row r="119" spans="1:8" x14ac:dyDescent="0.3">
      <c r="A119" s="186">
        <f t="shared" si="2"/>
        <v>42544</v>
      </c>
      <c r="B119" s="198">
        <f t="shared" si="2"/>
        <v>23203.247899999998</v>
      </c>
      <c r="C119" s="183">
        <f t="shared" si="3"/>
        <v>2.1347999999999999E-2</v>
      </c>
      <c r="F119" s="210">
        <v>42543</v>
      </c>
      <c r="G119" s="203">
        <v>25715.3577</v>
      </c>
      <c r="H119" s="203">
        <v>2.1415000000000002</v>
      </c>
    </row>
    <row r="120" spans="1:8" x14ac:dyDescent="0.3">
      <c r="A120" s="186">
        <f t="shared" si="2"/>
        <v>42545</v>
      </c>
      <c r="B120" s="198">
        <f t="shared" si="2"/>
        <v>23632.070800000001</v>
      </c>
      <c r="C120" s="183">
        <f t="shared" si="3"/>
        <v>2.1629999999999996E-2</v>
      </c>
      <c r="F120" s="210">
        <v>42544</v>
      </c>
      <c r="G120" s="203">
        <v>23203.247899999998</v>
      </c>
      <c r="H120" s="203">
        <v>2.1347999999999998</v>
      </c>
    </row>
    <row r="121" spans="1:8" x14ac:dyDescent="0.3">
      <c r="A121" s="186">
        <f t="shared" si="2"/>
        <v>42548</v>
      </c>
      <c r="B121" s="198">
        <f t="shared" si="2"/>
        <v>22843.95</v>
      </c>
      <c r="C121" s="183">
        <f t="shared" si="3"/>
        <v>2.1743000000000002E-2</v>
      </c>
      <c r="F121" s="210">
        <v>42545</v>
      </c>
      <c r="G121" s="203">
        <v>23632.070800000001</v>
      </c>
      <c r="H121" s="203">
        <v>2.1629999999999998</v>
      </c>
    </row>
    <row r="122" spans="1:8" x14ac:dyDescent="0.3">
      <c r="A122" s="186">
        <f t="shared" si="2"/>
        <v>42549</v>
      </c>
      <c r="B122" s="198">
        <f t="shared" si="2"/>
        <v>23139.185600000001</v>
      </c>
      <c r="C122" s="183">
        <f t="shared" si="3"/>
        <v>2.2530000000000001E-2</v>
      </c>
      <c r="F122" s="210">
        <v>42548</v>
      </c>
      <c r="G122" s="203">
        <v>22843.95</v>
      </c>
      <c r="H122" s="203">
        <v>2.1743000000000001</v>
      </c>
    </row>
    <row r="123" spans="1:8" x14ac:dyDescent="0.3">
      <c r="A123" s="186">
        <f t="shared" si="2"/>
        <v>42550</v>
      </c>
      <c r="B123" s="198">
        <f t="shared" si="2"/>
        <v>19909.143</v>
      </c>
      <c r="C123" s="183">
        <f t="shared" si="3"/>
        <v>2.2487E-2</v>
      </c>
      <c r="F123" s="210">
        <v>42549</v>
      </c>
      <c r="G123" s="203">
        <v>23139.185600000001</v>
      </c>
      <c r="H123" s="203">
        <v>2.2530000000000001</v>
      </c>
    </row>
    <row r="124" spans="1:8" x14ac:dyDescent="0.3">
      <c r="A124" s="186">
        <f t="shared" si="2"/>
        <v>42551</v>
      </c>
      <c r="B124" s="198">
        <f t="shared" si="2"/>
        <v>14618.002200000001</v>
      </c>
      <c r="C124" s="183">
        <f t="shared" si="3"/>
        <v>2.2334999999999997E-2</v>
      </c>
      <c r="F124" s="210">
        <v>42550</v>
      </c>
      <c r="G124" s="203">
        <v>19909.143</v>
      </c>
      <c r="H124" s="203">
        <v>2.2486999999999999</v>
      </c>
    </row>
    <row r="125" spans="1:8" x14ac:dyDescent="0.3">
      <c r="A125" s="186">
        <f t="shared" si="2"/>
        <v>42552</v>
      </c>
      <c r="B125" s="198">
        <f t="shared" si="2"/>
        <v>20111.8681</v>
      </c>
      <c r="C125" s="183">
        <f t="shared" si="3"/>
        <v>2.0469000000000001E-2</v>
      </c>
      <c r="F125" s="210">
        <v>42551</v>
      </c>
      <c r="G125" s="203">
        <v>14618.002200000001</v>
      </c>
      <c r="H125" s="203">
        <v>2.2334999999999998</v>
      </c>
    </row>
    <row r="126" spans="1:8" x14ac:dyDescent="0.3">
      <c r="A126" s="186">
        <f t="shared" si="2"/>
        <v>42555</v>
      </c>
      <c r="B126" s="198">
        <f t="shared" si="2"/>
        <v>23089.0851</v>
      </c>
      <c r="C126" s="183">
        <f t="shared" si="3"/>
        <v>2.0508000000000002E-2</v>
      </c>
      <c r="F126" s="210">
        <v>42552</v>
      </c>
      <c r="G126" s="203">
        <v>20111.8681</v>
      </c>
      <c r="H126" s="203">
        <v>2.0468999999999999</v>
      </c>
    </row>
    <row r="127" spans="1:8" x14ac:dyDescent="0.3">
      <c r="A127" s="186">
        <f t="shared" si="2"/>
        <v>42556</v>
      </c>
      <c r="B127" s="198">
        <f t="shared" si="2"/>
        <v>27311.442999999999</v>
      </c>
      <c r="C127" s="183">
        <f t="shared" si="3"/>
        <v>2.0646000000000001E-2</v>
      </c>
      <c r="F127" s="210">
        <v>42555</v>
      </c>
      <c r="G127" s="203">
        <v>23089.0851</v>
      </c>
      <c r="H127" s="203">
        <v>2.0508000000000002</v>
      </c>
    </row>
    <row r="128" spans="1:8" x14ac:dyDescent="0.3">
      <c r="A128" s="186">
        <f t="shared" si="2"/>
        <v>42557</v>
      </c>
      <c r="B128" s="198">
        <f t="shared" si="2"/>
        <v>30848.9915</v>
      </c>
      <c r="C128" s="183">
        <f t="shared" si="3"/>
        <v>2.0635000000000001E-2</v>
      </c>
      <c r="F128" s="210">
        <v>42556</v>
      </c>
      <c r="G128" s="203">
        <v>27311.442999999999</v>
      </c>
      <c r="H128" s="203">
        <v>2.0646</v>
      </c>
    </row>
    <row r="129" spans="1:8" x14ac:dyDescent="0.3">
      <c r="A129" s="186">
        <f t="shared" si="2"/>
        <v>42558</v>
      </c>
      <c r="B129" s="198">
        <f t="shared" si="2"/>
        <v>30885.2019</v>
      </c>
      <c r="C129" s="183">
        <f t="shared" si="3"/>
        <v>2.053E-2</v>
      </c>
      <c r="F129" s="210">
        <v>42557</v>
      </c>
      <c r="G129" s="203">
        <v>30848.9915</v>
      </c>
      <c r="H129" s="203">
        <v>2.0634999999999999</v>
      </c>
    </row>
    <row r="130" spans="1:8" x14ac:dyDescent="0.3">
      <c r="A130" s="186">
        <f t="shared" si="2"/>
        <v>42559</v>
      </c>
      <c r="B130" s="198">
        <f t="shared" si="2"/>
        <v>28468.075099999998</v>
      </c>
      <c r="C130" s="183">
        <f t="shared" si="3"/>
        <v>2.0501000000000002E-2</v>
      </c>
      <c r="F130" s="210">
        <v>42558</v>
      </c>
      <c r="G130" s="203">
        <v>30885.2019</v>
      </c>
      <c r="H130" s="203">
        <v>2.0529999999999999</v>
      </c>
    </row>
    <row r="131" spans="1:8" x14ac:dyDescent="0.3">
      <c r="A131" s="186">
        <f t="shared" ref="A131:B194" si="4">F132</f>
        <v>42562</v>
      </c>
      <c r="B131" s="198">
        <f t="shared" si="4"/>
        <v>29363.957999999999</v>
      </c>
      <c r="C131" s="183">
        <f t="shared" ref="C131:C194" si="5">H132/100</f>
        <v>2.0714E-2</v>
      </c>
      <c r="F131" s="210">
        <v>42559</v>
      </c>
      <c r="G131" s="203">
        <v>28468.075099999998</v>
      </c>
      <c r="H131" s="203">
        <v>2.0501</v>
      </c>
    </row>
    <row r="132" spans="1:8" x14ac:dyDescent="0.3">
      <c r="A132" s="186">
        <f t="shared" si="4"/>
        <v>42563</v>
      </c>
      <c r="B132" s="198">
        <f t="shared" si="4"/>
        <v>31054.6201</v>
      </c>
      <c r="C132" s="183">
        <f t="shared" si="5"/>
        <v>2.0663999999999998E-2</v>
      </c>
      <c r="F132" s="210">
        <v>42562</v>
      </c>
      <c r="G132" s="203">
        <v>29363.957999999999</v>
      </c>
      <c r="H132" s="203">
        <v>2.0714000000000001</v>
      </c>
    </row>
    <row r="133" spans="1:8" x14ac:dyDescent="0.3">
      <c r="A133" s="186">
        <f t="shared" si="4"/>
        <v>42564</v>
      </c>
      <c r="B133" s="198">
        <f t="shared" si="4"/>
        <v>30183.269</v>
      </c>
      <c r="C133" s="183">
        <f t="shared" si="5"/>
        <v>2.0664999999999999E-2</v>
      </c>
      <c r="F133" s="210">
        <v>42563</v>
      </c>
      <c r="G133" s="203">
        <v>31054.6201</v>
      </c>
      <c r="H133" s="203">
        <v>2.0663999999999998</v>
      </c>
    </row>
    <row r="134" spans="1:8" x14ac:dyDescent="0.3">
      <c r="A134" s="186">
        <f t="shared" si="4"/>
        <v>42565</v>
      </c>
      <c r="B134" s="198">
        <f t="shared" si="4"/>
        <v>32928.703099999999</v>
      </c>
      <c r="C134" s="183">
        <f t="shared" si="5"/>
        <v>2.0577000000000002E-2</v>
      </c>
      <c r="F134" s="210">
        <v>42564</v>
      </c>
      <c r="G134" s="203">
        <v>30183.269</v>
      </c>
      <c r="H134" s="203">
        <v>2.0665</v>
      </c>
    </row>
    <row r="135" spans="1:8" x14ac:dyDescent="0.3">
      <c r="A135" s="186">
        <f t="shared" si="4"/>
        <v>42566</v>
      </c>
      <c r="B135" s="198">
        <f t="shared" si="4"/>
        <v>30514.4185</v>
      </c>
      <c r="C135" s="183">
        <f t="shared" si="5"/>
        <v>2.0590999999999998E-2</v>
      </c>
      <c r="F135" s="210">
        <v>42565</v>
      </c>
      <c r="G135" s="203">
        <v>32928.703099999999</v>
      </c>
      <c r="H135" s="203">
        <v>2.0577000000000001</v>
      </c>
    </row>
    <row r="136" spans="1:8" x14ac:dyDescent="0.3">
      <c r="A136" s="186">
        <f t="shared" si="4"/>
        <v>42569</v>
      </c>
      <c r="B136" s="198">
        <f t="shared" si="4"/>
        <v>30265.595300000001</v>
      </c>
      <c r="C136" s="183">
        <f t="shared" si="5"/>
        <v>2.0687999999999998E-2</v>
      </c>
      <c r="F136" s="210">
        <v>42566</v>
      </c>
      <c r="G136" s="203">
        <v>30514.4185</v>
      </c>
      <c r="H136" s="203">
        <v>2.0590999999999999</v>
      </c>
    </row>
    <row r="137" spans="1:8" x14ac:dyDescent="0.3">
      <c r="A137" s="186">
        <f t="shared" si="4"/>
        <v>42570</v>
      </c>
      <c r="B137" s="198">
        <f t="shared" si="4"/>
        <v>29530.660500000002</v>
      </c>
      <c r="C137" s="183">
        <f t="shared" si="5"/>
        <v>2.0943999999999997E-2</v>
      </c>
      <c r="F137" s="210">
        <v>42569</v>
      </c>
      <c r="G137" s="203">
        <v>30265.595300000001</v>
      </c>
      <c r="H137" s="203">
        <v>2.0688</v>
      </c>
    </row>
    <row r="138" spans="1:8" x14ac:dyDescent="0.3">
      <c r="A138" s="186">
        <f t="shared" si="4"/>
        <v>42571</v>
      </c>
      <c r="B138" s="198">
        <f t="shared" si="4"/>
        <v>28251.394499999999</v>
      </c>
      <c r="C138" s="183">
        <f t="shared" si="5"/>
        <v>2.0969999999999999E-2</v>
      </c>
      <c r="F138" s="210">
        <v>42570</v>
      </c>
      <c r="G138" s="203">
        <v>29530.660500000002</v>
      </c>
      <c r="H138" s="203">
        <v>2.0943999999999998</v>
      </c>
    </row>
    <row r="139" spans="1:8" x14ac:dyDescent="0.3">
      <c r="A139" s="186">
        <f t="shared" si="4"/>
        <v>42572</v>
      </c>
      <c r="B139" s="198">
        <f t="shared" si="4"/>
        <v>26044.448799999998</v>
      </c>
      <c r="C139" s="183">
        <f t="shared" si="5"/>
        <v>2.1315000000000001E-2</v>
      </c>
      <c r="F139" s="210">
        <v>42571</v>
      </c>
      <c r="G139" s="203">
        <v>28251.394499999999</v>
      </c>
      <c r="H139" s="203">
        <v>2.097</v>
      </c>
    </row>
    <row r="140" spans="1:8" x14ac:dyDescent="0.3">
      <c r="A140" s="186">
        <f t="shared" si="4"/>
        <v>42573</v>
      </c>
      <c r="B140" s="198">
        <f t="shared" si="4"/>
        <v>23445.492300000002</v>
      </c>
      <c r="C140" s="183">
        <f t="shared" si="5"/>
        <v>2.1905999999999998E-2</v>
      </c>
      <c r="F140" s="210">
        <v>42572</v>
      </c>
      <c r="G140" s="203">
        <v>26044.448799999998</v>
      </c>
      <c r="H140" s="203">
        <v>2.1315</v>
      </c>
    </row>
    <row r="141" spans="1:8" x14ac:dyDescent="0.3">
      <c r="A141" s="186">
        <f t="shared" si="4"/>
        <v>42576</v>
      </c>
      <c r="B141" s="198">
        <f t="shared" si="4"/>
        <v>20635.408200000002</v>
      </c>
      <c r="C141" s="183">
        <f t="shared" si="5"/>
        <v>2.2547999999999999E-2</v>
      </c>
      <c r="F141" s="210">
        <v>42573</v>
      </c>
      <c r="G141" s="203">
        <v>23445.492300000002</v>
      </c>
      <c r="H141" s="203">
        <v>2.1905999999999999</v>
      </c>
    </row>
    <row r="142" spans="1:8" x14ac:dyDescent="0.3">
      <c r="A142" s="186">
        <f t="shared" si="4"/>
        <v>42577</v>
      </c>
      <c r="B142" s="198">
        <f t="shared" si="4"/>
        <v>20215.985000000001</v>
      </c>
      <c r="C142" s="183">
        <f t="shared" si="5"/>
        <v>2.2728000000000002E-2</v>
      </c>
      <c r="F142" s="210">
        <v>42576</v>
      </c>
      <c r="G142" s="203">
        <v>20635.408200000002</v>
      </c>
      <c r="H142" s="203">
        <v>2.2547999999999999</v>
      </c>
    </row>
    <row r="143" spans="1:8" x14ac:dyDescent="0.3">
      <c r="A143" s="186">
        <f t="shared" si="4"/>
        <v>42578</v>
      </c>
      <c r="B143" s="198">
        <f t="shared" si="4"/>
        <v>22327.062699999999</v>
      </c>
      <c r="C143" s="183">
        <f t="shared" si="5"/>
        <v>2.1403999999999999E-2</v>
      </c>
      <c r="F143" s="210">
        <v>42577</v>
      </c>
      <c r="G143" s="203">
        <v>20215.985000000001</v>
      </c>
      <c r="H143" s="203">
        <v>2.2728000000000002</v>
      </c>
    </row>
    <row r="144" spans="1:8" x14ac:dyDescent="0.3">
      <c r="A144" s="186">
        <f t="shared" si="4"/>
        <v>42579</v>
      </c>
      <c r="B144" s="198">
        <f t="shared" si="4"/>
        <v>23531.824499999999</v>
      </c>
      <c r="C144" s="183">
        <f t="shared" si="5"/>
        <v>2.0920999999999999E-2</v>
      </c>
      <c r="F144" s="210">
        <v>42578</v>
      </c>
      <c r="G144" s="203">
        <v>22327.062699999999</v>
      </c>
      <c r="H144" s="203">
        <v>2.1404000000000001</v>
      </c>
    </row>
    <row r="145" spans="1:8" x14ac:dyDescent="0.3">
      <c r="A145" s="186">
        <f t="shared" si="4"/>
        <v>42580</v>
      </c>
      <c r="B145" s="198">
        <f t="shared" si="4"/>
        <v>23605.669600000001</v>
      </c>
      <c r="C145" s="183">
        <f t="shared" si="5"/>
        <v>2.0733000000000001E-2</v>
      </c>
      <c r="F145" s="210">
        <v>42579</v>
      </c>
      <c r="G145" s="203">
        <v>23531.824499999999</v>
      </c>
      <c r="H145" s="203">
        <v>2.0920999999999998</v>
      </c>
    </row>
    <row r="146" spans="1:8" x14ac:dyDescent="0.3">
      <c r="A146" s="186">
        <f t="shared" si="4"/>
        <v>42583</v>
      </c>
      <c r="B146" s="198">
        <f t="shared" si="4"/>
        <v>26840.775699999998</v>
      </c>
      <c r="C146" s="183">
        <f t="shared" si="5"/>
        <v>2.0695999999999999E-2</v>
      </c>
      <c r="F146" s="210">
        <v>42580</v>
      </c>
      <c r="G146" s="203">
        <v>23605.669600000001</v>
      </c>
      <c r="H146" s="203">
        <v>2.0733000000000001</v>
      </c>
    </row>
    <row r="147" spans="1:8" x14ac:dyDescent="0.3">
      <c r="A147" s="186">
        <f t="shared" si="4"/>
        <v>42584</v>
      </c>
      <c r="B147" s="198">
        <f t="shared" si="4"/>
        <v>26694.493299999998</v>
      </c>
      <c r="C147" s="183">
        <f t="shared" si="5"/>
        <v>2.0729999999999998E-2</v>
      </c>
      <c r="F147" s="210">
        <v>42583</v>
      </c>
      <c r="G147" s="203">
        <v>26840.775699999998</v>
      </c>
      <c r="H147" s="203">
        <v>2.0695999999999999</v>
      </c>
    </row>
    <row r="148" spans="1:8" x14ac:dyDescent="0.3">
      <c r="A148" s="186">
        <f t="shared" si="4"/>
        <v>42585</v>
      </c>
      <c r="B148" s="198">
        <f t="shared" si="4"/>
        <v>30018.936799999999</v>
      </c>
      <c r="C148" s="183">
        <f t="shared" si="5"/>
        <v>2.0670999999999998E-2</v>
      </c>
      <c r="F148" s="210">
        <v>42584</v>
      </c>
      <c r="G148" s="203">
        <v>26694.493299999998</v>
      </c>
      <c r="H148" s="203">
        <v>2.073</v>
      </c>
    </row>
    <row r="149" spans="1:8" x14ac:dyDescent="0.3">
      <c r="A149" s="186">
        <f t="shared" si="4"/>
        <v>42586</v>
      </c>
      <c r="B149" s="198">
        <f t="shared" si="4"/>
        <v>30301.825000000001</v>
      </c>
      <c r="C149" s="183">
        <f t="shared" si="5"/>
        <v>2.0676E-2</v>
      </c>
      <c r="F149" s="210">
        <v>42585</v>
      </c>
      <c r="G149" s="203">
        <v>30018.936799999999</v>
      </c>
      <c r="H149" s="203">
        <v>2.0670999999999999</v>
      </c>
    </row>
    <row r="150" spans="1:8" x14ac:dyDescent="0.3">
      <c r="A150" s="186">
        <f t="shared" si="4"/>
        <v>42587</v>
      </c>
      <c r="B150" s="198">
        <f t="shared" si="4"/>
        <v>29789.574000000001</v>
      </c>
      <c r="C150" s="183">
        <f t="shared" si="5"/>
        <v>2.0701000000000001E-2</v>
      </c>
      <c r="F150" s="210">
        <v>42586</v>
      </c>
      <c r="G150" s="203">
        <v>30301.825000000001</v>
      </c>
      <c r="H150" s="203">
        <v>2.0676000000000001</v>
      </c>
    </row>
    <row r="151" spans="1:8" x14ac:dyDescent="0.3">
      <c r="A151" s="186">
        <f t="shared" si="4"/>
        <v>42590</v>
      </c>
      <c r="B151" s="198">
        <f t="shared" si="4"/>
        <v>29740.749</v>
      </c>
      <c r="C151" s="183">
        <f t="shared" si="5"/>
        <v>2.0870000000000003E-2</v>
      </c>
      <c r="F151" s="210">
        <v>42587</v>
      </c>
      <c r="G151" s="203">
        <v>29789.574000000001</v>
      </c>
      <c r="H151" s="203">
        <v>2.0701000000000001</v>
      </c>
    </row>
    <row r="152" spans="1:8" x14ac:dyDescent="0.3">
      <c r="A152" s="186">
        <f t="shared" si="4"/>
        <v>42591</v>
      </c>
      <c r="B152" s="198">
        <f t="shared" si="4"/>
        <v>27799.0527</v>
      </c>
      <c r="C152" s="183">
        <f t="shared" si="5"/>
        <v>2.1246999999999999E-2</v>
      </c>
      <c r="F152" s="210">
        <v>42590</v>
      </c>
      <c r="G152" s="203">
        <v>29740.749</v>
      </c>
      <c r="H152" s="203">
        <v>2.0870000000000002</v>
      </c>
    </row>
    <row r="153" spans="1:8" x14ac:dyDescent="0.3">
      <c r="A153" s="186">
        <f t="shared" si="4"/>
        <v>42592</v>
      </c>
      <c r="B153" s="198">
        <f t="shared" si="4"/>
        <v>25648.881000000001</v>
      </c>
      <c r="C153" s="183">
        <f t="shared" si="5"/>
        <v>2.1366999999999997E-2</v>
      </c>
      <c r="F153" s="210">
        <v>42591</v>
      </c>
      <c r="G153" s="203">
        <v>27799.0527</v>
      </c>
      <c r="H153" s="203">
        <v>2.1246999999999998</v>
      </c>
    </row>
    <row r="154" spans="1:8" x14ac:dyDescent="0.3">
      <c r="A154" s="186">
        <f t="shared" si="4"/>
        <v>42593</v>
      </c>
      <c r="B154" s="198">
        <f t="shared" si="4"/>
        <v>24149.3848</v>
      </c>
      <c r="C154" s="183">
        <f t="shared" si="5"/>
        <v>2.121E-2</v>
      </c>
      <c r="F154" s="210">
        <v>42592</v>
      </c>
      <c r="G154" s="203">
        <v>25648.881000000001</v>
      </c>
      <c r="H154" s="203">
        <v>2.1366999999999998</v>
      </c>
    </row>
    <row r="155" spans="1:8" x14ac:dyDescent="0.3">
      <c r="A155" s="186">
        <f t="shared" si="4"/>
        <v>42594</v>
      </c>
      <c r="B155" s="198">
        <f t="shared" si="4"/>
        <v>24394.683099999998</v>
      </c>
      <c r="C155" s="183">
        <f t="shared" si="5"/>
        <v>2.0916000000000001E-2</v>
      </c>
      <c r="F155" s="210">
        <v>42593</v>
      </c>
      <c r="G155" s="203">
        <v>24149.3848</v>
      </c>
      <c r="H155" s="203">
        <v>2.121</v>
      </c>
    </row>
    <row r="156" spans="1:8" x14ac:dyDescent="0.3">
      <c r="A156" s="186">
        <f t="shared" si="4"/>
        <v>42597</v>
      </c>
      <c r="B156" s="198">
        <f t="shared" si="4"/>
        <v>26003.444200000002</v>
      </c>
      <c r="C156" s="183">
        <f t="shared" si="5"/>
        <v>2.1129999999999999E-2</v>
      </c>
      <c r="F156" s="210">
        <v>42594</v>
      </c>
      <c r="G156" s="203">
        <v>24394.683099999998</v>
      </c>
      <c r="H156" s="203">
        <v>2.0916000000000001</v>
      </c>
    </row>
    <row r="157" spans="1:8" x14ac:dyDescent="0.3">
      <c r="A157" s="186">
        <f t="shared" si="4"/>
        <v>42598</v>
      </c>
      <c r="B157" s="198">
        <f t="shared" si="4"/>
        <v>27475.404500000001</v>
      </c>
      <c r="C157" s="183">
        <f t="shared" si="5"/>
        <v>2.1017999999999998E-2</v>
      </c>
      <c r="F157" s="210">
        <v>42597</v>
      </c>
      <c r="G157" s="203">
        <v>26003.444200000002</v>
      </c>
      <c r="H157" s="203">
        <v>2.113</v>
      </c>
    </row>
    <row r="158" spans="1:8" x14ac:dyDescent="0.3">
      <c r="A158" s="186">
        <f t="shared" si="4"/>
        <v>42599</v>
      </c>
      <c r="B158" s="198">
        <f t="shared" si="4"/>
        <v>28495.358100000001</v>
      </c>
      <c r="C158" s="183">
        <f t="shared" si="5"/>
        <v>2.0974E-2</v>
      </c>
      <c r="F158" s="210">
        <v>42598</v>
      </c>
      <c r="G158" s="203">
        <v>27475.404500000001</v>
      </c>
      <c r="H158" s="203">
        <v>2.1017999999999999</v>
      </c>
    </row>
    <row r="159" spans="1:8" x14ac:dyDescent="0.3">
      <c r="A159" s="186">
        <f t="shared" si="4"/>
        <v>42600</v>
      </c>
      <c r="B159" s="198">
        <f t="shared" si="4"/>
        <v>28135.1754</v>
      </c>
      <c r="C159" s="183">
        <f t="shared" si="5"/>
        <v>2.1058E-2</v>
      </c>
      <c r="F159" s="210">
        <v>42599</v>
      </c>
      <c r="G159" s="203">
        <v>28495.358100000001</v>
      </c>
      <c r="H159" s="203">
        <v>2.0973999999999999</v>
      </c>
    </row>
    <row r="160" spans="1:8" x14ac:dyDescent="0.3">
      <c r="A160" s="186">
        <f t="shared" si="4"/>
        <v>42601</v>
      </c>
      <c r="B160" s="198">
        <f t="shared" si="4"/>
        <v>28195.407999999999</v>
      </c>
      <c r="C160" s="183">
        <f t="shared" si="5"/>
        <v>2.0913000000000001E-2</v>
      </c>
      <c r="F160" s="210">
        <v>42600</v>
      </c>
      <c r="G160" s="203">
        <v>28135.1754</v>
      </c>
      <c r="H160" s="203">
        <v>2.1057999999999999</v>
      </c>
    </row>
    <row r="161" spans="1:8" x14ac:dyDescent="0.3">
      <c r="A161" s="186">
        <f t="shared" si="4"/>
        <v>42604</v>
      </c>
      <c r="B161" s="198">
        <f t="shared" si="4"/>
        <v>28077.418600000001</v>
      </c>
      <c r="C161" s="183">
        <f t="shared" si="5"/>
        <v>2.12E-2</v>
      </c>
      <c r="F161" s="210">
        <v>42601</v>
      </c>
      <c r="G161" s="203">
        <v>28195.407999999999</v>
      </c>
      <c r="H161" s="203">
        <v>2.0912999999999999</v>
      </c>
    </row>
    <row r="162" spans="1:8" x14ac:dyDescent="0.3">
      <c r="A162" s="186">
        <f t="shared" si="4"/>
        <v>42605</v>
      </c>
      <c r="B162" s="198">
        <f t="shared" si="4"/>
        <v>26289.363000000001</v>
      </c>
      <c r="C162" s="183">
        <f t="shared" si="5"/>
        <v>2.2227999999999998E-2</v>
      </c>
      <c r="F162" s="210">
        <v>42604</v>
      </c>
      <c r="G162" s="203">
        <v>28077.418600000001</v>
      </c>
      <c r="H162" s="203">
        <v>2.12</v>
      </c>
    </row>
    <row r="163" spans="1:8" x14ac:dyDescent="0.3">
      <c r="A163" s="186">
        <f t="shared" si="4"/>
        <v>42606</v>
      </c>
      <c r="B163" s="198">
        <f t="shared" si="4"/>
        <v>22677.3874</v>
      </c>
      <c r="C163" s="183">
        <f t="shared" si="5"/>
        <v>2.2894999999999999E-2</v>
      </c>
      <c r="F163" s="210">
        <v>42605</v>
      </c>
      <c r="G163" s="203">
        <v>26289.363000000001</v>
      </c>
      <c r="H163" s="203">
        <v>2.2227999999999999</v>
      </c>
    </row>
    <row r="164" spans="1:8" x14ac:dyDescent="0.3">
      <c r="A164" s="186">
        <f t="shared" si="4"/>
        <v>42607</v>
      </c>
      <c r="B164" s="198">
        <f t="shared" si="4"/>
        <v>21296.307499999999</v>
      </c>
      <c r="C164" s="183">
        <f t="shared" si="5"/>
        <v>2.2197000000000001E-2</v>
      </c>
      <c r="F164" s="210">
        <v>42606</v>
      </c>
      <c r="G164" s="203">
        <v>22677.3874</v>
      </c>
      <c r="H164" s="203">
        <v>2.2894999999999999</v>
      </c>
    </row>
    <row r="165" spans="1:8" x14ac:dyDescent="0.3">
      <c r="A165" s="186">
        <f t="shared" si="4"/>
        <v>42608</v>
      </c>
      <c r="B165" s="198">
        <f t="shared" si="4"/>
        <v>20827.718799999999</v>
      </c>
      <c r="C165" s="183">
        <f t="shared" si="5"/>
        <v>2.1455999999999999E-2</v>
      </c>
      <c r="F165" s="210">
        <v>42607</v>
      </c>
      <c r="G165" s="203">
        <v>21296.307499999999</v>
      </c>
      <c r="H165" s="203">
        <v>2.2197</v>
      </c>
    </row>
    <row r="166" spans="1:8" x14ac:dyDescent="0.3">
      <c r="A166" s="186">
        <f t="shared" si="4"/>
        <v>42611</v>
      </c>
      <c r="B166" s="198">
        <f t="shared" si="4"/>
        <v>21439.314200000001</v>
      </c>
      <c r="C166" s="183">
        <f t="shared" si="5"/>
        <v>2.1625999999999999E-2</v>
      </c>
      <c r="F166" s="210">
        <v>42608</v>
      </c>
      <c r="G166" s="203">
        <v>20827.718799999999</v>
      </c>
      <c r="H166" s="203">
        <v>2.1456</v>
      </c>
    </row>
    <row r="167" spans="1:8" x14ac:dyDescent="0.3">
      <c r="A167" s="186">
        <f t="shared" si="4"/>
        <v>42612</v>
      </c>
      <c r="B167" s="198">
        <f t="shared" si="4"/>
        <v>22940.977999999999</v>
      </c>
      <c r="C167" s="183">
        <f t="shared" si="5"/>
        <v>2.1498E-2</v>
      </c>
      <c r="F167" s="210">
        <v>42611</v>
      </c>
      <c r="G167" s="203">
        <v>21439.314200000001</v>
      </c>
      <c r="H167" s="203">
        <v>2.1625999999999999</v>
      </c>
    </row>
    <row r="168" spans="1:8" x14ac:dyDescent="0.3">
      <c r="A168" s="186">
        <f t="shared" si="4"/>
        <v>42613</v>
      </c>
      <c r="B168" s="198">
        <f t="shared" si="4"/>
        <v>20474.240000000002</v>
      </c>
      <c r="C168" s="183">
        <f t="shared" si="5"/>
        <v>2.1257999999999999E-2</v>
      </c>
      <c r="F168" s="210">
        <v>42612</v>
      </c>
      <c r="G168" s="203">
        <v>22940.977999999999</v>
      </c>
      <c r="H168" s="203">
        <v>2.1497999999999999</v>
      </c>
    </row>
    <row r="169" spans="1:8" x14ac:dyDescent="0.3">
      <c r="A169" s="186">
        <f t="shared" si="4"/>
        <v>42614</v>
      </c>
      <c r="B169" s="198">
        <f t="shared" si="4"/>
        <v>25586.6008</v>
      </c>
      <c r="C169" s="183">
        <f t="shared" si="5"/>
        <v>2.1278999999999999E-2</v>
      </c>
      <c r="F169" s="210">
        <v>42613</v>
      </c>
      <c r="G169" s="203">
        <v>20474.240000000002</v>
      </c>
      <c r="H169" s="203">
        <v>2.1257999999999999</v>
      </c>
    </row>
    <row r="170" spans="1:8" x14ac:dyDescent="0.3">
      <c r="A170" s="186">
        <f t="shared" si="4"/>
        <v>42615</v>
      </c>
      <c r="B170" s="198">
        <f t="shared" si="4"/>
        <v>26051.670900000001</v>
      </c>
      <c r="C170" s="183">
        <f t="shared" si="5"/>
        <v>2.1224E-2</v>
      </c>
      <c r="F170" s="210">
        <v>42614</v>
      </c>
      <c r="G170" s="203">
        <v>25586.6008</v>
      </c>
      <c r="H170" s="203">
        <v>2.1278999999999999</v>
      </c>
    </row>
    <row r="171" spans="1:8" x14ac:dyDescent="0.3">
      <c r="A171" s="186">
        <f t="shared" si="4"/>
        <v>42618</v>
      </c>
      <c r="B171" s="198">
        <f t="shared" si="4"/>
        <v>26910.330399999999</v>
      </c>
      <c r="C171" s="183">
        <f t="shared" si="5"/>
        <v>2.1356E-2</v>
      </c>
      <c r="F171" s="210">
        <v>42615</v>
      </c>
      <c r="G171" s="203">
        <v>26051.670900000001</v>
      </c>
      <c r="H171" s="203">
        <v>2.1223999999999998</v>
      </c>
    </row>
    <row r="172" spans="1:8" x14ac:dyDescent="0.3">
      <c r="A172" s="186">
        <f t="shared" si="4"/>
        <v>42619</v>
      </c>
      <c r="B172" s="198">
        <f t="shared" si="4"/>
        <v>28868.234</v>
      </c>
      <c r="C172" s="183">
        <f t="shared" si="5"/>
        <v>2.1430999999999999E-2</v>
      </c>
      <c r="F172" s="210">
        <v>42618</v>
      </c>
      <c r="G172" s="203">
        <v>26910.330399999999</v>
      </c>
      <c r="H172" s="203">
        <v>2.1356000000000002</v>
      </c>
    </row>
    <row r="173" spans="1:8" x14ac:dyDescent="0.3">
      <c r="A173" s="186">
        <f t="shared" si="4"/>
        <v>42620</v>
      </c>
      <c r="B173" s="198">
        <f t="shared" si="4"/>
        <v>28885.7238</v>
      </c>
      <c r="C173" s="183">
        <f t="shared" si="5"/>
        <v>2.1480000000000003E-2</v>
      </c>
      <c r="F173" s="210">
        <v>42619</v>
      </c>
      <c r="G173" s="203">
        <v>28868.234</v>
      </c>
      <c r="H173" s="203">
        <v>2.1431</v>
      </c>
    </row>
    <row r="174" spans="1:8" x14ac:dyDescent="0.3">
      <c r="A174" s="186">
        <f t="shared" si="4"/>
        <v>42621</v>
      </c>
      <c r="B174" s="198">
        <f t="shared" si="4"/>
        <v>29492.209299999999</v>
      </c>
      <c r="C174" s="183">
        <f t="shared" si="5"/>
        <v>2.1530999999999998E-2</v>
      </c>
      <c r="F174" s="210">
        <v>42620</v>
      </c>
      <c r="G174" s="203">
        <v>28885.7238</v>
      </c>
      <c r="H174" s="203">
        <v>2.1480000000000001</v>
      </c>
    </row>
    <row r="175" spans="1:8" x14ac:dyDescent="0.3">
      <c r="A175" s="186">
        <f t="shared" si="4"/>
        <v>42622</v>
      </c>
      <c r="B175" s="198">
        <f t="shared" si="4"/>
        <v>27186.7356</v>
      </c>
      <c r="C175" s="183">
        <f t="shared" si="5"/>
        <v>2.1534000000000001E-2</v>
      </c>
      <c r="F175" s="210">
        <v>42621</v>
      </c>
      <c r="G175" s="203">
        <v>29492.209299999999</v>
      </c>
      <c r="H175" s="203">
        <v>2.1530999999999998</v>
      </c>
    </row>
    <row r="176" spans="1:8" x14ac:dyDescent="0.3">
      <c r="A176" s="186">
        <f t="shared" si="4"/>
        <v>42625</v>
      </c>
      <c r="B176" s="198">
        <f t="shared" si="4"/>
        <v>27037.0612</v>
      </c>
      <c r="C176" s="183">
        <f t="shared" si="5"/>
        <v>2.2111000000000002E-2</v>
      </c>
      <c r="F176" s="210">
        <v>42622</v>
      </c>
      <c r="G176" s="203">
        <v>27186.7356</v>
      </c>
      <c r="H176" s="203">
        <v>2.1534</v>
      </c>
    </row>
    <row r="177" spans="1:8" x14ac:dyDescent="0.3">
      <c r="A177" s="186">
        <f t="shared" si="4"/>
        <v>42626</v>
      </c>
      <c r="B177" s="198">
        <f t="shared" si="4"/>
        <v>24815.8423</v>
      </c>
      <c r="C177" s="183">
        <f t="shared" si="5"/>
        <v>2.2964000000000002E-2</v>
      </c>
      <c r="F177" s="210">
        <v>42625</v>
      </c>
      <c r="G177" s="203">
        <v>27037.0612</v>
      </c>
      <c r="H177" s="203">
        <v>2.2111000000000001</v>
      </c>
    </row>
    <row r="178" spans="1:8" x14ac:dyDescent="0.3">
      <c r="A178" s="186">
        <f t="shared" si="4"/>
        <v>42627</v>
      </c>
      <c r="B178" s="198">
        <f t="shared" si="4"/>
        <v>21059.298299999999</v>
      </c>
      <c r="C178" s="183">
        <f t="shared" si="5"/>
        <v>2.3570999999999998E-2</v>
      </c>
      <c r="F178" s="210">
        <v>42626</v>
      </c>
      <c r="G178" s="203">
        <v>24815.8423</v>
      </c>
      <c r="H178" s="203">
        <v>2.2964000000000002</v>
      </c>
    </row>
    <row r="179" spans="1:8" x14ac:dyDescent="0.3">
      <c r="A179" s="186">
        <f t="shared" si="4"/>
        <v>42631</v>
      </c>
      <c r="B179" s="198">
        <f t="shared" si="4"/>
        <v>15375.8866</v>
      </c>
      <c r="C179" s="183">
        <f t="shared" si="5"/>
        <v>2.2509999999999999E-2</v>
      </c>
      <c r="F179" s="210">
        <v>42627</v>
      </c>
      <c r="G179" s="203">
        <v>21059.298299999999</v>
      </c>
      <c r="H179" s="203">
        <v>2.3571</v>
      </c>
    </row>
    <row r="180" spans="1:8" x14ac:dyDescent="0.3">
      <c r="A180" s="186">
        <f t="shared" si="4"/>
        <v>42632</v>
      </c>
      <c r="B180" s="198">
        <f t="shared" si="4"/>
        <v>20862.141599999999</v>
      </c>
      <c r="C180" s="183">
        <f t="shared" si="5"/>
        <v>2.3923999999999997E-2</v>
      </c>
      <c r="F180" s="210">
        <v>42631</v>
      </c>
      <c r="G180" s="203">
        <v>15375.8866</v>
      </c>
      <c r="H180" s="203">
        <v>2.2509999999999999</v>
      </c>
    </row>
    <row r="181" spans="1:8" x14ac:dyDescent="0.3">
      <c r="A181" s="186">
        <f t="shared" si="4"/>
        <v>42633</v>
      </c>
      <c r="B181" s="198">
        <f t="shared" si="4"/>
        <v>21957.897700000001</v>
      </c>
      <c r="C181" s="183">
        <f t="shared" si="5"/>
        <v>2.4086E-2</v>
      </c>
      <c r="F181" s="210">
        <v>42632</v>
      </c>
      <c r="G181" s="203">
        <v>20862.141599999999</v>
      </c>
      <c r="H181" s="203">
        <v>2.3923999999999999</v>
      </c>
    </row>
    <row r="182" spans="1:8" x14ac:dyDescent="0.3">
      <c r="A182" s="186">
        <f t="shared" si="4"/>
        <v>42634</v>
      </c>
      <c r="B182" s="198">
        <f t="shared" si="4"/>
        <v>21478.007900000001</v>
      </c>
      <c r="C182" s="183">
        <f t="shared" si="5"/>
        <v>2.4441000000000001E-2</v>
      </c>
      <c r="F182" s="210">
        <v>42633</v>
      </c>
      <c r="G182" s="203">
        <v>21957.897700000001</v>
      </c>
      <c r="H182" s="203">
        <v>2.4085999999999999</v>
      </c>
    </row>
    <row r="183" spans="1:8" x14ac:dyDescent="0.3">
      <c r="A183" s="186">
        <f t="shared" si="4"/>
        <v>42635</v>
      </c>
      <c r="B183" s="198">
        <f t="shared" si="4"/>
        <v>19778.668699999998</v>
      </c>
      <c r="C183" s="183">
        <f t="shared" si="5"/>
        <v>2.3296000000000001E-2</v>
      </c>
      <c r="F183" s="210">
        <v>42634</v>
      </c>
      <c r="G183" s="203">
        <v>21478.007900000001</v>
      </c>
      <c r="H183" s="203">
        <v>2.4441000000000002</v>
      </c>
    </row>
    <row r="184" spans="1:8" x14ac:dyDescent="0.3">
      <c r="A184" s="186">
        <f t="shared" si="4"/>
        <v>42636</v>
      </c>
      <c r="B184" s="198">
        <f t="shared" si="4"/>
        <v>19031.551800000001</v>
      </c>
      <c r="C184" s="183">
        <f t="shared" si="5"/>
        <v>2.231E-2</v>
      </c>
      <c r="F184" s="210">
        <v>42635</v>
      </c>
      <c r="G184" s="203">
        <v>19778.668699999998</v>
      </c>
      <c r="H184" s="203">
        <v>2.3296000000000001</v>
      </c>
    </row>
    <row r="185" spans="1:8" x14ac:dyDescent="0.3">
      <c r="A185" s="186">
        <f t="shared" si="4"/>
        <v>42639</v>
      </c>
      <c r="B185" s="198">
        <f t="shared" si="4"/>
        <v>23095.0196</v>
      </c>
      <c r="C185" s="183">
        <f t="shared" si="5"/>
        <v>2.3268E-2</v>
      </c>
      <c r="F185" s="210">
        <v>42636</v>
      </c>
      <c r="G185" s="203">
        <v>19031.551800000001</v>
      </c>
      <c r="H185" s="203">
        <v>2.2309999999999999</v>
      </c>
    </row>
    <row r="186" spans="1:8" x14ac:dyDescent="0.3">
      <c r="A186" s="186">
        <f t="shared" si="4"/>
        <v>42640</v>
      </c>
      <c r="B186" s="198">
        <f t="shared" si="4"/>
        <v>21626.2896</v>
      </c>
      <c r="C186" s="183">
        <f t="shared" si="5"/>
        <v>2.4517999999999998E-2</v>
      </c>
      <c r="F186" s="210">
        <v>42639</v>
      </c>
      <c r="G186" s="203">
        <v>23095.0196</v>
      </c>
      <c r="H186" s="203">
        <v>2.3268</v>
      </c>
    </row>
    <row r="187" spans="1:8" x14ac:dyDescent="0.3">
      <c r="A187" s="186">
        <f t="shared" si="4"/>
        <v>42641</v>
      </c>
      <c r="B187" s="198">
        <f t="shared" si="4"/>
        <v>21802.431400000001</v>
      </c>
      <c r="C187" s="183">
        <f t="shared" si="5"/>
        <v>2.5939999999999998E-2</v>
      </c>
      <c r="F187" s="210">
        <v>42640</v>
      </c>
      <c r="G187" s="203">
        <v>21626.2896</v>
      </c>
      <c r="H187" s="203">
        <v>2.4518</v>
      </c>
    </row>
    <row r="188" spans="1:8" x14ac:dyDescent="0.3">
      <c r="A188" s="186">
        <f t="shared" si="4"/>
        <v>42642</v>
      </c>
      <c r="B188" s="198">
        <f t="shared" si="4"/>
        <v>20098.546999999999</v>
      </c>
      <c r="C188" s="183">
        <f t="shared" si="5"/>
        <v>2.5783E-2</v>
      </c>
      <c r="F188" s="210">
        <v>42641</v>
      </c>
      <c r="G188" s="203">
        <v>21802.431400000001</v>
      </c>
      <c r="H188" s="203">
        <v>2.5939999999999999</v>
      </c>
    </row>
    <row r="189" spans="1:8" x14ac:dyDescent="0.3">
      <c r="A189" s="186">
        <f t="shared" si="4"/>
        <v>42643</v>
      </c>
      <c r="B189" s="198">
        <f t="shared" si="4"/>
        <v>13657.0831</v>
      </c>
      <c r="C189" s="183">
        <f t="shared" si="5"/>
        <v>2.5770000000000001E-2</v>
      </c>
      <c r="F189" s="210">
        <v>42642</v>
      </c>
      <c r="G189" s="203">
        <v>20098.546999999999</v>
      </c>
      <c r="H189" s="203">
        <v>2.5783</v>
      </c>
    </row>
    <row r="190" spans="1:8" x14ac:dyDescent="0.3">
      <c r="A190" s="186">
        <f t="shared" si="4"/>
        <v>42651</v>
      </c>
      <c r="B190" s="198">
        <f t="shared" si="4"/>
        <v>15200.062900000001</v>
      </c>
      <c r="C190" s="183">
        <f t="shared" si="5"/>
        <v>2.1589999999999998E-2</v>
      </c>
      <c r="F190" s="210">
        <v>42643</v>
      </c>
      <c r="G190" s="203">
        <v>13657.0831</v>
      </c>
      <c r="H190" s="203">
        <v>2.577</v>
      </c>
    </row>
    <row r="191" spans="1:8" x14ac:dyDescent="0.3">
      <c r="A191" s="186">
        <f t="shared" si="4"/>
        <v>42652</v>
      </c>
      <c r="B191" s="198">
        <f t="shared" si="4"/>
        <v>13530.454299999999</v>
      </c>
      <c r="C191" s="183">
        <f t="shared" si="5"/>
        <v>2.1042999999999999E-2</v>
      </c>
      <c r="F191" s="210">
        <v>42651</v>
      </c>
      <c r="G191" s="203">
        <v>15200.062900000001</v>
      </c>
      <c r="H191" s="203">
        <v>2.1589999999999998</v>
      </c>
    </row>
    <row r="192" spans="1:8" x14ac:dyDescent="0.3">
      <c r="A192" s="186">
        <f t="shared" si="4"/>
        <v>42653</v>
      </c>
      <c r="B192" s="198">
        <f t="shared" si="4"/>
        <v>21714.134399999999</v>
      </c>
      <c r="C192" s="183">
        <f t="shared" si="5"/>
        <v>2.1526E-2</v>
      </c>
      <c r="F192" s="210">
        <v>42652</v>
      </c>
      <c r="G192" s="203">
        <v>13530.454299999999</v>
      </c>
      <c r="H192" s="203">
        <v>2.1042999999999998</v>
      </c>
    </row>
    <row r="193" spans="1:8" x14ac:dyDescent="0.3">
      <c r="A193" s="186">
        <f t="shared" si="4"/>
        <v>42654</v>
      </c>
      <c r="B193" s="198">
        <f t="shared" si="4"/>
        <v>25617.217400000001</v>
      </c>
      <c r="C193" s="183">
        <f t="shared" si="5"/>
        <v>2.1548999999999999E-2</v>
      </c>
      <c r="F193" s="210">
        <v>42653</v>
      </c>
      <c r="G193" s="203">
        <v>21714.134399999999</v>
      </c>
      <c r="H193" s="203">
        <v>2.1526000000000001</v>
      </c>
    </row>
    <row r="194" spans="1:8" x14ac:dyDescent="0.3">
      <c r="A194" s="186">
        <f t="shared" si="4"/>
        <v>42655</v>
      </c>
      <c r="B194" s="198">
        <f t="shared" si="4"/>
        <v>27778.6358</v>
      </c>
      <c r="C194" s="183">
        <f t="shared" si="5"/>
        <v>2.1709999999999997E-2</v>
      </c>
      <c r="F194" s="210">
        <v>42654</v>
      </c>
      <c r="G194" s="203">
        <v>25617.217400000001</v>
      </c>
      <c r="H194" s="203">
        <v>2.1549</v>
      </c>
    </row>
    <row r="195" spans="1:8" x14ac:dyDescent="0.3">
      <c r="A195" s="186">
        <f t="shared" ref="A195:B258" si="6">F196</f>
        <v>42656</v>
      </c>
      <c r="B195" s="198">
        <f t="shared" si="6"/>
        <v>27764.452499999999</v>
      </c>
      <c r="C195" s="183">
        <f t="shared" ref="C195:C258" si="7">H196/100</f>
        <v>2.1798000000000001E-2</v>
      </c>
      <c r="F195" s="210">
        <v>42655</v>
      </c>
      <c r="G195" s="203">
        <v>27778.6358</v>
      </c>
      <c r="H195" s="203">
        <v>2.1709999999999998</v>
      </c>
    </row>
    <row r="196" spans="1:8" x14ac:dyDescent="0.3">
      <c r="A196" s="186">
        <f t="shared" si="6"/>
        <v>42657</v>
      </c>
      <c r="B196" s="198">
        <f t="shared" si="6"/>
        <v>24811.5128</v>
      </c>
      <c r="C196" s="183">
        <f t="shared" si="7"/>
        <v>2.1850999999999999E-2</v>
      </c>
      <c r="F196" s="210">
        <v>42656</v>
      </c>
      <c r="G196" s="203">
        <v>27764.452499999999</v>
      </c>
      <c r="H196" s="203">
        <v>2.1798000000000002</v>
      </c>
    </row>
    <row r="197" spans="1:8" x14ac:dyDescent="0.3">
      <c r="A197" s="186">
        <f t="shared" si="6"/>
        <v>42660</v>
      </c>
      <c r="B197" s="198">
        <f t="shared" si="6"/>
        <v>24992.940299999998</v>
      </c>
      <c r="C197" s="183">
        <f t="shared" si="7"/>
        <v>2.2404E-2</v>
      </c>
      <c r="F197" s="210">
        <v>42657</v>
      </c>
      <c r="G197" s="203">
        <v>24811.5128</v>
      </c>
      <c r="H197" s="203">
        <v>2.1850999999999998</v>
      </c>
    </row>
    <row r="198" spans="1:8" x14ac:dyDescent="0.3">
      <c r="A198" s="186">
        <f t="shared" si="6"/>
        <v>42661</v>
      </c>
      <c r="B198" s="198">
        <f t="shared" si="6"/>
        <v>23800.889599999999</v>
      </c>
      <c r="C198" s="183">
        <f t="shared" si="7"/>
        <v>2.4135E-2</v>
      </c>
      <c r="F198" s="210">
        <v>42660</v>
      </c>
      <c r="G198" s="203">
        <v>24992.940299999998</v>
      </c>
      <c r="H198" s="203">
        <v>2.2404000000000002</v>
      </c>
    </row>
    <row r="199" spans="1:8" x14ac:dyDescent="0.3">
      <c r="A199" s="186">
        <f t="shared" si="6"/>
        <v>42662</v>
      </c>
      <c r="B199" s="198">
        <f t="shared" si="6"/>
        <v>21258.558300000001</v>
      </c>
      <c r="C199" s="183">
        <f t="shared" si="7"/>
        <v>2.4348000000000002E-2</v>
      </c>
      <c r="F199" s="210">
        <v>42661</v>
      </c>
      <c r="G199" s="203">
        <v>23800.889599999999</v>
      </c>
      <c r="H199" s="203">
        <v>2.4135</v>
      </c>
    </row>
    <row r="200" spans="1:8" x14ac:dyDescent="0.3">
      <c r="A200" s="186">
        <f t="shared" si="6"/>
        <v>42663</v>
      </c>
      <c r="B200" s="198">
        <f t="shared" si="6"/>
        <v>20345.0651</v>
      </c>
      <c r="C200" s="183">
        <f t="shared" si="7"/>
        <v>2.418E-2</v>
      </c>
      <c r="F200" s="210">
        <v>42662</v>
      </c>
      <c r="G200" s="203">
        <v>21258.558300000001</v>
      </c>
      <c r="H200" s="203">
        <v>2.4348000000000001</v>
      </c>
    </row>
    <row r="201" spans="1:8" x14ac:dyDescent="0.3">
      <c r="A201" s="186">
        <f t="shared" si="6"/>
        <v>42664</v>
      </c>
      <c r="B201" s="198">
        <f t="shared" si="6"/>
        <v>18543.216899999999</v>
      </c>
      <c r="C201" s="183">
        <f t="shared" si="7"/>
        <v>2.5036999999999997E-2</v>
      </c>
      <c r="F201" s="210">
        <v>42663</v>
      </c>
      <c r="G201" s="203">
        <v>20345.0651</v>
      </c>
      <c r="H201" s="203">
        <v>2.4180000000000001</v>
      </c>
    </row>
    <row r="202" spans="1:8" x14ac:dyDescent="0.3">
      <c r="A202" s="186">
        <f t="shared" si="6"/>
        <v>42667</v>
      </c>
      <c r="B202" s="198">
        <f t="shared" si="6"/>
        <v>19647.892599999999</v>
      </c>
      <c r="C202" s="183">
        <f t="shared" si="7"/>
        <v>2.4676999999999998E-2</v>
      </c>
      <c r="F202" s="210">
        <v>42664</v>
      </c>
      <c r="G202" s="203">
        <v>18543.216899999999</v>
      </c>
      <c r="H202" s="203">
        <v>2.5036999999999998</v>
      </c>
    </row>
    <row r="203" spans="1:8" x14ac:dyDescent="0.3">
      <c r="A203" s="186">
        <f t="shared" si="6"/>
        <v>42668</v>
      </c>
      <c r="B203" s="198">
        <f t="shared" si="6"/>
        <v>20937.196499999998</v>
      </c>
      <c r="C203" s="183">
        <f t="shared" si="7"/>
        <v>2.5634000000000001E-2</v>
      </c>
      <c r="F203" s="210">
        <v>42667</v>
      </c>
      <c r="G203" s="203">
        <v>19647.892599999999</v>
      </c>
      <c r="H203" s="203">
        <v>2.4676999999999998</v>
      </c>
    </row>
    <row r="204" spans="1:8" x14ac:dyDescent="0.3">
      <c r="A204" s="186">
        <f t="shared" si="6"/>
        <v>42669</v>
      </c>
      <c r="B204" s="198">
        <f t="shared" si="6"/>
        <v>19339.338299999999</v>
      </c>
      <c r="C204" s="183">
        <f t="shared" si="7"/>
        <v>2.5655999999999998E-2</v>
      </c>
      <c r="F204" s="210">
        <v>42668</v>
      </c>
      <c r="G204" s="203">
        <v>20937.196499999998</v>
      </c>
      <c r="H204" s="203">
        <v>2.5634000000000001</v>
      </c>
    </row>
    <row r="205" spans="1:8" x14ac:dyDescent="0.3">
      <c r="A205" s="186">
        <f t="shared" si="6"/>
        <v>42670</v>
      </c>
      <c r="B205" s="198">
        <f t="shared" si="6"/>
        <v>19564.2474</v>
      </c>
      <c r="C205" s="183">
        <f t="shared" si="7"/>
        <v>2.6608999999999997E-2</v>
      </c>
      <c r="F205" s="210">
        <v>42669</v>
      </c>
      <c r="G205" s="203">
        <v>19339.338299999999</v>
      </c>
      <c r="H205" s="203">
        <v>2.5655999999999999</v>
      </c>
    </row>
    <row r="206" spans="1:8" x14ac:dyDescent="0.3">
      <c r="A206" s="186">
        <f t="shared" si="6"/>
        <v>42671</v>
      </c>
      <c r="B206" s="198">
        <f t="shared" si="6"/>
        <v>17922.71</v>
      </c>
      <c r="C206" s="183">
        <f t="shared" si="7"/>
        <v>2.5794000000000001E-2</v>
      </c>
      <c r="F206" s="210">
        <v>42670</v>
      </c>
      <c r="G206" s="203">
        <v>19564.2474</v>
      </c>
      <c r="H206" s="203">
        <v>2.6608999999999998</v>
      </c>
    </row>
    <row r="207" spans="1:8" x14ac:dyDescent="0.3">
      <c r="A207" s="186">
        <f t="shared" si="6"/>
        <v>42674</v>
      </c>
      <c r="B207" s="198">
        <f t="shared" si="6"/>
        <v>18060.030999999999</v>
      </c>
      <c r="C207" s="183">
        <f t="shared" si="7"/>
        <v>2.4910999999999999E-2</v>
      </c>
      <c r="F207" s="210">
        <v>42671</v>
      </c>
      <c r="G207" s="203">
        <v>17922.71</v>
      </c>
      <c r="H207" s="203">
        <v>2.5794000000000001</v>
      </c>
    </row>
    <row r="208" spans="1:8" x14ac:dyDescent="0.3">
      <c r="A208" s="186">
        <f t="shared" si="6"/>
        <v>42675</v>
      </c>
      <c r="B208" s="198">
        <f t="shared" si="6"/>
        <v>21153.8501</v>
      </c>
      <c r="C208" s="183">
        <f t="shared" si="7"/>
        <v>2.3982999999999997E-2</v>
      </c>
      <c r="F208" s="210">
        <v>42674</v>
      </c>
      <c r="G208" s="203">
        <v>18060.030999999999</v>
      </c>
      <c r="H208" s="203">
        <v>2.4910999999999999</v>
      </c>
    </row>
    <row r="209" spans="1:8" x14ac:dyDescent="0.3">
      <c r="A209" s="186">
        <f t="shared" si="6"/>
        <v>42676</v>
      </c>
      <c r="B209" s="198">
        <f t="shared" si="6"/>
        <v>21953.875599999999</v>
      </c>
      <c r="C209" s="183">
        <f t="shared" si="7"/>
        <v>2.3358E-2</v>
      </c>
      <c r="F209" s="210">
        <v>42675</v>
      </c>
      <c r="G209" s="203">
        <v>21153.8501</v>
      </c>
      <c r="H209" s="203">
        <v>2.3982999999999999</v>
      </c>
    </row>
    <row r="210" spans="1:8" x14ac:dyDescent="0.3">
      <c r="A210" s="186">
        <f t="shared" si="6"/>
        <v>42677</v>
      </c>
      <c r="B210" s="198">
        <f t="shared" si="6"/>
        <v>21760.9552</v>
      </c>
      <c r="C210" s="183">
        <f t="shared" si="7"/>
        <v>2.2602999999999998E-2</v>
      </c>
      <c r="F210" s="210">
        <v>42676</v>
      </c>
      <c r="G210" s="203">
        <v>21953.875599999999</v>
      </c>
      <c r="H210" s="203">
        <v>2.3357999999999999</v>
      </c>
    </row>
    <row r="211" spans="1:8" x14ac:dyDescent="0.3">
      <c r="A211" s="186">
        <f t="shared" si="6"/>
        <v>42678</v>
      </c>
      <c r="B211" s="198">
        <f t="shared" si="6"/>
        <v>21279.461800000001</v>
      </c>
      <c r="C211" s="183">
        <f t="shared" si="7"/>
        <v>2.1676000000000001E-2</v>
      </c>
      <c r="F211" s="210">
        <v>42677</v>
      </c>
      <c r="G211" s="203">
        <v>21760.9552</v>
      </c>
      <c r="H211" s="203">
        <v>2.2603</v>
      </c>
    </row>
    <row r="212" spans="1:8" x14ac:dyDescent="0.3">
      <c r="A212" s="186">
        <f t="shared" si="6"/>
        <v>42681</v>
      </c>
      <c r="B212" s="198">
        <f t="shared" si="6"/>
        <v>23964.772199999999</v>
      </c>
      <c r="C212" s="183">
        <f t="shared" si="7"/>
        <v>2.1646000000000002E-2</v>
      </c>
      <c r="F212" s="210">
        <v>42678</v>
      </c>
      <c r="G212" s="203">
        <v>21279.461800000001</v>
      </c>
      <c r="H212" s="203">
        <v>2.1676000000000002</v>
      </c>
    </row>
    <row r="213" spans="1:8" x14ac:dyDescent="0.3">
      <c r="A213" s="186">
        <f t="shared" si="6"/>
        <v>42682</v>
      </c>
      <c r="B213" s="198">
        <f t="shared" si="6"/>
        <v>24894.016</v>
      </c>
      <c r="C213" s="183">
        <f t="shared" si="7"/>
        <v>2.1801000000000001E-2</v>
      </c>
      <c r="F213" s="210">
        <v>42681</v>
      </c>
      <c r="G213" s="203">
        <v>23964.772199999999</v>
      </c>
      <c r="H213" s="203">
        <v>2.1646000000000001</v>
      </c>
    </row>
    <row r="214" spans="1:8" x14ac:dyDescent="0.3">
      <c r="A214" s="186">
        <f t="shared" si="6"/>
        <v>42683</v>
      </c>
      <c r="B214" s="198">
        <f t="shared" si="6"/>
        <v>25412.941500000001</v>
      </c>
      <c r="C214" s="183">
        <f t="shared" si="7"/>
        <v>2.2012999999999998E-2</v>
      </c>
      <c r="F214" s="210">
        <v>42682</v>
      </c>
      <c r="G214" s="203">
        <v>24894.016</v>
      </c>
      <c r="H214" s="203">
        <v>2.1800999999999999</v>
      </c>
    </row>
    <row r="215" spans="1:8" x14ac:dyDescent="0.3">
      <c r="A215" s="186">
        <f t="shared" si="6"/>
        <v>42684</v>
      </c>
      <c r="B215" s="198">
        <f t="shared" si="6"/>
        <v>22671.325400000002</v>
      </c>
      <c r="C215" s="183">
        <f t="shared" si="7"/>
        <v>2.3413E-2</v>
      </c>
      <c r="F215" s="210">
        <v>42683</v>
      </c>
      <c r="G215" s="203">
        <v>25412.941500000001</v>
      </c>
      <c r="H215" s="203">
        <v>2.2012999999999998</v>
      </c>
    </row>
    <row r="216" spans="1:8" x14ac:dyDescent="0.3">
      <c r="A216" s="186">
        <f t="shared" si="6"/>
        <v>42685</v>
      </c>
      <c r="B216" s="198">
        <f t="shared" si="6"/>
        <v>21727.500899999999</v>
      </c>
      <c r="C216" s="183">
        <f t="shared" si="7"/>
        <v>2.3370000000000002E-2</v>
      </c>
      <c r="F216" s="210">
        <v>42684</v>
      </c>
      <c r="G216" s="203">
        <v>22671.325400000002</v>
      </c>
      <c r="H216" s="203">
        <v>2.3412999999999999</v>
      </c>
    </row>
    <row r="217" spans="1:8" x14ac:dyDescent="0.3">
      <c r="A217" s="186">
        <f t="shared" si="6"/>
        <v>42688</v>
      </c>
      <c r="B217" s="198">
        <f t="shared" si="6"/>
        <v>22363.304700000001</v>
      </c>
      <c r="C217" s="183">
        <f t="shared" si="7"/>
        <v>2.3978000000000003E-2</v>
      </c>
      <c r="F217" s="210">
        <v>42685</v>
      </c>
      <c r="G217" s="203">
        <v>21727.500899999999</v>
      </c>
      <c r="H217" s="203">
        <v>2.3370000000000002</v>
      </c>
    </row>
    <row r="218" spans="1:8" x14ac:dyDescent="0.3">
      <c r="A218" s="186">
        <f t="shared" si="6"/>
        <v>42689</v>
      </c>
      <c r="B218" s="198">
        <f t="shared" si="6"/>
        <v>21559.4817</v>
      </c>
      <c r="C218" s="183">
        <f t="shared" si="7"/>
        <v>2.4169E-2</v>
      </c>
      <c r="F218" s="210">
        <v>42688</v>
      </c>
      <c r="G218" s="203">
        <v>22363.304700000001</v>
      </c>
      <c r="H218" s="203">
        <v>2.3978000000000002</v>
      </c>
    </row>
    <row r="219" spans="1:8" x14ac:dyDescent="0.3">
      <c r="A219" s="186">
        <f t="shared" si="6"/>
        <v>42690</v>
      </c>
      <c r="B219" s="198">
        <f t="shared" si="6"/>
        <v>20447.994699999999</v>
      </c>
      <c r="C219" s="183">
        <f t="shared" si="7"/>
        <v>2.5062999999999998E-2</v>
      </c>
      <c r="F219" s="210">
        <v>42689</v>
      </c>
      <c r="G219" s="203">
        <v>21559.4817</v>
      </c>
      <c r="H219" s="203">
        <v>2.4169</v>
      </c>
    </row>
    <row r="220" spans="1:8" x14ac:dyDescent="0.3">
      <c r="A220" s="186">
        <f t="shared" si="6"/>
        <v>42691</v>
      </c>
      <c r="B220" s="198">
        <f t="shared" si="6"/>
        <v>20046.131700000002</v>
      </c>
      <c r="C220" s="183">
        <f t="shared" si="7"/>
        <v>2.4671999999999999E-2</v>
      </c>
      <c r="F220" s="210">
        <v>42690</v>
      </c>
      <c r="G220" s="203">
        <v>20447.994699999999</v>
      </c>
      <c r="H220" s="203">
        <v>2.5063</v>
      </c>
    </row>
    <row r="221" spans="1:8" x14ac:dyDescent="0.3">
      <c r="A221" s="186">
        <f t="shared" si="6"/>
        <v>42692</v>
      </c>
      <c r="B221" s="198">
        <f t="shared" si="6"/>
        <v>19938.0825</v>
      </c>
      <c r="C221" s="183">
        <f t="shared" si="7"/>
        <v>2.4224000000000002E-2</v>
      </c>
      <c r="F221" s="210">
        <v>42691</v>
      </c>
      <c r="G221" s="203">
        <v>20046.131700000002</v>
      </c>
      <c r="H221" s="203">
        <v>2.4672000000000001</v>
      </c>
    </row>
    <row r="222" spans="1:8" x14ac:dyDescent="0.3">
      <c r="A222" s="186">
        <f t="shared" si="6"/>
        <v>42695</v>
      </c>
      <c r="B222" s="198">
        <f t="shared" si="6"/>
        <v>20773.684300000001</v>
      </c>
      <c r="C222" s="183">
        <f t="shared" si="7"/>
        <v>2.4049999999999998E-2</v>
      </c>
      <c r="F222" s="210">
        <v>42692</v>
      </c>
      <c r="G222" s="203">
        <v>19938.0825</v>
      </c>
      <c r="H222" s="203">
        <v>2.4224000000000001</v>
      </c>
    </row>
    <row r="223" spans="1:8" x14ac:dyDescent="0.3">
      <c r="A223" s="186">
        <f t="shared" si="6"/>
        <v>42696</v>
      </c>
      <c r="B223" s="198">
        <f t="shared" si="6"/>
        <v>21642.0645</v>
      </c>
      <c r="C223" s="183">
        <f t="shared" si="7"/>
        <v>2.3984000000000002E-2</v>
      </c>
      <c r="F223" s="210">
        <v>42695</v>
      </c>
      <c r="G223" s="203">
        <v>20773.684300000001</v>
      </c>
      <c r="H223" s="203">
        <v>2.4049999999999998</v>
      </c>
    </row>
    <row r="224" spans="1:8" x14ac:dyDescent="0.3">
      <c r="A224" s="186">
        <f t="shared" si="6"/>
        <v>42697</v>
      </c>
      <c r="B224" s="198">
        <f t="shared" si="6"/>
        <v>22016.214800000002</v>
      </c>
      <c r="C224" s="183">
        <f t="shared" si="7"/>
        <v>2.4046999999999999E-2</v>
      </c>
      <c r="F224" s="210">
        <v>42696</v>
      </c>
      <c r="G224" s="203">
        <v>21642.0645</v>
      </c>
      <c r="H224" s="203">
        <v>2.3984000000000001</v>
      </c>
    </row>
    <row r="225" spans="1:8" x14ac:dyDescent="0.3">
      <c r="A225" s="186">
        <f t="shared" si="6"/>
        <v>42698</v>
      </c>
      <c r="B225" s="198">
        <f t="shared" si="6"/>
        <v>21139.0815</v>
      </c>
      <c r="C225" s="183">
        <f t="shared" si="7"/>
        <v>2.4216999999999999E-2</v>
      </c>
      <c r="F225" s="210">
        <v>42697</v>
      </c>
      <c r="G225" s="203">
        <v>22016.214800000002</v>
      </c>
      <c r="H225" s="203">
        <v>2.4047000000000001</v>
      </c>
    </row>
    <row r="226" spans="1:8" x14ac:dyDescent="0.3">
      <c r="A226" s="186">
        <f t="shared" si="6"/>
        <v>42699</v>
      </c>
      <c r="B226" s="198">
        <f t="shared" si="6"/>
        <v>21085.456999999999</v>
      </c>
      <c r="C226" s="183">
        <f t="shared" si="7"/>
        <v>2.4485999999999997E-2</v>
      </c>
      <c r="F226" s="210">
        <v>42698</v>
      </c>
      <c r="G226" s="203">
        <v>21139.0815</v>
      </c>
      <c r="H226" s="203">
        <v>2.4217</v>
      </c>
    </row>
    <row r="227" spans="1:8" x14ac:dyDescent="0.3">
      <c r="A227" s="186">
        <f t="shared" si="6"/>
        <v>42702</v>
      </c>
      <c r="B227" s="198">
        <f t="shared" si="6"/>
        <v>21734.5802</v>
      </c>
      <c r="C227" s="183">
        <f t="shared" si="7"/>
        <v>2.4605000000000002E-2</v>
      </c>
      <c r="F227" s="210">
        <v>42699</v>
      </c>
      <c r="G227" s="203">
        <v>21085.456999999999</v>
      </c>
      <c r="H227" s="203">
        <v>2.4485999999999999</v>
      </c>
    </row>
    <row r="228" spans="1:8" x14ac:dyDescent="0.3">
      <c r="A228" s="186">
        <f t="shared" si="6"/>
        <v>42703</v>
      </c>
      <c r="B228" s="198">
        <f t="shared" si="6"/>
        <v>19916.527099999999</v>
      </c>
      <c r="C228" s="183">
        <f t="shared" si="7"/>
        <v>2.5861000000000002E-2</v>
      </c>
      <c r="F228" s="210">
        <v>42702</v>
      </c>
      <c r="G228" s="203">
        <v>21734.5802</v>
      </c>
      <c r="H228" s="203">
        <v>2.4605000000000001</v>
      </c>
    </row>
    <row r="229" spans="1:8" x14ac:dyDescent="0.3">
      <c r="A229" s="186">
        <f t="shared" si="6"/>
        <v>42704</v>
      </c>
      <c r="B229" s="198">
        <f t="shared" si="6"/>
        <v>19563.528600000001</v>
      </c>
      <c r="C229" s="183">
        <f t="shared" si="7"/>
        <v>2.8572E-2</v>
      </c>
      <c r="F229" s="210">
        <v>42703</v>
      </c>
      <c r="G229" s="203">
        <v>19916.527099999999</v>
      </c>
      <c r="H229" s="203">
        <v>2.5861000000000001</v>
      </c>
    </row>
    <row r="230" spans="1:8" x14ac:dyDescent="0.3">
      <c r="A230" s="186">
        <f t="shared" si="6"/>
        <v>42705</v>
      </c>
      <c r="B230" s="198">
        <f t="shared" si="6"/>
        <v>19761.438399999999</v>
      </c>
      <c r="C230" s="183">
        <f t="shared" si="7"/>
        <v>2.5969000000000002E-2</v>
      </c>
      <c r="F230" s="210">
        <v>42704</v>
      </c>
      <c r="G230" s="203">
        <v>19563.528600000001</v>
      </c>
      <c r="H230" s="203">
        <v>2.8572000000000002</v>
      </c>
    </row>
    <row r="231" spans="1:8" x14ac:dyDescent="0.3">
      <c r="A231" s="186">
        <f t="shared" si="6"/>
        <v>42706</v>
      </c>
      <c r="B231" s="198">
        <f t="shared" si="6"/>
        <v>21494.371899999998</v>
      </c>
      <c r="C231" s="183">
        <f t="shared" si="7"/>
        <v>2.4080000000000001E-2</v>
      </c>
      <c r="F231" s="210">
        <v>42705</v>
      </c>
      <c r="G231" s="203">
        <v>19761.438399999999</v>
      </c>
      <c r="H231" s="203">
        <v>2.5969000000000002</v>
      </c>
    </row>
    <row r="232" spans="1:8" x14ac:dyDescent="0.3">
      <c r="A232" s="186">
        <f t="shared" si="6"/>
        <v>42709</v>
      </c>
      <c r="B232" s="198">
        <f t="shared" si="6"/>
        <v>23003.643400000001</v>
      </c>
      <c r="C232" s="183">
        <f t="shared" si="7"/>
        <v>2.3455E-2</v>
      </c>
      <c r="F232" s="210">
        <v>42706</v>
      </c>
      <c r="G232" s="203">
        <v>21494.371899999998</v>
      </c>
      <c r="H232" s="203">
        <v>2.4079999999999999</v>
      </c>
    </row>
    <row r="233" spans="1:8" x14ac:dyDescent="0.3">
      <c r="A233" s="186">
        <f t="shared" si="6"/>
        <v>42710</v>
      </c>
      <c r="B233" s="198">
        <f t="shared" si="6"/>
        <v>22354.620900000002</v>
      </c>
      <c r="C233" s="183">
        <f t="shared" si="7"/>
        <v>2.3504999999999998E-2</v>
      </c>
      <c r="F233" s="210">
        <v>42709</v>
      </c>
      <c r="G233" s="203">
        <v>23003.643400000001</v>
      </c>
      <c r="H233" s="203">
        <v>2.3454999999999999</v>
      </c>
    </row>
    <row r="234" spans="1:8" x14ac:dyDescent="0.3">
      <c r="A234" s="186">
        <f t="shared" si="6"/>
        <v>42711</v>
      </c>
      <c r="B234" s="198">
        <f t="shared" si="6"/>
        <v>23039.925500000001</v>
      </c>
      <c r="C234" s="183">
        <f t="shared" si="7"/>
        <v>2.3465E-2</v>
      </c>
      <c r="F234" s="210">
        <v>42710</v>
      </c>
      <c r="G234" s="203">
        <v>22354.620900000002</v>
      </c>
      <c r="H234" s="203">
        <v>2.3504999999999998</v>
      </c>
    </row>
    <row r="235" spans="1:8" x14ac:dyDescent="0.3">
      <c r="A235" s="186">
        <f t="shared" si="6"/>
        <v>42712</v>
      </c>
      <c r="B235" s="198">
        <f t="shared" si="6"/>
        <v>23537.4195</v>
      </c>
      <c r="C235" s="183">
        <f t="shared" si="7"/>
        <v>2.3639E-2</v>
      </c>
      <c r="F235" s="210">
        <v>42711</v>
      </c>
      <c r="G235" s="203">
        <v>23039.925500000001</v>
      </c>
      <c r="H235" s="203">
        <v>2.3464999999999998</v>
      </c>
    </row>
    <row r="236" spans="1:8" x14ac:dyDescent="0.3">
      <c r="A236" s="186">
        <f t="shared" si="6"/>
        <v>42713</v>
      </c>
      <c r="B236" s="198">
        <f t="shared" si="6"/>
        <v>23435.363000000001</v>
      </c>
      <c r="C236" s="183">
        <f t="shared" si="7"/>
        <v>2.3538999999999997E-2</v>
      </c>
      <c r="F236" s="210">
        <v>42712</v>
      </c>
      <c r="G236" s="203">
        <v>23537.4195</v>
      </c>
      <c r="H236" s="203">
        <v>2.3639000000000001</v>
      </c>
    </row>
    <row r="237" spans="1:8" x14ac:dyDescent="0.3">
      <c r="A237" s="186">
        <f t="shared" si="6"/>
        <v>42716</v>
      </c>
      <c r="B237" s="198">
        <f t="shared" si="6"/>
        <v>25008.458699999999</v>
      </c>
      <c r="C237" s="183">
        <f t="shared" si="7"/>
        <v>2.3716000000000001E-2</v>
      </c>
      <c r="F237" s="210">
        <v>42713</v>
      </c>
      <c r="G237" s="203">
        <v>23435.363000000001</v>
      </c>
      <c r="H237" s="203">
        <v>2.3538999999999999</v>
      </c>
    </row>
    <row r="238" spans="1:8" x14ac:dyDescent="0.3">
      <c r="A238" s="186">
        <f t="shared" si="6"/>
        <v>42717</v>
      </c>
      <c r="B238" s="198">
        <f t="shared" si="6"/>
        <v>24958.375499999998</v>
      </c>
      <c r="C238" s="183">
        <f t="shared" si="7"/>
        <v>2.4134000000000003E-2</v>
      </c>
      <c r="F238" s="210">
        <v>42716</v>
      </c>
      <c r="G238" s="203">
        <v>25008.458699999999</v>
      </c>
      <c r="H238" s="203">
        <v>2.3715999999999999</v>
      </c>
    </row>
    <row r="239" spans="1:8" x14ac:dyDescent="0.3">
      <c r="A239" s="186">
        <f t="shared" si="6"/>
        <v>42718</v>
      </c>
      <c r="B239" s="198">
        <f t="shared" si="6"/>
        <v>23691.439600000002</v>
      </c>
      <c r="C239" s="183">
        <f t="shared" si="7"/>
        <v>2.4651999999999997E-2</v>
      </c>
      <c r="F239" s="210">
        <v>42717</v>
      </c>
      <c r="G239" s="203">
        <v>24958.375499999998</v>
      </c>
      <c r="H239" s="203">
        <v>2.4134000000000002</v>
      </c>
    </row>
    <row r="240" spans="1:8" x14ac:dyDescent="0.3">
      <c r="A240" s="186">
        <f t="shared" si="6"/>
        <v>42719</v>
      </c>
      <c r="B240" s="198">
        <f t="shared" si="6"/>
        <v>21669.154500000001</v>
      </c>
      <c r="C240" s="183">
        <f t="shared" si="7"/>
        <v>2.7275999999999998E-2</v>
      </c>
      <c r="F240" s="210">
        <v>42718</v>
      </c>
      <c r="G240" s="203">
        <v>23691.439600000002</v>
      </c>
      <c r="H240" s="203">
        <v>2.4651999999999998</v>
      </c>
    </row>
    <row r="241" spans="1:8" x14ac:dyDescent="0.3">
      <c r="A241" s="186">
        <f t="shared" si="6"/>
        <v>42720</v>
      </c>
      <c r="B241" s="198">
        <f t="shared" si="6"/>
        <v>20257.588299999999</v>
      </c>
      <c r="C241" s="183">
        <f t="shared" si="7"/>
        <v>2.9156000000000001E-2</v>
      </c>
      <c r="F241" s="210">
        <v>42719</v>
      </c>
      <c r="G241" s="203">
        <v>21669.154500000001</v>
      </c>
      <c r="H241" s="203">
        <v>2.7275999999999998</v>
      </c>
    </row>
    <row r="242" spans="1:8" x14ac:dyDescent="0.3">
      <c r="A242" s="186">
        <f t="shared" si="6"/>
        <v>42723</v>
      </c>
      <c r="B242" s="198">
        <f t="shared" si="6"/>
        <v>20798.1358</v>
      </c>
      <c r="C242" s="183">
        <f t="shared" si="7"/>
        <v>2.8126000000000002E-2</v>
      </c>
      <c r="F242" s="210">
        <v>42720</v>
      </c>
      <c r="G242" s="203">
        <v>20257.588299999999</v>
      </c>
      <c r="H242" s="203">
        <v>2.9156</v>
      </c>
    </row>
    <row r="243" spans="1:8" x14ac:dyDescent="0.3">
      <c r="A243" s="186">
        <f t="shared" si="6"/>
        <v>42724</v>
      </c>
      <c r="B243" s="198">
        <f t="shared" si="6"/>
        <v>21870.6777</v>
      </c>
      <c r="C243" s="183">
        <f t="shared" si="7"/>
        <v>2.8783E-2</v>
      </c>
      <c r="F243" s="210">
        <v>42723</v>
      </c>
      <c r="G243" s="203">
        <v>20798.1358</v>
      </c>
      <c r="H243" s="203">
        <v>2.8126000000000002</v>
      </c>
    </row>
    <row r="244" spans="1:8" x14ac:dyDescent="0.3">
      <c r="A244" s="186">
        <f t="shared" si="6"/>
        <v>42725</v>
      </c>
      <c r="B244" s="198">
        <f t="shared" si="6"/>
        <v>21247.474999999999</v>
      </c>
      <c r="C244" s="183">
        <f t="shared" si="7"/>
        <v>2.8679999999999997E-2</v>
      </c>
      <c r="F244" s="210">
        <v>42724</v>
      </c>
      <c r="G244" s="203">
        <v>21870.6777</v>
      </c>
      <c r="H244" s="203">
        <v>2.8782999999999999</v>
      </c>
    </row>
    <row r="245" spans="1:8" x14ac:dyDescent="0.3">
      <c r="A245" s="186">
        <f t="shared" si="6"/>
        <v>42726</v>
      </c>
      <c r="B245" s="198">
        <f t="shared" si="6"/>
        <v>19055.222099999999</v>
      </c>
      <c r="C245" s="183">
        <f t="shared" si="7"/>
        <v>2.6198000000000003E-2</v>
      </c>
      <c r="F245" s="210">
        <v>42725</v>
      </c>
      <c r="G245" s="203">
        <v>21247.474999999999</v>
      </c>
      <c r="H245" s="203">
        <v>2.8679999999999999</v>
      </c>
    </row>
    <row r="246" spans="1:8" x14ac:dyDescent="0.3">
      <c r="A246" s="186">
        <f t="shared" si="6"/>
        <v>42727</v>
      </c>
      <c r="B246" s="198">
        <f t="shared" si="6"/>
        <v>17823.4902</v>
      </c>
      <c r="C246" s="183">
        <f t="shared" si="7"/>
        <v>2.4996000000000001E-2</v>
      </c>
      <c r="F246" s="210">
        <v>42726</v>
      </c>
      <c r="G246" s="203">
        <v>19055.222099999999</v>
      </c>
      <c r="H246" s="203">
        <v>2.6198000000000001</v>
      </c>
    </row>
    <row r="247" spans="1:8" x14ac:dyDescent="0.3">
      <c r="A247" s="186">
        <f t="shared" si="6"/>
        <v>42730</v>
      </c>
      <c r="B247" s="198">
        <f t="shared" si="6"/>
        <v>17167.363300000001</v>
      </c>
      <c r="C247" s="183">
        <f t="shared" si="7"/>
        <v>2.5057999999999997E-2</v>
      </c>
      <c r="F247" s="210">
        <v>42727</v>
      </c>
      <c r="G247" s="203">
        <v>17823.4902</v>
      </c>
      <c r="H247" s="203">
        <v>2.4996</v>
      </c>
    </row>
    <row r="248" spans="1:8" x14ac:dyDescent="0.3">
      <c r="A248" s="186">
        <f t="shared" si="6"/>
        <v>42731</v>
      </c>
      <c r="B248" s="198">
        <f t="shared" si="6"/>
        <v>19478.5897</v>
      </c>
      <c r="C248" s="183">
        <f t="shared" si="7"/>
        <v>2.5604000000000002E-2</v>
      </c>
      <c r="F248" s="210">
        <v>42730</v>
      </c>
      <c r="G248" s="203">
        <v>17167.363300000001</v>
      </c>
      <c r="H248" s="203">
        <v>2.5057999999999998</v>
      </c>
    </row>
    <row r="249" spans="1:8" x14ac:dyDescent="0.3">
      <c r="A249" s="186">
        <f t="shared" si="6"/>
        <v>42732</v>
      </c>
      <c r="B249" s="198">
        <f t="shared" si="6"/>
        <v>18889.923200000001</v>
      </c>
      <c r="C249" s="183">
        <f t="shared" si="7"/>
        <v>2.7223000000000001E-2</v>
      </c>
      <c r="F249" s="210">
        <v>42731</v>
      </c>
      <c r="G249" s="203">
        <v>19478.5897</v>
      </c>
      <c r="H249" s="203">
        <v>2.5604</v>
      </c>
    </row>
    <row r="250" spans="1:8" x14ac:dyDescent="0.3">
      <c r="A250" s="186">
        <f t="shared" si="6"/>
        <v>42733</v>
      </c>
      <c r="B250" s="198">
        <f t="shared" si="6"/>
        <v>18449.590800000002</v>
      </c>
      <c r="C250" s="183">
        <f t="shared" si="7"/>
        <v>2.8580999999999999E-2</v>
      </c>
      <c r="F250" s="210">
        <v>42732</v>
      </c>
      <c r="G250" s="203">
        <v>18889.923200000001</v>
      </c>
      <c r="H250" s="203">
        <v>2.7223000000000002</v>
      </c>
    </row>
    <row r="251" spans="1:8" x14ac:dyDescent="0.3">
      <c r="A251" s="186">
        <f t="shared" si="6"/>
        <v>42734</v>
      </c>
      <c r="B251" s="198">
        <f t="shared" si="6"/>
        <v>11487.005300000001</v>
      </c>
      <c r="C251" s="183">
        <f t="shared" si="7"/>
        <v>3.0511E-2</v>
      </c>
      <c r="F251" s="210">
        <v>42733</v>
      </c>
      <c r="G251" s="203">
        <v>18449.590800000002</v>
      </c>
      <c r="H251" s="203">
        <v>2.8580999999999999</v>
      </c>
    </row>
    <row r="252" spans="1:8" x14ac:dyDescent="0.3">
      <c r="A252" s="186">
        <f t="shared" si="6"/>
        <v>42735</v>
      </c>
      <c r="B252" s="198">
        <f t="shared" si="6"/>
        <v>3251.9238999999998</v>
      </c>
      <c r="C252" s="183">
        <f t="shared" si="7"/>
        <v>2.3798E-2</v>
      </c>
      <c r="F252" s="210">
        <v>42734</v>
      </c>
      <c r="G252" s="203">
        <v>11487.005300000001</v>
      </c>
      <c r="H252" s="203">
        <v>3.0510999999999999</v>
      </c>
    </row>
    <row r="253" spans="1:8" x14ac:dyDescent="0.3">
      <c r="A253" s="186">
        <f t="shared" si="6"/>
        <v>42738</v>
      </c>
      <c r="B253" s="198">
        <f t="shared" si="6"/>
        <v>13866.636399999999</v>
      </c>
      <c r="C253" s="183">
        <f t="shared" si="7"/>
        <v>2.3366999999999999E-2</v>
      </c>
      <c r="F253" s="210">
        <v>42735</v>
      </c>
      <c r="G253" s="203">
        <v>3251.9238999999998</v>
      </c>
      <c r="H253" s="203">
        <v>2.3797999999999999</v>
      </c>
    </row>
    <row r="254" spans="1:8" x14ac:dyDescent="0.3">
      <c r="A254" s="186">
        <f t="shared" si="6"/>
        <v>42739</v>
      </c>
      <c r="B254" s="198">
        <f t="shared" si="6"/>
        <v>18308.1214</v>
      </c>
      <c r="C254" s="183">
        <f t="shared" si="7"/>
        <v>2.3022999999999998E-2</v>
      </c>
      <c r="F254" s="210">
        <v>42738</v>
      </c>
      <c r="G254" s="203">
        <v>13866.636399999999</v>
      </c>
      <c r="H254" s="203">
        <v>2.3367</v>
      </c>
    </row>
    <row r="255" spans="1:8" x14ac:dyDescent="0.3">
      <c r="A255" s="186">
        <f t="shared" si="6"/>
        <v>42740</v>
      </c>
      <c r="B255" s="198">
        <f t="shared" si="6"/>
        <v>19569.497299999999</v>
      </c>
      <c r="C255" s="183">
        <f t="shared" si="7"/>
        <v>2.2442000000000004E-2</v>
      </c>
      <c r="F255" s="210">
        <v>42739</v>
      </c>
      <c r="G255" s="203">
        <v>18308.1214</v>
      </c>
      <c r="H255" s="203">
        <v>2.3022999999999998</v>
      </c>
    </row>
    <row r="256" spans="1:8" x14ac:dyDescent="0.3">
      <c r="A256" s="186">
        <f t="shared" si="6"/>
        <v>42741</v>
      </c>
      <c r="B256" s="198">
        <f t="shared" si="6"/>
        <v>20933.5128</v>
      </c>
      <c r="C256" s="183">
        <f t="shared" si="7"/>
        <v>2.2046E-2</v>
      </c>
      <c r="F256" s="210">
        <v>42740</v>
      </c>
      <c r="G256" s="203">
        <v>19569.497299999999</v>
      </c>
      <c r="H256" s="203">
        <v>2.2442000000000002</v>
      </c>
    </row>
    <row r="257" spans="1:8" x14ac:dyDescent="0.3">
      <c r="A257" s="186">
        <f t="shared" si="6"/>
        <v>42744</v>
      </c>
      <c r="B257" s="198">
        <f t="shared" si="6"/>
        <v>21056.639599999999</v>
      </c>
      <c r="C257" s="183">
        <f t="shared" si="7"/>
        <v>2.1669999999999998E-2</v>
      </c>
      <c r="F257" s="210">
        <v>42741</v>
      </c>
      <c r="G257" s="203">
        <v>20933.5128</v>
      </c>
      <c r="H257" s="203">
        <v>2.2046000000000001</v>
      </c>
    </row>
    <row r="258" spans="1:8" x14ac:dyDescent="0.3">
      <c r="A258" s="186">
        <f t="shared" si="6"/>
        <v>42745</v>
      </c>
      <c r="B258" s="198">
        <f t="shared" si="6"/>
        <v>22263.6685</v>
      </c>
      <c r="C258" s="183">
        <f t="shared" si="7"/>
        <v>2.2253999999999999E-2</v>
      </c>
      <c r="F258" s="210">
        <v>42744</v>
      </c>
      <c r="G258" s="203">
        <v>21056.639599999999</v>
      </c>
      <c r="H258" s="203">
        <v>2.1669999999999998</v>
      </c>
    </row>
    <row r="259" spans="1:8" x14ac:dyDescent="0.3">
      <c r="A259" s="186">
        <f t="shared" ref="A259:B322" si="8">F260</f>
        <v>42746</v>
      </c>
      <c r="B259" s="198">
        <f t="shared" si="8"/>
        <v>21725.078399999999</v>
      </c>
      <c r="C259" s="183">
        <f t="shared" ref="C259:C322" si="9">H260/100</f>
        <v>2.2486000000000003E-2</v>
      </c>
      <c r="F259" s="210">
        <v>42745</v>
      </c>
      <c r="G259" s="203">
        <v>22263.6685</v>
      </c>
      <c r="H259" s="203">
        <v>2.2254</v>
      </c>
    </row>
    <row r="260" spans="1:8" x14ac:dyDescent="0.3">
      <c r="A260" s="186">
        <f t="shared" si="8"/>
        <v>42747</v>
      </c>
      <c r="B260" s="198">
        <f t="shared" si="8"/>
        <v>22274.6947</v>
      </c>
      <c r="C260" s="183">
        <f t="shared" si="9"/>
        <v>2.2463E-2</v>
      </c>
      <c r="F260" s="210">
        <v>42746</v>
      </c>
      <c r="G260" s="203">
        <v>21725.078399999999</v>
      </c>
      <c r="H260" s="203">
        <v>2.2486000000000002</v>
      </c>
    </row>
    <row r="261" spans="1:8" x14ac:dyDescent="0.3">
      <c r="A261" s="186">
        <f t="shared" si="8"/>
        <v>42748</v>
      </c>
      <c r="B261" s="198">
        <f t="shared" si="8"/>
        <v>22369.9833</v>
      </c>
      <c r="C261" s="183">
        <f t="shared" si="9"/>
        <v>2.1903000000000002E-2</v>
      </c>
      <c r="F261" s="210">
        <v>42747</v>
      </c>
      <c r="G261" s="203">
        <v>22274.6947</v>
      </c>
      <c r="H261" s="203">
        <v>2.2463000000000002</v>
      </c>
    </row>
    <row r="262" spans="1:8" x14ac:dyDescent="0.3">
      <c r="A262" s="186">
        <f t="shared" si="8"/>
        <v>42751</v>
      </c>
      <c r="B262" s="198">
        <f t="shared" si="8"/>
        <v>22458.468700000001</v>
      </c>
      <c r="C262" s="183">
        <f t="shared" si="9"/>
        <v>2.3206999999999998E-2</v>
      </c>
      <c r="F262" s="210">
        <v>42748</v>
      </c>
      <c r="G262" s="203">
        <v>22369.9833</v>
      </c>
      <c r="H262" s="203">
        <v>2.1903000000000001</v>
      </c>
    </row>
    <row r="263" spans="1:8" x14ac:dyDescent="0.3">
      <c r="A263" s="186">
        <f t="shared" si="8"/>
        <v>42752</v>
      </c>
      <c r="B263" s="198">
        <f t="shared" si="8"/>
        <v>18910.909100000001</v>
      </c>
      <c r="C263" s="183">
        <f t="shared" si="9"/>
        <v>2.6913999999999997E-2</v>
      </c>
      <c r="F263" s="210">
        <v>42751</v>
      </c>
      <c r="G263" s="203">
        <v>22458.468700000001</v>
      </c>
      <c r="H263" s="203">
        <v>2.3207</v>
      </c>
    </row>
    <row r="264" spans="1:8" x14ac:dyDescent="0.3">
      <c r="A264" s="186">
        <f t="shared" si="8"/>
        <v>42753</v>
      </c>
      <c r="B264" s="198">
        <f t="shared" si="8"/>
        <v>17764.6675</v>
      </c>
      <c r="C264" s="183">
        <f t="shared" si="9"/>
        <v>3.0446000000000001E-2</v>
      </c>
      <c r="F264" s="210">
        <v>42752</v>
      </c>
      <c r="G264" s="203">
        <v>18910.909100000001</v>
      </c>
      <c r="H264" s="203">
        <v>2.6913999999999998</v>
      </c>
    </row>
    <row r="265" spans="1:8" x14ac:dyDescent="0.3">
      <c r="A265" s="186">
        <f t="shared" si="8"/>
        <v>42754</v>
      </c>
      <c r="B265" s="198">
        <f t="shared" si="8"/>
        <v>20254.162400000001</v>
      </c>
      <c r="C265" s="183">
        <f t="shared" si="9"/>
        <v>3.3218999999999999E-2</v>
      </c>
      <c r="F265" s="210">
        <v>42753</v>
      </c>
      <c r="G265" s="203">
        <v>17764.6675</v>
      </c>
      <c r="H265" s="203">
        <v>3.0446</v>
      </c>
    </row>
    <row r="266" spans="1:8" x14ac:dyDescent="0.3">
      <c r="A266" s="186">
        <f t="shared" si="8"/>
        <v>42755</v>
      </c>
      <c r="B266" s="198">
        <f t="shared" si="8"/>
        <v>19865.521499999999</v>
      </c>
      <c r="C266" s="183">
        <f t="shared" si="9"/>
        <v>2.8590000000000001E-2</v>
      </c>
      <c r="F266" s="210">
        <v>42754</v>
      </c>
      <c r="G266" s="203">
        <v>20254.162400000001</v>
      </c>
      <c r="H266" s="203">
        <v>3.3218999999999999</v>
      </c>
    </row>
    <row r="267" spans="1:8" x14ac:dyDescent="0.3">
      <c r="A267" s="186">
        <f t="shared" si="8"/>
        <v>42757</v>
      </c>
      <c r="B267" s="198">
        <f t="shared" si="8"/>
        <v>11520.5177</v>
      </c>
      <c r="C267" s="183">
        <f t="shared" si="9"/>
        <v>2.4062E-2</v>
      </c>
      <c r="F267" s="210">
        <v>42755</v>
      </c>
      <c r="G267" s="203">
        <v>19865.521499999999</v>
      </c>
      <c r="H267" s="203">
        <v>2.859</v>
      </c>
    </row>
    <row r="268" spans="1:8" x14ac:dyDescent="0.3">
      <c r="A268" s="186">
        <f t="shared" si="8"/>
        <v>42758</v>
      </c>
      <c r="B268" s="198">
        <f t="shared" si="8"/>
        <v>19720.717100000002</v>
      </c>
      <c r="C268" s="183">
        <f t="shared" si="9"/>
        <v>2.4980000000000002E-2</v>
      </c>
      <c r="F268" s="210">
        <v>42757</v>
      </c>
      <c r="G268" s="203">
        <v>11520.5177</v>
      </c>
      <c r="H268" s="203">
        <v>2.4062000000000001</v>
      </c>
    </row>
    <row r="269" spans="1:8" x14ac:dyDescent="0.3">
      <c r="A269" s="186">
        <f t="shared" si="8"/>
        <v>42759</v>
      </c>
      <c r="B269" s="198">
        <f t="shared" si="8"/>
        <v>17860.204699999998</v>
      </c>
      <c r="C269" s="183">
        <f t="shared" si="9"/>
        <v>2.6141999999999999E-2</v>
      </c>
      <c r="F269" s="210">
        <v>42758</v>
      </c>
      <c r="G269" s="203">
        <v>19720.717100000002</v>
      </c>
      <c r="H269" s="203">
        <v>2.4980000000000002</v>
      </c>
    </row>
    <row r="270" spans="1:8" x14ac:dyDescent="0.3">
      <c r="A270" s="186">
        <f t="shared" si="8"/>
        <v>42760</v>
      </c>
      <c r="B270" s="198">
        <f t="shared" si="8"/>
        <v>13261.6165</v>
      </c>
      <c r="C270" s="183">
        <f t="shared" si="9"/>
        <v>2.8421999999999999E-2</v>
      </c>
      <c r="F270" s="210">
        <v>42759</v>
      </c>
      <c r="G270" s="203">
        <v>17860.204699999998</v>
      </c>
      <c r="H270" s="203">
        <v>2.6141999999999999</v>
      </c>
    </row>
    <row r="271" spans="1:8" x14ac:dyDescent="0.3">
      <c r="A271" s="186">
        <f t="shared" si="8"/>
        <v>42761</v>
      </c>
      <c r="B271" s="198">
        <f t="shared" si="8"/>
        <v>5846.2839000000004</v>
      </c>
      <c r="C271" s="183">
        <f t="shared" si="9"/>
        <v>3.1687E-2</v>
      </c>
      <c r="F271" s="210">
        <v>42760</v>
      </c>
      <c r="G271" s="203">
        <v>13261.6165</v>
      </c>
      <c r="H271" s="203">
        <v>2.8422000000000001</v>
      </c>
    </row>
    <row r="272" spans="1:8" x14ac:dyDescent="0.3">
      <c r="A272" s="186">
        <f t="shared" si="8"/>
        <v>42769</v>
      </c>
      <c r="B272" s="198">
        <f t="shared" si="8"/>
        <v>12452.409900000001</v>
      </c>
      <c r="C272" s="183">
        <f t="shared" si="9"/>
        <v>2.4017E-2</v>
      </c>
      <c r="F272" s="210">
        <v>42761</v>
      </c>
      <c r="G272" s="203">
        <v>5846.2839000000004</v>
      </c>
      <c r="H272" s="203">
        <v>3.1686999999999999</v>
      </c>
    </row>
    <row r="273" spans="1:8" x14ac:dyDescent="0.3">
      <c r="A273" s="186">
        <f t="shared" si="8"/>
        <v>42770</v>
      </c>
      <c r="B273" s="198">
        <f t="shared" si="8"/>
        <v>8736.8826000000008</v>
      </c>
      <c r="C273" s="183">
        <f t="shared" si="9"/>
        <v>2.3021E-2</v>
      </c>
      <c r="F273" s="210">
        <v>42769</v>
      </c>
      <c r="G273" s="203">
        <v>12452.409900000001</v>
      </c>
      <c r="H273" s="203">
        <v>2.4016999999999999</v>
      </c>
    </row>
    <row r="274" spans="1:8" x14ac:dyDescent="0.3">
      <c r="A274" s="186">
        <f t="shared" si="8"/>
        <v>42772</v>
      </c>
      <c r="B274" s="198">
        <f t="shared" si="8"/>
        <v>18517.625100000001</v>
      </c>
      <c r="C274" s="183">
        <f t="shared" si="9"/>
        <v>2.4277000000000003E-2</v>
      </c>
      <c r="F274" s="210">
        <v>42770</v>
      </c>
      <c r="G274" s="203">
        <v>8736.8826000000008</v>
      </c>
      <c r="H274" s="203">
        <v>2.3020999999999998</v>
      </c>
    </row>
    <row r="275" spans="1:8" x14ac:dyDescent="0.3">
      <c r="A275" s="186">
        <f t="shared" si="8"/>
        <v>42773</v>
      </c>
      <c r="B275" s="198">
        <f t="shared" si="8"/>
        <v>18536.765899999999</v>
      </c>
      <c r="C275" s="183">
        <f t="shared" si="9"/>
        <v>2.4424999999999999E-2</v>
      </c>
      <c r="F275" s="210">
        <v>42772</v>
      </c>
      <c r="G275" s="203">
        <v>18517.625100000001</v>
      </c>
      <c r="H275" s="203">
        <v>2.4277000000000002</v>
      </c>
    </row>
    <row r="276" spans="1:8" x14ac:dyDescent="0.3">
      <c r="A276" s="186">
        <f t="shared" si="8"/>
        <v>42774</v>
      </c>
      <c r="B276" s="198">
        <f t="shared" si="8"/>
        <v>18757.476999999999</v>
      </c>
      <c r="C276" s="183">
        <f t="shared" si="9"/>
        <v>2.4615000000000001E-2</v>
      </c>
      <c r="F276" s="210">
        <v>42773</v>
      </c>
      <c r="G276" s="203">
        <v>18536.765899999999</v>
      </c>
      <c r="H276" s="203">
        <v>2.4424999999999999</v>
      </c>
    </row>
    <row r="277" spans="1:8" x14ac:dyDescent="0.3">
      <c r="A277" s="186">
        <f t="shared" si="8"/>
        <v>42775</v>
      </c>
      <c r="B277" s="198">
        <f t="shared" si="8"/>
        <v>17756.253100000002</v>
      </c>
      <c r="C277" s="183">
        <f t="shared" si="9"/>
        <v>2.4028000000000001E-2</v>
      </c>
      <c r="F277" s="210">
        <v>42774</v>
      </c>
      <c r="G277" s="203">
        <v>18757.476999999999</v>
      </c>
      <c r="H277" s="203">
        <v>2.4615</v>
      </c>
    </row>
    <row r="278" spans="1:8" x14ac:dyDescent="0.3">
      <c r="A278" s="186">
        <f t="shared" si="8"/>
        <v>42776</v>
      </c>
      <c r="B278" s="198">
        <f t="shared" si="8"/>
        <v>17785.281599999998</v>
      </c>
      <c r="C278" s="183">
        <f t="shared" si="9"/>
        <v>2.3839000000000003E-2</v>
      </c>
      <c r="F278" s="210">
        <v>42775</v>
      </c>
      <c r="G278" s="203">
        <v>17756.253100000002</v>
      </c>
      <c r="H278" s="203">
        <v>2.4028</v>
      </c>
    </row>
    <row r="279" spans="1:8" x14ac:dyDescent="0.3">
      <c r="A279" s="186">
        <f t="shared" si="8"/>
        <v>42779</v>
      </c>
      <c r="B279" s="198">
        <f t="shared" si="8"/>
        <v>20493.616000000002</v>
      </c>
      <c r="C279" s="183">
        <f t="shared" si="9"/>
        <v>2.3899E-2</v>
      </c>
      <c r="F279" s="210">
        <v>42776</v>
      </c>
      <c r="G279" s="203">
        <v>17785.281599999998</v>
      </c>
      <c r="H279" s="203">
        <v>2.3839000000000001</v>
      </c>
    </row>
    <row r="280" spans="1:8" x14ac:dyDescent="0.3">
      <c r="A280" s="186">
        <f t="shared" si="8"/>
        <v>42780</v>
      </c>
      <c r="B280" s="198">
        <f t="shared" si="8"/>
        <v>19917.775699999998</v>
      </c>
      <c r="C280" s="183">
        <f t="shared" si="9"/>
        <v>2.3925000000000002E-2</v>
      </c>
      <c r="F280" s="210">
        <v>42779</v>
      </c>
      <c r="G280" s="203">
        <v>20493.616000000002</v>
      </c>
      <c r="H280" s="203">
        <v>2.3898999999999999</v>
      </c>
    </row>
    <row r="281" spans="1:8" x14ac:dyDescent="0.3">
      <c r="A281" s="186">
        <f t="shared" si="8"/>
        <v>42781</v>
      </c>
      <c r="B281" s="198">
        <f t="shared" si="8"/>
        <v>21265.152300000002</v>
      </c>
      <c r="C281" s="183">
        <f t="shared" si="9"/>
        <v>2.4559999999999998E-2</v>
      </c>
      <c r="F281" s="210">
        <v>42780</v>
      </c>
      <c r="G281" s="203">
        <v>19917.775699999998</v>
      </c>
      <c r="H281" s="203">
        <v>2.3925000000000001</v>
      </c>
    </row>
    <row r="282" spans="1:8" x14ac:dyDescent="0.3">
      <c r="A282" s="186">
        <f t="shared" si="8"/>
        <v>42782</v>
      </c>
      <c r="B282" s="198">
        <f t="shared" si="8"/>
        <v>18605.449799999999</v>
      </c>
      <c r="C282" s="183">
        <f t="shared" si="9"/>
        <v>2.5996999999999999E-2</v>
      </c>
      <c r="F282" s="210">
        <v>42781</v>
      </c>
      <c r="G282" s="203">
        <v>21265.152300000002</v>
      </c>
      <c r="H282" s="203">
        <v>2.456</v>
      </c>
    </row>
    <row r="283" spans="1:8" x14ac:dyDescent="0.3">
      <c r="A283" s="186">
        <f t="shared" si="8"/>
        <v>42783</v>
      </c>
      <c r="B283" s="198">
        <f t="shared" si="8"/>
        <v>18311.516100000001</v>
      </c>
      <c r="C283" s="183">
        <f t="shared" si="9"/>
        <v>2.6799E-2</v>
      </c>
      <c r="F283" s="210">
        <v>42782</v>
      </c>
      <c r="G283" s="203">
        <v>18605.449799999999</v>
      </c>
      <c r="H283" s="203">
        <v>2.5996999999999999</v>
      </c>
    </row>
    <row r="284" spans="1:8" x14ac:dyDescent="0.3">
      <c r="A284" s="186">
        <f t="shared" si="8"/>
        <v>42786</v>
      </c>
      <c r="B284" s="198">
        <f t="shared" si="8"/>
        <v>19603.806799999998</v>
      </c>
      <c r="C284" s="183">
        <f t="shared" si="9"/>
        <v>2.8020999999999997E-2</v>
      </c>
      <c r="F284" s="210">
        <v>42783</v>
      </c>
      <c r="G284" s="203">
        <v>18311.516100000001</v>
      </c>
      <c r="H284" s="203">
        <v>2.6798999999999999</v>
      </c>
    </row>
    <row r="285" spans="1:8" x14ac:dyDescent="0.3">
      <c r="A285" s="186">
        <f t="shared" si="8"/>
        <v>42787</v>
      </c>
      <c r="B285" s="198">
        <f t="shared" si="8"/>
        <v>20582.840700000001</v>
      </c>
      <c r="C285" s="183">
        <f t="shared" si="9"/>
        <v>3.0009999999999998E-2</v>
      </c>
      <c r="F285" s="210">
        <v>42786</v>
      </c>
      <c r="G285" s="203">
        <v>19603.806799999998</v>
      </c>
      <c r="H285" s="203">
        <v>2.8020999999999998</v>
      </c>
    </row>
    <row r="286" spans="1:8" x14ac:dyDescent="0.3">
      <c r="A286" s="186">
        <f t="shared" si="8"/>
        <v>42788</v>
      </c>
      <c r="B286" s="198">
        <f t="shared" si="8"/>
        <v>20171.254300000001</v>
      </c>
      <c r="C286" s="183">
        <f t="shared" si="9"/>
        <v>2.9933999999999999E-2</v>
      </c>
      <c r="F286" s="210">
        <v>42787</v>
      </c>
      <c r="G286" s="203">
        <v>20582.840700000001</v>
      </c>
      <c r="H286" s="203">
        <v>3.0009999999999999</v>
      </c>
    </row>
    <row r="287" spans="1:8" x14ac:dyDescent="0.3">
      <c r="A287" s="186">
        <f t="shared" si="8"/>
        <v>42789</v>
      </c>
      <c r="B287" s="198">
        <f t="shared" si="8"/>
        <v>20447.727599999998</v>
      </c>
      <c r="C287" s="183">
        <f t="shared" si="9"/>
        <v>2.8540999999999997E-2</v>
      </c>
      <c r="F287" s="210">
        <v>42788</v>
      </c>
      <c r="G287" s="203">
        <v>20171.254300000001</v>
      </c>
      <c r="H287" s="203">
        <v>2.9933999999999998</v>
      </c>
    </row>
    <row r="288" spans="1:8" x14ac:dyDescent="0.3">
      <c r="A288" s="186">
        <f t="shared" si="8"/>
        <v>42790</v>
      </c>
      <c r="B288" s="198">
        <f t="shared" si="8"/>
        <v>22098.923299999999</v>
      </c>
      <c r="C288" s="183">
        <f t="shared" si="9"/>
        <v>2.632E-2</v>
      </c>
      <c r="F288" s="210">
        <v>42789</v>
      </c>
      <c r="G288" s="203">
        <v>20447.727599999998</v>
      </c>
      <c r="H288" s="203">
        <v>2.8540999999999999</v>
      </c>
    </row>
    <row r="289" spans="1:8" x14ac:dyDescent="0.3">
      <c r="A289" s="186">
        <f t="shared" si="8"/>
        <v>42793</v>
      </c>
      <c r="B289" s="198">
        <f t="shared" si="8"/>
        <v>22705.837899999999</v>
      </c>
      <c r="C289" s="183">
        <f t="shared" si="9"/>
        <v>2.6152999999999999E-2</v>
      </c>
      <c r="F289" s="210">
        <v>42790</v>
      </c>
      <c r="G289" s="203">
        <v>22098.923299999999</v>
      </c>
      <c r="H289" s="203">
        <v>2.6320000000000001</v>
      </c>
    </row>
    <row r="290" spans="1:8" x14ac:dyDescent="0.3">
      <c r="A290" s="186">
        <f t="shared" si="8"/>
        <v>42794</v>
      </c>
      <c r="B290" s="198">
        <f t="shared" si="8"/>
        <v>21283.835500000001</v>
      </c>
      <c r="C290" s="183">
        <f t="shared" si="9"/>
        <v>2.9586000000000001E-2</v>
      </c>
      <c r="F290" s="210">
        <v>42793</v>
      </c>
      <c r="G290" s="203">
        <v>22705.837899999999</v>
      </c>
      <c r="H290" s="203">
        <v>2.6153</v>
      </c>
    </row>
    <row r="291" spans="1:8" x14ac:dyDescent="0.3">
      <c r="A291" s="186">
        <f t="shared" si="8"/>
        <v>42795</v>
      </c>
      <c r="B291" s="198">
        <f t="shared" si="8"/>
        <v>21685.2261</v>
      </c>
      <c r="C291" s="183">
        <f t="shared" si="9"/>
        <v>2.7900999999999999E-2</v>
      </c>
      <c r="F291" s="210">
        <v>42794</v>
      </c>
      <c r="G291" s="203">
        <v>21283.835500000001</v>
      </c>
      <c r="H291" s="203">
        <v>2.9586000000000001</v>
      </c>
    </row>
    <row r="292" spans="1:8" x14ac:dyDescent="0.3">
      <c r="A292" s="186">
        <f t="shared" si="8"/>
        <v>42796</v>
      </c>
      <c r="B292" s="198">
        <f t="shared" si="8"/>
        <v>21782.259099999999</v>
      </c>
      <c r="C292" s="183">
        <f t="shared" si="9"/>
        <v>2.6234999999999998E-2</v>
      </c>
      <c r="F292" s="210">
        <v>42795</v>
      </c>
      <c r="G292" s="203">
        <v>21685.2261</v>
      </c>
      <c r="H292" s="203">
        <v>2.7900999999999998</v>
      </c>
    </row>
    <row r="293" spans="1:8" x14ac:dyDescent="0.3">
      <c r="A293" s="186">
        <f t="shared" si="8"/>
        <v>42797</v>
      </c>
      <c r="B293" s="198">
        <f t="shared" si="8"/>
        <v>21741.683300000001</v>
      </c>
      <c r="C293" s="183">
        <f t="shared" si="9"/>
        <v>2.4304000000000003E-2</v>
      </c>
      <c r="F293" s="210">
        <v>42796</v>
      </c>
      <c r="G293" s="203">
        <v>21782.259099999999</v>
      </c>
      <c r="H293" s="203">
        <v>2.6234999999999999</v>
      </c>
    </row>
    <row r="294" spans="1:8" x14ac:dyDescent="0.3">
      <c r="A294" s="186">
        <f t="shared" si="8"/>
        <v>42800</v>
      </c>
      <c r="B294" s="198">
        <f t="shared" si="8"/>
        <v>23474.7078</v>
      </c>
      <c r="C294" s="183">
        <f t="shared" si="9"/>
        <v>2.5661999999999997E-2</v>
      </c>
      <c r="F294" s="210">
        <v>42797</v>
      </c>
      <c r="G294" s="203">
        <v>21741.683300000001</v>
      </c>
      <c r="H294" s="203">
        <v>2.4304000000000001</v>
      </c>
    </row>
    <row r="295" spans="1:8" x14ac:dyDescent="0.3">
      <c r="A295" s="186">
        <f t="shared" si="8"/>
        <v>42801</v>
      </c>
      <c r="B295" s="198">
        <f t="shared" si="8"/>
        <v>22309.6096</v>
      </c>
      <c r="C295" s="183">
        <f t="shared" si="9"/>
        <v>2.6329999999999999E-2</v>
      </c>
      <c r="F295" s="210">
        <v>42800</v>
      </c>
      <c r="G295" s="203">
        <v>23474.7078</v>
      </c>
      <c r="H295" s="203">
        <v>2.5661999999999998</v>
      </c>
    </row>
    <row r="296" spans="1:8" x14ac:dyDescent="0.3">
      <c r="A296" s="186">
        <f t="shared" si="8"/>
        <v>42802</v>
      </c>
      <c r="B296" s="198">
        <f t="shared" si="8"/>
        <v>21516.090100000001</v>
      </c>
      <c r="C296" s="183">
        <f t="shared" si="9"/>
        <v>2.5617999999999998E-2</v>
      </c>
      <c r="F296" s="210">
        <v>42801</v>
      </c>
      <c r="G296" s="203">
        <v>22309.6096</v>
      </c>
      <c r="H296" s="203">
        <v>2.633</v>
      </c>
    </row>
    <row r="297" spans="1:8" x14ac:dyDescent="0.3">
      <c r="A297" s="186">
        <f t="shared" si="8"/>
        <v>42803</v>
      </c>
      <c r="B297" s="198">
        <f t="shared" si="8"/>
        <v>21767.671399999999</v>
      </c>
      <c r="C297" s="183">
        <f t="shared" si="9"/>
        <v>2.5463E-2</v>
      </c>
      <c r="F297" s="210">
        <v>42802</v>
      </c>
      <c r="G297" s="203">
        <v>21516.090100000001</v>
      </c>
      <c r="H297" s="203">
        <v>2.5617999999999999</v>
      </c>
    </row>
    <row r="298" spans="1:8" x14ac:dyDescent="0.3">
      <c r="A298" s="186">
        <f t="shared" si="8"/>
        <v>42804</v>
      </c>
      <c r="B298" s="198">
        <f t="shared" si="8"/>
        <v>21922.6577</v>
      </c>
      <c r="C298" s="183">
        <f t="shared" si="9"/>
        <v>2.4889000000000001E-2</v>
      </c>
      <c r="F298" s="210">
        <v>42803</v>
      </c>
      <c r="G298" s="203">
        <v>21767.671399999999</v>
      </c>
      <c r="H298" s="203">
        <v>2.5463</v>
      </c>
    </row>
    <row r="299" spans="1:8" x14ac:dyDescent="0.3">
      <c r="A299" s="186">
        <f t="shared" si="8"/>
        <v>42807</v>
      </c>
      <c r="B299" s="198">
        <f t="shared" si="8"/>
        <v>23062.142599999999</v>
      </c>
      <c r="C299" s="183">
        <f t="shared" si="9"/>
        <v>2.4994000000000002E-2</v>
      </c>
      <c r="F299" s="210">
        <v>42804</v>
      </c>
      <c r="G299" s="203">
        <v>21922.6577</v>
      </c>
      <c r="H299" s="203">
        <v>2.4889000000000001</v>
      </c>
    </row>
    <row r="300" spans="1:8" x14ac:dyDescent="0.3">
      <c r="A300" s="186">
        <f t="shared" si="8"/>
        <v>42808</v>
      </c>
      <c r="B300" s="198">
        <f t="shared" si="8"/>
        <v>24299.096300000001</v>
      </c>
      <c r="C300" s="183">
        <f t="shared" si="9"/>
        <v>2.5266999999999998E-2</v>
      </c>
      <c r="F300" s="210">
        <v>42807</v>
      </c>
      <c r="G300" s="203">
        <v>23062.142599999999</v>
      </c>
      <c r="H300" s="203">
        <v>2.4994000000000001</v>
      </c>
    </row>
    <row r="301" spans="1:8" x14ac:dyDescent="0.3">
      <c r="A301" s="186">
        <f t="shared" si="8"/>
        <v>42809</v>
      </c>
      <c r="B301" s="198">
        <f t="shared" si="8"/>
        <v>24924.1774</v>
      </c>
      <c r="C301" s="183">
        <f t="shared" si="9"/>
        <v>2.5640999999999997E-2</v>
      </c>
      <c r="F301" s="210">
        <v>42808</v>
      </c>
      <c r="G301" s="203">
        <v>24299.096300000001</v>
      </c>
      <c r="H301" s="203">
        <v>2.5266999999999999</v>
      </c>
    </row>
    <row r="302" spans="1:8" x14ac:dyDescent="0.3">
      <c r="A302" s="186">
        <f t="shared" si="8"/>
        <v>42810</v>
      </c>
      <c r="B302" s="198">
        <f t="shared" si="8"/>
        <v>23606.456699999999</v>
      </c>
      <c r="C302" s="183">
        <f t="shared" si="9"/>
        <v>2.7779999999999999E-2</v>
      </c>
      <c r="F302" s="210">
        <v>42809</v>
      </c>
      <c r="G302" s="203">
        <v>24924.1774</v>
      </c>
      <c r="H302" s="203">
        <v>2.5640999999999998</v>
      </c>
    </row>
    <row r="303" spans="1:8" x14ac:dyDescent="0.3">
      <c r="A303" s="186">
        <f t="shared" si="8"/>
        <v>42811</v>
      </c>
      <c r="B303" s="198">
        <f t="shared" si="8"/>
        <v>23385.101600000002</v>
      </c>
      <c r="C303" s="183">
        <f t="shared" si="9"/>
        <v>2.9902999999999999E-2</v>
      </c>
      <c r="F303" s="210">
        <v>42810</v>
      </c>
      <c r="G303" s="203">
        <v>23606.456699999999</v>
      </c>
      <c r="H303" s="203">
        <v>2.778</v>
      </c>
    </row>
    <row r="304" spans="1:8" x14ac:dyDescent="0.3">
      <c r="A304" s="186">
        <f t="shared" si="8"/>
        <v>42814</v>
      </c>
      <c r="B304" s="198">
        <f t="shared" si="8"/>
        <v>21970.225299999998</v>
      </c>
      <c r="C304" s="183">
        <f t="shared" si="9"/>
        <v>3.107E-2</v>
      </c>
      <c r="F304" s="210">
        <v>42811</v>
      </c>
      <c r="G304" s="203">
        <v>23385.101600000002</v>
      </c>
      <c r="H304" s="203">
        <v>2.9903</v>
      </c>
    </row>
    <row r="305" spans="1:8" x14ac:dyDescent="0.3">
      <c r="A305" s="186">
        <f t="shared" si="8"/>
        <v>42815</v>
      </c>
      <c r="B305" s="198">
        <f t="shared" si="8"/>
        <v>21413.353299999999</v>
      </c>
      <c r="C305" s="183">
        <f t="shared" si="9"/>
        <v>3.5929000000000003E-2</v>
      </c>
      <c r="F305" s="210">
        <v>42814</v>
      </c>
      <c r="G305" s="203">
        <v>21970.225299999998</v>
      </c>
      <c r="H305" s="203">
        <v>3.1070000000000002</v>
      </c>
    </row>
    <row r="306" spans="1:8" x14ac:dyDescent="0.3">
      <c r="A306" s="186">
        <f t="shared" si="8"/>
        <v>42816</v>
      </c>
      <c r="B306" s="198">
        <f t="shared" si="8"/>
        <v>21286.504199999999</v>
      </c>
      <c r="C306" s="183">
        <f t="shared" si="9"/>
        <v>3.3683999999999999E-2</v>
      </c>
      <c r="F306" s="210">
        <v>42815</v>
      </c>
      <c r="G306" s="203">
        <v>21413.353299999999</v>
      </c>
      <c r="H306" s="203">
        <v>3.5929000000000002</v>
      </c>
    </row>
    <row r="307" spans="1:8" x14ac:dyDescent="0.3">
      <c r="A307" s="186">
        <f t="shared" si="8"/>
        <v>42817</v>
      </c>
      <c r="B307" s="198">
        <f t="shared" si="8"/>
        <v>20625.718400000002</v>
      </c>
      <c r="C307" s="183">
        <f t="shared" si="9"/>
        <v>3.1989999999999998E-2</v>
      </c>
      <c r="F307" s="210">
        <v>42816</v>
      </c>
      <c r="G307" s="203">
        <v>21286.504199999999</v>
      </c>
      <c r="H307" s="203">
        <v>3.3683999999999998</v>
      </c>
    </row>
    <row r="308" spans="1:8" x14ac:dyDescent="0.3">
      <c r="A308" s="186">
        <f t="shared" si="8"/>
        <v>42818</v>
      </c>
      <c r="B308" s="198">
        <f t="shared" si="8"/>
        <v>20545.118699999999</v>
      </c>
      <c r="C308" s="183">
        <f t="shared" si="9"/>
        <v>2.8638E-2</v>
      </c>
      <c r="F308" s="210">
        <v>42817</v>
      </c>
      <c r="G308" s="203">
        <v>20625.718400000002</v>
      </c>
      <c r="H308" s="203">
        <v>3.1989999999999998</v>
      </c>
    </row>
    <row r="309" spans="1:8" x14ac:dyDescent="0.3">
      <c r="A309" s="186">
        <f t="shared" si="8"/>
        <v>42821</v>
      </c>
      <c r="B309" s="198">
        <f t="shared" si="8"/>
        <v>22282.475399999999</v>
      </c>
      <c r="C309" s="183">
        <f t="shared" si="9"/>
        <v>2.8451000000000001E-2</v>
      </c>
      <c r="F309" s="210">
        <v>42818</v>
      </c>
      <c r="G309" s="203">
        <v>20545.118699999999</v>
      </c>
      <c r="H309" s="203">
        <v>2.8637999999999999</v>
      </c>
    </row>
    <row r="310" spans="1:8" x14ac:dyDescent="0.3">
      <c r="A310" s="186">
        <f t="shared" si="8"/>
        <v>42822</v>
      </c>
      <c r="B310" s="198">
        <f t="shared" si="8"/>
        <v>20609.757300000001</v>
      </c>
      <c r="C310" s="183">
        <f t="shared" si="9"/>
        <v>2.9131999999999998E-2</v>
      </c>
      <c r="F310" s="210">
        <v>42821</v>
      </c>
      <c r="G310" s="203">
        <v>22282.475399999999</v>
      </c>
      <c r="H310" s="203">
        <v>2.8451</v>
      </c>
    </row>
    <row r="311" spans="1:8" x14ac:dyDescent="0.3">
      <c r="A311" s="186">
        <f t="shared" si="8"/>
        <v>42823</v>
      </c>
      <c r="B311" s="198">
        <f t="shared" si="8"/>
        <v>20354.331699999999</v>
      </c>
      <c r="C311" s="183">
        <f t="shared" si="9"/>
        <v>3.0811000000000002E-2</v>
      </c>
      <c r="F311" s="210">
        <v>42822</v>
      </c>
      <c r="G311" s="203">
        <v>20609.757300000001</v>
      </c>
      <c r="H311" s="203">
        <v>2.9131999999999998</v>
      </c>
    </row>
    <row r="312" spans="1:8" x14ac:dyDescent="0.3">
      <c r="A312" s="186">
        <f t="shared" si="8"/>
        <v>42824</v>
      </c>
      <c r="B312" s="198">
        <f t="shared" si="8"/>
        <v>19177.601900000001</v>
      </c>
      <c r="C312" s="183">
        <f t="shared" si="9"/>
        <v>3.2217999999999997E-2</v>
      </c>
      <c r="F312" s="210">
        <v>42823</v>
      </c>
      <c r="G312" s="203">
        <v>20354.331699999999</v>
      </c>
      <c r="H312" s="203">
        <v>3.0811000000000002</v>
      </c>
    </row>
    <row r="313" spans="1:8" x14ac:dyDescent="0.3">
      <c r="A313" s="186">
        <f t="shared" si="8"/>
        <v>42825</v>
      </c>
      <c r="B313" s="198">
        <f t="shared" si="8"/>
        <v>16159.1248</v>
      </c>
      <c r="C313" s="183">
        <f t="shared" si="9"/>
        <v>3.5653000000000004E-2</v>
      </c>
      <c r="F313" s="210">
        <v>42824</v>
      </c>
      <c r="G313" s="203">
        <v>19177.601900000001</v>
      </c>
      <c r="H313" s="203">
        <v>3.2218</v>
      </c>
    </row>
    <row r="314" spans="1:8" x14ac:dyDescent="0.3">
      <c r="A314" s="186">
        <f t="shared" si="8"/>
        <v>42826</v>
      </c>
      <c r="B314" s="198">
        <f t="shared" si="8"/>
        <v>13000.696599999999</v>
      </c>
      <c r="C314" s="183">
        <f t="shared" si="9"/>
        <v>2.4761999999999999E-2</v>
      </c>
      <c r="F314" s="210">
        <v>42825</v>
      </c>
      <c r="G314" s="203">
        <v>16159.1248</v>
      </c>
      <c r="H314" s="203">
        <v>3.5653000000000001</v>
      </c>
    </row>
    <row r="315" spans="1:8" x14ac:dyDescent="0.3">
      <c r="A315" s="186">
        <f t="shared" si="8"/>
        <v>42830</v>
      </c>
      <c r="B315" s="198">
        <f t="shared" si="8"/>
        <v>24867.6433</v>
      </c>
      <c r="C315" s="183">
        <f t="shared" si="9"/>
        <v>2.6084E-2</v>
      </c>
      <c r="F315" s="210">
        <v>42826</v>
      </c>
      <c r="G315" s="203">
        <v>13000.696599999999</v>
      </c>
      <c r="H315" s="203">
        <v>2.4762</v>
      </c>
    </row>
    <row r="316" spans="1:8" x14ac:dyDescent="0.3">
      <c r="A316" s="186">
        <f t="shared" si="8"/>
        <v>42831</v>
      </c>
      <c r="B316" s="198">
        <f t="shared" si="8"/>
        <v>23364.467000000001</v>
      </c>
      <c r="C316" s="183">
        <f t="shared" si="9"/>
        <v>2.7238999999999999E-2</v>
      </c>
      <c r="F316" s="210">
        <v>42830</v>
      </c>
      <c r="G316" s="203">
        <v>24867.6433</v>
      </c>
      <c r="H316" s="203">
        <v>2.6084000000000001</v>
      </c>
    </row>
    <row r="317" spans="1:8" x14ac:dyDescent="0.3">
      <c r="A317" s="186">
        <f t="shared" si="8"/>
        <v>42832</v>
      </c>
      <c r="B317" s="198">
        <f t="shared" si="8"/>
        <v>23395.009900000001</v>
      </c>
      <c r="C317" s="183">
        <f t="shared" si="9"/>
        <v>2.5670999999999999E-2</v>
      </c>
      <c r="F317" s="210">
        <v>42831</v>
      </c>
      <c r="G317" s="203">
        <v>23364.467000000001</v>
      </c>
      <c r="H317" s="203">
        <v>2.7239</v>
      </c>
    </row>
    <row r="318" spans="1:8" x14ac:dyDescent="0.3">
      <c r="A318" s="186">
        <f t="shared" si="8"/>
        <v>42835</v>
      </c>
      <c r="B318" s="198">
        <f t="shared" si="8"/>
        <v>24800.6983</v>
      </c>
      <c r="C318" s="183">
        <f t="shared" si="9"/>
        <v>2.5062000000000001E-2</v>
      </c>
      <c r="F318" s="210">
        <v>42832</v>
      </c>
      <c r="G318" s="203">
        <v>23395.009900000001</v>
      </c>
      <c r="H318" s="203">
        <v>2.5670999999999999</v>
      </c>
    </row>
    <row r="319" spans="1:8" x14ac:dyDescent="0.3">
      <c r="A319" s="186">
        <f t="shared" si="8"/>
        <v>42836</v>
      </c>
      <c r="B319" s="198">
        <f t="shared" si="8"/>
        <v>23779.221600000001</v>
      </c>
      <c r="C319" s="183">
        <f t="shared" si="9"/>
        <v>2.4752999999999997E-2</v>
      </c>
      <c r="F319" s="210">
        <v>42835</v>
      </c>
      <c r="G319" s="203">
        <v>24800.6983</v>
      </c>
      <c r="H319" s="203">
        <v>2.5062000000000002</v>
      </c>
    </row>
    <row r="320" spans="1:8" x14ac:dyDescent="0.3">
      <c r="A320" s="186">
        <f t="shared" si="8"/>
        <v>42837</v>
      </c>
      <c r="B320" s="198">
        <f t="shared" si="8"/>
        <v>23734.531999999999</v>
      </c>
      <c r="C320" s="183">
        <f t="shared" si="9"/>
        <v>2.4866000000000003E-2</v>
      </c>
      <c r="F320" s="210">
        <v>42836</v>
      </c>
      <c r="G320" s="203">
        <v>23779.221600000001</v>
      </c>
      <c r="H320" s="203">
        <v>2.4752999999999998</v>
      </c>
    </row>
    <row r="321" spans="1:8" x14ac:dyDescent="0.3">
      <c r="A321" s="186">
        <f t="shared" si="8"/>
        <v>42838</v>
      </c>
      <c r="B321" s="198">
        <f t="shared" si="8"/>
        <v>26355.180799999998</v>
      </c>
      <c r="C321" s="183">
        <f t="shared" si="9"/>
        <v>2.5312000000000001E-2</v>
      </c>
      <c r="F321" s="210">
        <v>42837</v>
      </c>
      <c r="G321" s="203">
        <v>23734.531999999999</v>
      </c>
      <c r="H321" s="203">
        <v>2.4866000000000001</v>
      </c>
    </row>
    <row r="322" spans="1:8" x14ac:dyDescent="0.3">
      <c r="A322" s="186">
        <f t="shared" si="8"/>
        <v>42839</v>
      </c>
      <c r="B322" s="198">
        <f t="shared" si="8"/>
        <v>24010.6728</v>
      </c>
      <c r="C322" s="183">
        <f t="shared" si="9"/>
        <v>2.5304000000000004E-2</v>
      </c>
      <c r="F322" s="210">
        <v>42838</v>
      </c>
      <c r="G322" s="203">
        <v>26355.180799999998</v>
      </c>
      <c r="H322" s="203">
        <v>2.5312000000000001</v>
      </c>
    </row>
    <row r="323" spans="1:8" x14ac:dyDescent="0.3">
      <c r="A323" s="186">
        <f t="shared" ref="A323:B355" si="10">F324</f>
        <v>42842</v>
      </c>
      <c r="B323" s="198">
        <f t="shared" si="10"/>
        <v>22887.108</v>
      </c>
      <c r="C323" s="183">
        <f t="shared" ref="C323:C355" si="11">H324/100</f>
        <v>2.6301000000000001E-2</v>
      </c>
      <c r="F323" s="210">
        <v>42839</v>
      </c>
      <c r="G323" s="203">
        <v>24010.6728</v>
      </c>
      <c r="H323" s="203">
        <v>2.5304000000000002</v>
      </c>
    </row>
    <row r="324" spans="1:8" x14ac:dyDescent="0.3">
      <c r="A324" s="186">
        <f t="shared" si="10"/>
        <v>42843</v>
      </c>
      <c r="B324" s="198">
        <f t="shared" si="10"/>
        <v>22451.828099999999</v>
      </c>
      <c r="C324" s="183">
        <f t="shared" si="11"/>
        <v>2.7183000000000002E-2</v>
      </c>
      <c r="F324" s="210">
        <v>42842</v>
      </c>
      <c r="G324" s="203">
        <v>22887.108</v>
      </c>
      <c r="H324" s="203">
        <v>2.6301000000000001</v>
      </c>
    </row>
    <row r="325" spans="1:8" x14ac:dyDescent="0.3">
      <c r="A325" s="186">
        <f t="shared" si="10"/>
        <v>42844</v>
      </c>
      <c r="B325" s="198">
        <f t="shared" si="10"/>
        <v>20989.997299999999</v>
      </c>
      <c r="C325" s="183">
        <f t="shared" si="11"/>
        <v>2.8996000000000001E-2</v>
      </c>
      <c r="F325" s="210">
        <v>42843</v>
      </c>
      <c r="G325" s="203">
        <v>22451.828099999999</v>
      </c>
      <c r="H325" s="203">
        <v>2.7183000000000002</v>
      </c>
    </row>
    <row r="326" spans="1:8" x14ac:dyDescent="0.3">
      <c r="A326" s="186">
        <f t="shared" si="10"/>
        <v>42845</v>
      </c>
      <c r="B326" s="198">
        <f t="shared" si="10"/>
        <v>21185.4048</v>
      </c>
      <c r="C326" s="183">
        <f t="shared" si="11"/>
        <v>2.9453E-2</v>
      </c>
      <c r="F326" s="210">
        <v>42844</v>
      </c>
      <c r="G326" s="203">
        <v>20989.997299999999</v>
      </c>
      <c r="H326" s="203">
        <v>2.8996</v>
      </c>
    </row>
    <row r="327" spans="1:8" x14ac:dyDescent="0.3">
      <c r="A327" s="186">
        <f t="shared" si="10"/>
        <v>42846</v>
      </c>
      <c r="B327" s="198">
        <f t="shared" si="10"/>
        <v>19864.2827</v>
      </c>
      <c r="C327" s="183">
        <f t="shared" si="11"/>
        <v>2.9493999999999999E-2</v>
      </c>
      <c r="F327" s="210">
        <v>42845</v>
      </c>
      <c r="G327" s="203">
        <v>21185.4048</v>
      </c>
      <c r="H327" s="203">
        <v>2.9453</v>
      </c>
    </row>
    <row r="328" spans="1:8" x14ac:dyDescent="0.3">
      <c r="A328" s="186">
        <f t="shared" si="10"/>
        <v>42849</v>
      </c>
      <c r="B328" s="198">
        <f t="shared" si="10"/>
        <v>21404.036599999999</v>
      </c>
      <c r="C328" s="183">
        <f t="shared" si="11"/>
        <v>3.1535000000000001E-2</v>
      </c>
      <c r="F328" s="210">
        <v>42846</v>
      </c>
      <c r="G328" s="203">
        <v>19864.2827</v>
      </c>
      <c r="H328" s="203">
        <v>2.9493999999999998</v>
      </c>
    </row>
    <row r="329" spans="1:8" x14ac:dyDescent="0.3">
      <c r="A329" s="186">
        <f t="shared" si="10"/>
        <v>42850</v>
      </c>
      <c r="B329" s="198">
        <f t="shared" si="10"/>
        <v>21087.929899999999</v>
      </c>
      <c r="C329" s="183">
        <f t="shared" si="11"/>
        <v>3.1995000000000003E-2</v>
      </c>
      <c r="F329" s="210">
        <v>42849</v>
      </c>
      <c r="G329" s="203">
        <v>21404.036599999999</v>
      </c>
      <c r="H329" s="203">
        <v>3.1535000000000002</v>
      </c>
    </row>
    <row r="330" spans="1:8" x14ac:dyDescent="0.3">
      <c r="A330" s="186">
        <f t="shared" si="10"/>
        <v>42851</v>
      </c>
      <c r="B330" s="198">
        <f t="shared" si="10"/>
        <v>21540.772199999999</v>
      </c>
      <c r="C330" s="183">
        <f t="shared" si="11"/>
        <v>3.2419999999999997E-2</v>
      </c>
      <c r="F330" s="210">
        <v>42850</v>
      </c>
      <c r="G330" s="203">
        <v>21087.929899999999</v>
      </c>
      <c r="H330" s="203">
        <v>3.1995</v>
      </c>
    </row>
    <row r="331" spans="1:8" x14ac:dyDescent="0.3">
      <c r="A331" s="186">
        <f t="shared" si="10"/>
        <v>42852</v>
      </c>
      <c r="B331" s="198">
        <f t="shared" si="10"/>
        <v>21386.727599999998</v>
      </c>
      <c r="C331" s="183">
        <f t="shared" si="11"/>
        <v>3.3820000000000003E-2</v>
      </c>
      <c r="F331" s="210">
        <v>42851</v>
      </c>
      <c r="G331" s="203">
        <v>21540.772199999999</v>
      </c>
      <c r="H331" s="203">
        <v>3.242</v>
      </c>
    </row>
    <row r="332" spans="1:8" x14ac:dyDescent="0.3">
      <c r="A332" s="186">
        <f t="shared" si="10"/>
        <v>42853</v>
      </c>
      <c r="B332" s="198">
        <f t="shared" si="10"/>
        <v>16751.412899999999</v>
      </c>
      <c r="C332" s="183">
        <f t="shared" si="11"/>
        <v>3.4450000000000001E-2</v>
      </c>
      <c r="D332" s="199"/>
      <c r="E332" s="199"/>
      <c r="F332" s="210">
        <v>42852</v>
      </c>
      <c r="G332" s="203">
        <v>21386.727599999998</v>
      </c>
      <c r="H332" s="203">
        <v>3.3820000000000001</v>
      </c>
    </row>
    <row r="333" spans="1:8" x14ac:dyDescent="0.3">
      <c r="A333" s="186">
        <f t="shared" si="10"/>
        <v>42857</v>
      </c>
      <c r="B333" s="198">
        <f t="shared" si="10"/>
        <v>19716.39</v>
      </c>
      <c r="C333" s="183">
        <f t="shared" si="11"/>
        <v>3.1288999999999997E-2</v>
      </c>
      <c r="F333" s="210">
        <v>42853</v>
      </c>
      <c r="G333" s="203">
        <v>16751.412899999999</v>
      </c>
      <c r="H333" s="203">
        <v>3.4449999999999998</v>
      </c>
    </row>
    <row r="334" spans="1:8" x14ac:dyDescent="0.3">
      <c r="A334" s="186">
        <f t="shared" si="10"/>
        <v>42858</v>
      </c>
      <c r="B334" s="198">
        <f t="shared" si="10"/>
        <v>21119.615300000001</v>
      </c>
      <c r="C334" s="183">
        <f t="shared" si="11"/>
        <v>3.2656999999999999E-2</v>
      </c>
      <c r="F334" s="210">
        <v>42857</v>
      </c>
      <c r="G334" s="203">
        <v>19716.39</v>
      </c>
      <c r="H334" s="203">
        <v>3.1288999999999998</v>
      </c>
    </row>
    <row r="335" spans="1:8" x14ac:dyDescent="0.3">
      <c r="A335" s="186">
        <f t="shared" si="10"/>
        <v>42859</v>
      </c>
      <c r="B335" s="198">
        <f t="shared" si="10"/>
        <v>20672.2919</v>
      </c>
      <c r="C335" s="183">
        <f t="shared" si="11"/>
        <v>3.2087999999999998E-2</v>
      </c>
      <c r="F335" s="210">
        <v>42858</v>
      </c>
      <c r="G335" s="203">
        <v>21119.615300000001</v>
      </c>
      <c r="H335" s="203">
        <v>3.2656999999999998</v>
      </c>
    </row>
    <row r="336" spans="1:8" x14ac:dyDescent="0.3">
      <c r="A336" s="186">
        <f t="shared" si="10"/>
        <v>42860</v>
      </c>
      <c r="B336" s="198">
        <f t="shared" si="10"/>
        <v>21361.1767</v>
      </c>
      <c r="C336" s="183">
        <f t="shared" si="11"/>
        <v>2.9966E-2</v>
      </c>
      <c r="D336" s="187"/>
      <c r="E336" s="199"/>
      <c r="F336" s="210">
        <v>42859</v>
      </c>
      <c r="G336" s="203">
        <v>20672.2919</v>
      </c>
      <c r="H336" s="203">
        <v>3.2088000000000001</v>
      </c>
    </row>
    <row r="337" spans="1:8" x14ac:dyDescent="0.3">
      <c r="A337" s="186">
        <f t="shared" si="10"/>
        <v>42863</v>
      </c>
      <c r="B337" s="198">
        <f t="shared" si="10"/>
        <v>21425.0429</v>
      </c>
      <c r="C337" s="183">
        <f t="shared" si="11"/>
        <v>2.9478000000000001E-2</v>
      </c>
      <c r="F337" s="210">
        <v>42860</v>
      </c>
      <c r="G337" s="203">
        <v>21361.1767</v>
      </c>
      <c r="H337" s="203">
        <v>2.9965999999999999</v>
      </c>
    </row>
    <row r="338" spans="1:8" x14ac:dyDescent="0.3">
      <c r="A338" s="186">
        <f t="shared" si="10"/>
        <v>42864</v>
      </c>
      <c r="B338" s="198">
        <f t="shared" si="10"/>
        <v>22842.9539</v>
      </c>
      <c r="C338" s="183">
        <f t="shared" si="11"/>
        <v>2.9555999999999999E-2</v>
      </c>
      <c r="F338" s="210">
        <v>42863</v>
      </c>
      <c r="G338" s="203">
        <v>21425.0429</v>
      </c>
      <c r="H338" s="203">
        <v>2.9478</v>
      </c>
    </row>
    <row r="339" spans="1:8" x14ac:dyDescent="0.3">
      <c r="A339" s="186">
        <f t="shared" si="10"/>
        <v>42865</v>
      </c>
      <c r="B339" s="198">
        <f t="shared" si="10"/>
        <v>22996.59</v>
      </c>
      <c r="C339" s="183">
        <f t="shared" si="11"/>
        <v>2.9811999999999998E-2</v>
      </c>
      <c r="F339" s="210">
        <v>42864</v>
      </c>
      <c r="G339" s="203">
        <v>22842.9539</v>
      </c>
      <c r="H339" s="203">
        <v>2.9556</v>
      </c>
    </row>
    <row r="340" spans="1:8" x14ac:dyDescent="0.3">
      <c r="A340" s="186">
        <f t="shared" si="10"/>
        <v>42866</v>
      </c>
      <c r="B340" s="198">
        <f t="shared" si="10"/>
        <v>23173.6666</v>
      </c>
      <c r="C340" s="183">
        <f t="shared" si="11"/>
        <v>2.9731E-2</v>
      </c>
      <c r="F340" s="210">
        <v>42865</v>
      </c>
      <c r="G340" s="203">
        <v>22996.59</v>
      </c>
      <c r="H340" s="203">
        <v>2.9811999999999999</v>
      </c>
    </row>
    <row r="341" spans="1:8" x14ac:dyDescent="0.3">
      <c r="A341" s="186">
        <f t="shared" si="10"/>
        <v>42867</v>
      </c>
      <c r="B341" s="198">
        <f t="shared" si="10"/>
        <v>21526.342400000001</v>
      </c>
      <c r="C341" s="183">
        <f t="shared" si="11"/>
        <v>2.9085E-2</v>
      </c>
      <c r="D341" s="187"/>
      <c r="E341" s="187"/>
      <c r="F341" s="210">
        <v>42866</v>
      </c>
      <c r="G341" s="203">
        <v>23173.6666</v>
      </c>
      <c r="H341" s="203">
        <v>2.9731000000000001</v>
      </c>
    </row>
    <row r="342" spans="1:8" x14ac:dyDescent="0.3">
      <c r="A342" s="186">
        <f t="shared" si="10"/>
        <v>42870</v>
      </c>
      <c r="B342" s="198">
        <f t="shared" si="10"/>
        <v>22318.443599999999</v>
      </c>
      <c r="C342" s="183">
        <f t="shared" si="11"/>
        <v>2.8119000000000002E-2</v>
      </c>
      <c r="F342" s="210">
        <v>42867</v>
      </c>
      <c r="G342" s="203">
        <v>21526.342400000001</v>
      </c>
      <c r="H342" s="203">
        <v>2.9085000000000001</v>
      </c>
    </row>
    <row r="343" spans="1:8" x14ac:dyDescent="0.3">
      <c r="A343" s="186">
        <f t="shared" si="10"/>
        <v>42871</v>
      </c>
      <c r="B343" s="198">
        <f t="shared" si="10"/>
        <v>24269.8642</v>
      </c>
      <c r="C343" s="183">
        <f t="shared" si="11"/>
        <v>2.9002E-2</v>
      </c>
      <c r="F343" s="210">
        <v>42870</v>
      </c>
      <c r="G343" s="203">
        <v>22318.443599999999</v>
      </c>
      <c r="H343" s="203">
        <v>2.8119000000000001</v>
      </c>
    </row>
    <row r="344" spans="1:8" x14ac:dyDescent="0.3">
      <c r="A344" s="186">
        <f t="shared" si="10"/>
        <v>42872</v>
      </c>
      <c r="B344" s="198">
        <f t="shared" si="10"/>
        <v>23452.136200000001</v>
      </c>
      <c r="C344" s="183">
        <f t="shared" si="11"/>
        <v>2.9281999999999999E-2</v>
      </c>
      <c r="F344" s="210">
        <v>42871</v>
      </c>
      <c r="G344" s="203">
        <v>24269.8642</v>
      </c>
      <c r="H344" s="203">
        <v>2.9001999999999999</v>
      </c>
    </row>
    <row r="345" spans="1:8" x14ac:dyDescent="0.3">
      <c r="A345" s="186">
        <f t="shared" si="10"/>
        <v>42873</v>
      </c>
      <c r="B345" s="198">
        <f t="shared" si="10"/>
        <v>25039.557000000001</v>
      </c>
      <c r="C345" s="183">
        <f t="shared" si="11"/>
        <v>2.9683000000000001E-2</v>
      </c>
      <c r="F345" s="210">
        <v>42872</v>
      </c>
      <c r="G345" s="203">
        <v>23452.136200000001</v>
      </c>
      <c r="H345" s="203">
        <v>2.9281999999999999</v>
      </c>
    </row>
    <row r="346" spans="1:8" x14ac:dyDescent="0.3">
      <c r="A346" s="186">
        <f t="shared" si="10"/>
        <v>42874</v>
      </c>
      <c r="B346" s="198">
        <f t="shared" si="10"/>
        <v>23386.096600000001</v>
      </c>
      <c r="C346" s="183">
        <f t="shared" si="11"/>
        <v>2.844E-2</v>
      </c>
      <c r="D346" s="187"/>
      <c r="E346" s="187"/>
      <c r="F346" s="210">
        <v>42873</v>
      </c>
      <c r="G346" s="203">
        <v>25039.557000000001</v>
      </c>
      <c r="H346" s="203">
        <v>2.9683000000000002</v>
      </c>
    </row>
    <row r="347" spans="1:8" x14ac:dyDescent="0.3">
      <c r="A347" s="186">
        <f t="shared" si="10"/>
        <v>42877</v>
      </c>
      <c r="B347" s="198">
        <f t="shared" si="10"/>
        <v>22868.650600000001</v>
      </c>
      <c r="C347" s="183">
        <f t="shared" si="11"/>
        <v>2.8146000000000001E-2</v>
      </c>
      <c r="F347" s="210">
        <v>42874</v>
      </c>
      <c r="G347" s="203">
        <v>23386.096600000001</v>
      </c>
      <c r="H347" s="203">
        <v>2.8439999999999999</v>
      </c>
    </row>
    <row r="348" spans="1:8" x14ac:dyDescent="0.3">
      <c r="A348" s="186">
        <f t="shared" si="10"/>
        <v>42878</v>
      </c>
      <c r="B348" s="198">
        <f t="shared" si="10"/>
        <v>24005.660400000001</v>
      </c>
      <c r="C348" s="183">
        <f t="shared" si="11"/>
        <v>2.8256999999999997E-2</v>
      </c>
      <c r="F348" s="210">
        <v>42877</v>
      </c>
      <c r="G348" s="203">
        <v>22868.650600000001</v>
      </c>
      <c r="H348" s="203">
        <v>2.8146</v>
      </c>
    </row>
    <row r="349" spans="1:8" x14ac:dyDescent="0.3">
      <c r="A349" s="186">
        <f t="shared" si="10"/>
        <v>42879</v>
      </c>
      <c r="B349" s="198">
        <f t="shared" si="10"/>
        <v>25620.792099999999</v>
      </c>
      <c r="C349" s="183">
        <f t="shared" si="11"/>
        <v>2.7851000000000001E-2</v>
      </c>
      <c r="F349" s="210">
        <v>42878</v>
      </c>
      <c r="G349" s="203">
        <v>24005.660400000001</v>
      </c>
      <c r="H349" s="203">
        <v>2.8256999999999999</v>
      </c>
    </row>
    <row r="350" spans="1:8" x14ac:dyDescent="0.3">
      <c r="A350" s="186">
        <f t="shared" si="10"/>
        <v>42880</v>
      </c>
      <c r="B350" s="198">
        <f t="shared" si="10"/>
        <v>25541.755099999998</v>
      </c>
      <c r="C350" s="183">
        <f t="shared" si="11"/>
        <v>2.8431000000000001E-2</v>
      </c>
      <c r="F350" s="210">
        <v>42879</v>
      </c>
      <c r="G350" s="203">
        <v>25620.792099999999</v>
      </c>
      <c r="H350" s="203">
        <v>2.7850999999999999</v>
      </c>
    </row>
    <row r="351" spans="1:8" x14ac:dyDescent="0.3">
      <c r="A351" s="186">
        <f t="shared" si="10"/>
        <v>42881</v>
      </c>
      <c r="B351" s="198">
        <f t="shared" si="10"/>
        <v>22728.650099999999</v>
      </c>
      <c r="C351" s="183">
        <f t="shared" si="11"/>
        <v>2.9605000000000003E-2</v>
      </c>
      <c r="F351" s="210">
        <v>42880</v>
      </c>
      <c r="G351" s="203">
        <v>25541.755099999998</v>
      </c>
      <c r="H351" s="203">
        <v>2.8431000000000002</v>
      </c>
    </row>
    <row r="352" spans="1:8" x14ac:dyDescent="0.3">
      <c r="A352" s="186">
        <f t="shared" si="10"/>
        <v>42882</v>
      </c>
      <c r="B352" s="198">
        <f t="shared" si="10"/>
        <v>12934.033600000001</v>
      </c>
      <c r="C352" s="183">
        <f t="shared" si="11"/>
        <v>2.6301000000000001E-2</v>
      </c>
      <c r="F352" s="210">
        <v>42881</v>
      </c>
      <c r="G352" s="203">
        <v>22728.650099999999</v>
      </c>
      <c r="H352" s="203">
        <v>2.9605000000000001</v>
      </c>
    </row>
    <row r="353" spans="1:12" x14ac:dyDescent="0.3">
      <c r="A353" s="186">
        <f t="shared" si="10"/>
        <v>42886</v>
      </c>
      <c r="B353" s="198">
        <f t="shared" si="10"/>
        <v>20927.7549</v>
      </c>
      <c r="C353" s="183">
        <f t="shared" si="11"/>
        <v>2.8462999999999999E-2</v>
      </c>
      <c r="F353" s="210">
        <v>42882</v>
      </c>
      <c r="G353" s="203">
        <v>12934.033600000001</v>
      </c>
      <c r="H353" s="203">
        <v>2.6301000000000001</v>
      </c>
    </row>
    <row r="354" spans="1:12" x14ac:dyDescent="0.3">
      <c r="A354" s="186">
        <f t="shared" si="10"/>
        <v>42887</v>
      </c>
      <c r="B354" s="198">
        <f t="shared" si="10"/>
        <v>24534.5821</v>
      </c>
      <c r="C354" s="183">
        <f t="shared" si="11"/>
        <v>2.8830000000000001E-2</v>
      </c>
      <c r="D354" s="199"/>
      <c r="F354" s="210">
        <v>42886</v>
      </c>
      <c r="G354" s="203">
        <v>20927.7549</v>
      </c>
      <c r="H354" s="203">
        <v>2.8462999999999998</v>
      </c>
    </row>
    <row r="355" spans="1:12" x14ac:dyDescent="0.3">
      <c r="A355" s="186">
        <f t="shared" si="10"/>
        <v>42888</v>
      </c>
      <c r="B355" s="198">
        <f t="shared" si="10"/>
        <v>24008.168799999999</v>
      </c>
      <c r="C355" s="183">
        <f t="shared" si="11"/>
        <v>3.0569000000000002E-2</v>
      </c>
      <c r="D355" s="199"/>
      <c r="F355" s="210">
        <v>42887</v>
      </c>
      <c r="G355" s="203">
        <v>24534.5821</v>
      </c>
      <c r="H355" s="203">
        <v>2.883</v>
      </c>
    </row>
    <row r="356" spans="1:12" x14ac:dyDescent="0.3">
      <c r="A356" s="186">
        <f>F357</f>
        <v>42891</v>
      </c>
      <c r="B356" s="198">
        <f>G357</f>
        <v>23402.756099999999</v>
      </c>
      <c r="C356" s="183">
        <f>H357/100</f>
        <v>3.0672000000000001E-2</v>
      </c>
      <c r="F356" s="210">
        <v>42888</v>
      </c>
      <c r="G356" s="203">
        <v>24008.168799999999</v>
      </c>
      <c r="H356" s="203">
        <v>3.0569000000000002</v>
      </c>
    </row>
    <row r="357" spans="1:12" x14ac:dyDescent="0.3">
      <c r="A357" s="186">
        <f t="shared" ref="A357:B372" si="12">F358</f>
        <v>42892</v>
      </c>
      <c r="B357" s="198">
        <f t="shared" si="12"/>
        <v>23743.9143</v>
      </c>
      <c r="C357" s="183">
        <f t="shared" ref="C357:C360" si="13">H358/100</f>
        <v>3.0503999999999996E-2</v>
      </c>
      <c r="F357" s="210">
        <v>42891</v>
      </c>
      <c r="G357" s="203">
        <v>23402.756099999999</v>
      </c>
      <c r="H357" s="203">
        <v>3.0672000000000001</v>
      </c>
    </row>
    <row r="358" spans="1:12" x14ac:dyDescent="0.3">
      <c r="A358" s="186">
        <f t="shared" si="12"/>
        <v>42893</v>
      </c>
      <c r="B358" s="198">
        <f t="shared" si="12"/>
        <v>25143.228899999998</v>
      </c>
      <c r="C358" s="183">
        <f t="shared" si="13"/>
        <v>3.0013999999999999E-2</v>
      </c>
      <c r="F358" s="210">
        <v>42892</v>
      </c>
      <c r="G358" s="203">
        <v>23743.9143</v>
      </c>
      <c r="H358" s="203">
        <v>3.0503999999999998</v>
      </c>
    </row>
    <row r="359" spans="1:12" x14ac:dyDescent="0.3">
      <c r="A359" s="186">
        <f t="shared" si="12"/>
        <v>42894</v>
      </c>
      <c r="B359" s="198">
        <f t="shared" si="12"/>
        <v>24397.646799999999</v>
      </c>
      <c r="C359" s="183">
        <f t="shared" si="13"/>
        <v>3.0421E-2</v>
      </c>
      <c r="F359" s="210">
        <v>42893</v>
      </c>
      <c r="G359" s="203">
        <v>25143.228899999998</v>
      </c>
      <c r="H359" s="203">
        <v>3.0013999999999998</v>
      </c>
    </row>
    <row r="360" spans="1:12" x14ac:dyDescent="0.3">
      <c r="A360" s="186">
        <f t="shared" si="12"/>
        <v>42895</v>
      </c>
      <c r="B360" s="198">
        <f t="shared" si="12"/>
        <v>24549.1067</v>
      </c>
      <c r="C360" s="183">
        <f t="shared" si="13"/>
        <v>3.0061000000000001E-2</v>
      </c>
      <c r="F360" s="210">
        <v>42894</v>
      </c>
      <c r="G360" s="203">
        <v>24397.646799999999</v>
      </c>
      <c r="H360" s="203">
        <v>3.0421</v>
      </c>
    </row>
    <row r="361" spans="1:12" x14ac:dyDescent="0.3">
      <c r="A361" s="186">
        <f t="shared" si="12"/>
        <v>42898</v>
      </c>
      <c r="B361" s="198">
        <f t="shared" si="12"/>
        <v>25400.311099999999</v>
      </c>
      <c r="C361" s="183">
        <f>H362/100</f>
        <v>3.0067E-2</v>
      </c>
      <c r="F361" s="210">
        <v>42895</v>
      </c>
      <c r="G361" s="203">
        <v>24549.1067</v>
      </c>
      <c r="H361" s="203">
        <v>3.0061</v>
      </c>
    </row>
    <row r="362" spans="1:12" x14ac:dyDescent="0.3">
      <c r="A362" s="186">
        <f t="shared" si="12"/>
        <v>42899</v>
      </c>
      <c r="B362" s="198">
        <f t="shared" si="12"/>
        <v>26541.657200000001</v>
      </c>
      <c r="C362" s="183">
        <f>H363/100</f>
        <v>3.0068000000000001E-2</v>
      </c>
      <c r="F362" s="210">
        <v>42898</v>
      </c>
      <c r="G362" s="203">
        <v>25400.311099999999</v>
      </c>
      <c r="H362" s="203">
        <v>3.0066999999999999</v>
      </c>
    </row>
    <row r="363" spans="1:12" x14ac:dyDescent="0.3">
      <c r="A363" s="186">
        <f t="shared" si="12"/>
        <v>42900</v>
      </c>
      <c r="B363" s="198">
        <f t="shared" si="12"/>
        <v>27749.364799999999</v>
      </c>
      <c r="C363" s="183">
        <f>H364/100</f>
        <v>2.9973E-2</v>
      </c>
      <c r="F363" s="210">
        <v>42899</v>
      </c>
      <c r="G363" s="203">
        <v>26541.657200000001</v>
      </c>
      <c r="H363" s="203">
        <v>3.0068000000000001</v>
      </c>
    </row>
    <row r="364" spans="1:12" x14ac:dyDescent="0.3">
      <c r="A364" s="186">
        <f t="shared" si="12"/>
        <v>42901</v>
      </c>
      <c r="B364" s="198">
        <f t="shared" si="12"/>
        <v>27562.965199999999</v>
      </c>
      <c r="C364" s="183">
        <f t="shared" ref="C364:C385" si="14">H365/100</f>
        <v>3.0424000000000003E-2</v>
      </c>
      <c r="F364" s="210">
        <v>42900</v>
      </c>
      <c r="G364" s="203">
        <v>27749.364799999999</v>
      </c>
      <c r="H364" s="203">
        <v>2.9973000000000001</v>
      </c>
    </row>
    <row r="365" spans="1:12" x14ac:dyDescent="0.3">
      <c r="A365" s="186">
        <f t="shared" si="12"/>
        <v>42902</v>
      </c>
      <c r="B365" s="198">
        <f t="shared" si="12"/>
        <v>26735.6476</v>
      </c>
      <c r="C365" s="183">
        <f t="shared" si="14"/>
        <v>3.0842999999999999E-2</v>
      </c>
      <c r="F365" s="210">
        <v>42901</v>
      </c>
      <c r="G365" s="203">
        <v>27562.965199999999</v>
      </c>
      <c r="H365" s="203">
        <v>3.0424000000000002</v>
      </c>
    </row>
    <row r="366" spans="1:12" x14ac:dyDescent="0.3">
      <c r="A366" s="186">
        <f t="shared" si="12"/>
        <v>42905</v>
      </c>
      <c r="B366" s="198">
        <f t="shared" si="12"/>
        <v>27861.3763</v>
      </c>
      <c r="C366" s="183">
        <f t="shared" si="14"/>
        <v>3.1015000000000001E-2</v>
      </c>
      <c r="F366" s="210">
        <v>42902</v>
      </c>
      <c r="G366" s="203">
        <v>26735.6476</v>
      </c>
      <c r="H366" s="203">
        <v>3.0842999999999998</v>
      </c>
      <c r="I366" s="202">
        <f>SUM(G362:G366)/5</f>
        <v>26797.989179999997</v>
      </c>
      <c r="J366" s="2">
        <f>H366-H361</f>
        <v>7.8199999999999825E-2</v>
      </c>
      <c r="K366" s="206">
        <f>G366-G354</f>
        <v>5807.8927000000003</v>
      </c>
      <c r="L366" s="206">
        <f>H366-$H$354</f>
        <v>0.23799999999999999</v>
      </c>
    </row>
    <row r="367" spans="1:12" x14ac:dyDescent="0.3">
      <c r="A367" s="186">
        <f t="shared" si="12"/>
        <v>42906</v>
      </c>
      <c r="B367" s="198">
        <f t="shared" si="12"/>
        <v>27607.817899999998</v>
      </c>
      <c r="C367" s="183">
        <f t="shared" si="14"/>
        <v>3.1530000000000002E-2</v>
      </c>
      <c r="F367" s="210">
        <v>42905</v>
      </c>
      <c r="G367" s="203">
        <v>27861.3763</v>
      </c>
      <c r="H367" s="203">
        <v>3.1015000000000001</v>
      </c>
    </row>
    <row r="368" spans="1:12" x14ac:dyDescent="0.3">
      <c r="A368" s="186">
        <f t="shared" si="12"/>
        <v>42907</v>
      </c>
      <c r="B368" s="198">
        <f t="shared" si="12"/>
        <v>26587.8475</v>
      </c>
      <c r="C368" s="183">
        <f t="shared" si="14"/>
        <v>3.1874E-2</v>
      </c>
      <c r="F368" s="210">
        <v>42906</v>
      </c>
      <c r="G368" s="203">
        <v>27607.817899999998</v>
      </c>
      <c r="H368" s="203">
        <v>3.153</v>
      </c>
    </row>
    <row r="369" spans="1:12" x14ac:dyDescent="0.3">
      <c r="A369" s="186">
        <f t="shared" si="12"/>
        <v>42908</v>
      </c>
      <c r="B369" s="198">
        <f t="shared" si="12"/>
        <v>26870.260399999999</v>
      </c>
      <c r="C369" s="183">
        <f t="shared" si="14"/>
        <v>3.1466000000000001E-2</v>
      </c>
      <c r="F369" s="210">
        <v>42907</v>
      </c>
      <c r="G369" s="203">
        <v>26587.8475</v>
      </c>
      <c r="H369" s="203">
        <v>3.1873999999999998</v>
      </c>
    </row>
    <row r="370" spans="1:12" x14ac:dyDescent="0.3">
      <c r="A370" s="186">
        <f t="shared" si="12"/>
        <v>42909</v>
      </c>
      <c r="B370" s="198">
        <f t="shared" si="12"/>
        <v>25775.499299999999</v>
      </c>
      <c r="C370" s="183">
        <f t="shared" si="14"/>
        <v>2.9836000000000001E-2</v>
      </c>
      <c r="F370" s="210">
        <v>42908</v>
      </c>
      <c r="G370" s="203">
        <v>26870.260399999999</v>
      </c>
      <c r="H370" s="203">
        <v>3.1465999999999998</v>
      </c>
    </row>
    <row r="371" spans="1:12" x14ac:dyDescent="0.3">
      <c r="A371" s="186">
        <f t="shared" si="12"/>
        <v>42912</v>
      </c>
      <c r="B371" s="198">
        <f t="shared" si="12"/>
        <v>24478.330600000001</v>
      </c>
      <c r="C371" s="183">
        <f t="shared" si="14"/>
        <v>2.9399999999999999E-2</v>
      </c>
      <c r="F371" s="210">
        <v>42909</v>
      </c>
      <c r="G371" s="203">
        <v>25775.499299999999</v>
      </c>
      <c r="H371" s="203">
        <v>2.9836</v>
      </c>
      <c r="I371" s="202">
        <f>SUM(G367:G371)/5</f>
        <v>26940.560279999998</v>
      </c>
      <c r="J371" s="2">
        <f>H371-H366</f>
        <v>-0.10069999999999979</v>
      </c>
      <c r="L371" s="206">
        <f>H371-$H$354</f>
        <v>0.1373000000000002</v>
      </c>
    </row>
    <row r="372" spans="1:12" x14ac:dyDescent="0.3">
      <c r="A372" s="186">
        <f t="shared" si="12"/>
        <v>42913</v>
      </c>
      <c r="B372" s="198">
        <f t="shared" si="12"/>
        <v>23413.517599999999</v>
      </c>
      <c r="C372" s="183">
        <f t="shared" si="14"/>
        <v>2.8930999999999998E-2</v>
      </c>
      <c r="F372" s="210">
        <v>42912</v>
      </c>
      <c r="G372" s="203">
        <v>24478.330600000001</v>
      </c>
      <c r="H372" s="203">
        <v>2.94</v>
      </c>
    </row>
    <row r="373" spans="1:12" x14ac:dyDescent="0.3">
      <c r="A373" s="186">
        <f t="shared" ref="A373:B385" si="15">F374</f>
        <v>42914</v>
      </c>
      <c r="B373" s="198">
        <f t="shared" si="15"/>
        <v>22889.042799999999</v>
      </c>
      <c r="C373" s="183">
        <f t="shared" si="14"/>
        <v>2.9367999999999998E-2</v>
      </c>
      <c r="F373" s="210">
        <v>42913</v>
      </c>
      <c r="G373" s="203">
        <v>23413.517599999999</v>
      </c>
      <c r="H373" s="203">
        <v>2.8931</v>
      </c>
    </row>
    <row r="374" spans="1:12" x14ac:dyDescent="0.3">
      <c r="A374" s="186">
        <f t="shared" si="15"/>
        <v>42915</v>
      </c>
      <c r="B374" s="198">
        <f t="shared" si="15"/>
        <v>23329.1878</v>
      </c>
      <c r="C374" s="183">
        <f t="shared" si="14"/>
        <v>3.0127000000000001E-2</v>
      </c>
      <c r="F374" s="210">
        <v>42914</v>
      </c>
      <c r="G374" s="203">
        <v>22889.042799999999</v>
      </c>
      <c r="H374" s="203">
        <v>2.9367999999999999</v>
      </c>
    </row>
    <row r="375" spans="1:12" x14ac:dyDescent="0.3">
      <c r="A375" s="186">
        <f t="shared" si="15"/>
        <v>42916</v>
      </c>
      <c r="B375" s="198">
        <f t="shared" si="15"/>
        <v>16574.618200000001</v>
      </c>
      <c r="C375" s="183">
        <f t="shared" si="14"/>
        <v>3.2759999999999997E-2</v>
      </c>
      <c r="F375" s="210">
        <v>42915</v>
      </c>
      <c r="G375" s="203">
        <v>23329.1878</v>
      </c>
      <c r="H375" s="203">
        <v>3.0127000000000002</v>
      </c>
    </row>
    <row r="376" spans="1:12" x14ac:dyDescent="0.3">
      <c r="A376" s="186">
        <f t="shared" si="15"/>
        <v>42919</v>
      </c>
      <c r="B376" s="198">
        <f t="shared" si="15"/>
        <v>20632.14</v>
      </c>
      <c r="C376" s="183">
        <f t="shared" si="14"/>
        <v>2.8555000000000001E-2</v>
      </c>
      <c r="F376" s="210">
        <v>42916</v>
      </c>
      <c r="G376" s="203">
        <v>16574.618200000001</v>
      </c>
      <c r="H376" s="203">
        <v>3.2759999999999998</v>
      </c>
      <c r="I376" s="202">
        <f>SUM(G372:G376)/5</f>
        <v>22136.939399999999</v>
      </c>
      <c r="J376" s="2">
        <f>H376-H371</f>
        <v>0.29239999999999977</v>
      </c>
      <c r="L376" s="206">
        <f>H376-$H$354</f>
        <v>0.42969999999999997</v>
      </c>
    </row>
    <row r="377" spans="1:12" x14ac:dyDescent="0.3">
      <c r="A377" s="186">
        <f t="shared" si="15"/>
        <v>42920</v>
      </c>
      <c r="B377" s="198">
        <f t="shared" si="15"/>
        <v>22239.979500000001</v>
      </c>
      <c r="C377" s="183">
        <f t="shared" si="14"/>
        <v>2.7795999999999998E-2</v>
      </c>
      <c r="F377" s="210">
        <v>42919</v>
      </c>
      <c r="G377" s="203">
        <v>20632.14</v>
      </c>
      <c r="H377" s="203">
        <v>2.8555000000000001</v>
      </c>
    </row>
    <row r="378" spans="1:12" x14ac:dyDescent="0.3">
      <c r="A378" s="186">
        <f t="shared" si="15"/>
        <v>42921</v>
      </c>
      <c r="B378" s="198">
        <f t="shared" si="15"/>
        <v>25699.6319</v>
      </c>
      <c r="C378" s="183">
        <f t="shared" si="14"/>
        <v>2.6413000000000002E-2</v>
      </c>
      <c r="F378" s="210">
        <v>42920</v>
      </c>
      <c r="G378" s="203">
        <v>22239.979500000001</v>
      </c>
      <c r="H378" s="203">
        <v>2.7795999999999998</v>
      </c>
    </row>
    <row r="379" spans="1:12" x14ac:dyDescent="0.3">
      <c r="A379" s="186">
        <f t="shared" si="15"/>
        <v>42922</v>
      </c>
      <c r="B379" s="198">
        <f t="shared" si="15"/>
        <v>26546.534</v>
      </c>
      <c r="C379" s="183">
        <f t="shared" si="14"/>
        <v>2.6301999999999999E-2</v>
      </c>
      <c r="F379" s="210">
        <v>42921</v>
      </c>
      <c r="G379" s="203">
        <v>25699.6319</v>
      </c>
      <c r="H379" s="203">
        <v>2.6413000000000002</v>
      </c>
    </row>
    <row r="380" spans="1:12" x14ac:dyDescent="0.3">
      <c r="A380" s="186">
        <f t="shared" si="15"/>
        <v>42923</v>
      </c>
      <c r="B380" s="198">
        <f t="shared" si="15"/>
        <v>27063.973999999998</v>
      </c>
      <c r="C380" s="183">
        <f t="shared" si="14"/>
        <v>2.606E-2</v>
      </c>
      <c r="F380" s="210">
        <v>42922</v>
      </c>
      <c r="G380" s="203">
        <v>26546.534</v>
      </c>
      <c r="H380" s="203">
        <v>2.6301999999999999</v>
      </c>
    </row>
    <row r="381" spans="1:12" x14ac:dyDescent="0.3">
      <c r="A381" s="186">
        <f t="shared" si="15"/>
        <v>42926</v>
      </c>
      <c r="B381" s="198">
        <f t="shared" si="15"/>
        <v>27756.203099999999</v>
      </c>
      <c r="C381" s="183">
        <f t="shared" si="14"/>
        <v>2.6551000000000002E-2</v>
      </c>
      <c r="F381" s="210">
        <v>42923</v>
      </c>
      <c r="G381" s="203">
        <v>27063.973999999998</v>
      </c>
      <c r="H381" s="203">
        <v>2.6059999999999999</v>
      </c>
      <c r="I381" s="202">
        <f>SUM(G377:G381)/5</f>
        <v>24436.451880000001</v>
      </c>
      <c r="J381" s="2">
        <f>H381-H376</f>
        <v>-0.66999999999999993</v>
      </c>
      <c r="L381" s="206">
        <f>H381-$H$354</f>
        <v>-0.24029999999999996</v>
      </c>
    </row>
    <row r="382" spans="1:12" x14ac:dyDescent="0.3">
      <c r="A382" s="186">
        <f t="shared" si="15"/>
        <v>42927</v>
      </c>
      <c r="B382" s="198">
        <f t="shared" si="15"/>
        <v>26767.016599999999</v>
      </c>
      <c r="C382" s="183">
        <f t="shared" si="14"/>
        <v>2.7806999999999998E-2</v>
      </c>
      <c r="F382" s="210">
        <v>42926</v>
      </c>
      <c r="G382" s="203">
        <v>27756.203099999999</v>
      </c>
      <c r="H382" s="203">
        <v>2.6551</v>
      </c>
    </row>
    <row r="383" spans="1:12" x14ac:dyDescent="0.3">
      <c r="A383" s="186">
        <f t="shared" si="15"/>
        <v>42928</v>
      </c>
      <c r="B383" s="198">
        <f t="shared" si="15"/>
        <v>25880.5252</v>
      </c>
      <c r="C383" s="183">
        <f t="shared" si="14"/>
        <v>2.8282999999999999E-2</v>
      </c>
      <c r="F383" s="210">
        <v>42927</v>
      </c>
      <c r="G383" s="203">
        <v>26767.016599999999</v>
      </c>
      <c r="H383" s="203">
        <v>2.7806999999999999</v>
      </c>
    </row>
    <row r="384" spans="1:12" x14ac:dyDescent="0.3">
      <c r="A384" s="186">
        <f t="shared" si="15"/>
        <v>42929</v>
      </c>
      <c r="B384" s="198">
        <f t="shared" si="15"/>
        <v>27290.6806</v>
      </c>
      <c r="C384" s="183">
        <f t="shared" si="14"/>
        <v>2.8105999999999999E-2</v>
      </c>
      <c r="F384" s="210">
        <v>42928</v>
      </c>
      <c r="G384" s="203">
        <v>25880.5252</v>
      </c>
      <c r="H384" s="203">
        <v>2.8283</v>
      </c>
    </row>
    <row r="385" spans="1:12" x14ac:dyDescent="0.3">
      <c r="A385" s="186">
        <f t="shared" si="15"/>
        <v>42930</v>
      </c>
      <c r="B385" s="198">
        <f t="shared" si="15"/>
        <v>27473.031999999999</v>
      </c>
      <c r="C385" s="183">
        <f t="shared" si="14"/>
        <v>2.7124000000000002E-2</v>
      </c>
      <c r="F385" s="210">
        <v>42929</v>
      </c>
      <c r="G385" s="203">
        <v>27290.6806</v>
      </c>
      <c r="H385" s="203">
        <v>2.8106</v>
      </c>
    </row>
    <row r="386" spans="1:12" x14ac:dyDescent="0.3">
      <c r="A386" s="210">
        <v>42933</v>
      </c>
      <c r="B386" s="198">
        <f>G387</f>
        <v>27456.224300000002</v>
      </c>
      <c r="C386" s="200">
        <f>H387/100</f>
        <v>2.8062E-2</v>
      </c>
      <c r="F386" s="210">
        <v>42930</v>
      </c>
      <c r="G386" s="203">
        <v>27473.031999999999</v>
      </c>
      <c r="H386" s="203">
        <v>2.7124000000000001</v>
      </c>
      <c r="I386" s="202">
        <f>SUM(G382:G386)/5</f>
        <v>27033.491500000004</v>
      </c>
      <c r="J386" s="2">
        <f>H386-H381</f>
        <v>0.10640000000000027</v>
      </c>
      <c r="L386" s="206">
        <f>H386-$H$354</f>
        <v>-0.13389999999999969</v>
      </c>
    </row>
    <row r="387" spans="1:12" x14ac:dyDescent="0.3">
      <c r="A387" s="210">
        <v>42934</v>
      </c>
      <c r="B387" s="198">
        <f t="shared" ref="B387:B425" si="16">G388</f>
        <v>25141.032500000001</v>
      </c>
      <c r="C387" s="200">
        <f t="shared" ref="C387:C425" si="17">H388/100</f>
        <v>3.1143000000000001E-2</v>
      </c>
      <c r="F387" s="210">
        <v>42933</v>
      </c>
      <c r="G387" s="203">
        <v>27456.224300000002</v>
      </c>
      <c r="H387" s="203">
        <v>2.8062</v>
      </c>
    </row>
    <row r="388" spans="1:12" x14ac:dyDescent="0.3">
      <c r="A388" s="210">
        <v>42935</v>
      </c>
      <c r="B388" s="198">
        <f t="shared" si="16"/>
        <v>22232.5141</v>
      </c>
      <c r="C388" s="200">
        <f t="shared" si="17"/>
        <v>3.2402E-2</v>
      </c>
      <c r="F388" s="210">
        <v>42934</v>
      </c>
      <c r="G388" s="203">
        <v>25141.032500000001</v>
      </c>
      <c r="H388" s="203">
        <v>3.1143000000000001</v>
      </c>
    </row>
    <row r="389" spans="1:12" x14ac:dyDescent="0.3">
      <c r="A389" s="210">
        <v>42936</v>
      </c>
      <c r="B389" s="198">
        <f t="shared" si="16"/>
        <v>22271.701000000001</v>
      </c>
      <c r="C389" s="200">
        <f t="shared" si="17"/>
        <v>3.1211000000000003E-2</v>
      </c>
      <c r="F389" s="210">
        <v>42935</v>
      </c>
      <c r="G389" s="203">
        <v>22232.5141</v>
      </c>
      <c r="H389" s="203">
        <v>3.2402000000000002</v>
      </c>
    </row>
    <row r="390" spans="1:12" x14ac:dyDescent="0.3">
      <c r="A390" s="210">
        <v>42937</v>
      </c>
      <c r="B390" s="198">
        <f t="shared" si="16"/>
        <v>21668.537700000001</v>
      </c>
      <c r="C390" s="200">
        <f t="shared" si="17"/>
        <v>3.0334E-2</v>
      </c>
      <c r="F390" s="210">
        <v>42936</v>
      </c>
      <c r="G390" s="203">
        <v>22271.701000000001</v>
      </c>
      <c r="H390" s="203">
        <v>3.1211000000000002</v>
      </c>
    </row>
    <row r="391" spans="1:12" x14ac:dyDescent="0.3">
      <c r="A391" s="210">
        <v>42940</v>
      </c>
      <c r="B391" s="198">
        <f t="shared" si="16"/>
        <v>24479.047999999999</v>
      </c>
      <c r="C391" s="200">
        <f t="shared" si="17"/>
        <v>3.0192999999999998E-2</v>
      </c>
      <c r="F391" s="210">
        <v>42937</v>
      </c>
      <c r="G391" s="203">
        <v>21668.537700000001</v>
      </c>
      <c r="H391" s="203">
        <v>3.0333999999999999</v>
      </c>
    </row>
    <row r="392" spans="1:12" x14ac:dyDescent="0.3">
      <c r="A392" s="210">
        <v>42941</v>
      </c>
      <c r="B392" s="198">
        <f t="shared" si="16"/>
        <v>24498.3472</v>
      </c>
      <c r="C392" s="200">
        <f t="shared" si="17"/>
        <v>3.0760999999999997E-2</v>
      </c>
      <c r="F392" s="210">
        <v>42940</v>
      </c>
      <c r="G392" s="203">
        <v>24479.047999999999</v>
      </c>
      <c r="H392" s="203">
        <v>3.0192999999999999</v>
      </c>
    </row>
    <row r="393" spans="1:12" x14ac:dyDescent="0.3">
      <c r="A393" s="210">
        <v>42942</v>
      </c>
      <c r="B393" s="198">
        <f t="shared" si="16"/>
        <v>25368.410599999999</v>
      </c>
      <c r="C393" s="200">
        <f t="shared" si="17"/>
        <v>3.0952999999999998E-2</v>
      </c>
      <c r="F393" s="210">
        <v>42941</v>
      </c>
      <c r="G393" s="203">
        <v>24498.3472</v>
      </c>
      <c r="H393" s="203">
        <v>3.0760999999999998</v>
      </c>
    </row>
    <row r="394" spans="1:12" x14ac:dyDescent="0.3">
      <c r="A394" s="210">
        <v>42943</v>
      </c>
      <c r="B394" s="198">
        <f t="shared" si="16"/>
        <v>23669.535500000002</v>
      </c>
      <c r="C394" s="200">
        <f t="shared" si="17"/>
        <v>3.1482999999999997E-2</v>
      </c>
      <c r="F394" s="210">
        <v>42942</v>
      </c>
      <c r="G394" s="203">
        <v>25368.410599999999</v>
      </c>
      <c r="H394" s="203">
        <v>3.0952999999999999</v>
      </c>
    </row>
    <row r="395" spans="1:12" x14ac:dyDescent="0.3">
      <c r="A395" s="210">
        <v>42944</v>
      </c>
      <c r="B395" s="198">
        <f t="shared" si="16"/>
        <v>22087.9159</v>
      </c>
      <c r="C395" s="200">
        <f t="shared" si="17"/>
        <v>3.1605000000000001E-2</v>
      </c>
      <c r="F395" s="210">
        <v>42943</v>
      </c>
      <c r="G395" s="203">
        <v>23669.535500000002</v>
      </c>
      <c r="H395" s="203">
        <v>3.1482999999999999</v>
      </c>
    </row>
    <row r="396" spans="1:12" x14ac:dyDescent="0.3">
      <c r="A396" s="210">
        <v>42947</v>
      </c>
      <c r="B396" s="198">
        <f t="shared" si="16"/>
        <v>19364.031999999999</v>
      </c>
      <c r="C396" s="200">
        <f t="shared" si="17"/>
        <v>3.2566000000000005E-2</v>
      </c>
      <c r="F396" s="210">
        <v>42944</v>
      </c>
      <c r="G396" s="203">
        <v>22087.9159</v>
      </c>
      <c r="H396" s="203">
        <v>3.1604999999999999</v>
      </c>
    </row>
    <row r="397" spans="1:12" x14ac:dyDescent="0.3">
      <c r="A397" s="210">
        <v>42948</v>
      </c>
      <c r="B397" s="198">
        <f t="shared" si="16"/>
        <v>21676.3642</v>
      </c>
      <c r="C397" s="200">
        <f t="shared" si="17"/>
        <v>3.1717000000000002E-2</v>
      </c>
      <c r="F397" s="210">
        <v>42947</v>
      </c>
      <c r="G397" s="203">
        <v>19364.031999999999</v>
      </c>
      <c r="H397" s="203">
        <v>3.2566000000000002</v>
      </c>
    </row>
    <row r="398" spans="1:12" x14ac:dyDescent="0.3">
      <c r="A398" s="210">
        <v>42949</v>
      </c>
      <c r="B398" s="198">
        <f t="shared" si="16"/>
        <v>22786.535100000001</v>
      </c>
      <c r="C398" s="200">
        <f t="shared" si="17"/>
        <v>3.0901999999999999E-2</v>
      </c>
      <c r="F398" s="210">
        <v>42948</v>
      </c>
      <c r="G398" s="203">
        <v>21676.3642</v>
      </c>
      <c r="H398" s="203">
        <v>3.1717</v>
      </c>
    </row>
    <row r="399" spans="1:12" x14ac:dyDescent="0.3">
      <c r="A399" s="210">
        <v>42950</v>
      </c>
      <c r="B399" s="198">
        <f t="shared" si="16"/>
        <v>24800.923999999999</v>
      </c>
      <c r="C399" s="200">
        <f t="shared" si="17"/>
        <v>2.9342999999999998E-2</v>
      </c>
      <c r="F399" s="210">
        <v>42949</v>
      </c>
      <c r="G399" s="203">
        <v>22786.535100000001</v>
      </c>
      <c r="H399" s="203">
        <v>3.0901999999999998</v>
      </c>
    </row>
    <row r="400" spans="1:12" x14ac:dyDescent="0.3">
      <c r="A400" s="210">
        <v>42951</v>
      </c>
      <c r="B400" s="198">
        <f t="shared" si="16"/>
        <v>25194.116600000001</v>
      </c>
      <c r="C400" s="200">
        <f t="shared" si="17"/>
        <v>2.7886999999999999E-2</v>
      </c>
      <c r="F400" s="210">
        <v>42950</v>
      </c>
      <c r="G400" s="203">
        <v>24800.923999999999</v>
      </c>
      <c r="H400" s="203">
        <v>2.9342999999999999</v>
      </c>
    </row>
    <row r="401" spans="1:10" x14ac:dyDescent="0.3">
      <c r="A401" s="210">
        <v>42954</v>
      </c>
      <c r="B401" s="198">
        <f t="shared" si="16"/>
        <v>28100.218099999998</v>
      </c>
      <c r="C401" s="200">
        <f t="shared" si="17"/>
        <v>2.8708999999999998E-2</v>
      </c>
      <c r="F401" s="210">
        <v>42951</v>
      </c>
      <c r="G401" s="203">
        <v>25194.116600000001</v>
      </c>
      <c r="H401" s="203">
        <v>2.7887</v>
      </c>
    </row>
    <row r="402" spans="1:10" x14ac:dyDescent="0.3">
      <c r="A402" s="210">
        <v>42955</v>
      </c>
      <c r="B402" s="198">
        <f t="shared" si="16"/>
        <v>26387.9764</v>
      </c>
      <c r="C402" s="200">
        <f t="shared" si="17"/>
        <v>2.9695999999999997E-2</v>
      </c>
      <c r="F402" s="210">
        <v>42954</v>
      </c>
      <c r="G402" s="203">
        <v>28100.218099999998</v>
      </c>
      <c r="H402" s="203">
        <v>2.8708999999999998</v>
      </c>
    </row>
    <row r="403" spans="1:10" x14ac:dyDescent="0.3">
      <c r="A403" s="210">
        <v>42956</v>
      </c>
      <c r="B403" s="198">
        <f t="shared" si="16"/>
        <v>26032.0524</v>
      </c>
      <c r="C403" s="200">
        <f t="shared" si="17"/>
        <v>2.9758E-2</v>
      </c>
      <c r="F403" s="210">
        <v>42955</v>
      </c>
      <c r="G403" s="203">
        <v>26387.9764</v>
      </c>
      <c r="H403" s="203">
        <v>2.9695999999999998</v>
      </c>
    </row>
    <row r="404" spans="1:10" x14ac:dyDescent="0.3">
      <c r="A404" s="210">
        <v>42957</v>
      </c>
      <c r="B404" s="198">
        <f t="shared" si="16"/>
        <v>26079.169000000002</v>
      </c>
      <c r="C404" s="200">
        <f t="shared" si="17"/>
        <v>2.9275000000000002E-2</v>
      </c>
      <c r="F404" s="210">
        <v>42956</v>
      </c>
      <c r="G404" s="203">
        <v>26032.0524</v>
      </c>
      <c r="H404" s="203">
        <v>2.9758</v>
      </c>
    </row>
    <row r="405" spans="1:10" x14ac:dyDescent="0.3">
      <c r="A405" s="210">
        <v>42958</v>
      </c>
      <c r="B405" s="198">
        <f t="shared" si="16"/>
        <v>26456.7366</v>
      </c>
      <c r="C405" s="200">
        <f t="shared" si="17"/>
        <v>2.8739000000000001E-2</v>
      </c>
      <c r="F405" s="210">
        <v>42957</v>
      </c>
      <c r="G405" s="203">
        <v>26079.169000000002</v>
      </c>
      <c r="H405" s="203">
        <v>2.9275000000000002</v>
      </c>
    </row>
    <row r="406" spans="1:10" x14ac:dyDescent="0.3">
      <c r="A406" s="210">
        <v>42961</v>
      </c>
      <c r="B406" s="198">
        <f t="shared" si="16"/>
        <v>26511.091700000001</v>
      </c>
      <c r="C406" s="200">
        <f t="shared" si="17"/>
        <v>2.9342999999999998E-2</v>
      </c>
      <c r="F406" s="210">
        <v>42958</v>
      </c>
      <c r="G406" s="203">
        <v>26456.7366</v>
      </c>
      <c r="H406" s="203">
        <v>2.8738999999999999</v>
      </c>
      <c r="I406" s="202">
        <f>SUM(G402:G406)</f>
        <v>133056.1525</v>
      </c>
    </row>
    <row r="407" spans="1:10" x14ac:dyDescent="0.3">
      <c r="A407" s="210">
        <v>42962</v>
      </c>
      <c r="B407" s="198">
        <f t="shared" si="16"/>
        <v>25656.833999999999</v>
      </c>
      <c r="C407" s="200">
        <f t="shared" si="17"/>
        <v>3.0893E-2</v>
      </c>
      <c r="F407" s="210">
        <v>42961</v>
      </c>
      <c r="G407" s="203">
        <v>26511.091700000001</v>
      </c>
      <c r="H407" s="203">
        <v>2.9342999999999999</v>
      </c>
    </row>
    <row r="408" spans="1:10" x14ac:dyDescent="0.3">
      <c r="A408" s="210">
        <v>42963</v>
      </c>
      <c r="B408" s="198">
        <f t="shared" si="16"/>
        <v>23697.9499</v>
      </c>
      <c r="C408" s="200">
        <f t="shared" si="17"/>
        <v>3.2759000000000003E-2</v>
      </c>
      <c r="F408" s="210">
        <v>42962</v>
      </c>
      <c r="G408" s="203">
        <v>25656.833999999999</v>
      </c>
      <c r="H408" s="203">
        <v>3.0893000000000002</v>
      </c>
    </row>
    <row r="409" spans="1:10" x14ac:dyDescent="0.3">
      <c r="A409" s="210">
        <v>42964</v>
      </c>
      <c r="B409" s="198">
        <f t="shared" si="16"/>
        <v>22130.6518</v>
      </c>
      <c r="C409" s="200">
        <f t="shared" si="17"/>
        <v>3.3508000000000003E-2</v>
      </c>
      <c r="F409" s="210">
        <v>42963</v>
      </c>
      <c r="G409" s="203">
        <v>23697.9499</v>
      </c>
      <c r="H409" s="203">
        <v>3.2759</v>
      </c>
    </row>
    <row r="410" spans="1:10" x14ac:dyDescent="0.3">
      <c r="A410" s="210">
        <v>42965</v>
      </c>
      <c r="B410" s="198">
        <f t="shared" si="16"/>
        <v>21336.346399999999</v>
      </c>
      <c r="C410" s="200">
        <f t="shared" si="17"/>
        <v>3.1099999999999999E-2</v>
      </c>
      <c r="F410" s="210">
        <v>42964</v>
      </c>
      <c r="G410" s="203">
        <v>22130.6518</v>
      </c>
      <c r="H410" s="203">
        <v>3.3508</v>
      </c>
      <c r="J410" s="206">
        <f>H411-H397</f>
        <v>-0.14660000000000029</v>
      </c>
    </row>
    <row r="411" spans="1:10" x14ac:dyDescent="0.3">
      <c r="A411" s="210">
        <v>42968</v>
      </c>
      <c r="B411" s="198">
        <f t="shared" si="16"/>
        <v>23256.037199999999</v>
      </c>
      <c r="C411" s="200">
        <f t="shared" si="17"/>
        <v>3.1573000000000004E-2</v>
      </c>
      <c r="F411" s="258">
        <v>42965</v>
      </c>
      <c r="G411" s="259">
        <v>21336.346399999999</v>
      </c>
      <c r="H411" s="259">
        <v>3.11</v>
      </c>
      <c r="I411" s="202">
        <f>SUM(G407:G411)</f>
        <v>119332.87379999999</v>
      </c>
      <c r="J411" s="206">
        <f>H411-H406</f>
        <v>0.23609999999999998</v>
      </c>
    </row>
    <row r="412" spans="1:10" x14ac:dyDescent="0.3">
      <c r="A412" s="210">
        <v>42969</v>
      </c>
      <c r="B412" s="198">
        <f t="shared" si="16"/>
        <v>23057.898799999999</v>
      </c>
      <c r="C412" s="200">
        <f t="shared" si="17"/>
        <v>3.2246999999999998E-2</v>
      </c>
      <c r="F412" s="210">
        <v>42968</v>
      </c>
      <c r="G412" s="203">
        <v>23256.037199999999</v>
      </c>
      <c r="H412" s="203">
        <v>3.1573000000000002</v>
      </c>
    </row>
    <row r="413" spans="1:10" x14ac:dyDescent="0.3">
      <c r="A413" s="210">
        <v>42970</v>
      </c>
      <c r="B413" s="198">
        <f t="shared" si="16"/>
        <v>23949.069100000001</v>
      </c>
      <c r="C413" s="200">
        <f t="shared" si="17"/>
        <v>3.2370999999999997E-2</v>
      </c>
      <c r="F413" s="210">
        <v>42969</v>
      </c>
      <c r="G413" s="203">
        <v>23057.898799999999</v>
      </c>
      <c r="H413" s="203">
        <v>3.2246999999999999</v>
      </c>
    </row>
    <row r="414" spans="1:10" x14ac:dyDescent="0.3">
      <c r="A414" s="210">
        <v>42971</v>
      </c>
      <c r="B414" s="198">
        <f t="shared" si="16"/>
        <v>24221.752100000002</v>
      </c>
      <c r="C414" s="200">
        <f t="shared" si="17"/>
        <v>3.1594000000000004E-2</v>
      </c>
      <c r="F414" s="210">
        <v>42970</v>
      </c>
      <c r="G414" s="203">
        <v>23949.069100000001</v>
      </c>
      <c r="H414" s="203">
        <v>3.2370999999999999</v>
      </c>
    </row>
    <row r="415" spans="1:10" x14ac:dyDescent="0.3">
      <c r="A415" s="210">
        <v>42972</v>
      </c>
      <c r="B415" s="198">
        <f t="shared" si="16"/>
        <v>24296.180499999999</v>
      </c>
      <c r="C415" s="200">
        <f t="shared" si="17"/>
        <v>3.0588999999999998E-2</v>
      </c>
      <c r="F415" s="210">
        <v>42971</v>
      </c>
      <c r="G415" s="203">
        <v>24221.752100000002</v>
      </c>
      <c r="H415" s="203">
        <v>3.1594000000000002</v>
      </c>
    </row>
    <row r="416" spans="1:10" x14ac:dyDescent="0.3">
      <c r="A416" s="273">
        <v>42975</v>
      </c>
      <c r="B416" s="198">
        <f t="shared" si="16"/>
        <v>23898.369600000002</v>
      </c>
      <c r="C416" s="200">
        <f t="shared" si="17"/>
        <v>3.1067999999999998E-2</v>
      </c>
      <c r="F416" s="258">
        <v>42972</v>
      </c>
      <c r="G416" s="259">
        <v>24296.180499999999</v>
      </c>
      <c r="H416" s="259">
        <v>3.0589</v>
      </c>
      <c r="I416" s="202">
        <f>SUM(G412:G416)</f>
        <v>118780.93770000001</v>
      </c>
      <c r="J416" s="2">
        <f>H416-H411</f>
        <v>-5.1099999999999923E-2</v>
      </c>
    </row>
    <row r="417" spans="1:10" x14ac:dyDescent="0.3">
      <c r="A417" s="273">
        <v>42976</v>
      </c>
      <c r="B417" s="198">
        <f t="shared" si="16"/>
        <v>23624.984799999998</v>
      </c>
      <c r="C417" s="200">
        <f t="shared" si="17"/>
        <v>3.3603999999999995E-2</v>
      </c>
      <c r="F417" s="210">
        <v>42975</v>
      </c>
      <c r="G417" s="203">
        <v>23898.369600000002</v>
      </c>
      <c r="H417" s="203">
        <v>3.1067999999999998</v>
      </c>
      <c r="J417" s="2">
        <f>H416-H397</f>
        <v>-0.19770000000000021</v>
      </c>
    </row>
    <row r="418" spans="1:10" x14ac:dyDescent="0.3">
      <c r="A418" s="273">
        <v>42977</v>
      </c>
      <c r="B418" s="198">
        <f t="shared" si="16"/>
        <v>24069.702600000001</v>
      </c>
      <c r="C418" s="200">
        <f t="shared" si="17"/>
        <v>3.4155000000000005E-2</v>
      </c>
      <c r="F418" s="210">
        <v>42976</v>
      </c>
      <c r="G418" s="203">
        <v>23624.984799999998</v>
      </c>
      <c r="H418" s="203">
        <v>3.3603999999999998</v>
      </c>
    </row>
    <row r="419" spans="1:10" x14ac:dyDescent="0.3">
      <c r="A419" s="273">
        <v>42978</v>
      </c>
      <c r="B419" s="198">
        <f t="shared" si="16"/>
        <v>21023.411800000002</v>
      </c>
      <c r="C419" s="200">
        <f t="shared" si="17"/>
        <v>3.3811000000000001E-2</v>
      </c>
      <c r="F419" s="210">
        <v>42977</v>
      </c>
      <c r="G419" s="203">
        <v>24069.702600000001</v>
      </c>
      <c r="H419" s="203">
        <v>3.4155000000000002</v>
      </c>
    </row>
    <row r="420" spans="1:10" x14ac:dyDescent="0.3">
      <c r="A420" s="273">
        <v>42979</v>
      </c>
      <c r="B420" s="198">
        <f t="shared" si="16"/>
        <v>24658.016199999998</v>
      </c>
      <c r="C420" s="200">
        <f t="shared" si="17"/>
        <v>2.9601000000000002E-2</v>
      </c>
      <c r="F420" s="268">
        <v>42978</v>
      </c>
      <c r="G420" s="270">
        <v>21023.411800000002</v>
      </c>
      <c r="H420" s="270">
        <v>3.3811</v>
      </c>
    </row>
    <row r="421" spans="1:10" x14ac:dyDescent="0.3">
      <c r="A421" s="273">
        <v>42982</v>
      </c>
      <c r="B421" s="198">
        <f t="shared" si="16"/>
        <v>26215.289100000002</v>
      </c>
      <c r="C421" s="200">
        <f t="shared" si="17"/>
        <v>2.8732000000000001E-2</v>
      </c>
      <c r="F421" s="262">
        <v>42979</v>
      </c>
      <c r="G421" s="203">
        <v>24658.016199999998</v>
      </c>
      <c r="H421" s="203">
        <v>2.9601000000000002</v>
      </c>
      <c r="I421" s="202">
        <f>SUM(G417:G421)</f>
        <v>117274.485</v>
      </c>
    </row>
    <row r="422" spans="1:10" x14ac:dyDescent="0.3">
      <c r="A422" s="273">
        <v>42983</v>
      </c>
      <c r="B422" s="198">
        <f t="shared" si="16"/>
        <v>28598.352800000001</v>
      </c>
      <c r="C422" s="200">
        <f t="shared" si="17"/>
        <v>2.7761999999999998E-2</v>
      </c>
      <c r="F422" s="210">
        <v>42982</v>
      </c>
      <c r="G422" s="203">
        <v>26215.289100000002</v>
      </c>
      <c r="H422" s="203">
        <v>2.8732000000000002</v>
      </c>
    </row>
    <row r="423" spans="1:10" x14ac:dyDescent="0.3">
      <c r="A423" s="273">
        <v>42984</v>
      </c>
      <c r="B423" s="198">
        <f t="shared" si="16"/>
        <v>28515.181400000001</v>
      </c>
      <c r="C423" s="200">
        <f t="shared" si="17"/>
        <v>2.7732999999999997E-2</v>
      </c>
      <c r="F423" s="210">
        <v>42983</v>
      </c>
      <c r="G423" s="203">
        <v>28598.352800000001</v>
      </c>
      <c r="H423" s="203">
        <v>2.7761999999999998</v>
      </c>
    </row>
    <row r="424" spans="1:10" x14ac:dyDescent="0.3">
      <c r="A424" s="273">
        <v>42985</v>
      </c>
      <c r="B424" s="198">
        <f t="shared" si="16"/>
        <v>28968.3887</v>
      </c>
      <c r="C424" s="200">
        <f t="shared" si="17"/>
        <v>2.7980999999999999E-2</v>
      </c>
      <c r="F424" s="210">
        <v>42984</v>
      </c>
      <c r="G424" s="203">
        <v>28515.181400000001</v>
      </c>
      <c r="H424" s="203">
        <v>2.7732999999999999</v>
      </c>
    </row>
    <row r="425" spans="1:10" x14ac:dyDescent="0.3">
      <c r="A425" s="273">
        <v>42986</v>
      </c>
      <c r="B425" s="198">
        <f t="shared" si="16"/>
        <v>28015.9493</v>
      </c>
      <c r="C425" s="200">
        <f t="shared" si="17"/>
        <v>2.7684E-2</v>
      </c>
      <c r="F425" s="210">
        <v>42985</v>
      </c>
      <c r="G425" s="203">
        <v>28968.3887</v>
      </c>
      <c r="H425" s="203">
        <v>2.7980999999999998</v>
      </c>
    </row>
    <row r="426" spans="1:10" x14ac:dyDescent="0.3">
      <c r="A426" s="210">
        <v>42989</v>
      </c>
      <c r="B426" s="198">
        <f t="shared" ref="B426:B430" si="18">G427</f>
        <v>30725.5039</v>
      </c>
      <c r="C426" s="200">
        <f t="shared" ref="C426:C430" si="19">H427/100</f>
        <v>2.8149999999999998E-2</v>
      </c>
      <c r="F426" s="262">
        <v>42986</v>
      </c>
      <c r="G426" s="203">
        <v>28015.9493</v>
      </c>
      <c r="H426" s="203">
        <v>2.7684000000000002</v>
      </c>
      <c r="I426" s="202">
        <f>SUM(G422:G426)</f>
        <v>140313.16130000001</v>
      </c>
      <c r="J426" s="2">
        <f>H426-H421</f>
        <v>-0.19169999999999998</v>
      </c>
    </row>
    <row r="427" spans="1:10" x14ac:dyDescent="0.3">
      <c r="A427" s="210">
        <v>42990</v>
      </c>
      <c r="B427" s="198">
        <f t="shared" si="18"/>
        <v>30098.0978</v>
      </c>
      <c r="C427" s="200">
        <f t="shared" si="19"/>
        <v>2.844E-2</v>
      </c>
      <c r="F427" s="210">
        <v>42989</v>
      </c>
      <c r="G427" s="203">
        <v>30725.5039</v>
      </c>
      <c r="H427" s="203">
        <v>2.8149999999999999</v>
      </c>
      <c r="J427" s="2">
        <f>H426-H420</f>
        <v>-0.6126999999999998</v>
      </c>
    </row>
    <row r="428" spans="1:10" x14ac:dyDescent="0.3">
      <c r="A428" s="210">
        <v>42991</v>
      </c>
      <c r="B428" s="198">
        <f t="shared" si="18"/>
        <v>29921.357400000001</v>
      </c>
      <c r="C428" s="200">
        <f t="shared" si="19"/>
        <v>2.8576999999999998E-2</v>
      </c>
      <c r="F428" s="210">
        <v>42990</v>
      </c>
      <c r="G428" s="203">
        <v>30098.0978</v>
      </c>
      <c r="H428" s="203">
        <v>2.8439999999999999</v>
      </c>
    </row>
    <row r="429" spans="1:10" x14ac:dyDescent="0.3">
      <c r="A429" s="210">
        <v>42992</v>
      </c>
      <c r="B429" s="198">
        <f t="shared" si="18"/>
        <v>26774.725600000002</v>
      </c>
      <c r="C429" s="200">
        <f t="shared" si="19"/>
        <v>2.9387E-2</v>
      </c>
      <c r="F429" s="210">
        <v>42991</v>
      </c>
      <c r="G429" s="203">
        <v>29921.357400000001</v>
      </c>
      <c r="H429" s="203">
        <v>2.8576999999999999</v>
      </c>
    </row>
    <row r="430" spans="1:10" x14ac:dyDescent="0.3">
      <c r="A430" s="210">
        <v>42993</v>
      </c>
      <c r="B430" s="198">
        <f t="shared" si="18"/>
        <v>23970.525399999999</v>
      </c>
      <c r="C430" s="200">
        <f t="shared" si="19"/>
        <v>3.0276000000000001E-2</v>
      </c>
      <c r="F430" s="210">
        <v>42992</v>
      </c>
      <c r="G430" s="203">
        <v>26774.725600000002</v>
      </c>
      <c r="H430" s="203">
        <v>2.9386999999999999</v>
      </c>
    </row>
    <row r="431" spans="1:10" x14ac:dyDescent="0.3">
      <c r="A431" s="210">
        <v>42996</v>
      </c>
      <c r="B431" s="198">
        <f t="shared" ref="B431:B435" si="20">G432</f>
        <v>23949.713500000002</v>
      </c>
      <c r="C431" s="200">
        <f t="shared" ref="C431:C435" si="21">H432/100</f>
        <v>3.1639E-2</v>
      </c>
      <c r="F431" s="262">
        <v>42993</v>
      </c>
      <c r="G431" s="279">
        <v>23970.525399999999</v>
      </c>
      <c r="H431" s="279">
        <v>3.0276000000000001</v>
      </c>
      <c r="I431" s="202">
        <f>SUM(G427:G431)</f>
        <v>141490.21010000003</v>
      </c>
      <c r="J431" s="206">
        <f>H431-H426</f>
        <v>0.25919999999999987</v>
      </c>
    </row>
    <row r="432" spans="1:10" x14ac:dyDescent="0.3">
      <c r="A432" s="210">
        <v>42997</v>
      </c>
      <c r="B432" s="198">
        <f t="shared" si="20"/>
        <v>24367.033599999999</v>
      </c>
      <c r="C432" s="200">
        <f t="shared" si="21"/>
        <v>3.3068E-2</v>
      </c>
      <c r="F432" s="210">
        <v>42996</v>
      </c>
      <c r="G432" s="203">
        <v>23949.713500000002</v>
      </c>
      <c r="H432" s="203">
        <v>3.1638999999999999</v>
      </c>
      <c r="J432" s="206">
        <f>H431-H420</f>
        <v>-0.35349999999999993</v>
      </c>
    </row>
    <row r="433" spans="1:10" x14ac:dyDescent="0.3">
      <c r="A433" s="210">
        <v>42998</v>
      </c>
      <c r="B433" s="198">
        <f t="shared" si="20"/>
        <v>25494.203799999999</v>
      </c>
      <c r="C433" s="200">
        <f t="shared" si="21"/>
        <v>3.1653000000000001E-2</v>
      </c>
      <c r="F433" s="210">
        <v>42997</v>
      </c>
      <c r="G433" s="203">
        <v>24367.033599999999</v>
      </c>
      <c r="H433" s="203">
        <v>3.3068</v>
      </c>
    </row>
    <row r="434" spans="1:10" x14ac:dyDescent="0.3">
      <c r="A434" s="210">
        <v>42999</v>
      </c>
      <c r="B434" s="198">
        <f t="shared" si="20"/>
        <v>27110.438399999999</v>
      </c>
      <c r="C434" s="200">
        <f t="shared" si="21"/>
        <v>3.1186999999999999E-2</v>
      </c>
      <c r="F434" s="210">
        <v>42998</v>
      </c>
      <c r="G434" s="203">
        <v>25494.203799999999</v>
      </c>
      <c r="H434" s="203">
        <v>3.1652999999999998</v>
      </c>
    </row>
    <row r="435" spans="1:10" x14ac:dyDescent="0.3">
      <c r="A435" s="210">
        <v>43000</v>
      </c>
      <c r="B435" s="198">
        <f t="shared" ref="B435:B441" si="22">G436</f>
        <v>25563.730200000002</v>
      </c>
      <c r="C435" s="200">
        <f t="shared" ref="C435:C441" si="23">H436/100</f>
        <v>3.0103000000000001E-2</v>
      </c>
      <c r="F435" s="210">
        <v>42999</v>
      </c>
      <c r="G435" s="203">
        <v>27110.438399999999</v>
      </c>
      <c r="H435" s="203">
        <v>3.1187</v>
      </c>
    </row>
    <row r="436" spans="1:10" x14ac:dyDescent="0.3">
      <c r="A436" s="210">
        <v>43003</v>
      </c>
      <c r="B436" s="198">
        <f t="shared" si="22"/>
        <v>28858.9244</v>
      </c>
      <c r="C436" s="200">
        <f t="shared" si="23"/>
        <v>3.1274000000000003E-2</v>
      </c>
      <c r="F436" s="210">
        <v>43000</v>
      </c>
      <c r="G436" s="203">
        <v>25563.730200000002</v>
      </c>
      <c r="H436" s="203">
        <v>3.0103</v>
      </c>
      <c r="I436" s="202">
        <f>SUM(G432:G436)</f>
        <v>126485.1195</v>
      </c>
      <c r="J436" s="206">
        <f>H436-H431</f>
        <v>-1.7300000000000093E-2</v>
      </c>
    </row>
    <row r="437" spans="1:10" x14ac:dyDescent="0.3">
      <c r="A437" s="210">
        <v>43004</v>
      </c>
      <c r="B437" s="198">
        <f t="shared" si="22"/>
        <v>28708.861199999999</v>
      </c>
      <c r="C437" s="200">
        <f t="shared" si="23"/>
        <v>3.3431999999999996E-2</v>
      </c>
      <c r="F437" s="210">
        <v>43003</v>
      </c>
      <c r="G437" s="203">
        <v>28858.9244</v>
      </c>
      <c r="H437" s="203">
        <v>3.1274000000000002</v>
      </c>
      <c r="I437" s="1">
        <f>I436/5</f>
        <v>25297.0239</v>
      </c>
      <c r="J437" s="206">
        <f>H436-H420</f>
        <v>-0.37080000000000002</v>
      </c>
    </row>
    <row r="438" spans="1:10" x14ac:dyDescent="0.3">
      <c r="A438" s="210">
        <v>43005</v>
      </c>
      <c r="B438" s="198">
        <f t="shared" si="22"/>
        <v>27141.179499999998</v>
      </c>
      <c r="C438" s="200">
        <f t="shared" si="23"/>
        <v>3.5664000000000001E-2</v>
      </c>
      <c r="F438" s="210">
        <v>43004</v>
      </c>
      <c r="G438" s="203">
        <v>28708.861199999999</v>
      </c>
      <c r="H438" s="203">
        <v>3.3431999999999999</v>
      </c>
    </row>
    <row r="439" spans="1:10" x14ac:dyDescent="0.3">
      <c r="A439" s="210">
        <v>43006</v>
      </c>
      <c r="B439" s="198">
        <f t="shared" si="22"/>
        <v>26455.583900000001</v>
      </c>
      <c r="C439" s="200">
        <f t="shared" si="23"/>
        <v>3.6919E-2</v>
      </c>
      <c r="F439" s="210">
        <v>43005</v>
      </c>
      <c r="G439" s="203">
        <v>27141.179499999998</v>
      </c>
      <c r="H439" s="203">
        <v>3.5663999999999998</v>
      </c>
    </row>
    <row r="440" spans="1:10" x14ac:dyDescent="0.3">
      <c r="A440" s="210">
        <v>43007</v>
      </c>
      <c r="B440" s="198">
        <f t="shared" si="22"/>
        <v>19745.6178</v>
      </c>
      <c r="C440" s="200">
        <f t="shared" si="23"/>
        <v>3.8325999999999999E-2</v>
      </c>
      <c r="F440" s="210">
        <v>43006</v>
      </c>
      <c r="G440" s="203">
        <v>26455.583900000001</v>
      </c>
      <c r="H440" s="203">
        <v>3.6919</v>
      </c>
    </row>
    <row r="441" spans="1:10" x14ac:dyDescent="0.3">
      <c r="A441" s="210">
        <v>43008</v>
      </c>
      <c r="B441" s="198">
        <f t="shared" si="22"/>
        <v>9416.5102000000006</v>
      </c>
      <c r="C441" s="200">
        <f t="shared" si="23"/>
        <v>3.7402000000000005E-2</v>
      </c>
      <c r="F441" s="210">
        <v>43007</v>
      </c>
      <c r="G441" s="203">
        <v>19745.6178</v>
      </c>
      <c r="H441" s="203">
        <v>3.8325999999999998</v>
      </c>
    </row>
    <row r="442" spans="1:10" x14ac:dyDescent="0.3">
      <c r="F442" s="210">
        <v>43008</v>
      </c>
      <c r="G442" s="203">
        <v>9416.5102000000006</v>
      </c>
      <c r="H442" s="203">
        <v>3.7402000000000002</v>
      </c>
      <c r="I442" s="202">
        <f>SUM(G437:G442)</f>
        <v>140326.677</v>
      </c>
      <c r="J442" s="206">
        <f>H442-H436</f>
        <v>0.72990000000000022</v>
      </c>
    </row>
    <row r="443" spans="1:10" x14ac:dyDescent="0.3">
      <c r="I443" s="1">
        <f>I442/6</f>
        <v>23387.779500000001</v>
      </c>
      <c r="J443" s="206">
        <f>H442-H420</f>
        <v>0.3591000000000002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Y441"/>
  <sheetViews>
    <sheetView topLeftCell="A419" zoomScale="85" zoomScaleNormal="85" workbookViewId="0">
      <selection activeCell="R442" sqref="R442"/>
    </sheetView>
  </sheetViews>
  <sheetFormatPr defaultColWidth="9" defaultRowHeight="13.5" x14ac:dyDescent="0.3"/>
  <cols>
    <col min="1" max="1" width="11.59765625" style="186" bestFit="1" customWidth="1"/>
    <col min="2" max="6" width="9" style="221"/>
    <col min="7" max="7" width="11.59765625" style="221" bestFit="1" customWidth="1"/>
    <col min="8" max="12" width="9" style="221"/>
    <col min="13" max="13" width="11.73046875" style="221" customWidth="1"/>
    <col min="14" max="17" width="7.59765625" style="255" bestFit="1" customWidth="1"/>
    <col min="18" max="18" width="14.86328125" style="221" customWidth="1"/>
    <col min="19" max="16384" width="9" style="221"/>
  </cols>
  <sheetData>
    <row r="1" spans="1:21" x14ac:dyDescent="0.3">
      <c r="B1" s="217" t="s">
        <v>274</v>
      </c>
      <c r="C1" s="217" t="s">
        <v>275</v>
      </c>
      <c r="D1" s="217" t="s">
        <v>276</v>
      </c>
      <c r="E1" s="217" t="s">
        <v>277</v>
      </c>
      <c r="H1" s="185" t="s">
        <v>278</v>
      </c>
      <c r="I1" s="185" t="s">
        <v>279</v>
      </c>
      <c r="J1" s="185" t="s">
        <v>280</v>
      </c>
      <c r="K1" s="185" t="s">
        <v>281</v>
      </c>
      <c r="M1" s="218" t="str">
        <f>[1]!edb()</f>
        <v>Wind资讯</v>
      </c>
      <c r="N1" s="185"/>
      <c r="O1" s="185" t="s">
        <v>282</v>
      </c>
      <c r="P1" s="185" t="s">
        <v>283</v>
      </c>
      <c r="Q1" s="185" t="s">
        <v>284</v>
      </c>
    </row>
    <row r="2" spans="1:21" x14ac:dyDescent="0.3">
      <c r="A2" s="186">
        <v>42373</v>
      </c>
      <c r="B2" s="219">
        <v>2.0247999999999999E-2</v>
      </c>
      <c r="C2" s="219">
        <v>2.3065000000000002E-2</v>
      </c>
      <c r="D2" s="219">
        <v>2.9310999999999997E-2</v>
      </c>
      <c r="E2" s="219">
        <v>3.0457000000000001E-2</v>
      </c>
      <c r="G2" s="243">
        <f>M2</f>
        <v>42373</v>
      </c>
      <c r="H2" s="244">
        <f>N2/100</f>
        <v>2.0723999999999999E-2</v>
      </c>
      <c r="I2" s="244">
        <f t="shared" ref="I2:K17" si="0">O2/100</f>
        <v>2.4638E-2</v>
      </c>
      <c r="J2" s="244">
        <f t="shared" si="0"/>
        <v>3.0198999999999997E-2</v>
      </c>
      <c r="K2" s="244">
        <f t="shared" si="0"/>
        <v>3.0802999999999997E-2</v>
      </c>
      <c r="M2" s="186">
        <v>42373</v>
      </c>
      <c r="N2" s="245">
        <v>2.0724</v>
      </c>
      <c r="O2" s="245">
        <v>2.4638</v>
      </c>
      <c r="P2" s="245">
        <v>3.0198999999999998</v>
      </c>
      <c r="Q2" s="245">
        <v>3.0802999999999998</v>
      </c>
      <c r="R2" s="246">
        <v>0</v>
      </c>
      <c r="S2" s="246">
        <v>0</v>
      </c>
      <c r="T2" s="246">
        <v>0</v>
      </c>
      <c r="U2" s="246">
        <v>0</v>
      </c>
    </row>
    <row r="3" spans="1:21" x14ac:dyDescent="0.3">
      <c r="A3" s="186">
        <v>42374</v>
      </c>
      <c r="B3" s="219">
        <v>2.0142000000000004E-2</v>
      </c>
      <c r="C3" s="219">
        <v>2.3079000000000002E-2</v>
      </c>
      <c r="D3" s="219">
        <v>2.9069999999999999E-2</v>
      </c>
      <c r="E3" s="219"/>
      <c r="G3" s="243">
        <f t="shared" ref="G3:G66" si="1">M3</f>
        <v>42374</v>
      </c>
      <c r="H3" s="244">
        <f t="shared" ref="H3:K66" si="2">N3/100</f>
        <v>2.0705000000000001E-2</v>
      </c>
      <c r="I3" s="244">
        <f t="shared" si="0"/>
        <v>2.4756E-2</v>
      </c>
      <c r="J3" s="244">
        <f t="shared" si="0"/>
        <v>3.0629E-2</v>
      </c>
      <c r="K3" s="244">
        <f t="shared" si="0"/>
        <v>3.3454999999999999E-2</v>
      </c>
      <c r="M3" s="220">
        <v>42374</v>
      </c>
      <c r="N3" s="245">
        <v>2.0705</v>
      </c>
      <c r="O3" s="245">
        <v>2.4756</v>
      </c>
      <c r="P3" s="245">
        <v>3.0629</v>
      </c>
      <c r="Q3" s="245">
        <v>3.3454999999999999</v>
      </c>
    </row>
    <row r="4" spans="1:21" x14ac:dyDescent="0.3">
      <c r="A4" s="186">
        <v>42375</v>
      </c>
      <c r="B4" s="219">
        <v>1.9657000000000001E-2</v>
      </c>
      <c r="C4" s="219">
        <v>2.3473000000000001E-2</v>
      </c>
      <c r="D4" s="219">
        <v>2.8161000000000002E-2</v>
      </c>
      <c r="E4" s="219"/>
      <c r="G4" s="243">
        <f t="shared" si="1"/>
        <v>42375</v>
      </c>
      <c r="H4" s="244">
        <f t="shared" si="2"/>
        <v>2.0072E-2</v>
      </c>
      <c r="I4" s="244">
        <f t="shared" si="0"/>
        <v>2.5364000000000001E-2</v>
      </c>
      <c r="J4" s="244">
        <f t="shared" si="0"/>
        <v>2.8895000000000001E-2</v>
      </c>
      <c r="K4" s="244">
        <f t="shared" si="0"/>
        <v>3.1E-2</v>
      </c>
      <c r="M4" s="186">
        <v>42375</v>
      </c>
      <c r="N4" s="245">
        <v>2.0072000000000001</v>
      </c>
      <c r="O4" s="245">
        <v>2.5364</v>
      </c>
      <c r="P4" s="245">
        <v>2.8895</v>
      </c>
      <c r="Q4" s="245">
        <v>3.1</v>
      </c>
    </row>
    <row r="5" spans="1:21" x14ac:dyDescent="0.3">
      <c r="A5" s="186">
        <v>42376</v>
      </c>
      <c r="B5" s="219">
        <v>1.9571000000000002E-2</v>
      </c>
      <c r="C5" s="219">
        <v>2.3300999999999999E-2</v>
      </c>
      <c r="D5" s="219">
        <v>2.8211E-2</v>
      </c>
      <c r="E5" s="219"/>
      <c r="G5" s="243">
        <f t="shared" si="1"/>
        <v>42376</v>
      </c>
      <c r="H5" s="244">
        <f t="shared" si="2"/>
        <v>1.9934E-2</v>
      </c>
      <c r="I5" s="244">
        <f t="shared" si="0"/>
        <v>2.4344000000000001E-2</v>
      </c>
      <c r="J5" s="244">
        <f t="shared" si="0"/>
        <v>2.8374E-2</v>
      </c>
      <c r="K5" s="244">
        <f t="shared" si="0"/>
        <v>0.03</v>
      </c>
      <c r="M5" s="186">
        <v>42376</v>
      </c>
      <c r="N5" s="245">
        <v>1.9934000000000001</v>
      </c>
      <c r="O5" s="245">
        <v>2.4344000000000001</v>
      </c>
      <c r="P5" s="245">
        <v>2.8374000000000001</v>
      </c>
      <c r="Q5" s="245">
        <v>3</v>
      </c>
    </row>
    <row r="6" spans="1:21" x14ac:dyDescent="0.3">
      <c r="A6" s="186">
        <v>42377</v>
      </c>
      <c r="B6" s="219">
        <v>1.941E-2</v>
      </c>
      <c r="C6" s="219">
        <v>2.2987999999999998E-2</v>
      </c>
      <c r="D6" s="219">
        <v>2.8287E-2</v>
      </c>
      <c r="E6" s="219"/>
      <c r="G6" s="243">
        <f t="shared" si="1"/>
        <v>42377</v>
      </c>
      <c r="H6" s="244">
        <f t="shared" si="2"/>
        <v>1.9713000000000001E-2</v>
      </c>
      <c r="I6" s="244">
        <f t="shared" si="0"/>
        <v>2.3744000000000001E-2</v>
      </c>
      <c r="J6" s="244">
        <f t="shared" si="0"/>
        <v>2.7784E-2</v>
      </c>
      <c r="K6" s="244">
        <f t="shared" si="0"/>
        <v>3.0682000000000001E-2</v>
      </c>
      <c r="M6" s="186">
        <v>42377</v>
      </c>
      <c r="N6" s="245">
        <v>1.9713000000000001</v>
      </c>
      <c r="O6" s="245">
        <v>2.3744000000000001</v>
      </c>
      <c r="P6" s="245">
        <v>2.7784</v>
      </c>
      <c r="Q6" s="245">
        <v>3.0682</v>
      </c>
    </row>
    <row r="7" spans="1:21" x14ac:dyDescent="0.3">
      <c r="A7" s="186">
        <v>42380</v>
      </c>
      <c r="B7" s="219">
        <v>1.9262999999999999E-2</v>
      </c>
      <c r="C7" s="219">
        <v>2.3049E-2</v>
      </c>
      <c r="D7" s="219">
        <v>2.7143999999999998E-2</v>
      </c>
      <c r="E7" s="219"/>
      <c r="G7" s="243">
        <f t="shared" si="1"/>
        <v>42380</v>
      </c>
      <c r="H7" s="244">
        <f t="shared" si="2"/>
        <v>1.966E-2</v>
      </c>
      <c r="I7" s="244">
        <f t="shared" si="0"/>
        <v>2.4119999999999999E-2</v>
      </c>
      <c r="J7" s="244">
        <f t="shared" si="0"/>
        <v>2.7223999999999998E-2</v>
      </c>
      <c r="K7" s="244">
        <f t="shared" si="0"/>
        <v>3.3142999999999999E-2</v>
      </c>
      <c r="M7" s="186">
        <v>42380</v>
      </c>
      <c r="N7" s="245">
        <v>1.966</v>
      </c>
      <c r="O7" s="245">
        <v>2.4119999999999999</v>
      </c>
      <c r="P7" s="245">
        <v>2.7223999999999999</v>
      </c>
      <c r="Q7" s="245">
        <v>3.3142999999999998</v>
      </c>
    </row>
    <row r="8" spans="1:21" x14ac:dyDescent="0.3">
      <c r="A8" s="186">
        <v>42381</v>
      </c>
      <c r="B8" s="219">
        <v>1.9273999999999999E-2</v>
      </c>
      <c r="C8" s="219">
        <v>2.2848E-2</v>
      </c>
      <c r="D8" s="219">
        <v>2.7181E-2</v>
      </c>
      <c r="E8" s="219">
        <v>2.7000000000000003E-2</v>
      </c>
      <c r="G8" s="243">
        <f t="shared" si="1"/>
        <v>42381</v>
      </c>
      <c r="H8" s="244">
        <f t="shared" si="2"/>
        <v>1.9669000000000002E-2</v>
      </c>
      <c r="I8" s="244">
        <f t="shared" si="0"/>
        <v>2.3932999999999999E-2</v>
      </c>
      <c r="J8" s="244">
        <f t="shared" si="0"/>
        <v>2.7008999999999998E-2</v>
      </c>
      <c r="K8" s="244">
        <f t="shared" si="0"/>
        <v>2.7000000000000003E-2</v>
      </c>
      <c r="M8" s="186">
        <v>42381</v>
      </c>
      <c r="N8" s="245">
        <v>1.9669000000000001</v>
      </c>
      <c r="O8" s="245">
        <v>2.3933</v>
      </c>
      <c r="P8" s="245">
        <v>2.7008999999999999</v>
      </c>
      <c r="Q8" s="245">
        <v>2.7</v>
      </c>
    </row>
    <row r="9" spans="1:21" x14ac:dyDescent="0.3">
      <c r="A9" s="186">
        <v>42382</v>
      </c>
      <c r="B9" s="219">
        <v>1.9249000000000002E-2</v>
      </c>
      <c r="C9" s="219">
        <v>2.2879E-2</v>
      </c>
      <c r="D9" s="219">
        <v>2.6960000000000001E-2</v>
      </c>
      <c r="E9" s="219"/>
      <c r="G9" s="243">
        <f t="shared" si="1"/>
        <v>42382</v>
      </c>
      <c r="H9" s="244">
        <f t="shared" si="2"/>
        <v>1.9675000000000002E-2</v>
      </c>
      <c r="I9" s="244">
        <f t="shared" si="0"/>
        <v>2.4029999999999999E-2</v>
      </c>
      <c r="J9" s="244">
        <f t="shared" si="0"/>
        <v>2.6896E-2</v>
      </c>
      <c r="K9" s="244">
        <f t="shared" si="0"/>
        <v>2.8672E-2</v>
      </c>
      <c r="M9" s="186">
        <v>42382</v>
      </c>
      <c r="N9" s="245">
        <v>1.9675</v>
      </c>
      <c r="O9" s="245">
        <v>2.403</v>
      </c>
      <c r="P9" s="245">
        <v>2.6896</v>
      </c>
      <c r="Q9" s="245">
        <v>2.8672</v>
      </c>
    </row>
    <row r="10" spans="1:21" x14ac:dyDescent="0.3">
      <c r="A10" s="186">
        <v>42383</v>
      </c>
      <c r="B10" s="219">
        <v>1.9299999999999998E-2</v>
      </c>
      <c r="C10" s="219">
        <v>2.3201999999999997E-2</v>
      </c>
      <c r="D10" s="219">
        <v>2.6436000000000001E-2</v>
      </c>
      <c r="E10" s="219">
        <v>2.6499999999999999E-2</v>
      </c>
      <c r="G10" s="243">
        <f t="shared" si="1"/>
        <v>42383</v>
      </c>
      <c r="H10" s="244">
        <f t="shared" si="2"/>
        <v>1.9743999999999998E-2</v>
      </c>
      <c r="I10" s="244">
        <f t="shared" si="0"/>
        <v>2.4317999999999999E-2</v>
      </c>
      <c r="J10" s="244">
        <f t="shared" si="0"/>
        <v>2.6589999999999999E-2</v>
      </c>
      <c r="K10" s="244">
        <f t="shared" si="0"/>
        <v>2.7622000000000001E-2</v>
      </c>
      <c r="M10" s="186">
        <v>42383</v>
      </c>
      <c r="N10" s="245">
        <v>1.9743999999999999</v>
      </c>
      <c r="O10" s="245">
        <v>2.4318</v>
      </c>
      <c r="P10" s="245">
        <v>2.6589999999999998</v>
      </c>
      <c r="Q10" s="245">
        <v>2.7622</v>
      </c>
    </row>
    <row r="11" spans="1:21" x14ac:dyDescent="0.3">
      <c r="A11" s="186">
        <v>42384</v>
      </c>
      <c r="B11" s="219">
        <v>1.9361E-2</v>
      </c>
      <c r="C11" s="219">
        <v>2.3302E-2</v>
      </c>
      <c r="D11" s="219">
        <v>2.6499999999999999E-2</v>
      </c>
      <c r="E11" s="219"/>
      <c r="G11" s="243">
        <f t="shared" si="1"/>
        <v>42384</v>
      </c>
      <c r="H11" s="244">
        <f t="shared" si="2"/>
        <v>1.9800999999999999E-2</v>
      </c>
      <c r="I11" s="244">
        <f t="shared" si="0"/>
        <v>2.4185999999999999E-2</v>
      </c>
      <c r="J11" s="244">
        <f t="shared" si="0"/>
        <v>2.6683999999999999E-2</v>
      </c>
      <c r="K11" s="244">
        <f t="shared" si="0"/>
        <v>2.7999999999999997E-2</v>
      </c>
      <c r="M11" s="186">
        <v>42384</v>
      </c>
      <c r="N11" s="245">
        <v>1.9801</v>
      </c>
      <c r="O11" s="245">
        <v>2.4186000000000001</v>
      </c>
      <c r="P11" s="245">
        <v>2.6684000000000001</v>
      </c>
      <c r="Q11" s="245">
        <v>2.8</v>
      </c>
    </row>
    <row r="12" spans="1:21" x14ac:dyDescent="0.3">
      <c r="A12" s="186">
        <v>42387</v>
      </c>
      <c r="B12" s="219">
        <v>1.9355000000000001E-2</v>
      </c>
      <c r="C12" s="219">
        <v>2.3316E-2</v>
      </c>
      <c r="D12" s="219">
        <v>2.6381999999999999E-2</v>
      </c>
      <c r="E12" s="219">
        <v>2.8399999999999998E-2</v>
      </c>
      <c r="G12" s="243">
        <f t="shared" si="1"/>
        <v>42387</v>
      </c>
      <c r="H12" s="244">
        <f t="shared" si="2"/>
        <v>1.9498000000000001E-2</v>
      </c>
      <c r="I12" s="244">
        <f t="shared" si="0"/>
        <v>2.4525999999999999E-2</v>
      </c>
      <c r="J12" s="244">
        <f t="shared" si="0"/>
        <v>2.6836000000000002E-2</v>
      </c>
      <c r="K12" s="244">
        <f t="shared" si="0"/>
        <v>2.8573000000000001E-2</v>
      </c>
      <c r="M12" s="186">
        <v>42387</v>
      </c>
      <c r="N12" s="245">
        <v>1.9498</v>
      </c>
      <c r="O12" s="245">
        <v>2.4525999999999999</v>
      </c>
      <c r="P12" s="245">
        <v>2.6836000000000002</v>
      </c>
      <c r="Q12" s="245">
        <v>2.8573</v>
      </c>
    </row>
    <row r="13" spans="1:21" x14ac:dyDescent="0.3">
      <c r="A13" s="186">
        <v>42388</v>
      </c>
      <c r="B13" s="219">
        <v>1.9938999999999998E-2</v>
      </c>
      <c r="C13" s="219">
        <v>2.4199000000000002E-2</v>
      </c>
      <c r="D13" s="219">
        <v>2.8218E-2</v>
      </c>
      <c r="E13" s="219">
        <v>3.2101000000000005E-2</v>
      </c>
      <c r="G13" s="243">
        <f t="shared" si="1"/>
        <v>42388</v>
      </c>
      <c r="H13" s="244">
        <f t="shared" si="2"/>
        <v>2.0440999999999997E-2</v>
      </c>
      <c r="I13" s="244">
        <f t="shared" si="0"/>
        <v>2.6027000000000002E-2</v>
      </c>
      <c r="J13" s="244">
        <f t="shared" si="0"/>
        <v>2.8727999999999997E-2</v>
      </c>
      <c r="K13" s="244">
        <f t="shared" si="0"/>
        <v>3.1722E-2</v>
      </c>
      <c r="M13" s="186">
        <v>42388</v>
      </c>
      <c r="N13" s="245">
        <v>2.0440999999999998</v>
      </c>
      <c r="O13" s="245">
        <v>2.6027</v>
      </c>
      <c r="P13" s="245">
        <v>2.8727999999999998</v>
      </c>
      <c r="Q13" s="245">
        <v>3.1722000000000001</v>
      </c>
    </row>
    <row r="14" spans="1:21" x14ac:dyDescent="0.3">
      <c r="A14" s="186">
        <v>42389</v>
      </c>
      <c r="B14" s="219">
        <v>2.1304E-2</v>
      </c>
      <c r="C14" s="219">
        <v>2.3872000000000001E-2</v>
      </c>
      <c r="D14" s="219">
        <v>3.2987000000000002E-2</v>
      </c>
      <c r="E14" s="219">
        <v>2.8500000000000001E-2</v>
      </c>
      <c r="G14" s="243">
        <f t="shared" si="1"/>
        <v>42389</v>
      </c>
      <c r="H14" s="244">
        <f t="shared" si="2"/>
        <v>2.2160000000000003E-2</v>
      </c>
      <c r="I14" s="244">
        <f t="shared" si="0"/>
        <v>2.6145999999999999E-2</v>
      </c>
      <c r="J14" s="244">
        <f t="shared" si="0"/>
        <v>3.3639999999999996E-2</v>
      </c>
      <c r="K14" s="244">
        <f t="shared" si="0"/>
        <v>3.5339999999999996E-2</v>
      </c>
      <c r="M14" s="186">
        <v>42389</v>
      </c>
      <c r="N14" s="245">
        <v>2.2160000000000002</v>
      </c>
      <c r="O14" s="245">
        <v>2.6145999999999998</v>
      </c>
      <c r="P14" s="245">
        <v>3.3639999999999999</v>
      </c>
      <c r="Q14" s="245">
        <v>3.5339999999999998</v>
      </c>
    </row>
    <row r="15" spans="1:21" x14ac:dyDescent="0.3">
      <c r="A15" s="186">
        <v>42390</v>
      </c>
      <c r="B15" s="219">
        <v>2.0915E-2</v>
      </c>
      <c r="C15" s="219">
        <v>2.4150000000000001E-2</v>
      </c>
      <c r="D15" s="219">
        <v>3.6448999999999995E-2</v>
      </c>
      <c r="E15" s="219">
        <v>4.0374999999999994E-2</v>
      </c>
      <c r="G15" s="243">
        <f t="shared" si="1"/>
        <v>42390</v>
      </c>
      <c r="H15" s="244">
        <f t="shared" si="2"/>
        <v>2.1905000000000001E-2</v>
      </c>
      <c r="I15" s="244">
        <f t="shared" si="0"/>
        <v>2.7199000000000001E-2</v>
      </c>
      <c r="J15" s="244">
        <f t="shared" si="0"/>
        <v>3.7061999999999998E-2</v>
      </c>
      <c r="K15" s="244">
        <f t="shared" si="0"/>
        <v>4.1092000000000004E-2</v>
      </c>
      <c r="M15" s="186">
        <v>42390</v>
      </c>
      <c r="N15" s="245">
        <v>2.1905000000000001</v>
      </c>
      <c r="O15" s="245">
        <v>2.7199</v>
      </c>
      <c r="P15" s="245">
        <v>3.7061999999999999</v>
      </c>
      <c r="Q15" s="245">
        <v>4.1092000000000004</v>
      </c>
    </row>
    <row r="16" spans="1:21" x14ac:dyDescent="0.3">
      <c r="A16" s="186">
        <v>42391</v>
      </c>
      <c r="B16" s="219">
        <v>2.0294E-2</v>
      </c>
      <c r="C16" s="219">
        <v>2.3399E-2</v>
      </c>
      <c r="D16" s="219">
        <v>3.6937999999999999E-2</v>
      </c>
      <c r="E16" s="219">
        <v>3.1654000000000002E-2</v>
      </c>
      <c r="G16" s="243">
        <f t="shared" si="1"/>
        <v>42391</v>
      </c>
      <c r="H16" s="244">
        <f t="shared" si="2"/>
        <v>2.1053000000000002E-2</v>
      </c>
      <c r="I16" s="244">
        <f t="shared" si="0"/>
        <v>2.6168E-2</v>
      </c>
      <c r="J16" s="244">
        <f t="shared" si="0"/>
        <v>3.6621000000000001E-2</v>
      </c>
      <c r="K16" s="244">
        <f t="shared" si="0"/>
        <v>3.1667000000000001E-2</v>
      </c>
      <c r="M16" s="186">
        <v>42391</v>
      </c>
      <c r="N16" s="245">
        <v>2.1053000000000002</v>
      </c>
      <c r="O16" s="245">
        <v>2.6168</v>
      </c>
      <c r="P16" s="245">
        <v>3.6621000000000001</v>
      </c>
      <c r="Q16" s="245">
        <v>3.1667000000000001</v>
      </c>
    </row>
    <row r="17" spans="1:17" x14ac:dyDescent="0.3">
      <c r="A17" s="186">
        <v>42394</v>
      </c>
      <c r="B17" s="219">
        <v>1.9619999999999999E-2</v>
      </c>
      <c r="C17" s="219">
        <v>2.2896999999999997E-2</v>
      </c>
      <c r="D17" s="219">
        <v>2.9196E-2</v>
      </c>
      <c r="E17" s="219">
        <v>3.3003999999999999E-2</v>
      </c>
      <c r="G17" s="243">
        <f t="shared" si="1"/>
        <v>42394</v>
      </c>
      <c r="H17" s="244">
        <f t="shared" si="2"/>
        <v>2.0154999999999999E-2</v>
      </c>
      <c r="I17" s="244">
        <f t="shared" si="0"/>
        <v>2.5557E-2</v>
      </c>
      <c r="J17" s="244">
        <f t="shared" si="0"/>
        <v>2.9420000000000002E-2</v>
      </c>
      <c r="K17" s="244">
        <f t="shared" si="0"/>
        <v>3.4672999999999995E-2</v>
      </c>
      <c r="M17" s="186">
        <v>42394</v>
      </c>
      <c r="N17" s="245">
        <v>2.0154999999999998</v>
      </c>
      <c r="O17" s="245">
        <v>2.5556999999999999</v>
      </c>
      <c r="P17" s="245">
        <v>2.9420000000000002</v>
      </c>
      <c r="Q17" s="245">
        <v>3.4672999999999998</v>
      </c>
    </row>
    <row r="18" spans="1:17" x14ac:dyDescent="0.3">
      <c r="A18" s="186">
        <v>42395</v>
      </c>
      <c r="B18" s="219">
        <v>1.9688000000000001E-2</v>
      </c>
      <c r="C18" s="219">
        <v>2.3001000000000001E-2</v>
      </c>
      <c r="D18" s="219">
        <v>2.9590999999999999E-2</v>
      </c>
      <c r="E18" s="219">
        <v>3.3388000000000001E-2</v>
      </c>
      <c r="G18" s="243">
        <f t="shared" si="1"/>
        <v>42395</v>
      </c>
      <c r="H18" s="244">
        <f t="shared" si="2"/>
        <v>2.0158999999999996E-2</v>
      </c>
      <c r="I18" s="244">
        <f t="shared" si="2"/>
        <v>2.5471000000000001E-2</v>
      </c>
      <c r="J18" s="244">
        <f t="shared" si="2"/>
        <v>3.0452E-2</v>
      </c>
      <c r="K18" s="244">
        <f t="shared" si="2"/>
        <v>3.4495999999999999E-2</v>
      </c>
      <c r="M18" s="186">
        <v>42395</v>
      </c>
      <c r="N18" s="245">
        <v>2.0158999999999998</v>
      </c>
      <c r="O18" s="245">
        <v>2.5470999999999999</v>
      </c>
      <c r="P18" s="245">
        <v>3.0451999999999999</v>
      </c>
      <c r="Q18" s="245">
        <v>3.4496000000000002</v>
      </c>
    </row>
    <row r="19" spans="1:17" x14ac:dyDescent="0.3">
      <c r="A19" s="186">
        <v>42396</v>
      </c>
      <c r="B19" s="219">
        <v>1.9795E-2</v>
      </c>
      <c r="C19" s="219">
        <v>2.3035E-2</v>
      </c>
      <c r="D19" s="219">
        <v>2.9525000000000003E-2</v>
      </c>
      <c r="E19" s="219">
        <v>3.4863999999999999E-2</v>
      </c>
      <c r="G19" s="243">
        <f t="shared" si="1"/>
        <v>42396</v>
      </c>
      <c r="H19" s="244">
        <f t="shared" si="2"/>
        <v>2.0284E-2</v>
      </c>
      <c r="I19" s="244">
        <f t="shared" si="2"/>
        <v>2.4742E-2</v>
      </c>
      <c r="J19" s="244">
        <f t="shared" si="2"/>
        <v>2.9719000000000002E-2</v>
      </c>
      <c r="K19" s="244">
        <f t="shared" si="2"/>
        <v>3.5151000000000002E-2</v>
      </c>
      <c r="M19" s="186">
        <v>42396</v>
      </c>
      <c r="N19" s="245">
        <v>2.0284</v>
      </c>
      <c r="O19" s="245">
        <v>2.4742000000000002</v>
      </c>
      <c r="P19" s="245">
        <v>2.9719000000000002</v>
      </c>
      <c r="Q19" s="245">
        <v>3.5150999999999999</v>
      </c>
    </row>
    <row r="20" spans="1:17" x14ac:dyDescent="0.3">
      <c r="A20" s="186">
        <v>42397</v>
      </c>
      <c r="B20" s="219">
        <v>1.9675000000000002E-2</v>
      </c>
      <c r="C20" s="219">
        <v>2.3128000000000003E-2</v>
      </c>
      <c r="D20" s="219">
        <v>2.9574E-2</v>
      </c>
      <c r="E20" s="219">
        <v>3.5131999999999997E-2</v>
      </c>
      <c r="G20" s="243">
        <f t="shared" si="1"/>
        <v>42397</v>
      </c>
      <c r="H20" s="244">
        <f t="shared" si="2"/>
        <v>2.0140999999999999E-2</v>
      </c>
      <c r="I20" s="244">
        <f t="shared" si="2"/>
        <v>2.5238E-2</v>
      </c>
      <c r="J20" s="244">
        <f t="shared" si="2"/>
        <v>2.9683000000000001E-2</v>
      </c>
      <c r="K20" s="244">
        <f t="shared" si="2"/>
        <v>3.5161999999999999E-2</v>
      </c>
      <c r="M20" s="186">
        <v>42397</v>
      </c>
      <c r="N20" s="245">
        <v>2.0141</v>
      </c>
      <c r="O20" s="245">
        <v>2.5238</v>
      </c>
      <c r="P20" s="245">
        <v>2.9683000000000002</v>
      </c>
      <c r="Q20" s="245">
        <v>3.5162</v>
      </c>
    </row>
    <row r="21" spans="1:17" x14ac:dyDescent="0.3">
      <c r="A21" s="186">
        <v>42398</v>
      </c>
      <c r="B21" s="219">
        <v>1.9661999999999999E-2</v>
      </c>
      <c r="C21" s="219">
        <v>2.2682000000000001E-2</v>
      </c>
      <c r="D21" s="219">
        <v>2.8211E-2</v>
      </c>
      <c r="E21" s="219">
        <v>3.5237999999999998E-2</v>
      </c>
      <c r="G21" s="243">
        <f t="shared" si="1"/>
        <v>42398</v>
      </c>
      <c r="H21" s="244">
        <f t="shared" si="2"/>
        <v>2.0160999999999998E-2</v>
      </c>
      <c r="I21" s="244">
        <f t="shared" si="2"/>
        <v>2.4203000000000002E-2</v>
      </c>
      <c r="J21" s="244">
        <f t="shared" si="2"/>
        <v>2.8490000000000001E-2</v>
      </c>
      <c r="K21" s="244">
        <f t="shared" si="2"/>
        <v>3.4798000000000003E-2</v>
      </c>
      <c r="M21" s="186">
        <v>42398</v>
      </c>
      <c r="N21" s="245">
        <v>2.0160999999999998</v>
      </c>
      <c r="O21" s="245">
        <v>2.4203000000000001</v>
      </c>
      <c r="P21" s="245">
        <v>2.8490000000000002</v>
      </c>
      <c r="Q21" s="245">
        <v>3.4798</v>
      </c>
    </row>
    <row r="22" spans="1:17" x14ac:dyDescent="0.3">
      <c r="A22" s="186">
        <v>42401</v>
      </c>
      <c r="B22" s="219">
        <v>1.9681000000000001E-2</v>
      </c>
      <c r="C22" s="219">
        <v>2.4323999999999998E-2</v>
      </c>
      <c r="D22" s="219">
        <v>2.8119000000000002E-2</v>
      </c>
      <c r="E22" s="219">
        <v>3.2771000000000002E-2</v>
      </c>
      <c r="G22" s="243">
        <f t="shared" si="1"/>
        <v>42401</v>
      </c>
      <c r="H22" s="244">
        <f t="shared" si="2"/>
        <v>2.0108000000000001E-2</v>
      </c>
      <c r="I22" s="244">
        <f t="shared" si="2"/>
        <v>2.4615000000000001E-2</v>
      </c>
      <c r="J22" s="244">
        <f t="shared" si="2"/>
        <v>3.0769000000000001E-2</v>
      </c>
      <c r="K22" s="244">
        <f t="shared" si="2"/>
        <v>3.4464000000000002E-2</v>
      </c>
      <c r="M22" s="186">
        <v>42401</v>
      </c>
      <c r="N22" s="245">
        <v>2.0108000000000001</v>
      </c>
      <c r="O22" s="245">
        <v>2.4615</v>
      </c>
      <c r="P22" s="245">
        <v>3.0769000000000002</v>
      </c>
      <c r="Q22" s="245">
        <v>3.4464000000000001</v>
      </c>
    </row>
    <row r="23" spans="1:17" x14ac:dyDescent="0.3">
      <c r="A23" s="186">
        <v>42402</v>
      </c>
      <c r="B23" s="219">
        <v>1.9667E-2</v>
      </c>
      <c r="C23" s="219">
        <v>2.5009E-2</v>
      </c>
      <c r="D23" s="219">
        <v>2.9597000000000002E-2</v>
      </c>
      <c r="E23" s="219">
        <v>3.4018E-2</v>
      </c>
      <c r="G23" s="243">
        <f t="shared" si="1"/>
        <v>42402</v>
      </c>
      <c r="H23" s="244">
        <f t="shared" si="2"/>
        <v>2.0059E-2</v>
      </c>
      <c r="I23" s="244">
        <f t="shared" si="2"/>
        <v>2.5304000000000004E-2</v>
      </c>
      <c r="J23" s="244">
        <f t="shared" si="2"/>
        <v>3.1507E-2</v>
      </c>
      <c r="K23" s="244">
        <f t="shared" si="2"/>
        <v>3.3860000000000001E-2</v>
      </c>
      <c r="M23" s="186">
        <v>42402</v>
      </c>
      <c r="N23" s="245">
        <v>2.0059</v>
      </c>
      <c r="O23" s="245">
        <v>2.5304000000000002</v>
      </c>
      <c r="P23" s="245">
        <v>3.1507000000000001</v>
      </c>
      <c r="Q23" s="245">
        <v>3.3860000000000001</v>
      </c>
    </row>
    <row r="24" spans="1:17" x14ac:dyDescent="0.3">
      <c r="A24" s="186">
        <v>42403</v>
      </c>
      <c r="B24" s="219">
        <v>1.9591000000000001E-2</v>
      </c>
      <c r="C24" s="219">
        <v>2.4125000000000001E-2</v>
      </c>
      <c r="D24" s="219">
        <v>2.9523000000000001E-2</v>
      </c>
      <c r="E24" s="219">
        <v>3.2875000000000001E-2</v>
      </c>
      <c r="G24" s="243">
        <f t="shared" si="1"/>
        <v>42403</v>
      </c>
      <c r="H24" s="244">
        <f t="shared" si="2"/>
        <v>1.9939999999999999E-2</v>
      </c>
      <c r="I24" s="244">
        <f t="shared" si="2"/>
        <v>2.4279999999999999E-2</v>
      </c>
      <c r="J24" s="244">
        <f t="shared" si="2"/>
        <v>3.1002000000000002E-2</v>
      </c>
      <c r="K24" s="244">
        <f t="shared" si="2"/>
        <v>3.3188000000000002E-2</v>
      </c>
      <c r="M24" s="186">
        <v>42403</v>
      </c>
      <c r="N24" s="245">
        <v>1.994</v>
      </c>
      <c r="O24" s="245">
        <v>2.4279999999999999</v>
      </c>
      <c r="P24" s="245">
        <v>3.1002000000000001</v>
      </c>
      <c r="Q24" s="245">
        <v>3.3188</v>
      </c>
    </row>
    <row r="25" spans="1:17" x14ac:dyDescent="0.3">
      <c r="A25" s="186">
        <v>42404</v>
      </c>
      <c r="B25" s="219">
        <v>1.9657999999999998E-2</v>
      </c>
      <c r="C25" s="219">
        <v>2.4618999999999999E-2</v>
      </c>
      <c r="D25" s="219">
        <v>2.9137E-2</v>
      </c>
      <c r="E25" s="219">
        <v>3.2695000000000002E-2</v>
      </c>
      <c r="G25" s="243">
        <f t="shared" si="1"/>
        <v>42404</v>
      </c>
      <c r="H25" s="244">
        <f t="shared" si="2"/>
        <v>1.9945999999999998E-2</v>
      </c>
      <c r="I25" s="244">
        <f t="shared" si="2"/>
        <v>2.5492000000000001E-2</v>
      </c>
      <c r="J25" s="244">
        <f t="shared" si="2"/>
        <v>2.9986000000000002E-2</v>
      </c>
      <c r="K25" s="244">
        <f t="shared" si="2"/>
        <v>3.1973000000000001E-2</v>
      </c>
      <c r="M25" s="186">
        <v>42404</v>
      </c>
      <c r="N25" s="245">
        <v>1.9945999999999999</v>
      </c>
      <c r="O25" s="245">
        <v>2.5491999999999999</v>
      </c>
      <c r="P25" s="245">
        <v>2.9986000000000002</v>
      </c>
      <c r="Q25" s="245">
        <v>3.1972999999999998</v>
      </c>
    </row>
    <row r="26" spans="1:17" x14ac:dyDescent="0.3">
      <c r="A26" s="186">
        <v>42405</v>
      </c>
      <c r="B26" s="219">
        <v>1.9574000000000001E-2</v>
      </c>
      <c r="C26" s="219">
        <v>2.3668999999999999E-2</v>
      </c>
      <c r="D26" s="219">
        <v>2.8051E-2</v>
      </c>
      <c r="E26" s="219">
        <v>2.9428999999999997E-2</v>
      </c>
      <c r="G26" s="243">
        <f t="shared" si="1"/>
        <v>42405</v>
      </c>
      <c r="H26" s="244">
        <f t="shared" si="2"/>
        <v>1.9619999999999999E-2</v>
      </c>
      <c r="I26" s="244">
        <f t="shared" si="2"/>
        <v>2.3663E-2</v>
      </c>
      <c r="J26" s="244">
        <f t="shared" si="2"/>
        <v>2.7656E-2</v>
      </c>
      <c r="K26" s="244">
        <f t="shared" si="2"/>
        <v>2.9392999999999999E-2</v>
      </c>
      <c r="M26" s="186">
        <v>42405</v>
      </c>
      <c r="N26" s="245">
        <v>1.962</v>
      </c>
      <c r="O26" s="245">
        <v>2.3662999999999998</v>
      </c>
      <c r="P26" s="245">
        <v>2.7656000000000001</v>
      </c>
      <c r="Q26" s="245">
        <v>2.9392999999999998</v>
      </c>
    </row>
    <row r="27" spans="1:17" x14ac:dyDescent="0.3">
      <c r="A27" s="186">
        <v>42406</v>
      </c>
      <c r="B27" s="219">
        <v>2.2551999999999999E-2</v>
      </c>
      <c r="C27" s="219">
        <v>2.2658999999999999E-2</v>
      </c>
      <c r="D27" s="219">
        <v>2.4150999999999999E-2</v>
      </c>
      <c r="E27" s="219">
        <v>2.7999999999999997E-2</v>
      </c>
      <c r="G27" s="243">
        <f t="shared" si="1"/>
        <v>42406</v>
      </c>
      <c r="H27" s="244">
        <f t="shared" si="2"/>
        <v>2.2542E-2</v>
      </c>
      <c r="I27" s="244">
        <f t="shared" si="2"/>
        <v>2.2712E-2</v>
      </c>
      <c r="J27" s="244">
        <f t="shared" si="2"/>
        <v>2.4207999999999997E-2</v>
      </c>
      <c r="K27" s="244">
        <f t="shared" si="2"/>
        <v>2.7999999999999997E-2</v>
      </c>
      <c r="M27" s="186">
        <v>42406</v>
      </c>
      <c r="N27" s="245">
        <v>2.2542</v>
      </c>
      <c r="O27" s="245">
        <v>2.2711999999999999</v>
      </c>
      <c r="P27" s="245">
        <v>2.4207999999999998</v>
      </c>
      <c r="Q27" s="245">
        <v>2.8</v>
      </c>
    </row>
    <row r="28" spans="1:17" x14ac:dyDescent="0.3">
      <c r="A28" s="186">
        <v>42414</v>
      </c>
      <c r="B28" s="219">
        <v>1.9411000000000001E-2</v>
      </c>
      <c r="C28" s="219">
        <v>2.2604000000000003E-2</v>
      </c>
      <c r="D28" s="219">
        <v>2.4559000000000001E-2</v>
      </c>
      <c r="E28" s="219"/>
      <c r="G28" s="243">
        <f t="shared" si="1"/>
        <v>42414</v>
      </c>
      <c r="H28" s="244">
        <f t="shared" si="2"/>
        <v>1.9487000000000001E-2</v>
      </c>
      <c r="I28" s="244">
        <f t="shared" si="2"/>
        <v>2.2818999999999999E-2</v>
      </c>
      <c r="J28" s="244">
        <f t="shared" si="2"/>
        <v>2.4577000000000002E-2</v>
      </c>
      <c r="K28" s="244"/>
      <c r="M28" s="186">
        <v>42414</v>
      </c>
      <c r="N28" s="245">
        <v>1.9487000000000001</v>
      </c>
      <c r="O28" s="245">
        <v>2.2818999999999998</v>
      </c>
      <c r="P28" s="245">
        <v>2.4577</v>
      </c>
      <c r="Q28" s="245">
        <v>0</v>
      </c>
    </row>
    <row r="29" spans="1:17" x14ac:dyDescent="0.3">
      <c r="A29" s="186">
        <v>42415</v>
      </c>
      <c r="B29" s="219">
        <v>1.9536999999999999E-2</v>
      </c>
      <c r="C29" s="219">
        <v>2.2738000000000001E-2</v>
      </c>
      <c r="D29" s="219">
        <v>2.4612999999999999E-2</v>
      </c>
      <c r="E29" s="219">
        <v>2.46E-2</v>
      </c>
      <c r="G29" s="243">
        <f t="shared" si="1"/>
        <v>42415</v>
      </c>
      <c r="H29" s="244">
        <f t="shared" si="2"/>
        <v>1.9790000000000002E-2</v>
      </c>
      <c r="I29" s="244">
        <f t="shared" si="2"/>
        <v>2.3902E-2</v>
      </c>
      <c r="J29" s="244">
        <f t="shared" si="2"/>
        <v>2.5163000000000001E-2</v>
      </c>
      <c r="K29" s="244">
        <f t="shared" si="2"/>
        <v>2.6373000000000001E-2</v>
      </c>
      <c r="M29" s="186">
        <v>42415</v>
      </c>
      <c r="N29" s="245">
        <v>1.9790000000000001</v>
      </c>
      <c r="O29" s="245">
        <v>2.3902000000000001</v>
      </c>
      <c r="P29" s="245">
        <v>2.5163000000000002</v>
      </c>
      <c r="Q29" s="245">
        <v>2.6373000000000002</v>
      </c>
    </row>
    <row r="30" spans="1:17" x14ac:dyDescent="0.3">
      <c r="A30" s="186">
        <v>42416</v>
      </c>
      <c r="B30" s="219">
        <v>1.9536000000000001E-2</v>
      </c>
      <c r="C30" s="219">
        <v>2.3069000000000003E-2</v>
      </c>
      <c r="D30" s="219">
        <v>2.4750000000000001E-2</v>
      </c>
      <c r="E30" s="219">
        <v>2.7275000000000001E-2</v>
      </c>
      <c r="G30" s="243">
        <f t="shared" si="1"/>
        <v>42416</v>
      </c>
      <c r="H30" s="244">
        <f t="shared" si="2"/>
        <v>1.9873999999999999E-2</v>
      </c>
      <c r="I30" s="244">
        <f t="shared" si="2"/>
        <v>2.4434000000000001E-2</v>
      </c>
      <c r="J30" s="244">
        <f t="shared" si="2"/>
        <v>2.5674000000000002E-2</v>
      </c>
      <c r="K30" s="244">
        <f t="shared" si="2"/>
        <v>2.7682999999999999E-2</v>
      </c>
      <c r="M30" s="186">
        <v>42416</v>
      </c>
      <c r="N30" s="245">
        <v>1.9874000000000001</v>
      </c>
      <c r="O30" s="245">
        <v>2.4434</v>
      </c>
      <c r="P30" s="245">
        <v>2.5674000000000001</v>
      </c>
      <c r="Q30" s="245">
        <v>2.7683</v>
      </c>
    </row>
    <row r="31" spans="1:17" x14ac:dyDescent="0.3">
      <c r="A31" s="186">
        <v>42417</v>
      </c>
      <c r="B31" s="219">
        <v>1.9351E-2</v>
      </c>
      <c r="C31" s="219">
        <v>2.2905000000000002E-2</v>
      </c>
      <c r="D31" s="219">
        <v>2.5065E-2</v>
      </c>
      <c r="E31" s="219">
        <v>2.6000000000000002E-2</v>
      </c>
      <c r="G31" s="243">
        <f t="shared" si="1"/>
        <v>42417</v>
      </c>
      <c r="H31" s="244">
        <f t="shared" si="2"/>
        <v>1.9767E-2</v>
      </c>
      <c r="I31" s="244">
        <f t="shared" si="2"/>
        <v>2.3854E-2</v>
      </c>
      <c r="J31" s="244">
        <f t="shared" si="2"/>
        <v>2.5468999999999999E-2</v>
      </c>
      <c r="K31" s="244">
        <f t="shared" si="2"/>
        <v>2.7918999999999999E-2</v>
      </c>
      <c r="M31" s="186">
        <v>42417</v>
      </c>
      <c r="N31" s="245">
        <v>1.9766999999999999</v>
      </c>
      <c r="O31" s="245">
        <v>2.3854000000000002</v>
      </c>
      <c r="P31" s="245">
        <v>2.5468999999999999</v>
      </c>
      <c r="Q31" s="245">
        <v>2.7919</v>
      </c>
    </row>
    <row r="32" spans="1:17" x14ac:dyDescent="0.3">
      <c r="A32" s="186">
        <v>42418</v>
      </c>
      <c r="B32" s="219">
        <v>1.9120999999999999E-2</v>
      </c>
      <c r="C32" s="219">
        <v>2.2487E-2</v>
      </c>
      <c r="D32" s="219">
        <v>2.4546000000000002E-2</v>
      </c>
      <c r="E32" s="219"/>
      <c r="G32" s="243">
        <f t="shared" si="1"/>
        <v>42418</v>
      </c>
      <c r="H32" s="244">
        <f t="shared" si="2"/>
        <v>1.9539000000000001E-2</v>
      </c>
      <c r="I32" s="244">
        <f t="shared" si="2"/>
        <v>2.3685999999999999E-2</v>
      </c>
      <c r="J32" s="244">
        <f t="shared" si="2"/>
        <v>2.5571999999999998E-2</v>
      </c>
      <c r="K32" s="244">
        <f t="shared" si="2"/>
        <v>2.6791999999999996E-2</v>
      </c>
      <c r="M32" s="186">
        <v>42418</v>
      </c>
      <c r="N32" s="245">
        <v>1.9539</v>
      </c>
      <c r="O32" s="245">
        <v>2.3685999999999998</v>
      </c>
      <c r="P32" s="245">
        <v>2.5571999999999999</v>
      </c>
      <c r="Q32" s="245">
        <v>2.6791999999999998</v>
      </c>
    </row>
    <row r="33" spans="1:17" x14ac:dyDescent="0.3">
      <c r="A33" s="186">
        <v>42419</v>
      </c>
      <c r="B33" s="219">
        <v>1.8943000000000002E-2</v>
      </c>
      <c r="C33" s="219">
        <v>2.2697999999999999E-2</v>
      </c>
      <c r="D33" s="219">
        <v>2.3961E-2</v>
      </c>
      <c r="E33" s="219"/>
      <c r="G33" s="243">
        <f t="shared" si="1"/>
        <v>42419</v>
      </c>
      <c r="H33" s="244">
        <f t="shared" si="2"/>
        <v>1.9367000000000002E-2</v>
      </c>
      <c r="I33" s="244">
        <f t="shared" si="2"/>
        <v>2.3424999999999998E-2</v>
      </c>
      <c r="J33" s="244">
        <f t="shared" si="2"/>
        <v>2.5104000000000001E-2</v>
      </c>
      <c r="K33" s="244">
        <f t="shared" si="2"/>
        <v>2.7948000000000001E-2</v>
      </c>
      <c r="M33" s="186">
        <v>42419</v>
      </c>
      <c r="N33" s="245">
        <v>1.9367000000000001</v>
      </c>
      <c r="O33" s="245">
        <v>2.3424999999999998</v>
      </c>
      <c r="P33" s="245">
        <v>2.5104000000000002</v>
      </c>
      <c r="Q33" s="245">
        <v>2.7948</v>
      </c>
    </row>
    <row r="34" spans="1:17" x14ac:dyDescent="0.3">
      <c r="A34" s="186">
        <v>42422</v>
      </c>
      <c r="B34" s="219">
        <v>1.9112000000000001E-2</v>
      </c>
      <c r="C34" s="219">
        <v>2.2631000000000002E-2</v>
      </c>
      <c r="D34" s="219">
        <v>2.4094999999999998E-2</v>
      </c>
      <c r="E34" s="219"/>
      <c r="G34" s="243">
        <f t="shared" si="1"/>
        <v>42422</v>
      </c>
      <c r="H34" s="244">
        <f t="shared" si="2"/>
        <v>1.9521E-2</v>
      </c>
      <c r="I34" s="244">
        <f t="shared" si="2"/>
        <v>2.3395000000000003E-2</v>
      </c>
      <c r="J34" s="244">
        <f t="shared" si="2"/>
        <v>2.4811999999999997E-2</v>
      </c>
      <c r="K34" s="244">
        <f t="shared" si="2"/>
        <v>2.7274E-2</v>
      </c>
      <c r="M34" s="186">
        <v>42422</v>
      </c>
      <c r="N34" s="245">
        <v>1.9520999999999999</v>
      </c>
      <c r="O34" s="245">
        <v>2.3395000000000001</v>
      </c>
      <c r="P34" s="245">
        <v>2.4811999999999999</v>
      </c>
      <c r="Q34" s="245">
        <v>2.7273999999999998</v>
      </c>
    </row>
    <row r="35" spans="1:17" x14ac:dyDescent="0.3">
      <c r="A35" s="186">
        <v>42423</v>
      </c>
      <c r="B35" s="219">
        <v>1.9220999999999999E-2</v>
      </c>
      <c r="C35" s="219">
        <v>2.2705000000000003E-2</v>
      </c>
      <c r="D35" s="219">
        <v>2.4451999999999998E-2</v>
      </c>
      <c r="E35" s="219"/>
      <c r="G35" s="243">
        <f t="shared" si="1"/>
        <v>42423</v>
      </c>
      <c r="H35" s="244">
        <f t="shared" si="2"/>
        <v>1.9621E-2</v>
      </c>
      <c r="I35" s="244">
        <f t="shared" si="2"/>
        <v>2.3488999999999999E-2</v>
      </c>
      <c r="J35" s="244">
        <f t="shared" si="2"/>
        <v>2.5027000000000001E-2</v>
      </c>
      <c r="K35" s="244">
        <f t="shared" si="2"/>
        <v>4.9000000000000002E-2</v>
      </c>
      <c r="M35" s="186">
        <v>42423</v>
      </c>
      <c r="N35" s="245">
        <v>1.9621</v>
      </c>
      <c r="O35" s="245">
        <v>2.3489</v>
      </c>
      <c r="P35" s="245">
        <v>2.5026999999999999</v>
      </c>
      <c r="Q35" s="245">
        <v>4.9000000000000004</v>
      </c>
    </row>
    <row r="36" spans="1:17" x14ac:dyDescent="0.3">
      <c r="A36" s="186">
        <v>42424</v>
      </c>
      <c r="B36" s="219">
        <v>1.9702000000000001E-2</v>
      </c>
      <c r="C36" s="219">
        <v>2.3377999999999999E-2</v>
      </c>
      <c r="D36" s="219">
        <v>2.5156000000000001E-2</v>
      </c>
      <c r="E36" s="219"/>
      <c r="G36" s="243">
        <f t="shared" si="1"/>
        <v>42424</v>
      </c>
      <c r="H36" s="244">
        <f t="shared" si="2"/>
        <v>2.0158999999999996E-2</v>
      </c>
      <c r="I36" s="244">
        <f t="shared" si="2"/>
        <v>2.4868999999999999E-2</v>
      </c>
      <c r="J36" s="244">
        <f t="shared" si="2"/>
        <v>2.5943999999999998E-2</v>
      </c>
      <c r="K36" s="244">
        <f t="shared" si="2"/>
        <v>2.7942999999999999E-2</v>
      </c>
      <c r="M36" s="186">
        <v>42424</v>
      </c>
      <c r="N36" s="245">
        <v>2.0158999999999998</v>
      </c>
      <c r="O36" s="245">
        <v>2.4868999999999999</v>
      </c>
      <c r="P36" s="245">
        <v>2.5943999999999998</v>
      </c>
      <c r="Q36" s="245">
        <v>2.7942999999999998</v>
      </c>
    </row>
    <row r="37" spans="1:17" x14ac:dyDescent="0.3">
      <c r="A37" s="186">
        <v>42425</v>
      </c>
      <c r="B37" s="219">
        <v>2.1145999999999998E-2</v>
      </c>
      <c r="C37" s="219">
        <v>2.3027000000000002E-2</v>
      </c>
      <c r="D37" s="219">
        <v>2.6424E-2</v>
      </c>
      <c r="E37" s="219">
        <v>3.0976E-2</v>
      </c>
      <c r="G37" s="243">
        <f t="shared" si="1"/>
        <v>42425</v>
      </c>
      <c r="H37" s="244">
        <f t="shared" si="2"/>
        <v>2.1692999999999997E-2</v>
      </c>
      <c r="I37" s="244">
        <f t="shared" si="2"/>
        <v>2.4716000000000002E-2</v>
      </c>
      <c r="J37" s="244">
        <f t="shared" si="2"/>
        <v>3.0043E-2</v>
      </c>
      <c r="K37" s="244">
        <f t="shared" si="2"/>
        <v>3.1387999999999999E-2</v>
      </c>
      <c r="M37" s="186">
        <v>42425</v>
      </c>
      <c r="N37" s="245">
        <v>2.1692999999999998</v>
      </c>
      <c r="O37" s="245">
        <v>2.4716</v>
      </c>
      <c r="P37" s="245">
        <v>3.0043000000000002</v>
      </c>
      <c r="Q37" s="245">
        <v>3.1387999999999998</v>
      </c>
    </row>
    <row r="38" spans="1:17" x14ac:dyDescent="0.3">
      <c r="A38" s="186">
        <v>42426</v>
      </c>
      <c r="B38" s="219">
        <v>2.0330000000000001E-2</v>
      </c>
      <c r="C38" s="219">
        <v>2.3073E-2</v>
      </c>
      <c r="D38" s="219">
        <v>2.8622999999999999E-2</v>
      </c>
      <c r="E38" s="219">
        <v>3.1889000000000001E-2</v>
      </c>
      <c r="G38" s="243">
        <f t="shared" si="1"/>
        <v>42426</v>
      </c>
      <c r="H38" s="244">
        <f t="shared" si="2"/>
        <v>2.0919E-2</v>
      </c>
      <c r="I38" s="244">
        <f t="shared" si="2"/>
        <v>2.5049000000000002E-2</v>
      </c>
      <c r="J38" s="244">
        <f t="shared" si="2"/>
        <v>3.2249E-2</v>
      </c>
      <c r="K38" s="244">
        <f t="shared" si="2"/>
        <v>3.3875999999999996E-2</v>
      </c>
      <c r="M38" s="186">
        <v>42426</v>
      </c>
      <c r="N38" s="245">
        <v>2.0918999999999999</v>
      </c>
      <c r="O38" s="245">
        <v>2.5049000000000001</v>
      </c>
      <c r="P38" s="245">
        <v>3.2248999999999999</v>
      </c>
      <c r="Q38" s="245">
        <v>3.3875999999999999</v>
      </c>
    </row>
    <row r="39" spans="1:17" x14ac:dyDescent="0.3">
      <c r="A39" s="186">
        <v>42429</v>
      </c>
      <c r="B39" s="219">
        <v>1.9826E-2</v>
      </c>
      <c r="C39" s="219">
        <v>2.3374000000000002E-2</v>
      </c>
      <c r="D39" s="219">
        <v>2.8513999999999998E-2</v>
      </c>
      <c r="E39" s="219">
        <v>2.8799999999999999E-2</v>
      </c>
      <c r="G39" s="243">
        <f t="shared" si="1"/>
        <v>42429</v>
      </c>
      <c r="H39" s="244">
        <f t="shared" si="2"/>
        <v>2.0272000000000002E-2</v>
      </c>
      <c r="I39" s="244">
        <f t="shared" si="2"/>
        <v>2.5830000000000002E-2</v>
      </c>
      <c r="J39" s="244">
        <f t="shared" si="2"/>
        <v>2.9505E-2</v>
      </c>
      <c r="K39" s="244">
        <f t="shared" si="2"/>
        <v>3.1465E-2</v>
      </c>
      <c r="M39" s="186">
        <v>42429</v>
      </c>
      <c r="N39" s="245">
        <v>2.0272000000000001</v>
      </c>
      <c r="O39" s="245">
        <v>2.5830000000000002</v>
      </c>
      <c r="P39" s="245">
        <v>2.9504999999999999</v>
      </c>
      <c r="Q39" s="245">
        <v>3.1465000000000001</v>
      </c>
    </row>
    <row r="40" spans="1:17" x14ac:dyDescent="0.3">
      <c r="A40" s="186">
        <v>42430</v>
      </c>
      <c r="B40" s="219">
        <v>1.9436999999999999E-2</v>
      </c>
      <c r="C40" s="219">
        <v>2.2759999999999999E-2</v>
      </c>
      <c r="D40" s="219">
        <v>2.7082000000000002E-2</v>
      </c>
      <c r="E40" s="219"/>
      <c r="G40" s="243">
        <f t="shared" si="1"/>
        <v>42430</v>
      </c>
      <c r="H40" s="244">
        <f t="shared" si="2"/>
        <v>1.9864E-2</v>
      </c>
      <c r="I40" s="244">
        <f t="shared" si="2"/>
        <v>2.4247000000000001E-2</v>
      </c>
      <c r="J40" s="244">
        <f t="shared" si="2"/>
        <v>2.8056000000000001E-2</v>
      </c>
      <c r="K40" s="244">
        <f t="shared" si="2"/>
        <v>2.9073999999999999E-2</v>
      </c>
      <c r="M40" s="186">
        <v>42430</v>
      </c>
      <c r="N40" s="245">
        <v>1.9863999999999999</v>
      </c>
      <c r="O40" s="245">
        <v>2.4247000000000001</v>
      </c>
      <c r="P40" s="245">
        <v>2.8056000000000001</v>
      </c>
      <c r="Q40" s="245">
        <v>2.9074</v>
      </c>
    </row>
    <row r="41" spans="1:17" x14ac:dyDescent="0.3">
      <c r="A41" s="186">
        <v>42431</v>
      </c>
      <c r="B41" s="219">
        <v>1.9456999999999999E-2</v>
      </c>
      <c r="C41" s="219">
        <v>2.2851E-2</v>
      </c>
      <c r="D41" s="219">
        <v>2.5960999999999998E-2</v>
      </c>
      <c r="E41" s="219"/>
      <c r="G41" s="243">
        <f t="shared" si="1"/>
        <v>42431</v>
      </c>
      <c r="H41" s="244">
        <f t="shared" si="2"/>
        <v>1.9826999999999997E-2</v>
      </c>
      <c r="I41" s="244">
        <f t="shared" si="2"/>
        <v>2.3809999999999998E-2</v>
      </c>
      <c r="J41" s="244">
        <f t="shared" si="2"/>
        <v>2.6692E-2</v>
      </c>
      <c r="K41" s="244">
        <f t="shared" si="2"/>
        <v>2.8020999999999997E-2</v>
      </c>
      <c r="M41" s="186">
        <v>42431</v>
      </c>
      <c r="N41" s="245">
        <v>1.9826999999999999</v>
      </c>
      <c r="O41" s="245">
        <v>2.3809999999999998</v>
      </c>
      <c r="P41" s="245">
        <v>2.6692</v>
      </c>
      <c r="Q41" s="245">
        <v>2.8020999999999998</v>
      </c>
    </row>
    <row r="42" spans="1:17" x14ac:dyDescent="0.3">
      <c r="A42" s="186">
        <v>42432</v>
      </c>
      <c r="B42" s="219">
        <v>1.9386E-2</v>
      </c>
      <c r="C42" s="219">
        <v>2.2700999999999999E-2</v>
      </c>
      <c r="D42" s="219">
        <v>2.5499999999999998E-2</v>
      </c>
      <c r="E42" s="219"/>
      <c r="G42" s="243">
        <f t="shared" si="1"/>
        <v>42432</v>
      </c>
      <c r="H42" s="244">
        <f t="shared" si="2"/>
        <v>1.9758000000000001E-2</v>
      </c>
      <c r="I42" s="244">
        <f t="shared" si="2"/>
        <v>2.3450000000000002E-2</v>
      </c>
      <c r="J42" s="244">
        <f t="shared" si="2"/>
        <v>2.5776E-2</v>
      </c>
      <c r="K42" s="244">
        <f t="shared" si="2"/>
        <v>2.6962E-2</v>
      </c>
      <c r="M42" s="186">
        <v>42432</v>
      </c>
      <c r="N42" s="245">
        <v>1.9758</v>
      </c>
      <c r="O42" s="245">
        <v>2.3450000000000002</v>
      </c>
      <c r="P42" s="245">
        <v>2.5775999999999999</v>
      </c>
      <c r="Q42" s="245">
        <v>2.6962000000000002</v>
      </c>
    </row>
    <row r="43" spans="1:17" x14ac:dyDescent="0.3">
      <c r="A43" s="186">
        <v>42433</v>
      </c>
      <c r="B43" s="219">
        <v>1.9299E-2</v>
      </c>
      <c r="C43" s="219">
        <v>2.2728000000000002E-2</v>
      </c>
      <c r="D43" s="219">
        <v>2.5000000000000001E-2</v>
      </c>
      <c r="E43" s="219"/>
      <c r="G43" s="243">
        <f t="shared" si="1"/>
        <v>42433</v>
      </c>
      <c r="H43" s="244">
        <f t="shared" si="2"/>
        <v>1.9689000000000002E-2</v>
      </c>
      <c r="I43" s="244">
        <f t="shared" si="2"/>
        <v>2.3347000000000003E-2</v>
      </c>
      <c r="J43" s="244">
        <f t="shared" si="2"/>
        <v>2.4961000000000001E-2</v>
      </c>
      <c r="K43" s="244">
        <f t="shared" si="2"/>
        <v>2.75E-2</v>
      </c>
      <c r="M43" s="186">
        <v>42433</v>
      </c>
      <c r="N43" s="245">
        <v>1.9689000000000001</v>
      </c>
      <c r="O43" s="245">
        <v>2.3347000000000002</v>
      </c>
      <c r="P43" s="245">
        <v>2.4961000000000002</v>
      </c>
      <c r="Q43" s="245">
        <v>2.75</v>
      </c>
    </row>
    <row r="44" spans="1:17" x14ac:dyDescent="0.3">
      <c r="A44" s="186">
        <v>42436</v>
      </c>
      <c r="B44" s="219">
        <v>1.9417E-2</v>
      </c>
      <c r="C44" s="219">
        <v>2.2726000000000003E-2</v>
      </c>
      <c r="D44" s="219">
        <v>2.4820999999999999E-2</v>
      </c>
      <c r="E44" s="219"/>
      <c r="G44" s="243">
        <f t="shared" si="1"/>
        <v>42436</v>
      </c>
      <c r="H44" s="244">
        <f t="shared" si="2"/>
        <v>1.9802E-2</v>
      </c>
      <c r="I44" s="244">
        <f t="shared" si="2"/>
        <v>2.3611E-2</v>
      </c>
      <c r="J44" s="244">
        <f t="shared" si="2"/>
        <v>2.5522999999999997E-2</v>
      </c>
      <c r="K44" s="244">
        <f t="shared" si="2"/>
        <v>2.6345E-2</v>
      </c>
      <c r="M44" s="186">
        <v>42436</v>
      </c>
      <c r="N44" s="245">
        <v>1.9802</v>
      </c>
      <c r="O44" s="245">
        <v>2.3611</v>
      </c>
      <c r="P44" s="245">
        <v>2.5522999999999998</v>
      </c>
      <c r="Q44" s="245">
        <v>2.6345000000000001</v>
      </c>
    </row>
    <row r="45" spans="1:17" x14ac:dyDescent="0.3">
      <c r="A45" s="186">
        <v>42437</v>
      </c>
      <c r="B45" s="219">
        <v>1.9426000000000002E-2</v>
      </c>
      <c r="C45" s="219">
        <v>2.2787000000000002E-2</v>
      </c>
      <c r="D45" s="219">
        <v>2.5045999999999999E-2</v>
      </c>
      <c r="E45" s="219"/>
      <c r="G45" s="243">
        <f t="shared" si="1"/>
        <v>42437</v>
      </c>
      <c r="H45" s="244">
        <f t="shared" si="2"/>
        <v>1.9799999999999998E-2</v>
      </c>
      <c r="I45" s="244">
        <f t="shared" si="2"/>
        <v>2.3722E-2</v>
      </c>
      <c r="J45" s="244">
        <f t="shared" si="2"/>
        <v>2.5302999999999999E-2</v>
      </c>
      <c r="K45" s="244">
        <f t="shared" si="2"/>
        <v>2.5607000000000001E-2</v>
      </c>
      <c r="M45" s="186">
        <v>42437</v>
      </c>
      <c r="N45" s="245">
        <v>1.98</v>
      </c>
      <c r="O45" s="245">
        <v>2.3721999999999999</v>
      </c>
      <c r="P45" s="245">
        <v>2.5303</v>
      </c>
      <c r="Q45" s="245">
        <v>2.5607000000000002</v>
      </c>
    </row>
    <row r="46" spans="1:17" x14ac:dyDescent="0.3">
      <c r="A46" s="186">
        <v>42438</v>
      </c>
      <c r="B46" s="219">
        <v>1.9411999999999999E-2</v>
      </c>
      <c r="C46" s="219">
        <v>2.2599999999999999E-2</v>
      </c>
      <c r="D46" s="219">
        <v>2.4860000000000004E-2</v>
      </c>
      <c r="E46" s="219"/>
      <c r="G46" s="243">
        <f t="shared" si="1"/>
        <v>42438</v>
      </c>
      <c r="H46" s="244">
        <f t="shared" si="2"/>
        <v>1.9820999999999998E-2</v>
      </c>
      <c r="I46" s="244">
        <f t="shared" si="2"/>
        <v>2.3380000000000001E-2</v>
      </c>
      <c r="J46" s="244">
        <f t="shared" si="2"/>
        <v>2.5217999999999997E-2</v>
      </c>
      <c r="K46" s="244">
        <f t="shared" si="2"/>
        <v>2.5832999999999998E-2</v>
      </c>
      <c r="M46" s="186">
        <v>42438</v>
      </c>
      <c r="N46" s="245">
        <v>1.9821</v>
      </c>
      <c r="O46" s="245">
        <v>2.3380000000000001</v>
      </c>
      <c r="P46" s="245">
        <v>2.5217999999999998</v>
      </c>
      <c r="Q46" s="245">
        <v>2.5832999999999999</v>
      </c>
    </row>
    <row r="47" spans="1:17" x14ac:dyDescent="0.3">
      <c r="A47" s="186">
        <v>42439</v>
      </c>
      <c r="B47" s="219">
        <v>1.9408999999999999E-2</v>
      </c>
      <c r="C47" s="219">
        <v>2.2792E-2</v>
      </c>
      <c r="D47" s="219">
        <v>2.5059999999999999E-2</v>
      </c>
      <c r="E47" s="219"/>
      <c r="G47" s="243">
        <f t="shared" si="1"/>
        <v>42439</v>
      </c>
      <c r="H47" s="244">
        <f t="shared" si="2"/>
        <v>1.9838000000000001E-2</v>
      </c>
      <c r="I47" s="244">
        <f t="shared" si="2"/>
        <v>2.3584000000000001E-2</v>
      </c>
      <c r="J47" s="244">
        <f t="shared" si="2"/>
        <v>2.5259999999999998E-2</v>
      </c>
      <c r="K47" s="244">
        <f t="shared" si="2"/>
        <v>2.5792000000000002E-2</v>
      </c>
      <c r="M47" s="186">
        <v>42439</v>
      </c>
      <c r="N47" s="245">
        <v>1.9838</v>
      </c>
      <c r="O47" s="245">
        <v>2.3584000000000001</v>
      </c>
      <c r="P47" s="245">
        <v>2.5259999999999998</v>
      </c>
      <c r="Q47" s="245">
        <v>2.5792000000000002</v>
      </c>
    </row>
    <row r="48" spans="1:17" x14ac:dyDescent="0.3">
      <c r="A48" s="186">
        <v>42440</v>
      </c>
      <c r="B48" s="219">
        <v>1.9391000000000002E-2</v>
      </c>
      <c r="C48" s="219">
        <v>2.2789E-2</v>
      </c>
      <c r="D48" s="219">
        <v>2.5281999999999999E-2</v>
      </c>
      <c r="E48" s="219"/>
      <c r="G48" s="243">
        <f t="shared" si="1"/>
        <v>42440</v>
      </c>
      <c r="H48" s="244">
        <f t="shared" si="2"/>
        <v>1.9806000000000001E-2</v>
      </c>
      <c r="I48" s="244">
        <f t="shared" si="2"/>
        <v>2.3248000000000001E-2</v>
      </c>
      <c r="J48" s="244">
        <f t="shared" si="2"/>
        <v>2.5529000000000003E-2</v>
      </c>
      <c r="K48" s="244">
        <f t="shared" si="2"/>
        <v>2.6225999999999999E-2</v>
      </c>
      <c r="M48" s="186">
        <v>42440</v>
      </c>
      <c r="N48" s="245">
        <v>1.9805999999999999</v>
      </c>
      <c r="O48" s="245">
        <v>2.3248000000000002</v>
      </c>
      <c r="P48" s="245">
        <v>2.5529000000000002</v>
      </c>
      <c r="Q48" s="245">
        <v>2.6225999999999998</v>
      </c>
    </row>
    <row r="49" spans="1:17" x14ac:dyDescent="0.3">
      <c r="A49" s="186">
        <v>42443</v>
      </c>
      <c r="B49" s="219">
        <v>1.9450000000000002E-2</v>
      </c>
      <c r="C49" s="219">
        <v>2.2692999999999998E-2</v>
      </c>
      <c r="D49" s="219">
        <v>2.4990000000000002E-2</v>
      </c>
      <c r="E49" s="219">
        <v>2.6499999999999999E-2</v>
      </c>
      <c r="G49" s="243">
        <f t="shared" si="1"/>
        <v>42443</v>
      </c>
      <c r="H49" s="244">
        <f t="shared" si="2"/>
        <v>1.9906999999999998E-2</v>
      </c>
      <c r="I49" s="244">
        <f t="shared" si="2"/>
        <v>2.3713000000000001E-2</v>
      </c>
      <c r="J49" s="244">
        <f t="shared" si="2"/>
        <v>2.5377E-2</v>
      </c>
      <c r="K49" s="244">
        <f t="shared" si="2"/>
        <v>2.6863999999999999E-2</v>
      </c>
      <c r="M49" s="186">
        <v>42443</v>
      </c>
      <c r="N49" s="245">
        <v>1.9906999999999999</v>
      </c>
      <c r="O49" s="245">
        <v>2.3713000000000002</v>
      </c>
      <c r="P49" s="245">
        <v>2.5377000000000001</v>
      </c>
      <c r="Q49" s="245">
        <v>2.6863999999999999</v>
      </c>
    </row>
    <row r="50" spans="1:17" x14ac:dyDescent="0.3">
      <c r="A50" s="186">
        <v>42444</v>
      </c>
      <c r="B50" s="219">
        <v>1.9450000000000002E-2</v>
      </c>
      <c r="C50" s="219">
        <v>2.2893E-2</v>
      </c>
      <c r="D50" s="219">
        <v>2.4986999999999999E-2</v>
      </c>
      <c r="E50" s="219">
        <v>2.5499999999999998E-2</v>
      </c>
      <c r="G50" s="243">
        <f t="shared" si="1"/>
        <v>42444</v>
      </c>
      <c r="H50" s="244">
        <f t="shared" si="2"/>
        <v>1.9900999999999999E-2</v>
      </c>
      <c r="I50" s="244">
        <f t="shared" si="2"/>
        <v>2.3730999999999999E-2</v>
      </c>
      <c r="J50" s="244">
        <f t="shared" si="2"/>
        <v>2.5184000000000002E-2</v>
      </c>
      <c r="K50" s="244">
        <f t="shared" si="2"/>
        <v>2.7743000000000004E-2</v>
      </c>
      <c r="M50" s="186">
        <v>42444</v>
      </c>
      <c r="N50" s="245">
        <v>1.9901</v>
      </c>
      <c r="O50" s="245">
        <v>2.3731</v>
      </c>
      <c r="P50" s="245">
        <v>2.5184000000000002</v>
      </c>
      <c r="Q50" s="245">
        <v>2.7743000000000002</v>
      </c>
    </row>
    <row r="51" spans="1:17" x14ac:dyDescent="0.3">
      <c r="A51" s="186">
        <v>42445</v>
      </c>
      <c r="B51" s="219">
        <v>1.9481999999999999E-2</v>
      </c>
      <c r="C51" s="219">
        <v>2.2884999999999999E-2</v>
      </c>
      <c r="D51" s="219">
        <v>2.4875999999999999E-2</v>
      </c>
      <c r="E51" s="219">
        <v>2.9363999999999998E-2</v>
      </c>
      <c r="G51" s="243">
        <f t="shared" si="1"/>
        <v>42445</v>
      </c>
      <c r="H51" s="244">
        <f t="shared" si="2"/>
        <v>1.9918000000000002E-2</v>
      </c>
      <c r="I51" s="244">
        <f t="shared" si="2"/>
        <v>2.3909E-2</v>
      </c>
      <c r="J51" s="244">
        <f t="shared" si="2"/>
        <v>2.5028000000000002E-2</v>
      </c>
      <c r="K51" s="244">
        <f t="shared" si="2"/>
        <v>2.8863E-2</v>
      </c>
      <c r="M51" s="186">
        <v>42445</v>
      </c>
      <c r="N51" s="245">
        <v>1.9918</v>
      </c>
      <c r="O51" s="245">
        <v>2.3908999999999998</v>
      </c>
      <c r="P51" s="245">
        <v>2.5028000000000001</v>
      </c>
      <c r="Q51" s="245">
        <v>2.8862999999999999</v>
      </c>
    </row>
    <row r="52" spans="1:17" x14ac:dyDescent="0.3">
      <c r="A52" s="186">
        <v>42446</v>
      </c>
      <c r="B52" s="219">
        <v>1.9706999999999999E-2</v>
      </c>
      <c r="C52" s="219">
        <v>2.2999000000000002E-2</v>
      </c>
      <c r="D52" s="219">
        <v>2.5424000000000002E-2</v>
      </c>
      <c r="E52" s="219">
        <v>2.5966999999999997E-2</v>
      </c>
      <c r="G52" s="243">
        <f t="shared" si="1"/>
        <v>42446</v>
      </c>
      <c r="H52" s="244">
        <f t="shared" si="2"/>
        <v>2.0219999999999998E-2</v>
      </c>
      <c r="I52" s="244">
        <f t="shared" si="2"/>
        <v>2.4133000000000002E-2</v>
      </c>
      <c r="J52" s="244">
        <f t="shared" si="2"/>
        <v>2.6389999999999997E-2</v>
      </c>
      <c r="K52" s="244">
        <f t="shared" si="2"/>
        <v>2.8736999999999999E-2</v>
      </c>
      <c r="M52" s="186">
        <v>42446</v>
      </c>
      <c r="N52" s="245">
        <v>2.0219999999999998</v>
      </c>
      <c r="O52" s="245">
        <v>2.4133</v>
      </c>
      <c r="P52" s="245">
        <v>2.6389999999999998</v>
      </c>
      <c r="Q52" s="245">
        <v>2.8736999999999999</v>
      </c>
    </row>
    <row r="53" spans="1:17" x14ac:dyDescent="0.3">
      <c r="A53" s="186">
        <v>42447</v>
      </c>
      <c r="B53" s="219">
        <v>2.0209999999999999E-2</v>
      </c>
      <c r="C53" s="219">
        <v>2.3172000000000002E-2</v>
      </c>
      <c r="D53" s="219">
        <v>2.7339000000000002E-2</v>
      </c>
      <c r="E53" s="219">
        <v>3.1265000000000001E-2</v>
      </c>
      <c r="G53" s="243">
        <f t="shared" si="1"/>
        <v>42447</v>
      </c>
      <c r="H53" s="244">
        <f t="shared" si="2"/>
        <v>2.0809000000000001E-2</v>
      </c>
      <c r="I53" s="244">
        <f t="shared" si="2"/>
        <v>2.5180999999999999E-2</v>
      </c>
      <c r="J53" s="244">
        <f t="shared" si="2"/>
        <v>3.0821999999999999E-2</v>
      </c>
      <c r="K53" s="244">
        <f t="shared" si="2"/>
        <v>3.1808999999999997E-2</v>
      </c>
      <c r="M53" s="186">
        <v>42447</v>
      </c>
      <c r="N53" s="245">
        <v>2.0809000000000002</v>
      </c>
      <c r="O53" s="245">
        <v>2.5181</v>
      </c>
      <c r="P53" s="245">
        <v>3.0821999999999998</v>
      </c>
      <c r="Q53" s="245">
        <v>3.1808999999999998</v>
      </c>
    </row>
    <row r="54" spans="1:17" x14ac:dyDescent="0.3">
      <c r="A54" s="186">
        <v>42450</v>
      </c>
      <c r="B54" s="219">
        <v>2.0036000000000002E-2</v>
      </c>
      <c r="C54" s="219">
        <v>2.3281999999999997E-2</v>
      </c>
      <c r="D54" s="219">
        <v>2.7797000000000002E-2</v>
      </c>
      <c r="E54" s="219">
        <v>3.2521000000000001E-2</v>
      </c>
      <c r="G54" s="243">
        <f t="shared" si="1"/>
        <v>42450</v>
      </c>
      <c r="H54" s="244">
        <f t="shared" si="2"/>
        <v>2.0697999999999998E-2</v>
      </c>
      <c r="I54" s="244">
        <f t="shared" si="2"/>
        <v>2.5932E-2</v>
      </c>
      <c r="J54" s="244">
        <f t="shared" si="2"/>
        <v>2.9281999999999999E-2</v>
      </c>
      <c r="K54" s="244">
        <f t="shared" si="2"/>
        <v>3.2829000000000004E-2</v>
      </c>
      <c r="M54" s="186">
        <v>42450</v>
      </c>
      <c r="N54" s="245">
        <v>2.0697999999999999</v>
      </c>
      <c r="O54" s="245">
        <v>2.5931999999999999</v>
      </c>
      <c r="P54" s="245">
        <v>2.9281999999999999</v>
      </c>
      <c r="Q54" s="245">
        <v>3.2829000000000002</v>
      </c>
    </row>
    <row r="55" spans="1:17" x14ac:dyDescent="0.3">
      <c r="A55" s="186">
        <v>42451</v>
      </c>
      <c r="B55" s="219">
        <v>2.0430999999999998E-2</v>
      </c>
      <c r="C55" s="219">
        <v>2.3264999999999997E-2</v>
      </c>
      <c r="D55" s="219">
        <v>2.878E-2</v>
      </c>
      <c r="E55" s="219">
        <v>3.3097000000000001E-2</v>
      </c>
      <c r="G55" s="243">
        <f t="shared" si="1"/>
        <v>42451</v>
      </c>
      <c r="H55" s="244">
        <f t="shared" si="2"/>
        <v>2.1133000000000002E-2</v>
      </c>
      <c r="I55" s="244">
        <f t="shared" si="2"/>
        <v>2.5623E-2</v>
      </c>
      <c r="J55" s="244">
        <f t="shared" si="2"/>
        <v>3.0485999999999999E-2</v>
      </c>
      <c r="K55" s="244">
        <f t="shared" si="2"/>
        <v>3.3556000000000002E-2</v>
      </c>
      <c r="M55" s="186">
        <v>42451</v>
      </c>
      <c r="N55" s="245">
        <v>2.1133000000000002</v>
      </c>
      <c r="O55" s="245">
        <v>2.5623</v>
      </c>
      <c r="P55" s="245">
        <v>3.0486</v>
      </c>
      <c r="Q55" s="245">
        <v>3.3555999999999999</v>
      </c>
    </row>
    <row r="56" spans="1:17" x14ac:dyDescent="0.3">
      <c r="A56" s="186">
        <v>42452</v>
      </c>
      <c r="B56" s="219">
        <v>1.9987999999999999E-2</v>
      </c>
      <c r="C56" s="219">
        <v>2.3709999999999998E-2</v>
      </c>
      <c r="D56" s="219">
        <v>2.7040000000000002E-2</v>
      </c>
      <c r="E56" s="219">
        <v>3.1932999999999996E-2</v>
      </c>
      <c r="G56" s="243">
        <f t="shared" si="1"/>
        <v>42452</v>
      </c>
      <c r="H56" s="244">
        <f t="shared" si="2"/>
        <v>2.0521999999999999E-2</v>
      </c>
      <c r="I56" s="244">
        <f t="shared" si="2"/>
        <v>2.5701000000000002E-2</v>
      </c>
      <c r="J56" s="244">
        <f t="shared" si="2"/>
        <v>2.8997999999999999E-2</v>
      </c>
      <c r="K56" s="244">
        <f t="shared" si="2"/>
        <v>3.3024999999999999E-2</v>
      </c>
      <c r="M56" s="186">
        <v>42452</v>
      </c>
      <c r="N56" s="245">
        <v>2.0522</v>
      </c>
      <c r="O56" s="245">
        <v>2.5701000000000001</v>
      </c>
      <c r="P56" s="245">
        <v>2.8997999999999999</v>
      </c>
      <c r="Q56" s="245">
        <v>3.3025000000000002</v>
      </c>
    </row>
    <row r="57" spans="1:17" x14ac:dyDescent="0.3">
      <c r="A57" s="186">
        <v>42453</v>
      </c>
      <c r="B57" s="219">
        <v>1.9816E-2</v>
      </c>
      <c r="C57" s="219">
        <v>2.3096000000000002E-2</v>
      </c>
      <c r="D57" s="219">
        <v>2.7255999999999999E-2</v>
      </c>
      <c r="E57" s="219"/>
      <c r="G57" s="243">
        <f t="shared" si="1"/>
        <v>42453</v>
      </c>
      <c r="H57" s="244">
        <f t="shared" si="2"/>
        <v>2.0268000000000001E-2</v>
      </c>
      <c r="I57" s="244">
        <f t="shared" si="2"/>
        <v>2.4493000000000001E-2</v>
      </c>
      <c r="J57" s="244">
        <f t="shared" si="2"/>
        <v>3.0543999999999998E-2</v>
      </c>
      <c r="K57" s="244">
        <f t="shared" si="2"/>
        <v>3.2705999999999999E-2</v>
      </c>
      <c r="M57" s="186">
        <v>42453</v>
      </c>
      <c r="N57" s="245">
        <v>2.0268000000000002</v>
      </c>
      <c r="O57" s="245">
        <v>2.4493</v>
      </c>
      <c r="P57" s="245">
        <v>3.0543999999999998</v>
      </c>
      <c r="Q57" s="245">
        <v>3.2706</v>
      </c>
    </row>
    <row r="58" spans="1:17" x14ac:dyDescent="0.3">
      <c r="A58" s="186">
        <v>42454</v>
      </c>
      <c r="B58" s="219">
        <v>1.9723999999999998E-2</v>
      </c>
      <c r="C58" s="219">
        <v>2.2946000000000001E-2</v>
      </c>
      <c r="D58" s="219">
        <v>2.7143999999999998E-2</v>
      </c>
      <c r="E58" s="219">
        <v>3.2000000000000001E-2</v>
      </c>
      <c r="G58" s="243">
        <f t="shared" si="1"/>
        <v>42454</v>
      </c>
      <c r="H58" s="244">
        <f t="shared" si="2"/>
        <v>2.0171999999999999E-2</v>
      </c>
      <c r="I58" s="244">
        <f t="shared" si="2"/>
        <v>2.4468E-2</v>
      </c>
      <c r="J58" s="244">
        <f t="shared" si="2"/>
        <v>3.0875E-2</v>
      </c>
      <c r="K58" s="244">
        <f t="shared" si="2"/>
        <v>3.1664999999999999E-2</v>
      </c>
      <c r="M58" s="186">
        <v>42454</v>
      </c>
      <c r="N58" s="245">
        <v>2.0171999999999999</v>
      </c>
      <c r="O58" s="245">
        <v>2.4468000000000001</v>
      </c>
      <c r="P58" s="245">
        <v>3.0874999999999999</v>
      </c>
      <c r="Q58" s="245">
        <v>3.1665000000000001</v>
      </c>
    </row>
    <row r="59" spans="1:17" x14ac:dyDescent="0.3">
      <c r="A59" s="186">
        <v>42457</v>
      </c>
      <c r="B59" s="219">
        <v>1.9869000000000001E-2</v>
      </c>
      <c r="C59" s="219">
        <v>2.3200999999999999E-2</v>
      </c>
      <c r="D59" s="219">
        <v>2.9237000000000003E-2</v>
      </c>
      <c r="E59" s="219">
        <v>3.1766999999999997E-2</v>
      </c>
      <c r="G59" s="243">
        <f t="shared" si="1"/>
        <v>42457</v>
      </c>
      <c r="H59" s="244">
        <f t="shared" si="2"/>
        <v>2.0374E-2</v>
      </c>
      <c r="I59" s="244">
        <f t="shared" si="2"/>
        <v>2.5241E-2</v>
      </c>
      <c r="J59" s="244">
        <f t="shared" si="2"/>
        <v>3.2043000000000002E-2</v>
      </c>
      <c r="K59" s="244">
        <f t="shared" si="2"/>
        <v>3.3034000000000001E-2</v>
      </c>
      <c r="M59" s="186">
        <v>42457</v>
      </c>
      <c r="N59" s="245">
        <v>2.0373999999999999</v>
      </c>
      <c r="O59" s="245">
        <v>2.5240999999999998</v>
      </c>
      <c r="P59" s="245">
        <v>3.2042999999999999</v>
      </c>
      <c r="Q59" s="245">
        <v>3.3033999999999999</v>
      </c>
    </row>
    <row r="60" spans="1:17" x14ac:dyDescent="0.3">
      <c r="A60" s="186">
        <v>42458</v>
      </c>
      <c r="B60" s="219">
        <v>2.0048E-2</v>
      </c>
      <c r="C60" s="219">
        <v>2.3082999999999999E-2</v>
      </c>
      <c r="D60" s="219">
        <v>2.9287000000000001E-2</v>
      </c>
      <c r="E60" s="219">
        <v>3.4161999999999998E-2</v>
      </c>
      <c r="G60" s="243">
        <f t="shared" si="1"/>
        <v>42458</v>
      </c>
      <c r="H60" s="244">
        <f t="shared" si="2"/>
        <v>2.0721E-2</v>
      </c>
      <c r="I60" s="244">
        <f t="shared" si="2"/>
        <v>2.5152000000000001E-2</v>
      </c>
      <c r="J60" s="244">
        <f t="shared" si="2"/>
        <v>3.3953999999999998E-2</v>
      </c>
      <c r="K60" s="244">
        <f t="shared" si="2"/>
        <v>3.5331000000000001E-2</v>
      </c>
      <c r="M60" s="186">
        <v>42458</v>
      </c>
      <c r="N60" s="245">
        <v>2.0720999999999998</v>
      </c>
      <c r="O60" s="245">
        <v>2.5152000000000001</v>
      </c>
      <c r="P60" s="245">
        <v>3.3954</v>
      </c>
      <c r="Q60" s="245">
        <v>3.5331000000000001</v>
      </c>
    </row>
    <row r="61" spans="1:17" x14ac:dyDescent="0.3">
      <c r="A61" s="186">
        <v>42459</v>
      </c>
      <c r="B61" s="219">
        <v>2.0245000000000003E-2</v>
      </c>
      <c r="C61" s="219">
        <v>2.4242E-2</v>
      </c>
      <c r="D61" s="219">
        <v>3.0417E-2</v>
      </c>
      <c r="E61" s="219">
        <v>3.5060000000000001E-2</v>
      </c>
      <c r="G61" s="243">
        <f t="shared" si="1"/>
        <v>42459</v>
      </c>
      <c r="H61" s="244">
        <f t="shared" si="2"/>
        <v>2.0951000000000001E-2</v>
      </c>
      <c r="I61" s="244">
        <f t="shared" si="2"/>
        <v>2.7876999999999999E-2</v>
      </c>
      <c r="J61" s="244">
        <f t="shared" si="2"/>
        <v>3.6013000000000003E-2</v>
      </c>
      <c r="K61" s="244">
        <f t="shared" si="2"/>
        <v>3.8441000000000003E-2</v>
      </c>
      <c r="M61" s="186">
        <v>42459</v>
      </c>
      <c r="N61" s="245">
        <v>2.0951</v>
      </c>
      <c r="O61" s="245">
        <v>2.7877000000000001</v>
      </c>
      <c r="P61" s="245">
        <v>3.6013000000000002</v>
      </c>
      <c r="Q61" s="245">
        <v>3.8441000000000001</v>
      </c>
    </row>
    <row r="62" spans="1:17" x14ac:dyDescent="0.3">
      <c r="A62" s="186">
        <v>42460</v>
      </c>
      <c r="B62" s="219">
        <v>2.0954999999999998E-2</v>
      </c>
      <c r="C62" s="219">
        <v>2.3443000000000002E-2</v>
      </c>
      <c r="D62" s="219">
        <v>3.5094E-2</v>
      </c>
      <c r="E62" s="219">
        <v>3.85E-2</v>
      </c>
      <c r="G62" s="243">
        <f t="shared" si="1"/>
        <v>42460</v>
      </c>
      <c r="H62" s="244">
        <f t="shared" si="2"/>
        <v>2.2027000000000001E-2</v>
      </c>
      <c r="I62" s="244">
        <f t="shared" si="2"/>
        <v>2.8519000000000003E-2</v>
      </c>
      <c r="J62" s="244">
        <f t="shared" si="2"/>
        <v>3.9357000000000003E-2</v>
      </c>
      <c r="K62" s="244">
        <f t="shared" si="2"/>
        <v>3.9961999999999998E-2</v>
      </c>
      <c r="M62" s="186">
        <v>42460</v>
      </c>
      <c r="N62" s="245">
        <v>2.2027000000000001</v>
      </c>
      <c r="O62" s="245">
        <v>2.8519000000000001</v>
      </c>
      <c r="P62" s="245">
        <v>3.9357000000000002</v>
      </c>
      <c r="Q62" s="245">
        <v>3.9962</v>
      </c>
    </row>
    <row r="63" spans="1:17" x14ac:dyDescent="0.3">
      <c r="A63" s="186">
        <v>42461</v>
      </c>
      <c r="B63" s="219">
        <v>1.9789000000000001E-2</v>
      </c>
      <c r="C63" s="219">
        <v>2.2858E-2</v>
      </c>
      <c r="D63" s="219">
        <v>3.1440999999999997E-2</v>
      </c>
      <c r="E63" s="219"/>
      <c r="G63" s="243">
        <f t="shared" si="1"/>
        <v>42461</v>
      </c>
      <c r="H63" s="244">
        <f t="shared" si="2"/>
        <v>2.0099999999999996E-2</v>
      </c>
      <c r="I63" s="244">
        <f t="shared" si="2"/>
        <v>2.4369000000000002E-2</v>
      </c>
      <c r="J63" s="244">
        <f t="shared" si="2"/>
        <v>3.3034000000000001E-2</v>
      </c>
      <c r="K63" s="244">
        <f t="shared" si="2"/>
        <v>3.1834000000000001E-2</v>
      </c>
      <c r="M63" s="186">
        <v>42461</v>
      </c>
      <c r="N63" s="245">
        <v>2.0099999999999998</v>
      </c>
      <c r="O63" s="245">
        <v>2.4369000000000001</v>
      </c>
      <c r="P63" s="245">
        <v>3.3033999999999999</v>
      </c>
      <c r="Q63" s="245">
        <v>3.1833999999999998</v>
      </c>
    </row>
    <row r="64" spans="1:17" x14ac:dyDescent="0.3">
      <c r="A64" s="186">
        <v>42465</v>
      </c>
      <c r="B64" s="219">
        <v>1.9640000000000001E-2</v>
      </c>
      <c r="C64" s="219">
        <v>2.2884000000000002E-2</v>
      </c>
      <c r="D64" s="219">
        <v>2.9132999999999999E-2</v>
      </c>
      <c r="E64" s="219"/>
      <c r="G64" s="243">
        <f t="shared" si="1"/>
        <v>42465</v>
      </c>
      <c r="H64" s="244">
        <f t="shared" si="2"/>
        <v>2.0048E-2</v>
      </c>
      <c r="I64" s="244">
        <f t="shared" si="2"/>
        <v>2.4192999999999999E-2</v>
      </c>
      <c r="J64" s="244">
        <f t="shared" si="2"/>
        <v>2.9283999999999998E-2</v>
      </c>
      <c r="K64" s="244">
        <f t="shared" si="2"/>
        <v>2.8871999999999998E-2</v>
      </c>
      <c r="M64" s="186">
        <v>42465</v>
      </c>
      <c r="N64" s="245">
        <v>2.0047999999999999</v>
      </c>
      <c r="O64" s="245">
        <v>2.4192999999999998</v>
      </c>
      <c r="P64" s="245">
        <v>2.9283999999999999</v>
      </c>
      <c r="Q64" s="245">
        <v>2.8872</v>
      </c>
    </row>
    <row r="65" spans="1:17" x14ac:dyDescent="0.3">
      <c r="A65" s="186">
        <v>42466</v>
      </c>
      <c r="B65" s="219">
        <v>1.9642E-2</v>
      </c>
      <c r="C65" s="219">
        <v>2.2780000000000002E-2</v>
      </c>
      <c r="D65" s="219">
        <v>2.7250999999999997E-2</v>
      </c>
      <c r="E65" s="219">
        <v>2.75E-2</v>
      </c>
      <c r="G65" s="243">
        <f t="shared" si="1"/>
        <v>42466</v>
      </c>
      <c r="H65" s="244">
        <f t="shared" si="2"/>
        <v>2.0059E-2</v>
      </c>
      <c r="I65" s="244">
        <f t="shared" si="2"/>
        <v>2.3906999999999998E-2</v>
      </c>
      <c r="J65" s="244">
        <f t="shared" si="2"/>
        <v>2.7271E-2</v>
      </c>
      <c r="K65" s="244">
        <f t="shared" si="2"/>
        <v>2.8113000000000003E-2</v>
      </c>
      <c r="M65" s="186">
        <v>42466</v>
      </c>
      <c r="N65" s="245">
        <v>2.0059</v>
      </c>
      <c r="O65" s="245">
        <v>2.3906999999999998</v>
      </c>
      <c r="P65" s="245">
        <v>2.7271000000000001</v>
      </c>
      <c r="Q65" s="245">
        <v>2.8113000000000001</v>
      </c>
    </row>
    <row r="66" spans="1:17" x14ac:dyDescent="0.3">
      <c r="A66" s="186">
        <v>42467</v>
      </c>
      <c r="B66" s="219">
        <v>1.9621E-2</v>
      </c>
      <c r="C66" s="219">
        <v>2.2863000000000001E-2</v>
      </c>
      <c r="D66" s="219">
        <v>2.6749999999999999E-2</v>
      </c>
      <c r="E66" s="219">
        <v>2.75E-2</v>
      </c>
      <c r="G66" s="243">
        <f t="shared" si="1"/>
        <v>42467</v>
      </c>
      <c r="H66" s="244">
        <f t="shared" si="2"/>
        <v>2.0007E-2</v>
      </c>
      <c r="I66" s="244">
        <f t="shared" si="2"/>
        <v>2.3849999999999996E-2</v>
      </c>
      <c r="J66" s="244">
        <f t="shared" si="2"/>
        <v>2.6909000000000002E-2</v>
      </c>
      <c r="K66" s="244">
        <f t="shared" si="2"/>
        <v>2.75E-2</v>
      </c>
      <c r="M66" s="186">
        <v>42467</v>
      </c>
      <c r="N66" s="245">
        <v>2.0007000000000001</v>
      </c>
      <c r="O66" s="245">
        <v>2.3849999999999998</v>
      </c>
      <c r="P66" s="245">
        <v>2.6909000000000001</v>
      </c>
      <c r="Q66" s="245">
        <v>2.75</v>
      </c>
    </row>
    <row r="67" spans="1:17" x14ac:dyDescent="0.3">
      <c r="A67" s="186">
        <v>42468</v>
      </c>
      <c r="B67" s="219">
        <v>1.9678000000000001E-2</v>
      </c>
      <c r="C67" s="219">
        <v>2.2584E-2</v>
      </c>
      <c r="D67" s="219">
        <v>2.6509000000000001E-2</v>
      </c>
      <c r="E67" s="219">
        <v>2.7619999999999999E-2</v>
      </c>
      <c r="G67" s="243">
        <f t="shared" ref="G67:G130" si="3">M67</f>
        <v>42468</v>
      </c>
      <c r="H67" s="244">
        <f t="shared" ref="H67:K130" si="4">N67/100</f>
        <v>2.0049000000000001E-2</v>
      </c>
      <c r="I67" s="244">
        <f t="shared" si="4"/>
        <v>2.3675999999999999E-2</v>
      </c>
      <c r="J67" s="244">
        <f t="shared" si="4"/>
        <v>2.6556000000000003E-2</v>
      </c>
      <c r="K67" s="244">
        <f t="shared" si="4"/>
        <v>2.7425000000000001E-2</v>
      </c>
      <c r="M67" s="186">
        <v>42468</v>
      </c>
      <c r="N67" s="245">
        <v>2.0049000000000001</v>
      </c>
      <c r="O67" s="245">
        <v>2.3675999999999999</v>
      </c>
      <c r="P67" s="245">
        <v>2.6556000000000002</v>
      </c>
      <c r="Q67" s="245">
        <v>2.7425000000000002</v>
      </c>
    </row>
    <row r="68" spans="1:17" x14ac:dyDescent="0.3">
      <c r="A68" s="186">
        <v>42471</v>
      </c>
      <c r="B68" s="219">
        <v>1.9746E-2</v>
      </c>
      <c r="C68" s="219">
        <v>2.2689000000000001E-2</v>
      </c>
      <c r="D68" s="219">
        <v>2.6499999999999999E-2</v>
      </c>
      <c r="E68" s="219">
        <v>2.7999999999999997E-2</v>
      </c>
      <c r="G68" s="243">
        <f t="shared" si="3"/>
        <v>42471</v>
      </c>
      <c r="H68" s="244">
        <f t="shared" si="4"/>
        <v>2.0145E-2</v>
      </c>
      <c r="I68" s="244">
        <f t="shared" si="4"/>
        <v>2.3675999999999999E-2</v>
      </c>
      <c r="J68" s="244">
        <f t="shared" si="4"/>
        <v>2.6553E-2</v>
      </c>
      <c r="K68" s="244">
        <f t="shared" si="4"/>
        <v>2.7746E-2</v>
      </c>
      <c r="M68" s="186">
        <v>42471</v>
      </c>
      <c r="N68" s="245">
        <v>2.0145</v>
      </c>
      <c r="O68" s="245">
        <v>2.3675999999999999</v>
      </c>
      <c r="P68" s="245">
        <v>2.6553</v>
      </c>
      <c r="Q68" s="245">
        <v>2.7746</v>
      </c>
    </row>
    <row r="69" spans="1:17" x14ac:dyDescent="0.3">
      <c r="A69" s="186">
        <v>42472</v>
      </c>
      <c r="B69" s="219">
        <v>1.9732E-2</v>
      </c>
      <c r="C69" s="219">
        <v>2.3085000000000001E-2</v>
      </c>
      <c r="D69" s="219">
        <v>2.6503000000000002E-2</v>
      </c>
      <c r="E69" s="219">
        <v>2.6699999999999998E-2</v>
      </c>
      <c r="G69" s="243">
        <f t="shared" si="3"/>
        <v>42472</v>
      </c>
      <c r="H69" s="244">
        <f t="shared" si="4"/>
        <v>2.0124E-2</v>
      </c>
      <c r="I69" s="244">
        <f t="shared" si="4"/>
        <v>2.4264999999999998E-2</v>
      </c>
      <c r="J69" s="244">
        <f t="shared" si="4"/>
        <v>2.7189999999999999E-2</v>
      </c>
      <c r="K69" s="244">
        <f t="shared" si="4"/>
        <v>2.8783E-2</v>
      </c>
      <c r="M69" s="186">
        <v>42472</v>
      </c>
      <c r="N69" s="245">
        <v>2.0124</v>
      </c>
      <c r="O69" s="245">
        <v>2.4264999999999999</v>
      </c>
      <c r="P69" s="245">
        <v>2.7189999999999999</v>
      </c>
      <c r="Q69" s="245">
        <v>2.8782999999999999</v>
      </c>
    </row>
    <row r="70" spans="1:17" x14ac:dyDescent="0.3">
      <c r="A70" s="186">
        <v>42473</v>
      </c>
      <c r="B70" s="219">
        <v>1.9862000000000001E-2</v>
      </c>
      <c r="C70" s="219">
        <v>2.3355999999999998E-2</v>
      </c>
      <c r="D70" s="219">
        <v>2.6734000000000001E-2</v>
      </c>
      <c r="E70" s="219">
        <v>2.9857000000000002E-2</v>
      </c>
      <c r="G70" s="243">
        <f t="shared" si="3"/>
        <v>42473</v>
      </c>
      <c r="H70" s="244">
        <f t="shared" si="4"/>
        <v>2.0294E-2</v>
      </c>
      <c r="I70" s="244">
        <f t="shared" si="4"/>
        <v>2.4942000000000002E-2</v>
      </c>
      <c r="J70" s="244">
        <f t="shared" si="4"/>
        <v>2.7552E-2</v>
      </c>
      <c r="K70" s="244">
        <f t="shared" si="4"/>
        <v>2.9725999999999999E-2</v>
      </c>
      <c r="M70" s="186">
        <v>42473</v>
      </c>
      <c r="N70" s="245">
        <v>2.0293999999999999</v>
      </c>
      <c r="O70" s="245">
        <v>2.4942000000000002</v>
      </c>
      <c r="P70" s="245">
        <v>2.7551999999999999</v>
      </c>
      <c r="Q70" s="245">
        <v>2.9725999999999999</v>
      </c>
    </row>
    <row r="71" spans="1:17" x14ac:dyDescent="0.3">
      <c r="A71" s="186">
        <v>42474</v>
      </c>
      <c r="B71" s="219">
        <v>1.9904999999999999E-2</v>
      </c>
      <c r="C71" s="219">
        <v>2.3422999999999999E-2</v>
      </c>
      <c r="D71" s="219">
        <v>2.7206999999999999E-2</v>
      </c>
      <c r="E71" s="219">
        <v>3.0266999999999999E-2</v>
      </c>
      <c r="G71" s="243">
        <f t="shared" si="3"/>
        <v>42474</v>
      </c>
      <c r="H71" s="244">
        <f t="shared" si="4"/>
        <v>2.0294E-2</v>
      </c>
      <c r="I71" s="244">
        <f t="shared" si="4"/>
        <v>2.5116999999999997E-2</v>
      </c>
      <c r="J71" s="244">
        <f t="shared" si="4"/>
        <v>2.7884000000000003E-2</v>
      </c>
      <c r="K71" s="244">
        <f t="shared" si="4"/>
        <v>3.0356999999999999E-2</v>
      </c>
      <c r="M71" s="186">
        <v>42474</v>
      </c>
      <c r="N71" s="245">
        <v>2.0293999999999999</v>
      </c>
      <c r="O71" s="245">
        <v>2.5116999999999998</v>
      </c>
      <c r="P71" s="245">
        <v>2.7884000000000002</v>
      </c>
      <c r="Q71" s="245">
        <v>3.0356999999999998</v>
      </c>
    </row>
    <row r="72" spans="1:17" x14ac:dyDescent="0.3">
      <c r="A72" s="186">
        <v>42475</v>
      </c>
      <c r="B72" s="219">
        <v>1.9806000000000001E-2</v>
      </c>
      <c r="C72" s="219">
        <v>2.3231999999999999E-2</v>
      </c>
      <c r="D72" s="219">
        <v>2.6806999999999997E-2</v>
      </c>
      <c r="E72" s="219">
        <v>3.0461999999999999E-2</v>
      </c>
      <c r="G72" s="243">
        <f t="shared" si="3"/>
        <v>42475</v>
      </c>
      <c r="H72" s="244">
        <f t="shared" si="4"/>
        <v>2.0152E-2</v>
      </c>
      <c r="I72" s="244">
        <f t="shared" si="4"/>
        <v>2.4655E-2</v>
      </c>
      <c r="J72" s="244">
        <f t="shared" si="4"/>
        <v>2.7216999999999998E-2</v>
      </c>
      <c r="K72" s="244">
        <f t="shared" si="4"/>
        <v>3.0432999999999998E-2</v>
      </c>
      <c r="M72" s="186">
        <v>42475</v>
      </c>
      <c r="N72" s="245">
        <v>2.0152000000000001</v>
      </c>
      <c r="O72" s="245">
        <v>2.4655</v>
      </c>
      <c r="P72" s="245">
        <v>2.7216999999999998</v>
      </c>
      <c r="Q72" s="245">
        <v>3.0432999999999999</v>
      </c>
    </row>
    <row r="73" spans="1:17" x14ac:dyDescent="0.3">
      <c r="A73" s="186">
        <v>42478</v>
      </c>
      <c r="B73" s="219">
        <v>1.9743E-2</v>
      </c>
      <c r="C73" s="219">
        <v>2.2905000000000002E-2</v>
      </c>
      <c r="D73" s="219">
        <v>2.7263000000000003E-2</v>
      </c>
      <c r="E73" s="219"/>
      <c r="G73" s="243">
        <f t="shared" si="3"/>
        <v>42478</v>
      </c>
      <c r="H73" s="244">
        <f t="shared" si="4"/>
        <v>2.009E-2</v>
      </c>
      <c r="I73" s="244">
        <f t="shared" si="4"/>
        <v>2.4126999999999999E-2</v>
      </c>
      <c r="J73" s="244">
        <f t="shared" si="4"/>
        <v>2.8456000000000002E-2</v>
      </c>
      <c r="K73" s="244">
        <f t="shared" si="4"/>
        <v>3.0165000000000001E-2</v>
      </c>
      <c r="M73" s="186">
        <v>42478</v>
      </c>
      <c r="N73" s="245">
        <v>2.0089999999999999</v>
      </c>
      <c r="O73" s="245">
        <v>2.4127000000000001</v>
      </c>
      <c r="P73" s="245">
        <v>2.8456000000000001</v>
      </c>
      <c r="Q73" s="245">
        <v>3.0165000000000002</v>
      </c>
    </row>
    <row r="74" spans="1:17" x14ac:dyDescent="0.3">
      <c r="A74" s="186">
        <v>42479</v>
      </c>
      <c r="B74" s="219">
        <v>1.9979E-2</v>
      </c>
      <c r="C74" s="219">
        <v>2.3039E-2</v>
      </c>
      <c r="D74" s="219">
        <v>2.7838999999999999E-2</v>
      </c>
      <c r="E74" s="219">
        <v>2.9432E-2</v>
      </c>
      <c r="G74" s="243">
        <f t="shared" si="3"/>
        <v>42479</v>
      </c>
      <c r="H74" s="244">
        <f t="shared" si="4"/>
        <v>2.0360999999999997E-2</v>
      </c>
      <c r="I74" s="244">
        <f t="shared" si="4"/>
        <v>2.4171999999999999E-2</v>
      </c>
      <c r="J74" s="244">
        <f t="shared" si="4"/>
        <v>2.9030999999999998E-2</v>
      </c>
      <c r="K74" s="244">
        <f t="shared" si="4"/>
        <v>3.0105E-2</v>
      </c>
      <c r="M74" s="186">
        <v>42479</v>
      </c>
      <c r="N74" s="245">
        <v>2.0360999999999998</v>
      </c>
      <c r="O74" s="245">
        <v>2.4171999999999998</v>
      </c>
      <c r="P74" s="245">
        <v>2.9030999999999998</v>
      </c>
      <c r="Q74" s="245">
        <v>3.0105</v>
      </c>
    </row>
    <row r="75" spans="1:17" x14ac:dyDescent="0.3">
      <c r="A75" s="186">
        <v>42480</v>
      </c>
      <c r="B75" s="219">
        <v>2.0129999999999999E-2</v>
      </c>
      <c r="C75" s="219">
        <v>2.3535E-2</v>
      </c>
      <c r="D75" s="219">
        <v>2.8536000000000002E-2</v>
      </c>
      <c r="E75" s="219">
        <v>3.0718000000000002E-2</v>
      </c>
      <c r="G75" s="243">
        <f t="shared" si="3"/>
        <v>42480</v>
      </c>
      <c r="H75" s="244">
        <f t="shared" si="4"/>
        <v>2.0619999999999999E-2</v>
      </c>
      <c r="I75" s="244">
        <f t="shared" si="4"/>
        <v>2.5162E-2</v>
      </c>
      <c r="J75" s="244">
        <f t="shared" si="4"/>
        <v>3.073E-2</v>
      </c>
      <c r="K75" s="244">
        <f t="shared" si="4"/>
        <v>3.1470999999999999E-2</v>
      </c>
      <c r="M75" s="186">
        <v>42480</v>
      </c>
      <c r="N75" s="245">
        <v>2.0619999999999998</v>
      </c>
      <c r="O75" s="245">
        <v>2.5162</v>
      </c>
      <c r="P75" s="245">
        <v>3.073</v>
      </c>
      <c r="Q75" s="245">
        <v>3.1471</v>
      </c>
    </row>
    <row r="76" spans="1:17" x14ac:dyDescent="0.3">
      <c r="A76" s="186">
        <v>42481</v>
      </c>
      <c r="B76" s="219">
        <v>2.0295999999999998E-2</v>
      </c>
      <c r="C76" s="219">
        <v>2.3192000000000001E-2</v>
      </c>
      <c r="D76" s="219">
        <v>2.9481999999999998E-2</v>
      </c>
      <c r="E76" s="219">
        <v>3.2393999999999999E-2</v>
      </c>
      <c r="G76" s="243">
        <f t="shared" si="3"/>
        <v>42481</v>
      </c>
      <c r="H76" s="244">
        <f t="shared" si="4"/>
        <v>2.0895E-2</v>
      </c>
      <c r="I76" s="244">
        <f t="shared" si="4"/>
        <v>2.5474999999999998E-2</v>
      </c>
      <c r="J76" s="244">
        <f t="shared" si="4"/>
        <v>3.1577000000000001E-2</v>
      </c>
      <c r="K76" s="244">
        <f t="shared" si="4"/>
        <v>3.2332E-2</v>
      </c>
      <c r="M76" s="186">
        <v>42481</v>
      </c>
      <c r="N76" s="245">
        <v>2.0895000000000001</v>
      </c>
      <c r="O76" s="245">
        <v>2.5474999999999999</v>
      </c>
      <c r="P76" s="245">
        <v>3.1577000000000002</v>
      </c>
      <c r="Q76" s="245">
        <v>3.2332000000000001</v>
      </c>
    </row>
    <row r="77" spans="1:17" x14ac:dyDescent="0.3">
      <c r="A77" s="186">
        <v>42482</v>
      </c>
      <c r="B77" s="219">
        <v>2.0714E-2</v>
      </c>
      <c r="C77" s="219">
        <v>2.4849E-2</v>
      </c>
      <c r="D77" s="219">
        <v>3.0480999999999998E-2</v>
      </c>
      <c r="E77" s="219">
        <v>3.2766999999999998E-2</v>
      </c>
      <c r="G77" s="243">
        <f t="shared" si="3"/>
        <v>42482</v>
      </c>
      <c r="H77" s="244">
        <f t="shared" si="4"/>
        <v>2.1400000000000002E-2</v>
      </c>
      <c r="I77" s="244">
        <f t="shared" si="4"/>
        <v>2.6723E-2</v>
      </c>
      <c r="J77" s="244">
        <f t="shared" si="4"/>
        <v>3.1934999999999998E-2</v>
      </c>
      <c r="K77" s="244">
        <f t="shared" si="4"/>
        <v>3.2871000000000004E-2</v>
      </c>
      <c r="M77" s="186">
        <v>42482</v>
      </c>
      <c r="N77" s="245">
        <v>2.14</v>
      </c>
      <c r="O77" s="245">
        <v>2.6722999999999999</v>
      </c>
      <c r="P77" s="245">
        <v>3.1934999999999998</v>
      </c>
      <c r="Q77" s="245">
        <v>3.2871000000000001</v>
      </c>
    </row>
    <row r="78" spans="1:17" x14ac:dyDescent="0.3">
      <c r="A78" s="186">
        <v>42485</v>
      </c>
      <c r="B78" s="219">
        <v>2.0640000000000002E-2</v>
      </c>
      <c r="C78" s="219">
        <v>2.4393999999999999E-2</v>
      </c>
      <c r="D78" s="219">
        <v>2.9523000000000001E-2</v>
      </c>
      <c r="E78" s="219">
        <v>3.3702000000000003E-2</v>
      </c>
      <c r="G78" s="243">
        <f t="shared" si="3"/>
        <v>42485</v>
      </c>
      <c r="H78" s="244">
        <f t="shared" si="4"/>
        <v>2.1217E-2</v>
      </c>
      <c r="I78" s="244">
        <f t="shared" si="4"/>
        <v>2.6424E-2</v>
      </c>
      <c r="J78" s="244">
        <f t="shared" si="4"/>
        <v>3.2808999999999998E-2</v>
      </c>
      <c r="K78" s="244">
        <f t="shared" si="4"/>
        <v>3.3723999999999997E-2</v>
      </c>
      <c r="M78" s="186">
        <v>42485</v>
      </c>
      <c r="N78" s="245">
        <v>2.1217000000000001</v>
      </c>
      <c r="O78" s="245">
        <v>2.6423999999999999</v>
      </c>
      <c r="P78" s="245">
        <v>3.2808999999999999</v>
      </c>
      <c r="Q78" s="245">
        <v>3.3723999999999998</v>
      </c>
    </row>
    <row r="79" spans="1:17" x14ac:dyDescent="0.3">
      <c r="A79" s="186">
        <v>42486</v>
      </c>
      <c r="B79" s="219">
        <v>2.0063000000000001E-2</v>
      </c>
      <c r="C79" s="219">
        <v>2.3403E-2</v>
      </c>
      <c r="D79" s="219">
        <v>2.9851000000000003E-2</v>
      </c>
      <c r="E79" s="219">
        <v>3.4099999999999998E-2</v>
      </c>
      <c r="G79" s="243">
        <f t="shared" si="3"/>
        <v>42486</v>
      </c>
      <c r="H79" s="244">
        <f t="shared" si="4"/>
        <v>2.0421000000000002E-2</v>
      </c>
      <c r="I79" s="244">
        <f t="shared" si="4"/>
        <v>2.5985999999999999E-2</v>
      </c>
      <c r="J79" s="244">
        <f t="shared" si="4"/>
        <v>3.1751999999999996E-2</v>
      </c>
      <c r="K79" s="244">
        <f t="shared" si="4"/>
        <v>3.3484E-2</v>
      </c>
      <c r="M79" s="186">
        <v>42486</v>
      </c>
      <c r="N79" s="245">
        <v>2.0421</v>
      </c>
      <c r="O79" s="245">
        <v>2.5985999999999998</v>
      </c>
      <c r="P79" s="245">
        <v>3.1751999999999998</v>
      </c>
      <c r="Q79" s="245">
        <v>3.3483999999999998</v>
      </c>
    </row>
    <row r="80" spans="1:17" x14ac:dyDescent="0.3">
      <c r="A80" s="186">
        <v>42487</v>
      </c>
      <c r="B80" s="219">
        <v>1.9979E-2</v>
      </c>
      <c r="C80" s="219">
        <v>2.4499E-2</v>
      </c>
      <c r="D80" s="219">
        <v>2.8997000000000002E-2</v>
      </c>
      <c r="E80" s="219"/>
      <c r="G80" s="243">
        <f t="shared" si="3"/>
        <v>42487</v>
      </c>
      <c r="H80" s="244">
        <f t="shared" si="4"/>
        <v>2.0308000000000003E-2</v>
      </c>
      <c r="I80" s="244">
        <f t="shared" si="4"/>
        <v>2.6702E-2</v>
      </c>
      <c r="J80" s="244">
        <f t="shared" si="4"/>
        <v>2.9963000000000004E-2</v>
      </c>
      <c r="K80" s="244">
        <f t="shared" si="4"/>
        <v>3.0842000000000001E-2</v>
      </c>
      <c r="M80" s="186">
        <v>42487</v>
      </c>
      <c r="N80" s="245">
        <v>2.0308000000000002</v>
      </c>
      <c r="O80" s="245">
        <v>2.6701999999999999</v>
      </c>
      <c r="P80" s="245">
        <v>2.9963000000000002</v>
      </c>
      <c r="Q80" s="245">
        <v>3.0842000000000001</v>
      </c>
    </row>
    <row r="81" spans="1:17" x14ac:dyDescent="0.3">
      <c r="A81" s="186">
        <v>42488</v>
      </c>
      <c r="B81" s="219">
        <v>1.9889E-2</v>
      </c>
      <c r="C81" s="219">
        <v>2.4795999999999999E-2</v>
      </c>
      <c r="D81" s="219">
        <v>2.8757000000000001E-2</v>
      </c>
      <c r="E81" s="219">
        <v>3.0157E-2</v>
      </c>
      <c r="G81" s="243">
        <f t="shared" si="3"/>
        <v>42488</v>
      </c>
      <c r="H81" s="244">
        <f t="shared" si="4"/>
        <v>2.0261999999999999E-2</v>
      </c>
      <c r="I81" s="244">
        <f t="shared" si="4"/>
        <v>2.6297999999999998E-2</v>
      </c>
      <c r="J81" s="244">
        <f t="shared" si="4"/>
        <v>3.0328000000000001E-2</v>
      </c>
      <c r="K81" s="244">
        <f t="shared" si="4"/>
        <v>3.0494E-2</v>
      </c>
      <c r="M81" s="186">
        <v>42488</v>
      </c>
      <c r="N81" s="245">
        <v>2.0261999999999998</v>
      </c>
      <c r="O81" s="245">
        <v>2.6297999999999999</v>
      </c>
      <c r="P81" s="245">
        <v>3.0327999999999999</v>
      </c>
      <c r="Q81" s="245">
        <v>3.0493999999999999</v>
      </c>
    </row>
    <row r="82" spans="1:17" x14ac:dyDescent="0.3">
      <c r="A82" s="186">
        <v>42489</v>
      </c>
      <c r="B82" s="219">
        <v>2.0590000000000001E-2</v>
      </c>
      <c r="C82" s="219">
        <v>2.4041999999999997E-2</v>
      </c>
      <c r="D82" s="219">
        <v>2.8221E-2</v>
      </c>
      <c r="E82" s="219">
        <v>0.03</v>
      </c>
      <c r="G82" s="243">
        <f t="shared" si="3"/>
        <v>42489</v>
      </c>
      <c r="H82" s="244">
        <f t="shared" si="4"/>
        <v>2.1034999999999998E-2</v>
      </c>
      <c r="I82" s="244">
        <f t="shared" si="4"/>
        <v>2.5158E-2</v>
      </c>
      <c r="J82" s="244">
        <f t="shared" si="4"/>
        <v>2.8094000000000001E-2</v>
      </c>
      <c r="K82" s="244">
        <f t="shared" si="4"/>
        <v>2.9801999999999999E-2</v>
      </c>
      <c r="M82" s="186">
        <v>42489</v>
      </c>
      <c r="N82" s="245">
        <v>2.1034999999999999</v>
      </c>
      <c r="O82" s="245">
        <v>2.5158</v>
      </c>
      <c r="P82" s="245">
        <v>2.8094000000000001</v>
      </c>
      <c r="Q82" s="245">
        <v>2.9802</v>
      </c>
    </row>
    <row r="83" spans="1:17" x14ac:dyDescent="0.3">
      <c r="A83" s="186">
        <v>42493</v>
      </c>
      <c r="B83" s="219">
        <v>1.9875E-2</v>
      </c>
      <c r="C83" s="219">
        <v>2.3027000000000002E-2</v>
      </c>
      <c r="D83" s="219">
        <v>2.7382E-2</v>
      </c>
      <c r="E83" s="219">
        <v>2.8443999999999997E-2</v>
      </c>
      <c r="G83" s="243">
        <f t="shared" si="3"/>
        <v>42493</v>
      </c>
      <c r="H83" s="244">
        <f t="shared" si="4"/>
        <v>2.0266000000000003E-2</v>
      </c>
      <c r="I83" s="244">
        <f t="shared" si="4"/>
        <v>2.4348000000000002E-2</v>
      </c>
      <c r="J83" s="244">
        <f t="shared" si="4"/>
        <v>2.8298999999999998E-2</v>
      </c>
      <c r="K83" s="244">
        <f t="shared" si="4"/>
        <v>2.8374E-2</v>
      </c>
      <c r="M83" s="186">
        <v>42493</v>
      </c>
      <c r="N83" s="245">
        <v>2.0266000000000002</v>
      </c>
      <c r="O83" s="245">
        <v>2.4348000000000001</v>
      </c>
      <c r="P83" s="245">
        <v>2.8298999999999999</v>
      </c>
      <c r="Q83" s="245">
        <v>2.8374000000000001</v>
      </c>
    </row>
    <row r="84" spans="1:17" x14ac:dyDescent="0.3">
      <c r="A84" s="186">
        <v>42494</v>
      </c>
      <c r="B84" s="219">
        <v>1.9990000000000001E-2</v>
      </c>
      <c r="C84" s="219">
        <v>2.3243E-2</v>
      </c>
      <c r="D84" s="219">
        <v>2.7730000000000001E-2</v>
      </c>
      <c r="E84" s="219">
        <v>2.7999999999999997E-2</v>
      </c>
      <c r="G84" s="243">
        <f t="shared" si="3"/>
        <v>42494</v>
      </c>
      <c r="H84" s="244">
        <f t="shared" si="4"/>
        <v>2.0388000000000003E-2</v>
      </c>
      <c r="I84" s="244">
        <f t="shared" si="4"/>
        <v>2.4420000000000001E-2</v>
      </c>
      <c r="J84" s="244">
        <f t="shared" si="4"/>
        <v>2.7844999999999998E-2</v>
      </c>
      <c r="K84" s="244">
        <f t="shared" si="4"/>
        <v>2.8736000000000001E-2</v>
      </c>
      <c r="M84" s="186">
        <v>42494</v>
      </c>
      <c r="N84" s="245">
        <v>2.0388000000000002</v>
      </c>
      <c r="O84" s="245">
        <v>2.4420000000000002</v>
      </c>
      <c r="P84" s="245">
        <v>2.7845</v>
      </c>
      <c r="Q84" s="245">
        <v>2.8736000000000002</v>
      </c>
    </row>
    <row r="85" spans="1:17" x14ac:dyDescent="0.3">
      <c r="A85" s="186">
        <v>42495</v>
      </c>
      <c r="B85" s="219">
        <v>1.983E-2</v>
      </c>
      <c r="C85" s="219">
        <v>2.3115999999999998E-2</v>
      </c>
      <c r="D85" s="219">
        <v>2.7471000000000002E-2</v>
      </c>
      <c r="E85" s="219"/>
      <c r="G85" s="243">
        <f t="shared" si="3"/>
        <v>42495</v>
      </c>
      <c r="H85" s="244">
        <f t="shared" si="4"/>
        <v>2.0253999999999998E-2</v>
      </c>
      <c r="I85" s="244">
        <f t="shared" si="4"/>
        <v>2.4277000000000003E-2</v>
      </c>
      <c r="J85" s="244">
        <f t="shared" si="4"/>
        <v>2.7774E-2</v>
      </c>
      <c r="K85" s="244">
        <f t="shared" si="4"/>
        <v>2.8679E-2</v>
      </c>
      <c r="M85" s="186">
        <v>42495</v>
      </c>
      <c r="N85" s="245">
        <v>2.0253999999999999</v>
      </c>
      <c r="O85" s="245">
        <v>2.4277000000000002</v>
      </c>
      <c r="P85" s="245">
        <v>2.7774000000000001</v>
      </c>
      <c r="Q85" s="245">
        <v>2.8679000000000001</v>
      </c>
    </row>
    <row r="86" spans="1:17" x14ac:dyDescent="0.3">
      <c r="A86" s="186">
        <v>42496</v>
      </c>
      <c r="B86" s="219">
        <v>1.9811000000000002E-2</v>
      </c>
      <c r="C86" s="219">
        <v>2.3109999999999999E-2</v>
      </c>
      <c r="D86" s="219">
        <v>2.7176999999999996E-2</v>
      </c>
      <c r="E86" s="219"/>
      <c r="G86" s="243">
        <f t="shared" si="3"/>
        <v>42496</v>
      </c>
      <c r="H86" s="244">
        <f t="shared" si="4"/>
        <v>2.0234000000000002E-2</v>
      </c>
      <c r="I86" s="244">
        <f t="shared" si="4"/>
        <v>2.4254999999999999E-2</v>
      </c>
      <c r="J86" s="244">
        <f t="shared" si="4"/>
        <v>2.7696999999999999E-2</v>
      </c>
      <c r="K86" s="244">
        <f t="shared" si="4"/>
        <v>2.9700000000000001E-2</v>
      </c>
      <c r="M86" s="186">
        <v>42496</v>
      </c>
      <c r="N86" s="245">
        <v>2.0234000000000001</v>
      </c>
      <c r="O86" s="245">
        <v>2.4255</v>
      </c>
      <c r="P86" s="245">
        <v>2.7696999999999998</v>
      </c>
      <c r="Q86" s="245">
        <v>2.97</v>
      </c>
    </row>
    <row r="87" spans="1:17" x14ac:dyDescent="0.3">
      <c r="A87" s="186">
        <v>42499</v>
      </c>
      <c r="B87" s="219">
        <v>1.9817999999999999E-2</v>
      </c>
      <c r="C87" s="219">
        <v>2.3203000000000001E-2</v>
      </c>
      <c r="D87" s="219">
        <v>2.7351999999999998E-2</v>
      </c>
      <c r="E87" s="219"/>
      <c r="G87" s="243">
        <f t="shared" si="3"/>
        <v>42499</v>
      </c>
      <c r="H87" s="244">
        <f t="shared" si="4"/>
        <v>2.0261000000000001E-2</v>
      </c>
      <c r="I87" s="244">
        <f t="shared" si="4"/>
        <v>2.4471E-2</v>
      </c>
      <c r="J87" s="244">
        <f t="shared" si="4"/>
        <v>2.7793999999999999E-2</v>
      </c>
      <c r="K87" s="244">
        <f t="shared" si="4"/>
        <v>2.7878E-2</v>
      </c>
      <c r="M87" s="186">
        <v>42499</v>
      </c>
      <c r="N87" s="245">
        <v>2.0261</v>
      </c>
      <c r="O87" s="245">
        <v>2.4470999999999998</v>
      </c>
      <c r="P87" s="245">
        <v>2.7793999999999999</v>
      </c>
      <c r="Q87" s="245">
        <v>2.7877999999999998</v>
      </c>
    </row>
    <row r="88" spans="1:17" x14ac:dyDescent="0.3">
      <c r="A88" s="186">
        <v>42500</v>
      </c>
      <c r="B88" s="219">
        <v>1.9803999999999999E-2</v>
      </c>
      <c r="C88" s="219">
        <v>2.2834E-2</v>
      </c>
      <c r="D88" s="219">
        <v>2.6939000000000001E-2</v>
      </c>
      <c r="E88" s="219"/>
      <c r="G88" s="243">
        <f t="shared" si="3"/>
        <v>42500</v>
      </c>
      <c r="H88" s="244">
        <f t="shared" si="4"/>
        <v>2.0245000000000003E-2</v>
      </c>
      <c r="I88" s="244">
        <f t="shared" si="4"/>
        <v>2.4125999999999998E-2</v>
      </c>
      <c r="J88" s="244">
        <f t="shared" si="4"/>
        <v>2.7885E-2</v>
      </c>
      <c r="K88" s="244">
        <f t="shared" si="4"/>
        <v>2.8203999999999996E-2</v>
      </c>
      <c r="M88" s="186">
        <v>42500</v>
      </c>
      <c r="N88" s="245">
        <v>2.0245000000000002</v>
      </c>
      <c r="O88" s="245">
        <v>2.4125999999999999</v>
      </c>
      <c r="P88" s="245">
        <v>2.7885</v>
      </c>
      <c r="Q88" s="245">
        <v>2.8203999999999998</v>
      </c>
    </row>
    <row r="89" spans="1:17" x14ac:dyDescent="0.3">
      <c r="A89" s="186">
        <v>42501</v>
      </c>
      <c r="B89" s="219">
        <v>1.9858000000000001E-2</v>
      </c>
      <c r="C89" s="219">
        <v>2.3403E-2</v>
      </c>
      <c r="D89" s="219">
        <v>2.7126000000000001E-2</v>
      </c>
      <c r="E89" s="219">
        <v>2.81E-2</v>
      </c>
      <c r="G89" s="243">
        <f t="shared" si="3"/>
        <v>42501</v>
      </c>
      <c r="H89" s="244">
        <f t="shared" si="4"/>
        <v>2.0312999999999998E-2</v>
      </c>
      <c r="I89" s="244">
        <f t="shared" si="4"/>
        <v>2.4712999999999999E-2</v>
      </c>
      <c r="J89" s="244">
        <f t="shared" si="4"/>
        <v>2.7559E-2</v>
      </c>
      <c r="K89" s="244">
        <f t="shared" si="4"/>
        <v>2.8302000000000001E-2</v>
      </c>
      <c r="M89" s="186">
        <v>42501</v>
      </c>
      <c r="N89" s="245">
        <v>2.0312999999999999</v>
      </c>
      <c r="O89" s="245">
        <v>2.4712999999999998</v>
      </c>
      <c r="P89" s="245">
        <v>2.7559</v>
      </c>
      <c r="Q89" s="245">
        <v>2.8302</v>
      </c>
    </row>
    <row r="90" spans="1:17" x14ac:dyDescent="0.3">
      <c r="A90" s="186">
        <v>42502</v>
      </c>
      <c r="B90" s="219">
        <v>1.9788E-2</v>
      </c>
      <c r="C90" s="219">
        <v>2.3485999999999996E-2</v>
      </c>
      <c r="D90" s="219">
        <v>2.6842999999999999E-2</v>
      </c>
      <c r="E90" s="219">
        <v>2.8999999999999998E-2</v>
      </c>
      <c r="G90" s="243">
        <f t="shared" si="3"/>
        <v>42502</v>
      </c>
      <c r="H90" s="244">
        <f t="shared" si="4"/>
        <v>2.0261000000000001E-2</v>
      </c>
      <c r="I90" s="244">
        <f t="shared" si="4"/>
        <v>2.4680000000000001E-2</v>
      </c>
      <c r="J90" s="244">
        <f t="shared" si="4"/>
        <v>2.7202999999999998E-2</v>
      </c>
      <c r="K90" s="244">
        <f t="shared" si="4"/>
        <v>2.9041000000000001E-2</v>
      </c>
      <c r="M90" s="186">
        <v>42502</v>
      </c>
      <c r="N90" s="245">
        <v>2.0261</v>
      </c>
      <c r="O90" s="245">
        <v>2.468</v>
      </c>
      <c r="P90" s="245">
        <v>2.7202999999999999</v>
      </c>
      <c r="Q90" s="245">
        <v>2.9041000000000001</v>
      </c>
    </row>
    <row r="91" spans="1:17" x14ac:dyDescent="0.3">
      <c r="A91" s="186">
        <v>42503</v>
      </c>
      <c r="B91" s="219">
        <v>1.9882999999999998E-2</v>
      </c>
      <c r="C91" s="219">
        <v>2.3212999999999998E-2</v>
      </c>
      <c r="D91" s="219">
        <v>2.7140000000000001E-2</v>
      </c>
      <c r="E91" s="219"/>
      <c r="G91" s="243">
        <f t="shared" si="3"/>
        <v>42503</v>
      </c>
      <c r="H91" s="244">
        <f t="shared" si="4"/>
        <v>2.0288E-2</v>
      </c>
      <c r="I91" s="244">
        <f t="shared" si="4"/>
        <v>2.4462000000000001E-2</v>
      </c>
      <c r="J91" s="244">
        <f t="shared" si="4"/>
        <v>2.7210000000000002E-2</v>
      </c>
      <c r="K91" s="244">
        <f t="shared" si="4"/>
        <v>2.9271999999999999E-2</v>
      </c>
      <c r="M91" s="186">
        <v>42503</v>
      </c>
      <c r="N91" s="245">
        <v>2.0287999999999999</v>
      </c>
      <c r="O91" s="245">
        <v>2.4462000000000002</v>
      </c>
      <c r="P91" s="245">
        <v>2.7210000000000001</v>
      </c>
      <c r="Q91" s="245">
        <v>2.9272</v>
      </c>
    </row>
    <row r="92" spans="1:17" x14ac:dyDescent="0.3">
      <c r="A92" s="186">
        <v>42506</v>
      </c>
      <c r="B92" s="219">
        <v>1.9910000000000001E-2</v>
      </c>
      <c r="C92" s="219">
        <v>2.3108E-2</v>
      </c>
      <c r="D92" s="219">
        <v>2.7217999999999999E-2</v>
      </c>
      <c r="E92" s="219">
        <v>0.03</v>
      </c>
      <c r="G92" s="243">
        <f t="shared" si="3"/>
        <v>42506</v>
      </c>
      <c r="H92" s="244">
        <f t="shared" si="4"/>
        <v>2.0308000000000003E-2</v>
      </c>
      <c r="I92" s="244">
        <f t="shared" si="4"/>
        <v>2.4422000000000003E-2</v>
      </c>
      <c r="J92" s="244">
        <f t="shared" si="4"/>
        <v>2.7193999999999999E-2</v>
      </c>
      <c r="K92" s="244">
        <f t="shared" si="4"/>
        <v>2.9422999999999998E-2</v>
      </c>
      <c r="M92" s="186">
        <v>42506</v>
      </c>
      <c r="N92" s="245">
        <v>2.0308000000000002</v>
      </c>
      <c r="O92" s="245">
        <v>2.4422000000000001</v>
      </c>
      <c r="P92" s="245">
        <v>2.7193999999999998</v>
      </c>
      <c r="Q92" s="245">
        <v>2.9422999999999999</v>
      </c>
    </row>
    <row r="93" spans="1:17" x14ac:dyDescent="0.3">
      <c r="A93" s="186">
        <v>42507</v>
      </c>
      <c r="B93" s="219">
        <v>2.0048E-2</v>
      </c>
      <c r="C93" s="219">
        <v>2.283E-2</v>
      </c>
      <c r="D93" s="219">
        <v>2.6764E-2</v>
      </c>
      <c r="E93" s="219">
        <v>2.9703E-2</v>
      </c>
      <c r="G93" s="243">
        <f t="shared" si="3"/>
        <v>42507</v>
      </c>
      <c r="H93" s="244">
        <f t="shared" si="4"/>
        <v>2.0445000000000001E-2</v>
      </c>
      <c r="I93" s="244">
        <f t="shared" si="4"/>
        <v>2.4117000000000003E-2</v>
      </c>
      <c r="J93" s="244">
        <f t="shared" si="4"/>
        <v>2.6796E-2</v>
      </c>
      <c r="K93" s="244">
        <f t="shared" si="4"/>
        <v>2.9243999999999999E-2</v>
      </c>
      <c r="M93" s="186">
        <v>42507</v>
      </c>
      <c r="N93" s="245">
        <v>2.0445000000000002</v>
      </c>
      <c r="O93" s="245">
        <v>2.4117000000000002</v>
      </c>
      <c r="P93" s="245">
        <v>2.6796000000000002</v>
      </c>
      <c r="Q93" s="245">
        <v>2.9243999999999999</v>
      </c>
    </row>
    <row r="94" spans="1:17" x14ac:dyDescent="0.3">
      <c r="A94" s="186">
        <v>42508</v>
      </c>
      <c r="B94" s="219">
        <v>2.0013999999999997E-2</v>
      </c>
      <c r="C94" s="219">
        <v>2.3333E-2</v>
      </c>
      <c r="D94" s="219">
        <v>2.6846000000000002E-2</v>
      </c>
      <c r="E94" s="219">
        <v>2.8067000000000002E-2</v>
      </c>
      <c r="G94" s="243">
        <f t="shared" si="3"/>
        <v>42508</v>
      </c>
      <c r="H94" s="244">
        <f t="shared" si="4"/>
        <v>2.0392999999999998E-2</v>
      </c>
      <c r="I94" s="244">
        <f t="shared" si="4"/>
        <v>2.4516E-2</v>
      </c>
      <c r="J94" s="244">
        <f t="shared" si="4"/>
        <v>2.8102000000000002E-2</v>
      </c>
      <c r="K94" s="244">
        <f t="shared" si="4"/>
        <v>2.8773E-2</v>
      </c>
      <c r="M94" s="186">
        <v>42508</v>
      </c>
      <c r="N94" s="245">
        <v>2.0392999999999999</v>
      </c>
      <c r="O94" s="245">
        <v>2.4516</v>
      </c>
      <c r="P94" s="245">
        <v>2.8102</v>
      </c>
      <c r="Q94" s="245">
        <v>2.8773</v>
      </c>
    </row>
    <row r="95" spans="1:17" x14ac:dyDescent="0.3">
      <c r="A95" s="186">
        <v>42509</v>
      </c>
      <c r="B95" s="219">
        <v>1.9858000000000001E-2</v>
      </c>
      <c r="C95" s="219">
        <v>2.2768999999999998E-2</v>
      </c>
      <c r="D95" s="219">
        <v>2.7215E-2</v>
      </c>
      <c r="E95" s="219">
        <v>2.8643999999999999E-2</v>
      </c>
      <c r="G95" s="243">
        <f t="shared" si="3"/>
        <v>42509</v>
      </c>
      <c r="H95" s="244">
        <f t="shared" si="4"/>
        <v>2.0256E-2</v>
      </c>
      <c r="I95" s="244">
        <f t="shared" si="4"/>
        <v>2.3895E-2</v>
      </c>
      <c r="J95" s="244">
        <f t="shared" si="4"/>
        <v>2.8131E-2</v>
      </c>
      <c r="K95" s="244">
        <f t="shared" si="4"/>
        <v>2.8969000000000002E-2</v>
      </c>
      <c r="M95" s="186">
        <v>42509</v>
      </c>
      <c r="N95" s="245">
        <v>2.0255999999999998</v>
      </c>
      <c r="O95" s="245">
        <v>2.3895</v>
      </c>
      <c r="P95" s="245">
        <v>2.8130999999999999</v>
      </c>
      <c r="Q95" s="245">
        <v>2.8969</v>
      </c>
    </row>
    <row r="96" spans="1:17" x14ac:dyDescent="0.3">
      <c r="A96" s="186">
        <v>42510</v>
      </c>
      <c r="B96" s="219">
        <v>1.9841999999999999E-2</v>
      </c>
      <c r="C96" s="219">
        <v>2.2684000000000003E-2</v>
      </c>
      <c r="D96" s="219">
        <v>2.7219000000000004E-2</v>
      </c>
      <c r="E96" s="219">
        <v>2.8999999999999998E-2</v>
      </c>
      <c r="G96" s="243">
        <f t="shared" si="3"/>
        <v>42510</v>
      </c>
      <c r="H96" s="244">
        <f t="shared" si="4"/>
        <v>2.0226999999999998E-2</v>
      </c>
      <c r="I96" s="244">
        <f t="shared" si="4"/>
        <v>2.3675999999999999E-2</v>
      </c>
      <c r="J96" s="244">
        <f t="shared" si="4"/>
        <v>2.7678999999999999E-2</v>
      </c>
      <c r="K96" s="244">
        <f t="shared" si="4"/>
        <v>2.8948000000000002E-2</v>
      </c>
      <c r="M96" s="186">
        <v>42510</v>
      </c>
      <c r="N96" s="245">
        <v>2.0226999999999999</v>
      </c>
      <c r="O96" s="245">
        <v>2.3675999999999999</v>
      </c>
      <c r="P96" s="245">
        <v>2.7679</v>
      </c>
      <c r="Q96" s="245">
        <v>2.8948</v>
      </c>
    </row>
    <row r="97" spans="1:17" x14ac:dyDescent="0.3">
      <c r="A97" s="186">
        <v>42513</v>
      </c>
      <c r="B97" s="219">
        <v>1.9817999999999999E-2</v>
      </c>
      <c r="C97" s="219">
        <v>2.2698999999999997E-2</v>
      </c>
      <c r="D97" s="219">
        <v>2.6977999999999999E-2</v>
      </c>
      <c r="E97" s="219"/>
      <c r="G97" s="243">
        <f t="shared" si="3"/>
        <v>42513</v>
      </c>
      <c r="H97" s="244">
        <f t="shared" si="4"/>
        <v>2.0246E-2</v>
      </c>
      <c r="I97" s="244">
        <f t="shared" si="4"/>
        <v>2.3639999999999998E-2</v>
      </c>
      <c r="J97" s="244">
        <f t="shared" si="4"/>
        <v>2.7469999999999998E-2</v>
      </c>
      <c r="K97" s="244">
        <f t="shared" si="4"/>
        <v>2.8340000000000001E-2</v>
      </c>
      <c r="M97" s="186">
        <v>42513</v>
      </c>
      <c r="N97" s="245">
        <v>2.0246</v>
      </c>
      <c r="O97" s="245">
        <v>2.3639999999999999</v>
      </c>
      <c r="P97" s="245">
        <v>2.7469999999999999</v>
      </c>
      <c r="Q97" s="245">
        <v>2.8340000000000001</v>
      </c>
    </row>
    <row r="98" spans="1:17" x14ac:dyDescent="0.3">
      <c r="A98" s="186">
        <v>42514</v>
      </c>
      <c r="B98" s="219">
        <v>1.9832000000000002E-2</v>
      </c>
      <c r="C98" s="219">
        <v>2.2627000000000001E-2</v>
      </c>
      <c r="D98" s="219">
        <v>2.7101E-2</v>
      </c>
      <c r="E98" s="219">
        <v>2.8500000000000001E-2</v>
      </c>
      <c r="G98" s="243">
        <f t="shared" si="3"/>
        <v>42514</v>
      </c>
      <c r="H98" s="244">
        <f t="shared" si="4"/>
        <v>2.0261999999999999E-2</v>
      </c>
      <c r="I98" s="244">
        <f t="shared" si="4"/>
        <v>2.3351999999999998E-2</v>
      </c>
      <c r="J98" s="244">
        <f t="shared" si="4"/>
        <v>2.7355000000000001E-2</v>
      </c>
      <c r="K98" s="244">
        <f t="shared" si="4"/>
        <v>2.7627000000000002E-2</v>
      </c>
      <c r="M98" s="186">
        <v>42514</v>
      </c>
      <c r="N98" s="245">
        <v>2.0261999999999998</v>
      </c>
      <c r="O98" s="245">
        <v>2.3351999999999999</v>
      </c>
      <c r="P98" s="245">
        <v>2.7355</v>
      </c>
      <c r="Q98" s="245">
        <v>2.7627000000000002</v>
      </c>
    </row>
    <row r="99" spans="1:17" x14ac:dyDescent="0.3">
      <c r="A99" s="186">
        <v>42515</v>
      </c>
      <c r="B99" s="219">
        <v>1.9812E-2</v>
      </c>
      <c r="C99" s="219">
        <v>2.3494999999999999E-2</v>
      </c>
      <c r="D99" s="219">
        <v>2.7081000000000001E-2</v>
      </c>
      <c r="E99" s="219">
        <v>2.7267E-2</v>
      </c>
      <c r="G99" s="243">
        <f t="shared" si="3"/>
        <v>42515</v>
      </c>
      <c r="H99" s="244">
        <f t="shared" si="4"/>
        <v>2.0224000000000002E-2</v>
      </c>
      <c r="I99" s="244">
        <f t="shared" si="4"/>
        <v>2.4828000000000003E-2</v>
      </c>
      <c r="J99" s="244">
        <f t="shared" si="4"/>
        <v>2.7229E-2</v>
      </c>
      <c r="K99" s="244">
        <f t="shared" si="4"/>
        <v>2.7191999999999997E-2</v>
      </c>
      <c r="M99" s="186">
        <v>42515</v>
      </c>
      <c r="N99" s="245">
        <v>2.0224000000000002</v>
      </c>
      <c r="O99" s="245">
        <v>2.4828000000000001</v>
      </c>
      <c r="P99" s="245">
        <v>2.7229000000000001</v>
      </c>
      <c r="Q99" s="245">
        <v>2.7191999999999998</v>
      </c>
    </row>
    <row r="100" spans="1:17" x14ac:dyDescent="0.3">
      <c r="A100" s="186">
        <v>42516</v>
      </c>
      <c r="B100" s="219">
        <v>1.9841999999999999E-2</v>
      </c>
      <c r="C100" s="219">
        <v>2.3511000000000001E-2</v>
      </c>
      <c r="D100" s="219">
        <v>2.6648999999999999E-2</v>
      </c>
      <c r="E100" s="219">
        <v>2.8199999999999999E-2</v>
      </c>
      <c r="G100" s="243">
        <f t="shared" si="3"/>
        <v>42516</v>
      </c>
      <c r="H100" s="244">
        <f t="shared" si="4"/>
        <v>2.0243999999999998E-2</v>
      </c>
      <c r="I100" s="244">
        <f t="shared" si="4"/>
        <v>2.5070000000000002E-2</v>
      </c>
      <c r="J100" s="244">
        <f t="shared" si="4"/>
        <v>2.7149999999999997E-2</v>
      </c>
      <c r="K100" s="244">
        <f t="shared" si="4"/>
        <v>2.7223999999999998E-2</v>
      </c>
      <c r="M100" s="186">
        <v>42516</v>
      </c>
      <c r="N100" s="245">
        <v>2.0244</v>
      </c>
      <c r="O100" s="245">
        <v>2.5070000000000001</v>
      </c>
      <c r="P100" s="245">
        <v>2.7149999999999999</v>
      </c>
      <c r="Q100" s="245">
        <v>2.7223999999999999</v>
      </c>
    </row>
    <row r="101" spans="1:17" x14ac:dyDescent="0.3">
      <c r="A101" s="186">
        <v>42517</v>
      </c>
      <c r="B101" s="219">
        <v>1.9852000000000002E-2</v>
      </c>
      <c r="C101" s="219">
        <v>2.3668999999999999E-2</v>
      </c>
      <c r="D101" s="219">
        <v>2.64E-2</v>
      </c>
      <c r="E101" s="219">
        <v>2.63E-2</v>
      </c>
      <c r="G101" s="243">
        <f t="shared" si="3"/>
        <v>42517</v>
      </c>
      <c r="H101" s="244">
        <f t="shared" si="4"/>
        <v>2.0247999999999999E-2</v>
      </c>
      <c r="I101" s="244">
        <f t="shared" si="4"/>
        <v>2.5033E-2</v>
      </c>
      <c r="J101" s="244">
        <f t="shared" si="4"/>
        <v>2.6417000000000003E-2</v>
      </c>
      <c r="K101" s="244">
        <f t="shared" si="4"/>
        <v>2.7525000000000001E-2</v>
      </c>
      <c r="M101" s="186">
        <v>42517</v>
      </c>
      <c r="N101" s="245">
        <v>2.0247999999999999</v>
      </c>
      <c r="O101" s="245">
        <v>2.5032999999999999</v>
      </c>
      <c r="P101" s="245">
        <v>2.6417000000000002</v>
      </c>
      <c r="Q101" s="245">
        <v>2.7524999999999999</v>
      </c>
    </row>
    <row r="102" spans="1:17" x14ac:dyDescent="0.3">
      <c r="A102" s="186">
        <v>42520</v>
      </c>
      <c r="B102" s="219">
        <v>1.9852999999999999E-2</v>
      </c>
      <c r="C102" s="219">
        <v>2.3023999999999999E-2</v>
      </c>
      <c r="D102" s="219">
        <v>2.6541000000000002E-2</v>
      </c>
      <c r="E102" s="219">
        <v>2.75E-2</v>
      </c>
      <c r="G102" s="243">
        <f t="shared" si="3"/>
        <v>42520</v>
      </c>
      <c r="H102" s="244">
        <f t="shared" si="4"/>
        <v>2.0226000000000001E-2</v>
      </c>
      <c r="I102" s="244">
        <f t="shared" si="4"/>
        <v>2.4504999999999999E-2</v>
      </c>
      <c r="J102" s="244">
        <f t="shared" si="4"/>
        <v>2.6622E-2</v>
      </c>
      <c r="K102" s="244">
        <f t="shared" si="4"/>
        <v>2.7402000000000003E-2</v>
      </c>
      <c r="M102" s="186">
        <v>42520</v>
      </c>
      <c r="N102" s="245">
        <v>2.0226000000000002</v>
      </c>
      <c r="O102" s="245">
        <v>2.4504999999999999</v>
      </c>
      <c r="P102" s="245">
        <v>2.6621999999999999</v>
      </c>
      <c r="Q102" s="245">
        <v>2.7402000000000002</v>
      </c>
    </row>
    <row r="103" spans="1:17" x14ac:dyDescent="0.3">
      <c r="A103" s="186">
        <v>42521</v>
      </c>
      <c r="B103" s="219">
        <v>1.9989E-2</v>
      </c>
      <c r="C103" s="219">
        <v>2.2976E-2</v>
      </c>
      <c r="D103" s="219">
        <v>2.6349999999999998E-2</v>
      </c>
      <c r="E103" s="219">
        <v>2.64E-2</v>
      </c>
      <c r="G103" s="243">
        <f t="shared" si="3"/>
        <v>42521</v>
      </c>
      <c r="H103" s="244">
        <f t="shared" si="4"/>
        <v>2.0407999999999999E-2</v>
      </c>
      <c r="I103" s="244">
        <f t="shared" si="4"/>
        <v>2.4014000000000001E-2</v>
      </c>
      <c r="J103" s="244">
        <f t="shared" si="4"/>
        <v>2.6505000000000001E-2</v>
      </c>
      <c r="K103" s="244">
        <f t="shared" si="4"/>
        <v>2.681E-2</v>
      </c>
      <c r="M103" s="186">
        <v>42521</v>
      </c>
      <c r="N103" s="245">
        <v>2.0407999999999999</v>
      </c>
      <c r="O103" s="245">
        <v>2.4014000000000002</v>
      </c>
      <c r="P103" s="245">
        <v>2.6505000000000001</v>
      </c>
      <c r="Q103" s="245">
        <v>2.681</v>
      </c>
    </row>
    <row r="104" spans="1:17" x14ac:dyDescent="0.3">
      <c r="A104" s="186">
        <v>42522</v>
      </c>
      <c r="B104" s="219">
        <v>1.9821999999999999E-2</v>
      </c>
      <c r="C104" s="219">
        <v>2.3498000000000002E-2</v>
      </c>
      <c r="D104" s="219">
        <v>2.5798999999999999E-2</v>
      </c>
      <c r="E104" s="219"/>
      <c r="G104" s="243">
        <f t="shared" si="3"/>
        <v>42522</v>
      </c>
      <c r="H104" s="244">
        <f t="shared" si="4"/>
        <v>2.0261999999999999E-2</v>
      </c>
      <c r="I104" s="244">
        <f t="shared" si="4"/>
        <v>2.4676E-2</v>
      </c>
      <c r="J104" s="244">
        <f t="shared" si="4"/>
        <v>2.6316000000000003E-2</v>
      </c>
      <c r="K104" s="244">
        <f t="shared" si="4"/>
        <v>2.6338E-2</v>
      </c>
      <c r="M104" s="186">
        <v>42522</v>
      </c>
      <c r="N104" s="245">
        <v>2.0261999999999998</v>
      </c>
      <c r="O104" s="245">
        <v>2.4676</v>
      </c>
      <c r="P104" s="245">
        <v>2.6316000000000002</v>
      </c>
      <c r="Q104" s="245">
        <v>2.6337999999999999</v>
      </c>
    </row>
    <row r="105" spans="1:17" x14ac:dyDescent="0.3">
      <c r="A105" s="186">
        <v>42523</v>
      </c>
      <c r="B105" s="219">
        <v>1.9795E-2</v>
      </c>
      <c r="C105" s="219">
        <v>2.3014999999999997E-2</v>
      </c>
      <c r="D105" s="219">
        <v>2.6143E-2</v>
      </c>
      <c r="E105" s="219">
        <v>2.7000000000000003E-2</v>
      </c>
      <c r="G105" s="243">
        <f t="shared" si="3"/>
        <v>42523</v>
      </c>
      <c r="H105" s="244">
        <f t="shared" si="4"/>
        <v>2.0213000000000002E-2</v>
      </c>
      <c r="I105" s="244">
        <f t="shared" si="4"/>
        <v>2.3716000000000001E-2</v>
      </c>
      <c r="J105" s="244">
        <f t="shared" si="4"/>
        <v>2.6239999999999999E-2</v>
      </c>
      <c r="K105" s="244">
        <f t="shared" si="4"/>
        <v>2.6311000000000001E-2</v>
      </c>
      <c r="M105" s="186">
        <v>42523</v>
      </c>
      <c r="N105" s="245">
        <v>2.0213000000000001</v>
      </c>
      <c r="O105" s="245">
        <v>2.3715999999999999</v>
      </c>
      <c r="P105" s="245">
        <v>2.6240000000000001</v>
      </c>
      <c r="Q105" s="245">
        <v>2.6311</v>
      </c>
    </row>
    <row r="106" spans="1:17" x14ac:dyDescent="0.3">
      <c r="A106" s="186">
        <v>42524</v>
      </c>
      <c r="B106" s="219">
        <v>1.9762999999999999E-2</v>
      </c>
      <c r="C106" s="219">
        <v>2.3147000000000001E-2</v>
      </c>
      <c r="D106" s="219">
        <v>2.6036E-2</v>
      </c>
      <c r="E106" s="219"/>
      <c r="G106" s="243">
        <f t="shared" si="3"/>
        <v>42524</v>
      </c>
      <c r="H106" s="244">
        <f t="shared" si="4"/>
        <v>2.0213999999999999E-2</v>
      </c>
      <c r="I106" s="244">
        <f t="shared" si="4"/>
        <v>2.3730999999999999E-2</v>
      </c>
      <c r="J106" s="244">
        <f t="shared" si="4"/>
        <v>2.6053000000000003E-2</v>
      </c>
      <c r="K106" s="244">
        <f t="shared" si="4"/>
        <v>2.6577000000000003E-2</v>
      </c>
      <c r="M106" s="186">
        <v>42524</v>
      </c>
      <c r="N106" s="245">
        <v>2.0213999999999999</v>
      </c>
      <c r="O106" s="245">
        <v>2.3731</v>
      </c>
      <c r="P106" s="245">
        <v>2.6053000000000002</v>
      </c>
      <c r="Q106" s="245">
        <v>2.6577000000000002</v>
      </c>
    </row>
    <row r="107" spans="1:17" x14ac:dyDescent="0.3">
      <c r="A107" s="186">
        <v>42527</v>
      </c>
      <c r="B107" s="219">
        <v>1.9841000000000001E-2</v>
      </c>
      <c r="C107" s="219">
        <v>2.2957999999999999E-2</v>
      </c>
      <c r="D107" s="219">
        <v>2.5829000000000001E-2</v>
      </c>
      <c r="E107" s="219">
        <v>2.6499999999999999E-2</v>
      </c>
      <c r="G107" s="243">
        <f t="shared" si="3"/>
        <v>42527</v>
      </c>
      <c r="H107" s="244">
        <f t="shared" si="4"/>
        <v>2.0261999999999999E-2</v>
      </c>
      <c r="I107" s="244">
        <f t="shared" si="4"/>
        <v>2.3868E-2</v>
      </c>
      <c r="J107" s="244">
        <f t="shared" si="4"/>
        <v>2.6008E-2</v>
      </c>
      <c r="K107" s="244">
        <f t="shared" si="4"/>
        <v>2.6372E-2</v>
      </c>
      <c r="M107" s="186">
        <v>42527</v>
      </c>
      <c r="N107" s="245">
        <v>2.0261999999999998</v>
      </c>
      <c r="O107" s="245">
        <v>2.3868</v>
      </c>
      <c r="P107" s="245">
        <v>2.6008</v>
      </c>
      <c r="Q107" s="245">
        <v>2.6372</v>
      </c>
    </row>
    <row r="108" spans="1:17" x14ac:dyDescent="0.3">
      <c r="A108" s="186">
        <v>42528</v>
      </c>
      <c r="B108" s="219">
        <v>1.9810000000000001E-2</v>
      </c>
      <c r="C108" s="219">
        <v>2.2754E-2</v>
      </c>
      <c r="D108" s="219">
        <v>2.6023999999999999E-2</v>
      </c>
      <c r="E108" s="219">
        <v>2.6825000000000002E-2</v>
      </c>
      <c r="G108" s="243">
        <f t="shared" si="3"/>
        <v>42528</v>
      </c>
      <c r="H108" s="244">
        <f t="shared" si="4"/>
        <v>2.0253999999999998E-2</v>
      </c>
      <c r="I108" s="244">
        <f t="shared" si="4"/>
        <v>2.3883999999999999E-2</v>
      </c>
      <c r="J108" s="244">
        <f t="shared" si="4"/>
        <v>2.5941000000000002E-2</v>
      </c>
      <c r="K108" s="244">
        <f t="shared" si="4"/>
        <v>2.6154E-2</v>
      </c>
      <c r="M108" s="186">
        <v>42528</v>
      </c>
      <c r="N108" s="245">
        <v>2.0253999999999999</v>
      </c>
      <c r="O108" s="245">
        <v>2.3883999999999999</v>
      </c>
      <c r="P108" s="245">
        <v>2.5941000000000001</v>
      </c>
      <c r="Q108" s="245">
        <v>2.6154000000000002</v>
      </c>
    </row>
    <row r="109" spans="1:17" x14ac:dyDescent="0.3">
      <c r="A109" s="186">
        <v>42529</v>
      </c>
      <c r="B109" s="219">
        <v>1.9826999999999997E-2</v>
      </c>
      <c r="C109" s="219">
        <v>2.2959E-2</v>
      </c>
      <c r="D109" s="219">
        <v>2.5770000000000001E-2</v>
      </c>
      <c r="E109" s="219">
        <v>2.6499999999999999E-2</v>
      </c>
      <c r="G109" s="243">
        <f t="shared" si="3"/>
        <v>42529</v>
      </c>
      <c r="H109" s="244">
        <f t="shared" si="4"/>
        <v>1.9990000000000001E-2</v>
      </c>
      <c r="I109" s="244">
        <f t="shared" si="4"/>
        <v>2.4228999999999997E-2</v>
      </c>
      <c r="J109" s="244">
        <f t="shared" si="4"/>
        <v>2.6048000000000002E-2</v>
      </c>
      <c r="K109" s="244">
        <f t="shared" si="4"/>
        <v>2.6665000000000001E-2</v>
      </c>
      <c r="M109" s="186">
        <v>42529</v>
      </c>
      <c r="N109" s="245">
        <v>1.9990000000000001</v>
      </c>
      <c r="O109" s="245">
        <v>2.4228999999999998</v>
      </c>
      <c r="P109" s="245">
        <v>2.6048</v>
      </c>
      <c r="Q109" s="245">
        <v>2.6665000000000001</v>
      </c>
    </row>
    <row r="110" spans="1:17" x14ac:dyDescent="0.3">
      <c r="A110" s="186">
        <v>42533</v>
      </c>
      <c r="B110" s="219">
        <v>1.9720000000000001E-2</v>
      </c>
      <c r="C110" s="219">
        <v>2.2839999999999999E-2</v>
      </c>
      <c r="D110" s="219">
        <v>2.6023999999999999E-2</v>
      </c>
      <c r="E110" s="219">
        <v>2.7881E-2</v>
      </c>
      <c r="G110" s="243">
        <f t="shared" si="3"/>
        <v>42533</v>
      </c>
      <c r="H110" s="244">
        <f t="shared" si="4"/>
        <v>1.9883999999999999E-2</v>
      </c>
      <c r="I110" s="244">
        <f t="shared" si="4"/>
        <v>2.3205E-2</v>
      </c>
      <c r="J110" s="244">
        <f t="shared" si="4"/>
        <v>2.6057E-2</v>
      </c>
      <c r="K110" s="244">
        <f t="shared" si="4"/>
        <v>2.9141E-2</v>
      </c>
      <c r="M110" s="186">
        <v>42533</v>
      </c>
      <c r="N110" s="245">
        <v>1.9883999999999999</v>
      </c>
      <c r="O110" s="245">
        <v>2.3205</v>
      </c>
      <c r="P110" s="245">
        <v>2.6057000000000001</v>
      </c>
      <c r="Q110" s="245">
        <v>2.9140999999999999</v>
      </c>
    </row>
    <row r="111" spans="1:17" x14ac:dyDescent="0.3">
      <c r="A111" s="186">
        <v>42534</v>
      </c>
      <c r="B111" s="219">
        <v>1.976E-2</v>
      </c>
      <c r="C111" s="219">
        <v>2.2904000000000001E-2</v>
      </c>
      <c r="D111" s="219">
        <v>2.5626000000000003E-2</v>
      </c>
      <c r="E111" s="219">
        <v>3.1570999999999995E-2</v>
      </c>
      <c r="G111" s="243">
        <f t="shared" si="3"/>
        <v>42534</v>
      </c>
      <c r="H111" s="244">
        <f t="shared" si="4"/>
        <v>2.0186000000000003E-2</v>
      </c>
      <c r="I111" s="244">
        <f t="shared" si="4"/>
        <v>2.3904999999999999E-2</v>
      </c>
      <c r="J111" s="244">
        <f t="shared" si="4"/>
        <v>2.5613999999999998E-2</v>
      </c>
      <c r="K111" s="244">
        <f t="shared" si="4"/>
        <v>3.2101999999999999E-2</v>
      </c>
      <c r="M111" s="186">
        <v>42534</v>
      </c>
      <c r="N111" s="245">
        <v>2.0186000000000002</v>
      </c>
      <c r="O111" s="245">
        <v>2.3904999999999998</v>
      </c>
      <c r="P111" s="245">
        <v>2.5613999999999999</v>
      </c>
      <c r="Q111" s="245">
        <v>3.2101999999999999</v>
      </c>
    </row>
    <row r="112" spans="1:17" x14ac:dyDescent="0.3">
      <c r="A112" s="186">
        <v>42535</v>
      </c>
      <c r="B112" s="219">
        <v>1.9752000000000002E-2</v>
      </c>
      <c r="C112" s="219">
        <v>2.2741999999999998E-2</v>
      </c>
      <c r="D112" s="219">
        <v>2.5790999999999998E-2</v>
      </c>
      <c r="E112" s="219">
        <v>3.218E-2</v>
      </c>
      <c r="G112" s="243">
        <f t="shared" si="3"/>
        <v>42535</v>
      </c>
      <c r="H112" s="244">
        <f t="shared" si="4"/>
        <v>2.0175000000000002E-2</v>
      </c>
      <c r="I112" s="244">
        <f t="shared" si="4"/>
        <v>2.3521E-2</v>
      </c>
      <c r="J112" s="244">
        <f t="shared" si="4"/>
        <v>2.5699E-2</v>
      </c>
      <c r="K112" s="244">
        <f t="shared" si="4"/>
        <v>3.3578000000000004E-2</v>
      </c>
      <c r="M112" s="186">
        <v>42535</v>
      </c>
      <c r="N112" s="245">
        <v>2.0175000000000001</v>
      </c>
      <c r="O112" s="245">
        <v>2.3521000000000001</v>
      </c>
      <c r="P112" s="245">
        <v>2.5699000000000001</v>
      </c>
      <c r="Q112" s="245">
        <v>3.3578000000000001</v>
      </c>
    </row>
    <row r="113" spans="1:17" x14ac:dyDescent="0.3">
      <c r="A113" s="186">
        <v>42536</v>
      </c>
      <c r="B113" s="219">
        <v>1.9820999999999998E-2</v>
      </c>
      <c r="C113" s="219">
        <v>2.2917999999999997E-2</v>
      </c>
      <c r="D113" s="219">
        <v>2.5611000000000002E-2</v>
      </c>
      <c r="E113" s="219">
        <v>3.3399999999999999E-2</v>
      </c>
      <c r="G113" s="243">
        <f t="shared" si="3"/>
        <v>42536</v>
      </c>
      <c r="H113" s="244">
        <f t="shared" si="4"/>
        <v>2.0238999999999997E-2</v>
      </c>
      <c r="I113" s="244">
        <f t="shared" si="4"/>
        <v>2.3831000000000001E-2</v>
      </c>
      <c r="J113" s="244">
        <f t="shared" si="4"/>
        <v>2.5724E-2</v>
      </c>
      <c r="K113" s="244">
        <f t="shared" si="4"/>
        <v>3.3210999999999997E-2</v>
      </c>
      <c r="M113" s="186">
        <v>42536</v>
      </c>
      <c r="N113" s="245">
        <v>2.0238999999999998</v>
      </c>
      <c r="O113" s="245">
        <v>2.3831000000000002</v>
      </c>
      <c r="P113" s="245">
        <v>2.5724</v>
      </c>
      <c r="Q113" s="245">
        <v>3.3210999999999999</v>
      </c>
    </row>
    <row r="114" spans="1:17" x14ac:dyDescent="0.3">
      <c r="A114" s="186">
        <v>42537</v>
      </c>
      <c r="B114" s="219">
        <v>1.9851000000000001E-2</v>
      </c>
      <c r="C114" s="219">
        <v>2.3023999999999999E-2</v>
      </c>
      <c r="D114" s="219">
        <v>2.5758E-2</v>
      </c>
      <c r="E114" s="219">
        <v>3.1400000000000004E-2</v>
      </c>
      <c r="G114" s="243">
        <f t="shared" si="3"/>
        <v>42537</v>
      </c>
      <c r="H114" s="244">
        <f t="shared" si="4"/>
        <v>2.0235E-2</v>
      </c>
      <c r="I114" s="244">
        <f t="shared" si="4"/>
        <v>2.3771E-2</v>
      </c>
      <c r="J114" s="244">
        <f t="shared" si="4"/>
        <v>2.5567000000000003E-2</v>
      </c>
      <c r="K114" s="244">
        <f t="shared" si="4"/>
        <v>3.3236000000000002E-2</v>
      </c>
      <c r="M114" s="186">
        <v>42537</v>
      </c>
      <c r="N114" s="245">
        <v>2.0234999999999999</v>
      </c>
      <c r="O114" s="245">
        <v>2.3771</v>
      </c>
      <c r="P114" s="245">
        <v>2.5567000000000002</v>
      </c>
      <c r="Q114" s="245">
        <v>3.3235999999999999</v>
      </c>
    </row>
    <row r="115" spans="1:17" x14ac:dyDescent="0.3">
      <c r="A115" s="186">
        <v>42538</v>
      </c>
      <c r="B115" s="219">
        <v>1.9896E-2</v>
      </c>
      <c r="C115" s="219">
        <v>2.2637999999999998E-2</v>
      </c>
      <c r="D115" s="219">
        <v>2.6899000000000003E-2</v>
      </c>
      <c r="E115" s="219">
        <v>3.3599999999999998E-2</v>
      </c>
      <c r="G115" s="243">
        <f t="shared" si="3"/>
        <v>42538</v>
      </c>
      <c r="H115" s="244">
        <f t="shared" si="4"/>
        <v>2.0301999999999997E-2</v>
      </c>
      <c r="I115" s="244">
        <f t="shared" si="4"/>
        <v>2.3492000000000002E-2</v>
      </c>
      <c r="J115" s="244">
        <f t="shared" si="4"/>
        <v>2.7766000000000002E-2</v>
      </c>
      <c r="K115" s="244">
        <f t="shared" si="4"/>
        <v>3.3585999999999998E-2</v>
      </c>
      <c r="M115" s="186">
        <v>42538</v>
      </c>
      <c r="N115" s="245">
        <v>2.0301999999999998</v>
      </c>
      <c r="O115" s="245">
        <v>2.3492000000000002</v>
      </c>
      <c r="P115" s="245">
        <v>2.7766000000000002</v>
      </c>
      <c r="Q115" s="245">
        <v>3.3586</v>
      </c>
    </row>
    <row r="116" spans="1:17" x14ac:dyDescent="0.3">
      <c r="A116" s="186">
        <v>42541</v>
      </c>
      <c r="B116" s="219">
        <v>1.992E-2</v>
      </c>
      <c r="C116" s="219">
        <v>2.2921999999999998E-2</v>
      </c>
      <c r="D116" s="219">
        <v>2.7538E-2</v>
      </c>
      <c r="E116" s="219">
        <v>2.9809000000000002E-2</v>
      </c>
      <c r="G116" s="243">
        <f t="shared" si="3"/>
        <v>42541</v>
      </c>
      <c r="H116" s="244">
        <f t="shared" si="4"/>
        <v>2.0301E-2</v>
      </c>
      <c r="I116" s="244">
        <f t="shared" si="4"/>
        <v>2.3531E-2</v>
      </c>
      <c r="J116" s="244">
        <f t="shared" si="4"/>
        <v>2.9077000000000002E-2</v>
      </c>
      <c r="K116" s="244">
        <f t="shared" si="4"/>
        <v>3.3578000000000004E-2</v>
      </c>
      <c r="M116" s="186">
        <v>42541</v>
      </c>
      <c r="N116" s="245">
        <v>2.0301</v>
      </c>
      <c r="O116" s="245">
        <v>2.3531</v>
      </c>
      <c r="P116" s="245">
        <v>2.9077000000000002</v>
      </c>
      <c r="Q116" s="245">
        <v>3.3578000000000001</v>
      </c>
    </row>
    <row r="117" spans="1:17" x14ac:dyDescent="0.3">
      <c r="A117" s="186">
        <v>42542</v>
      </c>
      <c r="B117" s="219">
        <v>1.9982E-2</v>
      </c>
      <c r="C117" s="219">
        <v>2.2775E-2</v>
      </c>
      <c r="D117" s="219">
        <v>2.7848000000000001E-2</v>
      </c>
      <c r="E117" s="219">
        <v>3.3078999999999997E-2</v>
      </c>
      <c r="G117" s="243">
        <f t="shared" si="3"/>
        <v>42542</v>
      </c>
      <c r="H117" s="244">
        <f t="shared" si="4"/>
        <v>2.0360999999999997E-2</v>
      </c>
      <c r="I117" s="244">
        <f t="shared" si="4"/>
        <v>2.3593000000000003E-2</v>
      </c>
      <c r="J117" s="244">
        <f t="shared" si="4"/>
        <v>3.0760999999999997E-2</v>
      </c>
      <c r="K117" s="244">
        <f t="shared" si="4"/>
        <v>3.4893E-2</v>
      </c>
      <c r="M117" s="186">
        <v>42542</v>
      </c>
      <c r="N117" s="245">
        <v>2.0360999999999998</v>
      </c>
      <c r="O117" s="245">
        <v>2.3593000000000002</v>
      </c>
      <c r="P117" s="245">
        <v>3.0760999999999998</v>
      </c>
      <c r="Q117" s="245">
        <v>3.4893000000000001</v>
      </c>
    </row>
    <row r="118" spans="1:17" x14ac:dyDescent="0.3">
      <c r="A118" s="186">
        <v>42543</v>
      </c>
      <c r="B118" s="219">
        <v>2.0013E-2</v>
      </c>
      <c r="C118" s="219">
        <v>2.3338000000000001E-2</v>
      </c>
      <c r="D118" s="219">
        <v>2.9169E-2</v>
      </c>
      <c r="E118" s="219">
        <v>3.2000000000000001E-2</v>
      </c>
      <c r="G118" s="243">
        <f t="shared" si="3"/>
        <v>42543</v>
      </c>
      <c r="H118" s="244">
        <f t="shared" si="4"/>
        <v>2.0426000000000003E-2</v>
      </c>
      <c r="I118" s="244">
        <f t="shared" si="4"/>
        <v>2.4393999999999999E-2</v>
      </c>
      <c r="J118" s="244">
        <f t="shared" si="4"/>
        <v>3.1398999999999996E-2</v>
      </c>
      <c r="K118" s="244">
        <f t="shared" si="4"/>
        <v>3.5233E-2</v>
      </c>
      <c r="M118" s="186">
        <v>42543</v>
      </c>
      <c r="N118" s="245">
        <v>2.0426000000000002</v>
      </c>
      <c r="O118" s="245">
        <v>2.4394</v>
      </c>
      <c r="P118" s="245">
        <v>3.1398999999999999</v>
      </c>
      <c r="Q118" s="245">
        <v>3.5232999999999999</v>
      </c>
    </row>
    <row r="119" spans="1:17" x14ac:dyDescent="0.3">
      <c r="A119" s="186">
        <v>42544</v>
      </c>
      <c r="B119" s="219">
        <v>2.0057000000000002E-2</v>
      </c>
      <c r="C119" s="219">
        <v>2.3399E-2</v>
      </c>
      <c r="D119" s="219">
        <v>2.9352999999999997E-2</v>
      </c>
      <c r="E119" s="219"/>
      <c r="G119" s="243">
        <f t="shared" si="3"/>
        <v>42544</v>
      </c>
      <c r="H119" s="244">
        <f t="shared" si="4"/>
        <v>2.0456999999999999E-2</v>
      </c>
      <c r="I119" s="244">
        <f t="shared" si="4"/>
        <v>2.4535000000000001E-2</v>
      </c>
      <c r="J119" s="244">
        <f t="shared" si="4"/>
        <v>3.1813000000000001E-2</v>
      </c>
      <c r="K119" s="244">
        <f t="shared" si="4"/>
        <v>3.5802E-2</v>
      </c>
      <c r="M119" s="186">
        <v>42544</v>
      </c>
      <c r="N119" s="245">
        <v>2.0457000000000001</v>
      </c>
      <c r="O119" s="245">
        <v>2.4535</v>
      </c>
      <c r="P119" s="245">
        <v>3.1812999999999998</v>
      </c>
      <c r="Q119" s="245">
        <v>3.5802</v>
      </c>
    </row>
    <row r="120" spans="1:17" x14ac:dyDescent="0.3">
      <c r="A120" s="186">
        <v>42545</v>
      </c>
      <c r="B120" s="219">
        <v>2.0101000000000001E-2</v>
      </c>
      <c r="C120" s="219">
        <v>2.3798E-2</v>
      </c>
      <c r="D120" s="219">
        <v>2.9821E-2</v>
      </c>
      <c r="E120" s="219">
        <v>3.5785999999999998E-2</v>
      </c>
      <c r="G120" s="243">
        <f t="shared" si="3"/>
        <v>42545</v>
      </c>
      <c r="H120" s="244">
        <f t="shared" si="4"/>
        <v>2.0493000000000001E-2</v>
      </c>
      <c r="I120" s="244">
        <f t="shared" si="4"/>
        <v>2.5457E-2</v>
      </c>
      <c r="J120" s="244">
        <f t="shared" si="4"/>
        <v>3.3966999999999997E-2</v>
      </c>
      <c r="K120" s="244">
        <f t="shared" si="4"/>
        <v>3.4339000000000001E-2</v>
      </c>
      <c r="M120" s="186">
        <v>42545</v>
      </c>
      <c r="N120" s="245">
        <v>2.0493000000000001</v>
      </c>
      <c r="O120" s="245">
        <v>2.5457000000000001</v>
      </c>
      <c r="P120" s="245">
        <v>3.3967000000000001</v>
      </c>
      <c r="Q120" s="245">
        <v>3.4339</v>
      </c>
    </row>
    <row r="121" spans="1:17" x14ac:dyDescent="0.3">
      <c r="A121" s="186">
        <v>42548</v>
      </c>
      <c r="B121" s="219">
        <v>2.0055999999999997E-2</v>
      </c>
      <c r="C121" s="219">
        <v>2.3836E-2</v>
      </c>
      <c r="D121" s="219">
        <v>3.0976E-2</v>
      </c>
      <c r="E121" s="219">
        <v>3.5237999999999998E-2</v>
      </c>
      <c r="G121" s="243">
        <f t="shared" si="3"/>
        <v>42548</v>
      </c>
      <c r="H121" s="244">
        <f t="shared" si="4"/>
        <v>2.0455999999999998E-2</v>
      </c>
      <c r="I121" s="244">
        <f t="shared" si="4"/>
        <v>2.6241E-2</v>
      </c>
      <c r="J121" s="244">
        <f t="shared" si="4"/>
        <v>3.4361999999999997E-2</v>
      </c>
      <c r="K121" s="244">
        <f t="shared" si="4"/>
        <v>3.5022999999999999E-2</v>
      </c>
      <c r="M121" s="186">
        <v>42548</v>
      </c>
      <c r="N121" s="245">
        <v>2.0455999999999999</v>
      </c>
      <c r="O121" s="245">
        <v>2.6240999999999999</v>
      </c>
      <c r="P121" s="245">
        <v>3.4361999999999999</v>
      </c>
      <c r="Q121" s="245">
        <v>3.5023</v>
      </c>
    </row>
    <row r="122" spans="1:17" x14ac:dyDescent="0.3">
      <c r="A122" s="186">
        <v>42549</v>
      </c>
      <c r="B122" s="219">
        <v>1.9998999999999999E-2</v>
      </c>
      <c r="C122" s="219">
        <v>2.3973000000000001E-2</v>
      </c>
      <c r="D122" s="219">
        <v>3.0674E-2</v>
      </c>
      <c r="E122" s="219"/>
      <c r="G122" s="243">
        <f t="shared" si="3"/>
        <v>42549</v>
      </c>
      <c r="H122" s="244">
        <f t="shared" si="4"/>
        <v>2.0464000000000003E-2</v>
      </c>
      <c r="I122" s="244">
        <f t="shared" si="4"/>
        <v>2.759E-2</v>
      </c>
      <c r="J122" s="244">
        <f t="shared" si="4"/>
        <v>3.3982999999999999E-2</v>
      </c>
      <c r="K122" s="244">
        <f t="shared" si="4"/>
        <v>3.6171000000000002E-2</v>
      </c>
      <c r="M122" s="186">
        <v>42549</v>
      </c>
      <c r="N122" s="245">
        <v>2.0464000000000002</v>
      </c>
      <c r="O122" s="245">
        <v>2.7589999999999999</v>
      </c>
      <c r="P122" s="245">
        <v>3.3982999999999999</v>
      </c>
      <c r="Q122" s="245">
        <v>3.6171000000000002</v>
      </c>
    </row>
    <row r="123" spans="1:17" x14ac:dyDescent="0.3">
      <c r="A123" s="186">
        <v>42550</v>
      </c>
      <c r="B123" s="219">
        <v>1.9924000000000001E-2</v>
      </c>
      <c r="C123" s="219">
        <v>2.3921000000000001E-2</v>
      </c>
      <c r="D123" s="219">
        <v>2.9222999999999999E-2</v>
      </c>
      <c r="E123" s="219">
        <v>3.2500000000000001E-2</v>
      </c>
      <c r="G123" s="243">
        <f t="shared" si="3"/>
        <v>42550</v>
      </c>
      <c r="H123" s="244">
        <f t="shared" si="4"/>
        <v>2.0427000000000001E-2</v>
      </c>
      <c r="I123" s="244">
        <f t="shared" si="4"/>
        <v>2.7843E-2</v>
      </c>
      <c r="J123" s="244">
        <f t="shared" si="4"/>
        <v>3.4241000000000001E-2</v>
      </c>
      <c r="K123" s="244">
        <f t="shared" si="4"/>
        <v>3.4506999999999996E-2</v>
      </c>
      <c r="M123" s="186">
        <v>42550</v>
      </c>
      <c r="N123" s="245">
        <v>2.0427</v>
      </c>
      <c r="O123" s="245">
        <v>2.7843</v>
      </c>
      <c r="P123" s="245">
        <v>3.4241000000000001</v>
      </c>
      <c r="Q123" s="245">
        <v>3.4506999999999999</v>
      </c>
    </row>
    <row r="124" spans="1:17" x14ac:dyDescent="0.3">
      <c r="A124" s="186">
        <v>42551</v>
      </c>
      <c r="B124" s="219">
        <v>2.0362000000000002E-2</v>
      </c>
      <c r="C124" s="219">
        <v>2.376E-2</v>
      </c>
      <c r="D124" s="219">
        <v>2.9529E-2</v>
      </c>
      <c r="E124" s="219">
        <v>0.03</v>
      </c>
      <c r="G124" s="243">
        <f t="shared" si="3"/>
        <v>42551</v>
      </c>
      <c r="H124" s="244">
        <f t="shared" si="4"/>
        <v>2.1164000000000002E-2</v>
      </c>
      <c r="I124" s="244">
        <f t="shared" si="4"/>
        <v>2.7179999999999999E-2</v>
      </c>
      <c r="J124" s="244">
        <f t="shared" si="4"/>
        <v>3.0663999999999997E-2</v>
      </c>
      <c r="K124" s="244">
        <f t="shared" si="4"/>
        <v>3.1845999999999999E-2</v>
      </c>
      <c r="M124" s="186">
        <v>42551</v>
      </c>
      <c r="N124" s="245">
        <v>2.1164000000000001</v>
      </c>
      <c r="O124" s="245">
        <v>2.718</v>
      </c>
      <c r="P124" s="245">
        <v>3.0663999999999998</v>
      </c>
      <c r="Q124" s="245">
        <v>3.1846000000000001</v>
      </c>
    </row>
    <row r="125" spans="1:17" x14ac:dyDescent="0.3">
      <c r="A125" s="186">
        <v>42552</v>
      </c>
      <c r="B125" s="219">
        <v>1.9764E-2</v>
      </c>
      <c r="C125" s="219">
        <v>2.2755999999999998E-2</v>
      </c>
      <c r="D125" s="219">
        <v>2.81E-2</v>
      </c>
      <c r="E125" s="219"/>
      <c r="G125" s="243">
        <f t="shared" si="3"/>
        <v>42552</v>
      </c>
      <c r="H125" s="244">
        <f t="shared" si="4"/>
        <v>2.0198000000000001E-2</v>
      </c>
      <c r="I125" s="244">
        <f t="shared" si="4"/>
        <v>2.3759000000000002E-2</v>
      </c>
      <c r="J125" s="244">
        <f t="shared" si="4"/>
        <v>2.8083E-2</v>
      </c>
      <c r="K125" s="244">
        <f t="shared" si="4"/>
        <v>2.8121999999999998E-2</v>
      </c>
      <c r="M125" s="186">
        <v>42552</v>
      </c>
      <c r="N125" s="245">
        <v>2.0198</v>
      </c>
      <c r="O125" s="245">
        <v>2.3759000000000001</v>
      </c>
      <c r="P125" s="245">
        <v>2.8083</v>
      </c>
      <c r="Q125" s="245">
        <v>2.8121999999999998</v>
      </c>
    </row>
    <row r="126" spans="1:17" x14ac:dyDescent="0.3">
      <c r="A126" s="186">
        <v>42555</v>
      </c>
      <c r="B126" s="219">
        <v>1.9691E-2</v>
      </c>
      <c r="C126" s="219">
        <v>2.2783000000000001E-2</v>
      </c>
      <c r="D126" s="219">
        <v>2.7326000000000003E-2</v>
      </c>
      <c r="E126" s="219"/>
      <c r="G126" s="243">
        <f t="shared" si="3"/>
        <v>42555</v>
      </c>
      <c r="H126" s="244">
        <f t="shared" si="4"/>
        <v>2.0173999999999997E-2</v>
      </c>
      <c r="I126" s="244">
        <f t="shared" si="4"/>
        <v>2.3809999999999998E-2</v>
      </c>
      <c r="J126" s="244">
        <f t="shared" si="4"/>
        <v>2.6705999999999997E-2</v>
      </c>
      <c r="K126" s="244">
        <f t="shared" si="4"/>
        <v>2.7309E-2</v>
      </c>
      <c r="M126" s="186">
        <v>42555</v>
      </c>
      <c r="N126" s="245">
        <v>2.0173999999999999</v>
      </c>
      <c r="O126" s="245">
        <v>2.3809999999999998</v>
      </c>
      <c r="P126" s="245">
        <v>2.6705999999999999</v>
      </c>
      <c r="Q126" s="245">
        <v>2.7309000000000001</v>
      </c>
    </row>
    <row r="127" spans="1:17" x14ac:dyDescent="0.3">
      <c r="A127" s="186">
        <v>42556</v>
      </c>
      <c r="B127" s="219">
        <v>1.9698E-2</v>
      </c>
      <c r="C127" s="219">
        <v>2.2608000000000003E-2</v>
      </c>
      <c r="D127" s="219">
        <v>2.7216999999999998E-2</v>
      </c>
      <c r="E127" s="219"/>
      <c r="G127" s="243">
        <f t="shared" si="3"/>
        <v>42556</v>
      </c>
      <c r="H127" s="244">
        <f t="shared" si="4"/>
        <v>2.0263E-2</v>
      </c>
      <c r="I127" s="244">
        <f t="shared" si="4"/>
        <v>2.3695000000000001E-2</v>
      </c>
      <c r="J127" s="244">
        <f t="shared" si="4"/>
        <v>2.7001000000000001E-2</v>
      </c>
      <c r="K127" s="244">
        <f t="shared" si="4"/>
        <v>2.6459999999999997E-2</v>
      </c>
      <c r="M127" s="186">
        <v>42556</v>
      </c>
      <c r="N127" s="245">
        <v>2.0263</v>
      </c>
      <c r="O127" s="245">
        <v>2.3694999999999999</v>
      </c>
      <c r="P127" s="245">
        <v>2.7000999999999999</v>
      </c>
      <c r="Q127" s="245">
        <v>2.6459999999999999</v>
      </c>
    </row>
    <row r="128" spans="1:17" x14ac:dyDescent="0.3">
      <c r="A128" s="186">
        <v>42557</v>
      </c>
      <c r="B128" s="219">
        <v>1.9681000000000001E-2</v>
      </c>
      <c r="C128" s="219">
        <v>2.2795999999999997E-2</v>
      </c>
      <c r="D128" s="219">
        <v>2.6114000000000002E-2</v>
      </c>
      <c r="E128" s="219"/>
      <c r="G128" s="243">
        <f t="shared" si="3"/>
        <v>42557</v>
      </c>
      <c r="H128" s="244">
        <f t="shared" si="4"/>
        <v>2.0250000000000001E-2</v>
      </c>
      <c r="I128" s="244">
        <f t="shared" si="4"/>
        <v>2.4007999999999998E-2</v>
      </c>
      <c r="J128" s="244">
        <f t="shared" si="4"/>
        <v>2.6621000000000002E-2</v>
      </c>
      <c r="K128" s="244">
        <f t="shared" si="4"/>
        <v>2.7847E-2</v>
      </c>
      <c r="M128" s="186">
        <v>42557</v>
      </c>
      <c r="N128" s="245">
        <v>2.0249999999999999</v>
      </c>
      <c r="O128" s="245">
        <v>2.4007999999999998</v>
      </c>
      <c r="P128" s="245">
        <v>2.6621000000000001</v>
      </c>
      <c r="Q128" s="245">
        <v>2.7847</v>
      </c>
    </row>
    <row r="129" spans="1:17" x14ac:dyDescent="0.3">
      <c r="A129" s="186">
        <v>42558</v>
      </c>
      <c r="B129" s="219">
        <v>1.9709000000000001E-2</v>
      </c>
      <c r="C129" s="219">
        <v>2.273E-2</v>
      </c>
      <c r="D129" s="219">
        <v>2.632E-2</v>
      </c>
      <c r="E129" s="219"/>
      <c r="G129" s="243">
        <f t="shared" si="3"/>
        <v>42558</v>
      </c>
      <c r="H129" s="244">
        <f t="shared" si="4"/>
        <v>2.0232999999999998E-2</v>
      </c>
      <c r="I129" s="244">
        <f t="shared" si="4"/>
        <v>2.4239E-2</v>
      </c>
      <c r="J129" s="244">
        <f t="shared" si="4"/>
        <v>2.6478999999999999E-2</v>
      </c>
      <c r="K129" s="244">
        <f t="shared" si="4"/>
        <v>2.6875E-2</v>
      </c>
      <c r="M129" s="186">
        <v>42558</v>
      </c>
      <c r="N129" s="245">
        <v>2.0232999999999999</v>
      </c>
      <c r="O129" s="245">
        <v>2.4239000000000002</v>
      </c>
      <c r="P129" s="245">
        <v>2.6478999999999999</v>
      </c>
      <c r="Q129" s="245">
        <v>2.6875</v>
      </c>
    </row>
    <row r="130" spans="1:17" x14ac:dyDescent="0.3">
      <c r="A130" s="186">
        <v>42559</v>
      </c>
      <c r="B130" s="219">
        <v>1.9733000000000001E-2</v>
      </c>
      <c r="C130" s="219">
        <v>2.2934E-2</v>
      </c>
      <c r="D130" s="219">
        <v>2.6122999999999997E-2</v>
      </c>
      <c r="E130" s="219"/>
      <c r="G130" s="243">
        <f t="shared" si="3"/>
        <v>42559</v>
      </c>
      <c r="H130" s="244">
        <f t="shared" si="4"/>
        <v>2.0211999999999997E-2</v>
      </c>
      <c r="I130" s="244">
        <f t="shared" si="4"/>
        <v>2.4249E-2</v>
      </c>
      <c r="J130" s="244">
        <f t="shared" si="4"/>
        <v>2.6404E-2</v>
      </c>
      <c r="K130" s="244">
        <f t="shared" ref="K130:K193" si="5">Q130/100</f>
        <v>2.6909000000000002E-2</v>
      </c>
      <c r="M130" s="186">
        <v>42559</v>
      </c>
      <c r="N130" s="245">
        <v>2.0211999999999999</v>
      </c>
      <c r="O130" s="245">
        <v>2.4249000000000001</v>
      </c>
      <c r="P130" s="245">
        <v>2.6404000000000001</v>
      </c>
      <c r="Q130" s="245">
        <v>2.6909000000000001</v>
      </c>
    </row>
    <row r="131" spans="1:17" x14ac:dyDescent="0.3">
      <c r="A131" s="186">
        <v>42562</v>
      </c>
      <c r="B131" s="219">
        <v>1.9769999999999999E-2</v>
      </c>
      <c r="C131" s="219">
        <v>2.2848E-2</v>
      </c>
      <c r="D131" s="219">
        <v>2.5981000000000001E-2</v>
      </c>
      <c r="E131" s="219"/>
      <c r="G131" s="243">
        <f t="shared" ref="G131:G194" si="6">M131</f>
        <v>42562</v>
      </c>
      <c r="H131" s="244">
        <f t="shared" ref="H131:K194" si="7">N131/100</f>
        <v>2.0317999999999999E-2</v>
      </c>
      <c r="I131" s="244">
        <f t="shared" si="7"/>
        <v>2.4385E-2</v>
      </c>
      <c r="J131" s="244">
        <f t="shared" si="7"/>
        <v>2.5956E-2</v>
      </c>
      <c r="K131" s="244">
        <f t="shared" si="5"/>
        <v>2.6709E-2</v>
      </c>
      <c r="M131" s="186">
        <v>42562</v>
      </c>
      <c r="N131" s="245">
        <v>2.0318000000000001</v>
      </c>
      <c r="O131" s="245">
        <v>2.4384999999999999</v>
      </c>
      <c r="P131" s="245">
        <v>2.5956000000000001</v>
      </c>
      <c r="Q131" s="245">
        <v>2.6709000000000001</v>
      </c>
    </row>
    <row r="132" spans="1:17" x14ac:dyDescent="0.3">
      <c r="A132" s="186">
        <v>42563</v>
      </c>
      <c r="B132" s="219">
        <v>1.9740000000000001E-2</v>
      </c>
      <c r="C132" s="219">
        <v>2.2673000000000002E-2</v>
      </c>
      <c r="D132" s="219">
        <v>2.6046999999999997E-2</v>
      </c>
      <c r="E132" s="219"/>
      <c r="G132" s="243">
        <f t="shared" si="6"/>
        <v>42563</v>
      </c>
      <c r="H132" s="244">
        <f t="shared" si="7"/>
        <v>2.0282000000000001E-2</v>
      </c>
      <c r="I132" s="244">
        <f t="shared" si="7"/>
        <v>2.3809E-2</v>
      </c>
      <c r="J132" s="244">
        <f t="shared" si="7"/>
        <v>2.6168999999999998E-2</v>
      </c>
      <c r="K132" s="244">
        <f t="shared" si="5"/>
        <v>2.6621000000000002E-2</v>
      </c>
      <c r="M132" s="186">
        <v>42563</v>
      </c>
      <c r="N132" s="245">
        <v>2.0282</v>
      </c>
      <c r="O132" s="245">
        <v>2.3809</v>
      </c>
      <c r="P132" s="245">
        <v>2.6168999999999998</v>
      </c>
      <c r="Q132" s="245">
        <v>2.6621000000000001</v>
      </c>
    </row>
    <row r="133" spans="1:17" x14ac:dyDescent="0.3">
      <c r="A133" s="186">
        <v>42564</v>
      </c>
      <c r="B133" s="219">
        <v>1.9782999999999999E-2</v>
      </c>
      <c r="C133" s="219">
        <v>2.2865000000000003E-2</v>
      </c>
      <c r="D133" s="219">
        <v>2.6082999999999999E-2</v>
      </c>
      <c r="E133" s="219"/>
      <c r="G133" s="243">
        <f t="shared" si="6"/>
        <v>42564</v>
      </c>
      <c r="H133" s="244">
        <f t="shared" si="7"/>
        <v>2.0320999999999999E-2</v>
      </c>
      <c r="I133" s="244">
        <f t="shared" si="7"/>
        <v>2.4157000000000001E-2</v>
      </c>
      <c r="J133" s="244">
        <f t="shared" si="7"/>
        <v>2.6293999999999998E-2</v>
      </c>
      <c r="K133" s="244">
        <f t="shared" si="5"/>
        <v>2.7515999999999999E-2</v>
      </c>
      <c r="M133" s="186">
        <v>42564</v>
      </c>
      <c r="N133" s="245">
        <v>2.0320999999999998</v>
      </c>
      <c r="O133" s="245">
        <v>2.4157000000000002</v>
      </c>
      <c r="P133" s="245">
        <v>2.6294</v>
      </c>
      <c r="Q133" s="245">
        <v>2.7515999999999998</v>
      </c>
    </row>
    <row r="134" spans="1:17" x14ac:dyDescent="0.3">
      <c r="A134" s="186">
        <v>42565</v>
      </c>
      <c r="B134" s="219">
        <v>1.9767E-2</v>
      </c>
      <c r="C134" s="219">
        <v>2.3012000000000001E-2</v>
      </c>
      <c r="D134" s="219">
        <v>2.5725999999999999E-2</v>
      </c>
      <c r="E134" s="219"/>
      <c r="G134" s="243">
        <f t="shared" si="6"/>
        <v>42565</v>
      </c>
      <c r="H134" s="244">
        <f t="shared" si="7"/>
        <v>2.0291E-2</v>
      </c>
      <c r="I134" s="244">
        <f t="shared" si="7"/>
        <v>2.4142E-2</v>
      </c>
      <c r="J134" s="244">
        <f t="shared" si="7"/>
        <v>2.5863999999999998E-2</v>
      </c>
      <c r="K134" s="244">
        <f t="shared" si="5"/>
        <v>2.8018000000000001E-2</v>
      </c>
      <c r="M134" s="186">
        <v>42565</v>
      </c>
      <c r="N134" s="245">
        <v>2.0291000000000001</v>
      </c>
      <c r="O134" s="245">
        <v>2.4142000000000001</v>
      </c>
      <c r="P134" s="245">
        <v>2.5863999999999998</v>
      </c>
      <c r="Q134" s="245">
        <v>2.8018000000000001</v>
      </c>
    </row>
    <row r="135" spans="1:17" x14ac:dyDescent="0.3">
      <c r="A135" s="186">
        <v>42566</v>
      </c>
      <c r="B135" s="219">
        <v>1.9847E-2</v>
      </c>
      <c r="C135" s="219">
        <v>2.2957000000000002E-2</v>
      </c>
      <c r="D135" s="219">
        <v>2.5628000000000001E-2</v>
      </c>
      <c r="E135" s="219">
        <v>2.7999999999999997E-2</v>
      </c>
      <c r="G135" s="243">
        <f t="shared" si="6"/>
        <v>42566</v>
      </c>
      <c r="H135" s="244">
        <f t="shared" si="7"/>
        <v>2.0309000000000001E-2</v>
      </c>
      <c r="I135" s="244">
        <f t="shared" si="7"/>
        <v>2.4184999999999998E-2</v>
      </c>
      <c r="J135" s="244">
        <f t="shared" si="7"/>
        <v>2.5832000000000001E-2</v>
      </c>
      <c r="K135" s="244">
        <f t="shared" si="5"/>
        <v>2.8142E-2</v>
      </c>
      <c r="M135" s="186">
        <v>42566</v>
      </c>
      <c r="N135" s="245">
        <v>2.0308999999999999</v>
      </c>
      <c r="O135" s="245">
        <v>2.4184999999999999</v>
      </c>
      <c r="P135" s="245">
        <v>2.5832000000000002</v>
      </c>
      <c r="Q135" s="245">
        <v>2.8142</v>
      </c>
    </row>
    <row r="136" spans="1:17" x14ac:dyDescent="0.3">
      <c r="A136" s="186">
        <v>42569</v>
      </c>
      <c r="B136" s="219">
        <v>1.9903999999999998E-2</v>
      </c>
      <c r="C136" s="219">
        <v>2.2789999999999998E-2</v>
      </c>
      <c r="D136" s="219">
        <v>2.5864999999999999E-2</v>
      </c>
      <c r="E136" s="219"/>
      <c r="G136" s="243">
        <f t="shared" si="6"/>
        <v>42569</v>
      </c>
      <c r="H136" s="244">
        <f t="shared" si="7"/>
        <v>2.0337999999999998E-2</v>
      </c>
      <c r="I136" s="244">
        <f t="shared" si="7"/>
        <v>2.4160000000000001E-2</v>
      </c>
      <c r="J136" s="244">
        <f t="shared" si="7"/>
        <v>2.6284999999999999E-2</v>
      </c>
      <c r="K136" s="244">
        <f t="shared" si="5"/>
        <v>2.8353000000000003E-2</v>
      </c>
      <c r="M136" s="186">
        <v>42569</v>
      </c>
      <c r="N136" s="245">
        <v>2.0337999999999998</v>
      </c>
      <c r="O136" s="245">
        <v>2.4159999999999999</v>
      </c>
      <c r="P136" s="245">
        <v>2.6284999999999998</v>
      </c>
      <c r="Q136" s="245">
        <v>2.8353000000000002</v>
      </c>
    </row>
    <row r="137" spans="1:17" x14ac:dyDescent="0.3">
      <c r="A137" s="186">
        <v>42570</v>
      </c>
      <c r="B137" s="219">
        <v>2.0034E-2</v>
      </c>
      <c r="C137" s="219">
        <v>2.2883000000000001E-2</v>
      </c>
      <c r="D137" s="219">
        <v>2.5931000000000003E-2</v>
      </c>
      <c r="E137" s="219"/>
      <c r="G137" s="243">
        <f t="shared" si="6"/>
        <v>42570</v>
      </c>
      <c r="H137" s="244">
        <f t="shared" si="7"/>
        <v>2.0442999999999999E-2</v>
      </c>
      <c r="I137" s="244">
        <f t="shared" si="7"/>
        <v>2.4289999999999999E-2</v>
      </c>
      <c r="J137" s="244">
        <f t="shared" si="7"/>
        <v>2.6964000000000002E-2</v>
      </c>
      <c r="K137" s="244">
        <f t="shared" si="5"/>
        <v>2.7776000000000002E-2</v>
      </c>
      <c r="M137" s="186">
        <v>42570</v>
      </c>
      <c r="N137" s="245">
        <v>2.0442999999999998</v>
      </c>
      <c r="O137" s="245">
        <v>2.4289999999999998</v>
      </c>
      <c r="P137" s="245">
        <v>2.6964000000000001</v>
      </c>
      <c r="Q137" s="245">
        <v>2.7776000000000001</v>
      </c>
    </row>
    <row r="138" spans="1:17" x14ac:dyDescent="0.3">
      <c r="A138" s="186">
        <v>42571</v>
      </c>
      <c r="B138" s="219">
        <v>2.0025000000000001E-2</v>
      </c>
      <c r="C138" s="219">
        <v>2.3224000000000002E-2</v>
      </c>
      <c r="D138" s="219">
        <v>2.6230000000000003E-2</v>
      </c>
      <c r="E138" s="219"/>
      <c r="G138" s="243">
        <f t="shared" si="6"/>
        <v>42571</v>
      </c>
      <c r="H138" s="244">
        <f t="shared" si="7"/>
        <v>2.0442999999999999E-2</v>
      </c>
      <c r="I138" s="244">
        <f t="shared" si="7"/>
        <v>2.4594000000000001E-2</v>
      </c>
      <c r="J138" s="244">
        <f t="shared" si="7"/>
        <v>2.7389E-2</v>
      </c>
      <c r="K138" s="244">
        <f t="shared" si="5"/>
        <v>2.8153000000000001E-2</v>
      </c>
      <c r="M138" s="186">
        <v>42571</v>
      </c>
      <c r="N138" s="245">
        <v>2.0442999999999998</v>
      </c>
      <c r="O138" s="245">
        <v>2.4594</v>
      </c>
      <c r="P138" s="245">
        <v>2.7389000000000001</v>
      </c>
      <c r="Q138" s="245">
        <v>2.8153000000000001</v>
      </c>
    </row>
    <row r="139" spans="1:17" x14ac:dyDescent="0.3">
      <c r="A139" s="186">
        <v>42572</v>
      </c>
      <c r="B139" s="219">
        <v>2.0173E-2</v>
      </c>
      <c r="C139" s="219">
        <v>2.3372E-2</v>
      </c>
      <c r="D139" s="219">
        <v>2.6333000000000002E-2</v>
      </c>
      <c r="E139" s="219">
        <v>3.1676000000000003E-2</v>
      </c>
      <c r="G139" s="243">
        <f t="shared" si="6"/>
        <v>42572</v>
      </c>
      <c r="H139" s="244">
        <f t="shared" si="7"/>
        <v>2.0667000000000001E-2</v>
      </c>
      <c r="I139" s="244">
        <f t="shared" si="7"/>
        <v>2.4558E-2</v>
      </c>
      <c r="J139" s="244">
        <f t="shared" si="7"/>
        <v>2.7452000000000001E-2</v>
      </c>
      <c r="K139" s="244">
        <f t="shared" si="5"/>
        <v>3.0398999999999999E-2</v>
      </c>
      <c r="M139" s="186">
        <v>42572</v>
      </c>
      <c r="N139" s="245">
        <v>2.0667</v>
      </c>
      <c r="O139" s="245">
        <v>2.4558</v>
      </c>
      <c r="P139" s="245">
        <v>2.7452000000000001</v>
      </c>
      <c r="Q139" s="245">
        <v>3.0398999999999998</v>
      </c>
    </row>
    <row r="140" spans="1:17" x14ac:dyDescent="0.3">
      <c r="A140" s="186">
        <v>42573</v>
      </c>
      <c r="B140" s="219">
        <v>2.0424000000000001E-2</v>
      </c>
      <c r="C140" s="219">
        <v>2.3650000000000001E-2</v>
      </c>
      <c r="D140" s="219">
        <v>2.8022999999999999E-2</v>
      </c>
      <c r="E140" s="219">
        <v>3.0150999999999997E-2</v>
      </c>
      <c r="G140" s="243">
        <f t="shared" si="6"/>
        <v>42573</v>
      </c>
      <c r="H140" s="244">
        <f t="shared" si="7"/>
        <v>2.1010000000000001E-2</v>
      </c>
      <c r="I140" s="244">
        <f t="shared" si="7"/>
        <v>2.5585E-2</v>
      </c>
      <c r="J140" s="244">
        <f t="shared" si="7"/>
        <v>2.9426999999999998E-2</v>
      </c>
      <c r="K140" s="244">
        <f t="shared" si="5"/>
        <v>2.9874999999999999E-2</v>
      </c>
      <c r="M140" s="186">
        <v>42573</v>
      </c>
      <c r="N140" s="245">
        <v>2.101</v>
      </c>
      <c r="O140" s="245">
        <v>2.5585</v>
      </c>
      <c r="P140" s="245">
        <v>2.9426999999999999</v>
      </c>
      <c r="Q140" s="245">
        <v>2.9874999999999998</v>
      </c>
    </row>
    <row r="141" spans="1:17" x14ac:dyDescent="0.3">
      <c r="A141" s="186">
        <v>42576</v>
      </c>
      <c r="B141" s="219">
        <v>2.0501000000000002E-2</v>
      </c>
      <c r="C141" s="219">
        <v>2.3959999999999999E-2</v>
      </c>
      <c r="D141" s="219">
        <v>2.7501000000000001E-2</v>
      </c>
      <c r="E141" s="219">
        <v>3.0981000000000002E-2</v>
      </c>
      <c r="G141" s="243">
        <f t="shared" si="6"/>
        <v>42576</v>
      </c>
      <c r="H141" s="244">
        <f t="shared" si="7"/>
        <v>2.1288999999999999E-2</v>
      </c>
      <c r="I141" s="244">
        <f t="shared" si="7"/>
        <v>2.6848E-2</v>
      </c>
      <c r="J141" s="244">
        <f t="shared" si="7"/>
        <v>3.0295000000000002E-2</v>
      </c>
      <c r="K141" s="244">
        <f t="shared" si="5"/>
        <v>3.1123999999999999E-2</v>
      </c>
      <c r="M141" s="186">
        <v>42576</v>
      </c>
      <c r="N141" s="245">
        <v>2.1288999999999998</v>
      </c>
      <c r="O141" s="245">
        <v>2.6848000000000001</v>
      </c>
      <c r="P141" s="245">
        <v>3.0295000000000001</v>
      </c>
      <c r="Q141" s="245">
        <v>3.1124000000000001</v>
      </c>
    </row>
    <row r="142" spans="1:17" x14ac:dyDescent="0.3">
      <c r="A142" s="186">
        <v>42577</v>
      </c>
      <c r="B142" s="219">
        <v>2.0598999999999999E-2</v>
      </c>
      <c r="C142" s="219">
        <v>2.4363000000000003E-2</v>
      </c>
      <c r="D142" s="219">
        <v>2.8226000000000001E-2</v>
      </c>
      <c r="E142" s="219">
        <v>3.15E-2</v>
      </c>
      <c r="G142" s="243">
        <f t="shared" si="6"/>
        <v>42577</v>
      </c>
      <c r="H142" s="244">
        <f t="shared" si="7"/>
        <v>2.1384E-2</v>
      </c>
      <c r="I142" s="244">
        <f t="shared" si="7"/>
        <v>2.7604000000000004E-2</v>
      </c>
      <c r="J142" s="244">
        <f t="shared" si="7"/>
        <v>3.058E-2</v>
      </c>
      <c r="K142" s="244">
        <f t="shared" si="5"/>
        <v>3.1008000000000001E-2</v>
      </c>
      <c r="M142" s="186">
        <v>42577</v>
      </c>
      <c r="N142" s="245">
        <v>2.1383999999999999</v>
      </c>
      <c r="O142" s="245">
        <v>2.7604000000000002</v>
      </c>
      <c r="P142" s="245">
        <v>3.0579999999999998</v>
      </c>
      <c r="Q142" s="245">
        <v>3.1008</v>
      </c>
    </row>
    <row r="143" spans="1:17" x14ac:dyDescent="0.3">
      <c r="A143" s="186">
        <v>42578</v>
      </c>
      <c r="B143" s="219">
        <v>2.0093E-2</v>
      </c>
      <c r="C143" s="219">
        <v>2.4045999999999998E-2</v>
      </c>
      <c r="D143" s="219">
        <v>2.7654999999999999E-2</v>
      </c>
      <c r="E143" s="219">
        <v>2.7999999999999997E-2</v>
      </c>
      <c r="G143" s="243">
        <f t="shared" si="6"/>
        <v>42578</v>
      </c>
      <c r="H143" s="244">
        <f t="shared" si="7"/>
        <v>2.0573999999999999E-2</v>
      </c>
      <c r="I143" s="244">
        <f t="shared" si="7"/>
        <v>2.6617999999999999E-2</v>
      </c>
      <c r="J143" s="244">
        <f t="shared" si="7"/>
        <v>3.0301999999999999E-2</v>
      </c>
      <c r="K143" s="244">
        <f t="shared" si="5"/>
        <v>3.0150999999999997E-2</v>
      </c>
      <c r="M143" s="186">
        <v>42578</v>
      </c>
      <c r="N143" s="245">
        <v>2.0573999999999999</v>
      </c>
      <c r="O143" s="245">
        <v>2.6617999999999999</v>
      </c>
      <c r="P143" s="245">
        <v>3.0301999999999998</v>
      </c>
      <c r="Q143" s="245">
        <v>3.0150999999999999</v>
      </c>
    </row>
    <row r="144" spans="1:17" x14ac:dyDescent="0.3">
      <c r="A144" s="186">
        <v>42579</v>
      </c>
      <c r="B144" s="219">
        <v>1.9852000000000002E-2</v>
      </c>
      <c r="C144" s="219">
        <v>2.3628999999999997E-2</v>
      </c>
      <c r="D144" s="219">
        <v>2.7071999999999999E-2</v>
      </c>
      <c r="E144" s="219"/>
      <c r="G144" s="243">
        <f t="shared" si="6"/>
        <v>42579</v>
      </c>
      <c r="H144" s="244">
        <f t="shared" si="7"/>
        <v>2.0344000000000001E-2</v>
      </c>
      <c r="I144" s="244">
        <f t="shared" si="7"/>
        <v>2.5548000000000001E-2</v>
      </c>
      <c r="J144" s="244">
        <f t="shared" si="7"/>
        <v>2.8197E-2</v>
      </c>
      <c r="K144" s="244">
        <f t="shared" si="5"/>
        <v>2.9346000000000001E-2</v>
      </c>
      <c r="M144" s="186">
        <v>42579</v>
      </c>
      <c r="N144" s="245">
        <v>2.0344000000000002</v>
      </c>
      <c r="O144" s="245">
        <v>2.5548000000000002</v>
      </c>
      <c r="P144" s="245">
        <v>2.8197000000000001</v>
      </c>
      <c r="Q144" s="245">
        <v>2.9346000000000001</v>
      </c>
    </row>
    <row r="145" spans="1:17" x14ac:dyDescent="0.3">
      <c r="A145" s="186">
        <v>42580</v>
      </c>
      <c r="B145" s="219">
        <v>1.9941E-2</v>
      </c>
      <c r="C145" s="219">
        <v>2.3645999999999997E-2</v>
      </c>
      <c r="D145" s="219">
        <v>2.6699999999999998E-2</v>
      </c>
      <c r="E145" s="219"/>
      <c r="G145" s="243">
        <f t="shared" si="6"/>
        <v>42580</v>
      </c>
      <c r="H145" s="244">
        <f t="shared" si="7"/>
        <v>2.0368000000000001E-2</v>
      </c>
      <c r="I145" s="244">
        <f t="shared" si="7"/>
        <v>2.4868999999999999E-2</v>
      </c>
      <c r="J145" s="244">
        <f t="shared" si="7"/>
        <v>2.7361E-2</v>
      </c>
      <c r="K145" s="244">
        <f t="shared" si="5"/>
        <v>2.7999999999999997E-2</v>
      </c>
      <c r="M145" s="186">
        <v>42580</v>
      </c>
      <c r="N145" s="245">
        <v>2.0367999999999999</v>
      </c>
      <c r="O145" s="245">
        <v>2.4868999999999999</v>
      </c>
      <c r="P145" s="245">
        <v>2.7361</v>
      </c>
      <c r="Q145" s="245">
        <v>2.8</v>
      </c>
    </row>
    <row r="146" spans="1:17" x14ac:dyDescent="0.3">
      <c r="A146" s="186">
        <v>42583</v>
      </c>
      <c r="B146" s="219">
        <v>1.9894999999999999E-2</v>
      </c>
      <c r="C146" s="219">
        <v>2.2803E-2</v>
      </c>
      <c r="D146" s="219">
        <v>2.6827E-2</v>
      </c>
      <c r="E146" s="219"/>
      <c r="G146" s="243">
        <f t="shared" si="6"/>
        <v>42583</v>
      </c>
      <c r="H146" s="244">
        <f t="shared" si="7"/>
        <v>2.0381E-2</v>
      </c>
      <c r="I146" s="244">
        <f t="shared" si="7"/>
        <v>2.4188000000000001E-2</v>
      </c>
      <c r="J146" s="244">
        <f t="shared" si="7"/>
        <v>2.6800000000000001E-2</v>
      </c>
      <c r="K146" s="244">
        <f t="shared" si="5"/>
        <v>2.7557999999999999E-2</v>
      </c>
      <c r="M146" s="186">
        <v>42583</v>
      </c>
      <c r="N146" s="245">
        <v>2.0381</v>
      </c>
      <c r="O146" s="245">
        <v>2.4188000000000001</v>
      </c>
      <c r="P146" s="245">
        <v>2.68</v>
      </c>
      <c r="Q146" s="245">
        <v>2.7557999999999998</v>
      </c>
    </row>
    <row r="147" spans="1:17" x14ac:dyDescent="0.3">
      <c r="A147" s="186">
        <v>42584</v>
      </c>
      <c r="B147" s="219">
        <v>1.9859999999999999E-2</v>
      </c>
      <c r="C147" s="219">
        <v>2.2654000000000001E-2</v>
      </c>
      <c r="D147" s="219">
        <v>2.6265E-2</v>
      </c>
      <c r="E147" s="219"/>
      <c r="G147" s="243">
        <f t="shared" si="6"/>
        <v>42584</v>
      </c>
      <c r="H147" s="244">
        <f t="shared" si="7"/>
        <v>2.0392999999999998E-2</v>
      </c>
      <c r="I147" s="244">
        <f t="shared" si="7"/>
        <v>2.3809999999999998E-2</v>
      </c>
      <c r="J147" s="244">
        <f t="shared" si="7"/>
        <v>2.6667E-2</v>
      </c>
      <c r="K147" s="244">
        <f t="shared" si="5"/>
        <v>2.8500000000000001E-2</v>
      </c>
      <c r="M147" s="186">
        <v>42584</v>
      </c>
      <c r="N147" s="245">
        <v>2.0392999999999999</v>
      </c>
      <c r="O147" s="245">
        <v>2.3809999999999998</v>
      </c>
      <c r="P147" s="245">
        <v>2.6667000000000001</v>
      </c>
      <c r="Q147" s="245">
        <v>2.85</v>
      </c>
    </row>
    <row r="148" spans="1:17" x14ac:dyDescent="0.3">
      <c r="A148" s="186">
        <v>42585</v>
      </c>
      <c r="B148" s="219">
        <v>1.9873000000000002E-2</v>
      </c>
      <c r="C148" s="219">
        <v>2.2824000000000001E-2</v>
      </c>
      <c r="D148" s="219">
        <v>2.5933999999999999E-2</v>
      </c>
      <c r="E148" s="219">
        <v>2.8149999999999998E-2</v>
      </c>
      <c r="G148" s="243">
        <f t="shared" si="6"/>
        <v>42585</v>
      </c>
      <c r="H148" s="244">
        <f t="shared" si="7"/>
        <v>2.0375999999999998E-2</v>
      </c>
      <c r="I148" s="244">
        <f t="shared" si="7"/>
        <v>2.3980000000000001E-2</v>
      </c>
      <c r="J148" s="244">
        <f t="shared" si="7"/>
        <v>2.6151000000000001E-2</v>
      </c>
      <c r="K148" s="244">
        <f t="shared" si="5"/>
        <v>2.7109999999999999E-2</v>
      </c>
      <c r="M148" s="186">
        <v>42585</v>
      </c>
      <c r="N148" s="245">
        <v>2.0375999999999999</v>
      </c>
      <c r="O148" s="245">
        <v>2.3980000000000001</v>
      </c>
      <c r="P148" s="245">
        <v>2.6151</v>
      </c>
      <c r="Q148" s="245">
        <v>2.7109999999999999</v>
      </c>
    </row>
    <row r="149" spans="1:17" x14ac:dyDescent="0.3">
      <c r="A149" s="186">
        <v>42586</v>
      </c>
      <c r="B149" s="219">
        <v>1.9857E-2</v>
      </c>
      <c r="C149" s="219">
        <v>2.2733E-2</v>
      </c>
      <c r="D149" s="219">
        <v>2.6000000000000002E-2</v>
      </c>
      <c r="E149" s="219"/>
      <c r="G149" s="243">
        <f t="shared" si="6"/>
        <v>42586</v>
      </c>
      <c r="H149" s="244">
        <f t="shared" si="7"/>
        <v>2.0369000000000002E-2</v>
      </c>
      <c r="I149" s="244">
        <f t="shared" si="7"/>
        <v>2.3895E-2</v>
      </c>
      <c r="J149" s="244">
        <f t="shared" si="7"/>
        <v>2.6036999999999998E-2</v>
      </c>
      <c r="K149" s="244">
        <f t="shared" si="5"/>
        <v>2.6804000000000001E-2</v>
      </c>
      <c r="M149" s="186">
        <v>42586</v>
      </c>
      <c r="N149" s="245">
        <v>2.0369000000000002</v>
      </c>
      <c r="O149" s="245">
        <v>2.3895</v>
      </c>
      <c r="P149" s="245">
        <v>2.6036999999999999</v>
      </c>
      <c r="Q149" s="245">
        <v>2.6804000000000001</v>
      </c>
    </row>
    <row r="150" spans="1:17" x14ac:dyDescent="0.3">
      <c r="A150" s="186">
        <v>42587</v>
      </c>
      <c r="B150" s="219">
        <v>1.9918999999999999E-2</v>
      </c>
      <c r="C150" s="219">
        <v>2.3012999999999999E-2</v>
      </c>
      <c r="D150" s="219">
        <v>2.6061999999999998E-2</v>
      </c>
      <c r="E150" s="219">
        <v>2.6499999999999999E-2</v>
      </c>
      <c r="G150" s="243">
        <f t="shared" si="6"/>
        <v>42587</v>
      </c>
      <c r="H150" s="244">
        <f t="shared" si="7"/>
        <v>2.0396999999999998E-2</v>
      </c>
      <c r="I150" s="244">
        <f t="shared" si="7"/>
        <v>2.3875999999999998E-2</v>
      </c>
      <c r="J150" s="244">
        <f t="shared" si="7"/>
        <v>2.6166999999999999E-2</v>
      </c>
      <c r="K150" s="244">
        <f t="shared" si="5"/>
        <v>2.6642000000000002E-2</v>
      </c>
      <c r="M150" s="186">
        <v>42587</v>
      </c>
      <c r="N150" s="245">
        <v>2.0396999999999998</v>
      </c>
      <c r="O150" s="245">
        <v>2.3875999999999999</v>
      </c>
      <c r="P150" s="245">
        <v>2.6166999999999998</v>
      </c>
      <c r="Q150" s="245">
        <v>2.6642000000000001</v>
      </c>
    </row>
    <row r="151" spans="1:17" x14ac:dyDescent="0.3">
      <c r="A151" s="186">
        <v>42590</v>
      </c>
      <c r="B151" s="219">
        <v>1.9980999999999999E-2</v>
      </c>
      <c r="C151" s="219">
        <v>2.3014999999999997E-2</v>
      </c>
      <c r="D151" s="219">
        <v>2.5852E-2</v>
      </c>
      <c r="E151" s="219">
        <v>2.6499999999999999E-2</v>
      </c>
      <c r="G151" s="243">
        <f t="shared" si="6"/>
        <v>42590</v>
      </c>
      <c r="H151" s="244">
        <f t="shared" si="7"/>
        <v>2.0434000000000001E-2</v>
      </c>
      <c r="I151" s="244">
        <f t="shared" si="7"/>
        <v>2.4424999999999999E-2</v>
      </c>
      <c r="J151" s="244">
        <f t="shared" si="7"/>
        <v>2.6202999999999997E-2</v>
      </c>
      <c r="K151" s="244">
        <f t="shared" si="5"/>
        <v>2.6432000000000001E-2</v>
      </c>
      <c r="M151" s="186">
        <v>42590</v>
      </c>
      <c r="N151" s="245">
        <v>2.0434000000000001</v>
      </c>
      <c r="O151" s="245">
        <v>2.4424999999999999</v>
      </c>
      <c r="P151" s="245">
        <v>2.6202999999999999</v>
      </c>
      <c r="Q151" s="245">
        <v>2.6432000000000002</v>
      </c>
    </row>
    <row r="152" spans="1:17" x14ac:dyDescent="0.3">
      <c r="A152" s="186">
        <v>42591</v>
      </c>
      <c r="B152" s="219">
        <v>2.0129000000000001E-2</v>
      </c>
      <c r="C152" s="219">
        <v>2.3111000000000003E-2</v>
      </c>
      <c r="D152" s="219">
        <v>2.6040999999999998E-2</v>
      </c>
      <c r="E152" s="219"/>
      <c r="G152" s="243">
        <f t="shared" si="6"/>
        <v>42591</v>
      </c>
      <c r="H152" s="244">
        <f t="shared" si="7"/>
        <v>2.0617E-2</v>
      </c>
      <c r="I152" s="244">
        <f t="shared" si="7"/>
        <v>2.4417000000000001E-2</v>
      </c>
      <c r="J152" s="244">
        <f t="shared" si="7"/>
        <v>2.6851E-2</v>
      </c>
      <c r="K152" s="244">
        <f t="shared" si="5"/>
        <v>2.6499999999999999E-2</v>
      </c>
      <c r="M152" s="186">
        <v>42591</v>
      </c>
      <c r="N152" s="245">
        <v>2.0617000000000001</v>
      </c>
      <c r="O152" s="245">
        <v>2.4417</v>
      </c>
      <c r="P152" s="245">
        <v>2.6850999999999998</v>
      </c>
      <c r="Q152" s="245">
        <v>2.65</v>
      </c>
    </row>
    <row r="153" spans="1:17" x14ac:dyDescent="0.3">
      <c r="A153" s="186">
        <v>42592</v>
      </c>
      <c r="B153" s="219">
        <v>2.0171999999999999E-2</v>
      </c>
      <c r="C153" s="219">
        <v>2.3446999999999999E-2</v>
      </c>
      <c r="D153" s="219">
        <v>2.6448999999999997E-2</v>
      </c>
      <c r="E153" s="219"/>
      <c r="G153" s="243">
        <f t="shared" si="6"/>
        <v>42592</v>
      </c>
      <c r="H153" s="244">
        <f t="shared" si="7"/>
        <v>2.0666000000000004E-2</v>
      </c>
      <c r="I153" s="244">
        <f t="shared" si="7"/>
        <v>2.5327000000000002E-2</v>
      </c>
      <c r="J153" s="244">
        <f t="shared" si="7"/>
        <v>2.7581999999999999E-2</v>
      </c>
      <c r="K153" s="244">
        <f t="shared" si="5"/>
        <v>2.7394999999999999E-2</v>
      </c>
      <c r="M153" s="186">
        <v>42592</v>
      </c>
      <c r="N153" s="245">
        <v>2.0666000000000002</v>
      </c>
      <c r="O153" s="245">
        <v>2.5327000000000002</v>
      </c>
      <c r="P153" s="245">
        <v>2.7582</v>
      </c>
      <c r="Q153" s="245">
        <v>2.7395</v>
      </c>
    </row>
    <row r="154" spans="1:17" x14ac:dyDescent="0.3">
      <c r="A154" s="186">
        <v>42593</v>
      </c>
      <c r="B154" s="219">
        <v>2.0169000000000003E-2</v>
      </c>
      <c r="C154" s="219">
        <v>2.3574000000000001E-2</v>
      </c>
      <c r="D154" s="219">
        <v>2.6366999999999998E-2</v>
      </c>
      <c r="E154" s="219"/>
      <c r="G154" s="243">
        <f t="shared" si="6"/>
        <v>42593</v>
      </c>
      <c r="H154" s="244">
        <f t="shared" si="7"/>
        <v>2.0669E-2</v>
      </c>
      <c r="I154" s="244">
        <f t="shared" si="7"/>
        <v>2.5813000000000003E-2</v>
      </c>
      <c r="J154" s="244">
        <f t="shared" si="7"/>
        <v>2.7421000000000001E-2</v>
      </c>
      <c r="K154" s="244">
        <f t="shared" si="5"/>
        <v>2.7881E-2</v>
      </c>
      <c r="M154" s="186">
        <v>42593</v>
      </c>
      <c r="N154" s="245">
        <v>2.0669</v>
      </c>
      <c r="O154" s="245">
        <v>2.5813000000000001</v>
      </c>
      <c r="P154" s="245">
        <v>2.7421000000000002</v>
      </c>
      <c r="Q154" s="245">
        <v>2.7881</v>
      </c>
    </row>
    <row r="155" spans="1:17" x14ac:dyDescent="0.3">
      <c r="A155" s="186">
        <v>42594</v>
      </c>
      <c r="B155" s="219">
        <v>2.0097999999999998E-2</v>
      </c>
      <c r="C155" s="219">
        <v>2.3252999999999999E-2</v>
      </c>
      <c r="D155" s="219">
        <v>2.6257000000000003E-2</v>
      </c>
      <c r="E155" s="219"/>
      <c r="G155" s="243">
        <f t="shared" si="6"/>
        <v>42594</v>
      </c>
      <c r="H155" s="244">
        <f t="shared" si="7"/>
        <v>2.0494999999999999E-2</v>
      </c>
      <c r="I155" s="244">
        <f t="shared" si="7"/>
        <v>2.4639999999999999E-2</v>
      </c>
      <c r="J155" s="244">
        <f t="shared" si="7"/>
        <v>2.6778E-2</v>
      </c>
      <c r="K155" s="244">
        <f t="shared" si="5"/>
        <v>2.7343000000000003E-2</v>
      </c>
      <c r="M155" s="186">
        <v>42594</v>
      </c>
      <c r="N155" s="245">
        <v>2.0495000000000001</v>
      </c>
      <c r="O155" s="245">
        <v>2.464</v>
      </c>
      <c r="P155" s="245">
        <v>2.6778</v>
      </c>
      <c r="Q155" s="245">
        <v>2.7343000000000002</v>
      </c>
    </row>
    <row r="156" spans="1:17" x14ac:dyDescent="0.3">
      <c r="A156" s="186">
        <v>42597</v>
      </c>
      <c r="B156" s="219">
        <v>2.0053999999999999E-2</v>
      </c>
      <c r="C156" s="219">
        <v>2.3321999999999999E-2</v>
      </c>
      <c r="D156" s="219">
        <v>2.6471000000000001E-2</v>
      </c>
      <c r="E156" s="219"/>
      <c r="G156" s="243">
        <f t="shared" si="6"/>
        <v>42597</v>
      </c>
      <c r="H156" s="244">
        <f t="shared" si="7"/>
        <v>2.0518999999999999E-2</v>
      </c>
      <c r="I156" s="244">
        <f t="shared" si="7"/>
        <v>2.4923000000000001E-2</v>
      </c>
      <c r="J156" s="244">
        <f t="shared" si="7"/>
        <v>2.6710999999999999E-2</v>
      </c>
      <c r="K156" s="244">
        <f t="shared" si="5"/>
        <v>2.7507999999999998E-2</v>
      </c>
      <c r="M156" s="186">
        <v>42597</v>
      </c>
      <c r="N156" s="245">
        <v>2.0518999999999998</v>
      </c>
      <c r="O156" s="245">
        <v>2.4923000000000002</v>
      </c>
      <c r="P156" s="245">
        <v>2.6711</v>
      </c>
      <c r="Q156" s="245">
        <v>2.7507999999999999</v>
      </c>
    </row>
    <row r="157" spans="1:17" x14ac:dyDescent="0.3">
      <c r="A157" s="186">
        <v>42598</v>
      </c>
      <c r="B157" s="219">
        <v>2.001E-2</v>
      </c>
      <c r="C157" s="219">
        <v>2.3081999999999998E-2</v>
      </c>
      <c r="D157" s="219">
        <v>2.6113000000000001E-2</v>
      </c>
      <c r="E157" s="219"/>
      <c r="G157" s="243">
        <f t="shared" si="6"/>
        <v>42598</v>
      </c>
      <c r="H157" s="244">
        <f t="shared" si="7"/>
        <v>2.0459999999999999E-2</v>
      </c>
      <c r="I157" s="244">
        <f t="shared" si="7"/>
        <v>2.4329E-2</v>
      </c>
      <c r="J157" s="244">
        <f t="shared" si="7"/>
        <v>2.6648999999999999E-2</v>
      </c>
      <c r="K157" s="244">
        <f t="shared" si="5"/>
        <v>2.7122E-2</v>
      </c>
      <c r="M157" s="186">
        <v>42598</v>
      </c>
      <c r="N157" s="245">
        <v>2.0459999999999998</v>
      </c>
      <c r="O157" s="245">
        <v>2.4329000000000001</v>
      </c>
      <c r="P157" s="245">
        <v>2.6648999999999998</v>
      </c>
      <c r="Q157" s="245">
        <v>2.7122000000000002</v>
      </c>
    </row>
    <row r="158" spans="1:17" x14ac:dyDescent="0.3">
      <c r="A158" s="186">
        <v>42599</v>
      </c>
      <c r="B158" s="219">
        <v>2.0034E-2</v>
      </c>
      <c r="C158" s="219">
        <v>2.3108E-2</v>
      </c>
      <c r="D158" s="219">
        <v>2.6062999999999999E-2</v>
      </c>
      <c r="E158" s="219"/>
      <c r="G158" s="243">
        <f t="shared" si="6"/>
        <v>42599</v>
      </c>
      <c r="H158" s="244">
        <f t="shared" si="7"/>
        <v>2.0487999999999999E-2</v>
      </c>
      <c r="I158" s="244">
        <f t="shared" si="7"/>
        <v>2.4607E-2</v>
      </c>
      <c r="J158" s="244">
        <f t="shared" si="7"/>
        <v>2.6591E-2</v>
      </c>
      <c r="K158" s="244">
        <f t="shared" si="5"/>
        <v>2.7595999999999999E-2</v>
      </c>
      <c r="M158" s="186">
        <v>42599</v>
      </c>
      <c r="N158" s="245">
        <v>2.0488</v>
      </c>
      <c r="O158" s="245">
        <v>2.4607000000000001</v>
      </c>
      <c r="P158" s="245">
        <v>2.6591</v>
      </c>
      <c r="Q158" s="245">
        <v>2.7595999999999998</v>
      </c>
    </row>
    <row r="159" spans="1:17" x14ac:dyDescent="0.3">
      <c r="A159" s="186">
        <v>42600</v>
      </c>
      <c r="B159" s="219">
        <v>2.0068000000000003E-2</v>
      </c>
      <c r="C159" s="219">
        <v>2.3734999999999999E-2</v>
      </c>
      <c r="D159" s="219">
        <v>2.6278000000000003E-2</v>
      </c>
      <c r="E159" s="219"/>
      <c r="G159" s="243">
        <f t="shared" si="6"/>
        <v>42600</v>
      </c>
      <c r="H159" s="244">
        <f t="shared" si="7"/>
        <v>2.0541E-2</v>
      </c>
      <c r="I159" s="244">
        <f t="shared" si="7"/>
        <v>2.5000000000000001E-2</v>
      </c>
      <c r="J159" s="244">
        <f t="shared" si="7"/>
        <v>2.7097000000000003E-2</v>
      </c>
      <c r="K159" s="244">
        <f t="shared" si="5"/>
        <v>2.7328000000000002E-2</v>
      </c>
      <c r="M159" s="186">
        <v>42600</v>
      </c>
      <c r="N159" s="245">
        <v>2.0541</v>
      </c>
      <c r="O159" s="245">
        <v>2.5</v>
      </c>
      <c r="P159" s="245">
        <v>2.7097000000000002</v>
      </c>
      <c r="Q159" s="245">
        <v>2.7328000000000001</v>
      </c>
    </row>
    <row r="160" spans="1:17" x14ac:dyDescent="0.3">
      <c r="A160" s="186">
        <v>42601</v>
      </c>
      <c r="B160" s="219">
        <v>2.0069E-2</v>
      </c>
      <c r="C160" s="219">
        <v>2.3205E-2</v>
      </c>
      <c r="D160" s="219">
        <v>2.6217999999999998E-2</v>
      </c>
      <c r="E160" s="219"/>
      <c r="G160" s="243">
        <f t="shared" si="6"/>
        <v>42601</v>
      </c>
      <c r="H160" s="244">
        <f t="shared" si="7"/>
        <v>2.0489E-2</v>
      </c>
      <c r="I160" s="244">
        <f t="shared" si="7"/>
        <v>2.4704E-2</v>
      </c>
      <c r="J160" s="244">
        <f t="shared" si="7"/>
        <v>2.7193000000000002E-2</v>
      </c>
      <c r="K160" s="244">
        <f t="shared" si="5"/>
        <v>2.7103000000000002E-2</v>
      </c>
      <c r="M160" s="186">
        <v>42601</v>
      </c>
      <c r="N160" s="245">
        <v>2.0489000000000002</v>
      </c>
      <c r="O160" s="245">
        <v>2.4704000000000002</v>
      </c>
      <c r="P160" s="245">
        <v>2.7193000000000001</v>
      </c>
      <c r="Q160" s="245">
        <v>2.7103000000000002</v>
      </c>
    </row>
    <row r="161" spans="1:17" x14ac:dyDescent="0.3">
      <c r="A161" s="186">
        <v>42604</v>
      </c>
      <c r="B161" s="219">
        <v>2.0107E-2</v>
      </c>
      <c r="C161" s="219">
        <v>2.3418999999999999E-2</v>
      </c>
      <c r="D161" s="219">
        <v>2.7199000000000001E-2</v>
      </c>
      <c r="E161" s="219">
        <v>2.6499999999999999E-2</v>
      </c>
      <c r="G161" s="243">
        <f t="shared" si="6"/>
        <v>42604</v>
      </c>
      <c r="H161" s="244">
        <f t="shared" si="7"/>
        <v>2.0047000000000002E-2</v>
      </c>
      <c r="I161" s="244">
        <f t="shared" si="7"/>
        <v>2.4674999999999999E-2</v>
      </c>
      <c r="J161" s="244">
        <f t="shared" si="7"/>
        <v>2.7328000000000002E-2</v>
      </c>
      <c r="K161" s="244">
        <f t="shared" si="5"/>
        <v>2.7553999999999999E-2</v>
      </c>
      <c r="M161" s="186">
        <v>42604</v>
      </c>
      <c r="N161" s="245">
        <v>2.0047000000000001</v>
      </c>
      <c r="O161" s="245">
        <v>2.4674999999999998</v>
      </c>
      <c r="P161" s="245">
        <v>2.7328000000000001</v>
      </c>
      <c r="Q161" s="245">
        <v>2.7553999999999998</v>
      </c>
    </row>
    <row r="162" spans="1:17" x14ac:dyDescent="0.3">
      <c r="A162" s="186">
        <v>42605</v>
      </c>
      <c r="B162" s="219">
        <v>2.0367000000000003E-2</v>
      </c>
      <c r="C162" s="219">
        <v>2.4001999999999999E-2</v>
      </c>
      <c r="D162" s="219">
        <v>2.7035E-2</v>
      </c>
      <c r="E162" s="219">
        <v>2.9676000000000001E-2</v>
      </c>
      <c r="G162" s="243">
        <f t="shared" si="6"/>
        <v>42605</v>
      </c>
      <c r="H162" s="244">
        <f t="shared" si="7"/>
        <v>2.0996999999999998E-2</v>
      </c>
      <c r="I162" s="244">
        <f t="shared" si="7"/>
        <v>2.6147E-2</v>
      </c>
      <c r="J162" s="244">
        <f t="shared" si="7"/>
        <v>2.8866999999999997E-2</v>
      </c>
      <c r="K162" s="244">
        <f t="shared" si="5"/>
        <v>2.9544000000000001E-2</v>
      </c>
      <c r="M162" s="186">
        <v>42605</v>
      </c>
      <c r="N162" s="245">
        <v>2.0996999999999999</v>
      </c>
      <c r="O162" s="245">
        <v>2.6147</v>
      </c>
      <c r="P162" s="245">
        <v>2.8866999999999998</v>
      </c>
      <c r="Q162" s="245">
        <v>2.9544000000000001</v>
      </c>
    </row>
    <row r="163" spans="1:17" x14ac:dyDescent="0.3">
      <c r="A163" s="186">
        <v>42606</v>
      </c>
      <c r="B163" s="219">
        <v>2.0621E-2</v>
      </c>
      <c r="C163" s="219">
        <v>2.4988E-2</v>
      </c>
      <c r="D163" s="219">
        <v>2.7945999999999999E-2</v>
      </c>
      <c r="E163" s="219">
        <v>3.0085000000000001E-2</v>
      </c>
      <c r="G163" s="243">
        <f t="shared" si="6"/>
        <v>42606</v>
      </c>
      <c r="H163" s="244">
        <f t="shared" si="7"/>
        <v>2.1350999999999998E-2</v>
      </c>
      <c r="I163" s="244">
        <f t="shared" si="7"/>
        <v>2.7010999999999997E-2</v>
      </c>
      <c r="J163" s="244">
        <f t="shared" si="7"/>
        <v>3.0411999999999998E-2</v>
      </c>
      <c r="K163" s="244">
        <f t="shared" si="5"/>
        <v>3.0602000000000001E-2</v>
      </c>
      <c r="M163" s="186">
        <v>42606</v>
      </c>
      <c r="N163" s="245">
        <v>2.1351</v>
      </c>
      <c r="O163" s="245">
        <v>2.7010999999999998</v>
      </c>
      <c r="P163" s="245">
        <v>3.0411999999999999</v>
      </c>
      <c r="Q163" s="245">
        <v>3.0602</v>
      </c>
    </row>
    <row r="164" spans="1:17" x14ac:dyDescent="0.3">
      <c r="A164" s="186">
        <v>42607</v>
      </c>
      <c r="B164" s="219">
        <v>2.0250000000000001E-2</v>
      </c>
      <c r="C164" s="219">
        <v>2.4902000000000001E-2</v>
      </c>
      <c r="D164" s="219">
        <v>2.8929999999999997E-2</v>
      </c>
      <c r="E164" s="219">
        <v>3.0581999999999998E-2</v>
      </c>
      <c r="G164" s="243">
        <f t="shared" si="6"/>
        <v>42607</v>
      </c>
      <c r="H164" s="244">
        <f t="shared" si="7"/>
        <v>2.0863999999999997E-2</v>
      </c>
      <c r="I164" s="244">
        <f t="shared" si="7"/>
        <v>2.7259000000000002E-2</v>
      </c>
      <c r="J164" s="244">
        <f t="shared" si="7"/>
        <v>3.1613000000000002E-2</v>
      </c>
      <c r="K164" s="244">
        <f t="shared" si="5"/>
        <v>3.1695000000000001E-2</v>
      </c>
      <c r="M164" s="186">
        <v>42607</v>
      </c>
      <c r="N164" s="245">
        <v>2.0863999999999998</v>
      </c>
      <c r="O164" s="245">
        <v>2.7259000000000002</v>
      </c>
      <c r="P164" s="245">
        <v>3.1613000000000002</v>
      </c>
      <c r="Q164" s="245">
        <v>3.1695000000000002</v>
      </c>
    </row>
    <row r="165" spans="1:17" x14ac:dyDescent="0.3">
      <c r="A165" s="186">
        <v>42608</v>
      </c>
      <c r="B165" s="219">
        <v>2.0268999999999999E-2</v>
      </c>
      <c r="C165" s="219">
        <v>2.3706999999999999E-2</v>
      </c>
      <c r="D165" s="219">
        <v>2.4434999999999998E-2</v>
      </c>
      <c r="E165" s="219"/>
      <c r="G165" s="243">
        <f t="shared" si="6"/>
        <v>42608</v>
      </c>
      <c r="H165" s="244">
        <f t="shared" si="7"/>
        <v>2.0706000000000002E-2</v>
      </c>
      <c r="I165" s="244">
        <f t="shared" si="7"/>
        <v>2.5548999999999999E-2</v>
      </c>
      <c r="J165" s="244">
        <f t="shared" si="7"/>
        <v>2.8162E-2</v>
      </c>
      <c r="K165" s="244">
        <f t="shared" si="5"/>
        <v>3.1E-2</v>
      </c>
      <c r="M165" s="186">
        <v>42608</v>
      </c>
      <c r="N165" s="245">
        <v>2.0706000000000002</v>
      </c>
      <c r="O165" s="245">
        <v>2.5548999999999999</v>
      </c>
      <c r="P165" s="245">
        <v>2.8161999999999998</v>
      </c>
      <c r="Q165" s="245">
        <v>3.1</v>
      </c>
    </row>
    <row r="166" spans="1:17" x14ac:dyDescent="0.3">
      <c r="A166" s="186">
        <v>42611</v>
      </c>
      <c r="B166" s="219">
        <v>2.0752000000000003E-2</v>
      </c>
      <c r="C166" s="219">
        <v>2.2970999999999998E-2</v>
      </c>
      <c r="D166" s="219">
        <v>2.4471E-2</v>
      </c>
      <c r="E166" s="219"/>
      <c r="G166" s="243">
        <f t="shared" si="6"/>
        <v>42611</v>
      </c>
      <c r="H166" s="244">
        <f t="shared" si="7"/>
        <v>2.1108999999999999E-2</v>
      </c>
      <c r="I166" s="244">
        <f t="shared" si="7"/>
        <v>2.4367999999999997E-2</v>
      </c>
      <c r="J166" s="244">
        <f t="shared" si="7"/>
        <v>2.6625999999999997E-2</v>
      </c>
      <c r="K166" s="244">
        <f t="shared" si="5"/>
        <v>2.8413000000000001E-2</v>
      </c>
      <c r="M166" s="186">
        <v>42611</v>
      </c>
      <c r="N166" s="245">
        <v>2.1109</v>
      </c>
      <c r="O166" s="245">
        <v>2.4367999999999999</v>
      </c>
      <c r="P166" s="245">
        <v>2.6625999999999999</v>
      </c>
      <c r="Q166" s="245">
        <v>2.8412999999999999</v>
      </c>
    </row>
    <row r="167" spans="1:17" x14ac:dyDescent="0.3">
      <c r="A167" s="186">
        <v>42612</v>
      </c>
      <c r="B167" s="219">
        <v>2.069E-2</v>
      </c>
      <c r="C167" s="219">
        <v>2.2907999999999998E-2</v>
      </c>
      <c r="D167" s="219">
        <v>2.4434000000000001E-2</v>
      </c>
      <c r="E167" s="219"/>
      <c r="G167" s="243">
        <f t="shared" si="6"/>
        <v>42612</v>
      </c>
      <c r="H167" s="244">
        <f t="shared" si="7"/>
        <v>2.1059000000000001E-2</v>
      </c>
      <c r="I167" s="244">
        <f t="shared" si="7"/>
        <v>2.4098000000000001E-2</v>
      </c>
      <c r="J167" s="244">
        <f t="shared" si="7"/>
        <v>2.6259000000000001E-2</v>
      </c>
      <c r="K167" s="244">
        <f t="shared" si="5"/>
        <v>2.7033999999999999E-2</v>
      </c>
      <c r="M167" s="186">
        <v>42612</v>
      </c>
      <c r="N167" s="245">
        <v>2.1059000000000001</v>
      </c>
      <c r="O167" s="245">
        <v>2.4098000000000002</v>
      </c>
      <c r="P167" s="245">
        <v>2.6259000000000001</v>
      </c>
      <c r="Q167" s="245">
        <v>2.7033999999999998</v>
      </c>
    </row>
    <row r="168" spans="1:17" x14ac:dyDescent="0.3">
      <c r="A168" s="186">
        <v>42613</v>
      </c>
      <c r="B168" s="219">
        <v>2.0474000000000003E-2</v>
      </c>
      <c r="C168" s="219">
        <v>2.2995000000000002E-2</v>
      </c>
      <c r="D168" s="219">
        <v>2.4041E-2</v>
      </c>
      <c r="E168" s="219"/>
      <c r="G168" s="243">
        <f t="shared" si="6"/>
        <v>42613</v>
      </c>
      <c r="H168" s="244">
        <f t="shared" si="7"/>
        <v>2.0951000000000001E-2</v>
      </c>
      <c r="I168" s="244">
        <f t="shared" si="7"/>
        <v>2.3948999999999998E-2</v>
      </c>
      <c r="J168" s="244">
        <f t="shared" si="7"/>
        <v>2.4714999999999997E-2</v>
      </c>
      <c r="K168" s="244">
        <f t="shared" si="5"/>
        <v>2.7078999999999999E-2</v>
      </c>
      <c r="M168" s="186">
        <v>42613</v>
      </c>
      <c r="N168" s="245">
        <v>2.0951</v>
      </c>
      <c r="O168" s="245">
        <v>2.3948999999999998</v>
      </c>
      <c r="P168" s="245">
        <v>2.4714999999999998</v>
      </c>
      <c r="Q168" s="245">
        <v>2.7079</v>
      </c>
    </row>
    <row r="169" spans="1:17" x14ac:dyDescent="0.3">
      <c r="A169" s="186">
        <v>42614</v>
      </c>
      <c r="B169" s="219">
        <v>2.0565000000000003E-2</v>
      </c>
      <c r="C169" s="219">
        <v>2.2915000000000001E-2</v>
      </c>
      <c r="D169" s="219">
        <v>2.4264000000000001E-2</v>
      </c>
      <c r="E169" s="219"/>
      <c r="G169" s="243">
        <f t="shared" si="6"/>
        <v>42614</v>
      </c>
      <c r="H169" s="244">
        <f t="shared" si="7"/>
        <v>2.0959999999999999E-2</v>
      </c>
      <c r="I169" s="244">
        <f t="shared" si="7"/>
        <v>2.3931000000000001E-2</v>
      </c>
      <c r="J169" s="244">
        <f t="shared" si="7"/>
        <v>2.4942000000000002E-2</v>
      </c>
      <c r="K169" s="244">
        <f t="shared" si="5"/>
        <v>2.6396000000000003E-2</v>
      </c>
      <c r="M169" s="186">
        <v>42614</v>
      </c>
      <c r="N169" s="245">
        <v>2.0960000000000001</v>
      </c>
      <c r="O169" s="245">
        <v>2.3931</v>
      </c>
      <c r="P169" s="245">
        <v>2.4942000000000002</v>
      </c>
      <c r="Q169" s="245">
        <v>2.6396000000000002</v>
      </c>
    </row>
    <row r="170" spans="1:17" x14ac:dyDescent="0.3">
      <c r="A170" s="186">
        <v>42615</v>
      </c>
      <c r="B170" s="219">
        <v>2.0535000000000001E-2</v>
      </c>
      <c r="C170" s="219">
        <v>2.2949999999999998E-2</v>
      </c>
      <c r="D170" s="219">
        <v>2.4018999999999999E-2</v>
      </c>
      <c r="E170" s="219">
        <v>2.6000000000000002E-2</v>
      </c>
      <c r="G170" s="243">
        <f t="shared" si="6"/>
        <v>42615</v>
      </c>
      <c r="H170" s="244">
        <f t="shared" si="7"/>
        <v>2.0913000000000001E-2</v>
      </c>
      <c r="I170" s="244">
        <f t="shared" si="7"/>
        <v>2.3978000000000003E-2</v>
      </c>
      <c r="J170" s="244">
        <f t="shared" si="7"/>
        <v>2.4306999999999999E-2</v>
      </c>
      <c r="K170" s="244">
        <f t="shared" si="5"/>
        <v>2.6048000000000002E-2</v>
      </c>
      <c r="M170" s="186">
        <v>42615</v>
      </c>
      <c r="N170" s="245">
        <v>2.0912999999999999</v>
      </c>
      <c r="O170" s="245">
        <v>2.3978000000000002</v>
      </c>
      <c r="P170" s="245">
        <v>2.4306999999999999</v>
      </c>
      <c r="Q170" s="245">
        <v>2.6048</v>
      </c>
    </row>
    <row r="171" spans="1:17" x14ac:dyDescent="0.3">
      <c r="A171" s="186">
        <v>42618</v>
      </c>
      <c r="B171" s="219">
        <v>2.0615000000000001E-2</v>
      </c>
      <c r="C171" s="219">
        <v>2.3007E-2</v>
      </c>
      <c r="D171" s="219">
        <v>2.3955999999999998E-2</v>
      </c>
      <c r="E171" s="219">
        <v>2.5000000000000001E-2</v>
      </c>
      <c r="G171" s="243">
        <f t="shared" si="6"/>
        <v>42618</v>
      </c>
      <c r="H171" s="244">
        <f t="shared" si="7"/>
        <v>2.0992E-2</v>
      </c>
      <c r="I171" s="244">
        <f t="shared" si="7"/>
        <v>2.4027E-2</v>
      </c>
      <c r="J171" s="244">
        <f t="shared" si="7"/>
        <v>2.5142999999999999E-2</v>
      </c>
      <c r="K171" s="244">
        <f t="shared" si="5"/>
        <v>2.6034000000000002E-2</v>
      </c>
      <c r="M171" s="186">
        <v>42618</v>
      </c>
      <c r="N171" s="245">
        <v>2.0992000000000002</v>
      </c>
      <c r="O171" s="245">
        <v>2.4026999999999998</v>
      </c>
      <c r="P171" s="245">
        <v>2.5143</v>
      </c>
      <c r="Q171" s="245">
        <v>2.6034000000000002</v>
      </c>
    </row>
    <row r="172" spans="1:17" x14ac:dyDescent="0.3">
      <c r="A172" s="186">
        <v>42619</v>
      </c>
      <c r="B172" s="219">
        <v>2.0644999999999997E-2</v>
      </c>
      <c r="C172" s="219">
        <v>2.2726000000000003E-2</v>
      </c>
      <c r="D172" s="219">
        <v>2.3948000000000001E-2</v>
      </c>
      <c r="E172" s="219">
        <v>2.4E-2</v>
      </c>
      <c r="G172" s="243">
        <f t="shared" si="6"/>
        <v>42619</v>
      </c>
      <c r="H172" s="244">
        <f t="shared" si="7"/>
        <v>2.1037E-2</v>
      </c>
      <c r="I172" s="244">
        <f t="shared" si="7"/>
        <v>2.3740999999999998E-2</v>
      </c>
      <c r="J172" s="244">
        <f t="shared" si="7"/>
        <v>2.5287999999999998E-2</v>
      </c>
      <c r="K172" s="244">
        <f t="shared" si="5"/>
        <v>2.5537000000000001E-2</v>
      </c>
      <c r="M172" s="186">
        <v>42619</v>
      </c>
      <c r="N172" s="245">
        <v>2.1036999999999999</v>
      </c>
      <c r="O172" s="245">
        <v>2.3740999999999999</v>
      </c>
      <c r="P172" s="245">
        <v>2.5287999999999999</v>
      </c>
      <c r="Q172" s="245">
        <v>2.5537000000000001</v>
      </c>
    </row>
    <row r="173" spans="1:17" x14ac:dyDescent="0.3">
      <c r="A173" s="186">
        <v>42620</v>
      </c>
      <c r="B173" s="219">
        <v>2.0737000000000002E-2</v>
      </c>
      <c r="C173" s="219">
        <v>2.2960999999999999E-2</v>
      </c>
      <c r="D173" s="219">
        <v>2.4188999999999999E-2</v>
      </c>
      <c r="E173" s="219"/>
      <c r="G173" s="243">
        <f t="shared" si="6"/>
        <v>42620</v>
      </c>
      <c r="H173" s="244">
        <f t="shared" si="7"/>
        <v>2.1107999999999998E-2</v>
      </c>
      <c r="I173" s="244">
        <f t="shared" si="7"/>
        <v>2.3879999999999998E-2</v>
      </c>
      <c r="J173" s="244">
        <f t="shared" si="7"/>
        <v>2.5419999999999998E-2</v>
      </c>
      <c r="K173" s="244">
        <f t="shared" si="5"/>
        <v>2.5911E-2</v>
      </c>
      <c r="M173" s="186">
        <v>42620</v>
      </c>
      <c r="N173" s="245">
        <v>2.1107999999999998</v>
      </c>
      <c r="O173" s="245">
        <v>2.3879999999999999</v>
      </c>
      <c r="P173" s="245">
        <v>2.5419999999999998</v>
      </c>
      <c r="Q173" s="245">
        <v>2.5911</v>
      </c>
    </row>
    <row r="174" spans="1:17" x14ac:dyDescent="0.3">
      <c r="A174" s="186">
        <v>42621</v>
      </c>
      <c r="B174" s="219">
        <v>2.0847000000000001E-2</v>
      </c>
      <c r="C174" s="219">
        <v>2.2884999999999999E-2</v>
      </c>
      <c r="D174" s="219">
        <v>2.4420999999999998E-2</v>
      </c>
      <c r="E174" s="219">
        <v>2.6499999999999999E-2</v>
      </c>
      <c r="G174" s="243">
        <f t="shared" si="6"/>
        <v>42621</v>
      </c>
      <c r="H174" s="244">
        <f t="shared" si="7"/>
        <v>2.12E-2</v>
      </c>
      <c r="I174" s="244">
        <f t="shared" si="7"/>
        <v>2.3358E-2</v>
      </c>
      <c r="J174" s="244">
        <f t="shared" si="7"/>
        <v>2.5274000000000001E-2</v>
      </c>
      <c r="K174" s="244">
        <f t="shared" si="5"/>
        <v>2.6286999999999998E-2</v>
      </c>
      <c r="M174" s="186">
        <v>42621</v>
      </c>
      <c r="N174" s="245">
        <v>2.12</v>
      </c>
      <c r="O174" s="245">
        <v>2.3357999999999999</v>
      </c>
      <c r="P174" s="245">
        <v>2.5274000000000001</v>
      </c>
      <c r="Q174" s="245">
        <v>2.6286999999999998</v>
      </c>
    </row>
    <row r="175" spans="1:17" x14ac:dyDescent="0.3">
      <c r="A175" s="186">
        <v>42622</v>
      </c>
      <c r="B175" s="219">
        <v>2.0856E-2</v>
      </c>
      <c r="C175" s="219">
        <v>2.2869E-2</v>
      </c>
      <c r="D175" s="219">
        <v>2.4079000000000003E-2</v>
      </c>
      <c r="E175" s="219"/>
      <c r="G175" s="243">
        <f t="shared" si="6"/>
        <v>42622</v>
      </c>
      <c r="H175" s="244">
        <f t="shared" si="7"/>
        <v>2.1230000000000002E-2</v>
      </c>
      <c r="I175" s="244">
        <f t="shared" si="7"/>
        <v>2.3177E-2</v>
      </c>
      <c r="J175" s="244">
        <f t="shared" si="7"/>
        <v>2.5089E-2</v>
      </c>
      <c r="K175" s="244">
        <f t="shared" si="5"/>
        <v>2.5936000000000001E-2</v>
      </c>
      <c r="M175" s="186">
        <v>42622</v>
      </c>
      <c r="N175" s="245">
        <v>2.1230000000000002</v>
      </c>
      <c r="O175" s="245">
        <v>2.3176999999999999</v>
      </c>
      <c r="P175" s="245">
        <v>2.5089000000000001</v>
      </c>
      <c r="Q175" s="245">
        <v>2.5935999999999999</v>
      </c>
    </row>
    <row r="176" spans="1:17" x14ac:dyDescent="0.3">
      <c r="A176" s="186">
        <v>42625</v>
      </c>
      <c r="B176" s="219">
        <v>2.1288000000000001E-2</v>
      </c>
      <c r="C176" s="219">
        <v>2.3208000000000003E-2</v>
      </c>
      <c r="D176" s="219">
        <v>2.4578000000000003E-2</v>
      </c>
      <c r="E176" s="219">
        <v>2.6000000000000002E-2</v>
      </c>
      <c r="G176" s="243">
        <f t="shared" si="6"/>
        <v>42625</v>
      </c>
      <c r="H176" s="244">
        <f t="shared" si="7"/>
        <v>2.1621000000000001E-2</v>
      </c>
      <c r="I176" s="244">
        <f t="shared" si="7"/>
        <v>2.4133000000000002E-2</v>
      </c>
      <c r="J176" s="244">
        <f t="shared" si="7"/>
        <v>2.5455000000000002E-2</v>
      </c>
      <c r="K176" s="244">
        <f t="shared" si="5"/>
        <v>2.6996000000000003E-2</v>
      </c>
      <c r="M176" s="186">
        <v>42625</v>
      </c>
      <c r="N176" s="245">
        <v>2.1621000000000001</v>
      </c>
      <c r="O176" s="245">
        <v>2.4133</v>
      </c>
      <c r="P176" s="245">
        <v>2.5455000000000001</v>
      </c>
      <c r="Q176" s="245">
        <v>2.6996000000000002</v>
      </c>
    </row>
    <row r="177" spans="1:17" x14ac:dyDescent="0.3">
      <c r="A177" s="186">
        <v>42626</v>
      </c>
      <c r="B177" s="219">
        <v>2.1526E-2</v>
      </c>
      <c r="C177" s="219">
        <v>2.3923E-2</v>
      </c>
      <c r="D177" s="219">
        <v>2.6789E-2</v>
      </c>
      <c r="E177" s="219">
        <v>2.8839E-2</v>
      </c>
      <c r="G177" s="243">
        <f t="shared" si="6"/>
        <v>42626</v>
      </c>
      <c r="H177" s="244">
        <f t="shared" si="7"/>
        <v>2.1850999999999999E-2</v>
      </c>
      <c r="I177" s="244">
        <f t="shared" si="7"/>
        <v>2.5375999999999999E-2</v>
      </c>
      <c r="J177" s="244">
        <f t="shared" si="7"/>
        <v>2.8159E-2</v>
      </c>
      <c r="K177" s="244">
        <f t="shared" si="5"/>
        <v>2.9342E-2</v>
      </c>
      <c r="M177" s="186">
        <v>42626</v>
      </c>
      <c r="N177" s="245">
        <v>2.1850999999999998</v>
      </c>
      <c r="O177" s="245">
        <v>2.5375999999999999</v>
      </c>
      <c r="P177" s="245">
        <v>2.8159000000000001</v>
      </c>
      <c r="Q177" s="245">
        <v>2.9342000000000001</v>
      </c>
    </row>
    <row r="178" spans="1:17" x14ac:dyDescent="0.3">
      <c r="A178" s="186">
        <v>42627</v>
      </c>
      <c r="B178" s="219">
        <v>2.1537999999999998E-2</v>
      </c>
      <c r="C178" s="219">
        <v>2.4317000000000002E-2</v>
      </c>
      <c r="D178" s="219">
        <v>2.7095999999999999E-2</v>
      </c>
      <c r="E178" s="219">
        <v>3.0706999999999998E-2</v>
      </c>
      <c r="G178" s="243">
        <f t="shared" si="6"/>
        <v>42627</v>
      </c>
      <c r="H178" s="244">
        <f t="shared" si="7"/>
        <v>2.1585999999999998E-2</v>
      </c>
      <c r="I178" s="244">
        <f t="shared" si="7"/>
        <v>2.6181999999999997E-2</v>
      </c>
      <c r="J178" s="244">
        <f t="shared" si="7"/>
        <v>2.8563999999999999E-2</v>
      </c>
      <c r="K178" s="244">
        <f t="shared" si="5"/>
        <v>3.0768E-2</v>
      </c>
      <c r="M178" s="186">
        <v>42627</v>
      </c>
      <c r="N178" s="245">
        <v>2.1585999999999999</v>
      </c>
      <c r="O178" s="245">
        <v>2.6181999999999999</v>
      </c>
      <c r="P178" s="245">
        <v>2.8563999999999998</v>
      </c>
      <c r="Q178" s="245">
        <v>3.0768</v>
      </c>
    </row>
    <row r="179" spans="1:17" x14ac:dyDescent="0.3">
      <c r="A179" s="186">
        <v>42631</v>
      </c>
      <c r="B179" s="219">
        <v>2.1998000000000004E-2</v>
      </c>
      <c r="C179" s="219">
        <v>2.4028999999999998E-2</v>
      </c>
      <c r="D179" s="219">
        <v>2.7383999999999999E-2</v>
      </c>
      <c r="E179" s="219">
        <v>3.0724000000000001E-2</v>
      </c>
      <c r="G179" s="243">
        <f t="shared" si="6"/>
        <v>42631</v>
      </c>
      <c r="H179" s="244">
        <f t="shared" si="7"/>
        <v>2.2033000000000001E-2</v>
      </c>
      <c r="I179" s="244">
        <f t="shared" si="7"/>
        <v>2.4336000000000003E-2</v>
      </c>
      <c r="J179" s="244">
        <f t="shared" si="7"/>
        <v>2.7397000000000001E-2</v>
      </c>
      <c r="K179" s="244">
        <f t="shared" si="5"/>
        <v>3.0838000000000001E-2</v>
      </c>
      <c r="M179" s="186">
        <v>42631</v>
      </c>
      <c r="N179" s="245">
        <v>2.2033</v>
      </c>
      <c r="O179" s="245">
        <v>2.4336000000000002</v>
      </c>
      <c r="P179" s="245">
        <v>2.7397</v>
      </c>
      <c r="Q179" s="245">
        <v>3.0838000000000001</v>
      </c>
    </row>
    <row r="180" spans="1:17" x14ac:dyDescent="0.3">
      <c r="A180" s="186">
        <v>42632</v>
      </c>
      <c r="B180" s="219">
        <v>2.2347000000000002E-2</v>
      </c>
      <c r="C180" s="219">
        <v>2.4517000000000001E-2</v>
      </c>
      <c r="D180" s="219">
        <v>2.6678E-2</v>
      </c>
      <c r="E180" s="219">
        <v>3.1326E-2</v>
      </c>
      <c r="G180" s="243">
        <f t="shared" si="6"/>
        <v>42632</v>
      </c>
      <c r="H180" s="244">
        <f t="shared" si="7"/>
        <v>2.2726000000000003E-2</v>
      </c>
      <c r="I180" s="244">
        <f t="shared" si="7"/>
        <v>2.6625999999999997E-2</v>
      </c>
      <c r="J180" s="244">
        <f t="shared" si="7"/>
        <v>2.8103E-2</v>
      </c>
      <c r="K180" s="244">
        <f t="shared" si="5"/>
        <v>3.2058000000000003E-2</v>
      </c>
      <c r="M180" s="186">
        <v>42632</v>
      </c>
      <c r="N180" s="245">
        <v>2.2726000000000002</v>
      </c>
      <c r="O180" s="245">
        <v>2.6625999999999999</v>
      </c>
      <c r="P180" s="245">
        <v>2.8102999999999998</v>
      </c>
      <c r="Q180" s="245">
        <v>3.2058</v>
      </c>
    </row>
    <row r="181" spans="1:17" x14ac:dyDescent="0.3">
      <c r="A181" s="186">
        <v>42633</v>
      </c>
      <c r="B181" s="219">
        <v>2.2022E-2</v>
      </c>
      <c r="C181" s="219">
        <v>2.4399999999999998E-2</v>
      </c>
      <c r="D181" s="219">
        <v>2.6858E-2</v>
      </c>
      <c r="E181" s="219">
        <v>3.1217000000000002E-2</v>
      </c>
      <c r="G181" s="243">
        <f t="shared" si="6"/>
        <v>42633</v>
      </c>
      <c r="H181" s="244">
        <f t="shared" si="7"/>
        <v>2.2648999999999999E-2</v>
      </c>
      <c r="I181" s="244">
        <f t="shared" si="7"/>
        <v>2.6749000000000002E-2</v>
      </c>
      <c r="J181" s="244">
        <f t="shared" si="7"/>
        <v>2.7970999999999999E-2</v>
      </c>
      <c r="K181" s="244">
        <f t="shared" si="5"/>
        <v>3.2750000000000001E-2</v>
      </c>
      <c r="M181" s="186">
        <v>42633</v>
      </c>
      <c r="N181" s="245">
        <v>2.2648999999999999</v>
      </c>
      <c r="O181" s="245">
        <v>2.6749000000000001</v>
      </c>
      <c r="P181" s="245">
        <v>2.7970999999999999</v>
      </c>
      <c r="Q181" s="245">
        <v>3.2749999999999999</v>
      </c>
    </row>
    <row r="182" spans="1:17" x14ac:dyDescent="0.3">
      <c r="A182" s="186">
        <v>42634</v>
      </c>
      <c r="B182" s="219">
        <v>2.1861000000000002E-2</v>
      </c>
      <c r="C182" s="219">
        <v>2.5112000000000002E-2</v>
      </c>
      <c r="D182" s="219">
        <v>2.6078E-2</v>
      </c>
      <c r="E182" s="219">
        <v>3.2147999999999996E-2</v>
      </c>
      <c r="G182" s="243">
        <f t="shared" si="6"/>
        <v>42634</v>
      </c>
      <c r="H182" s="244">
        <f t="shared" si="7"/>
        <v>2.2723E-2</v>
      </c>
      <c r="I182" s="244">
        <f t="shared" si="7"/>
        <v>2.6823E-2</v>
      </c>
      <c r="J182" s="244">
        <f t="shared" si="7"/>
        <v>2.7330999999999998E-2</v>
      </c>
      <c r="K182" s="244">
        <f t="shared" si="5"/>
        <v>3.3988999999999998E-2</v>
      </c>
      <c r="M182" s="186">
        <v>42634</v>
      </c>
      <c r="N182" s="245">
        <v>2.2723</v>
      </c>
      <c r="O182" s="245">
        <v>2.6823000000000001</v>
      </c>
      <c r="P182" s="245">
        <v>2.7330999999999999</v>
      </c>
      <c r="Q182" s="245">
        <v>3.3988999999999998</v>
      </c>
    </row>
    <row r="183" spans="1:17" x14ac:dyDescent="0.3">
      <c r="A183" s="186">
        <v>42635</v>
      </c>
      <c r="B183" s="219">
        <v>2.1530000000000001E-2</v>
      </c>
      <c r="C183" s="219">
        <v>2.4523000000000003E-2</v>
      </c>
      <c r="D183" s="219">
        <v>2.6787999999999999E-2</v>
      </c>
      <c r="E183" s="219">
        <v>3.0809000000000003E-2</v>
      </c>
      <c r="G183" s="243">
        <f t="shared" si="6"/>
        <v>42635</v>
      </c>
      <c r="H183" s="244">
        <f t="shared" si="7"/>
        <v>2.2027999999999999E-2</v>
      </c>
      <c r="I183" s="244">
        <f t="shared" si="7"/>
        <v>2.6878000000000003E-2</v>
      </c>
      <c r="J183" s="244">
        <f t="shared" si="7"/>
        <v>2.7627000000000002E-2</v>
      </c>
      <c r="K183" s="244">
        <f t="shared" si="5"/>
        <v>3.3813000000000003E-2</v>
      </c>
      <c r="M183" s="186">
        <v>42635</v>
      </c>
      <c r="N183" s="245">
        <v>2.2027999999999999</v>
      </c>
      <c r="O183" s="245">
        <v>2.6878000000000002</v>
      </c>
      <c r="P183" s="245">
        <v>2.7627000000000002</v>
      </c>
      <c r="Q183" s="245">
        <v>3.3813</v>
      </c>
    </row>
    <row r="184" spans="1:17" x14ac:dyDescent="0.3">
      <c r="A184" s="186">
        <v>42636</v>
      </c>
      <c r="B184" s="219">
        <v>2.1345999999999997E-2</v>
      </c>
      <c r="C184" s="219">
        <v>2.3300999999999999E-2</v>
      </c>
      <c r="D184" s="219">
        <v>2.5175999999999997E-2</v>
      </c>
      <c r="E184" s="219">
        <v>2.8809999999999999E-2</v>
      </c>
      <c r="G184" s="243">
        <f t="shared" si="6"/>
        <v>42636</v>
      </c>
      <c r="H184" s="244">
        <f t="shared" si="7"/>
        <v>2.1735999999999998E-2</v>
      </c>
      <c r="I184" s="244">
        <f t="shared" si="7"/>
        <v>2.4206999999999999E-2</v>
      </c>
      <c r="J184" s="244">
        <f t="shared" si="7"/>
        <v>2.5537000000000001E-2</v>
      </c>
      <c r="K184" s="244">
        <f t="shared" si="5"/>
        <v>3.2344999999999999E-2</v>
      </c>
      <c r="M184" s="186">
        <v>42636</v>
      </c>
      <c r="N184" s="245">
        <v>2.1736</v>
      </c>
      <c r="O184" s="245">
        <v>2.4207000000000001</v>
      </c>
      <c r="P184" s="245">
        <v>2.5537000000000001</v>
      </c>
      <c r="Q184" s="245">
        <v>3.2345000000000002</v>
      </c>
    </row>
    <row r="185" spans="1:17" x14ac:dyDescent="0.3">
      <c r="A185" s="186">
        <v>42639</v>
      </c>
      <c r="B185" s="219">
        <v>2.1684000000000002E-2</v>
      </c>
      <c r="C185" s="219">
        <v>2.4373999999999996E-2</v>
      </c>
      <c r="D185" s="219">
        <v>2.6272000000000004E-2</v>
      </c>
      <c r="E185" s="219">
        <v>3.1387999999999999E-2</v>
      </c>
      <c r="G185" s="243">
        <f t="shared" si="6"/>
        <v>42639</v>
      </c>
      <c r="H185" s="244">
        <f t="shared" si="7"/>
        <v>2.215E-2</v>
      </c>
      <c r="I185" s="244">
        <f t="shared" si="7"/>
        <v>2.4929999999999997E-2</v>
      </c>
      <c r="J185" s="244">
        <f t="shared" si="7"/>
        <v>2.8313999999999999E-2</v>
      </c>
      <c r="K185" s="244">
        <f t="shared" si="5"/>
        <v>3.3908000000000001E-2</v>
      </c>
      <c r="M185" s="186">
        <v>42639</v>
      </c>
      <c r="N185" s="245">
        <v>2.2149999999999999</v>
      </c>
      <c r="O185" s="245">
        <v>2.4929999999999999</v>
      </c>
      <c r="P185" s="245">
        <v>2.8313999999999999</v>
      </c>
      <c r="Q185" s="245">
        <v>3.3908</v>
      </c>
    </row>
    <row r="186" spans="1:17" x14ac:dyDescent="0.3">
      <c r="A186" s="186">
        <v>42640</v>
      </c>
      <c r="B186" s="219">
        <v>2.2069999999999999E-2</v>
      </c>
      <c r="C186" s="219">
        <v>2.4922E-2</v>
      </c>
      <c r="D186" s="219">
        <v>2.6472000000000002E-2</v>
      </c>
      <c r="E186" s="219">
        <v>3.2280999999999997E-2</v>
      </c>
      <c r="G186" s="243">
        <f t="shared" si="6"/>
        <v>42640</v>
      </c>
      <c r="H186" s="244">
        <f t="shared" si="7"/>
        <v>2.2713999999999998E-2</v>
      </c>
      <c r="I186" s="244">
        <f t="shared" si="7"/>
        <v>2.5695000000000003E-2</v>
      </c>
      <c r="J186" s="244">
        <f t="shared" si="7"/>
        <v>2.9557000000000003E-2</v>
      </c>
      <c r="K186" s="244">
        <f t="shared" si="5"/>
        <v>3.7314E-2</v>
      </c>
      <c r="M186" s="186">
        <v>42640</v>
      </c>
      <c r="N186" s="245">
        <v>2.2713999999999999</v>
      </c>
      <c r="O186" s="245">
        <v>2.5695000000000001</v>
      </c>
      <c r="P186" s="245">
        <v>2.9557000000000002</v>
      </c>
      <c r="Q186" s="245">
        <v>3.7313999999999998</v>
      </c>
    </row>
    <row r="187" spans="1:17" x14ac:dyDescent="0.3">
      <c r="A187" s="186">
        <v>42641</v>
      </c>
      <c r="B187" s="219">
        <v>2.3001999999999998E-2</v>
      </c>
      <c r="C187" s="219">
        <v>2.6232999999999999E-2</v>
      </c>
      <c r="D187" s="219">
        <v>2.9266999999999998E-2</v>
      </c>
      <c r="E187" s="219">
        <v>3.5593E-2</v>
      </c>
      <c r="G187" s="243">
        <f t="shared" si="6"/>
        <v>42641</v>
      </c>
      <c r="H187" s="244">
        <f t="shared" si="7"/>
        <v>2.3422999999999999E-2</v>
      </c>
      <c r="I187" s="244">
        <f t="shared" si="7"/>
        <v>2.6387000000000001E-2</v>
      </c>
      <c r="J187" s="244">
        <f t="shared" si="7"/>
        <v>3.3267999999999999E-2</v>
      </c>
      <c r="K187" s="244">
        <f t="shared" si="5"/>
        <v>3.8879000000000004E-2</v>
      </c>
      <c r="M187" s="186">
        <v>42641</v>
      </c>
      <c r="N187" s="245">
        <v>2.3422999999999998</v>
      </c>
      <c r="O187" s="245">
        <v>2.6387</v>
      </c>
      <c r="P187" s="245">
        <v>3.3268</v>
      </c>
      <c r="Q187" s="245">
        <v>3.8879000000000001</v>
      </c>
    </row>
    <row r="188" spans="1:17" x14ac:dyDescent="0.3">
      <c r="A188" s="186">
        <v>42642</v>
      </c>
      <c r="B188" s="219">
        <v>2.2676999999999999E-2</v>
      </c>
      <c r="C188" s="219">
        <v>2.7458999999999997E-2</v>
      </c>
      <c r="D188" s="219">
        <v>3.1567999999999999E-2</v>
      </c>
      <c r="E188" s="219">
        <v>3.3464999999999995E-2</v>
      </c>
      <c r="G188" s="243">
        <f t="shared" si="6"/>
        <v>42642</v>
      </c>
      <c r="H188" s="244">
        <f t="shared" si="7"/>
        <v>2.3104E-2</v>
      </c>
      <c r="I188" s="244">
        <f t="shared" si="7"/>
        <v>2.7583000000000003E-2</v>
      </c>
      <c r="J188" s="244">
        <f t="shared" si="7"/>
        <v>3.2652E-2</v>
      </c>
      <c r="K188" s="244">
        <f t="shared" si="5"/>
        <v>3.5876999999999999E-2</v>
      </c>
      <c r="M188" s="186">
        <v>42642</v>
      </c>
      <c r="N188" s="245">
        <v>2.3104</v>
      </c>
      <c r="O188" s="245">
        <v>2.7583000000000002</v>
      </c>
      <c r="P188" s="245">
        <v>3.2652000000000001</v>
      </c>
      <c r="Q188" s="245">
        <v>3.5876999999999999</v>
      </c>
    </row>
    <row r="189" spans="1:17" x14ac:dyDescent="0.3">
      <c r="A189" s="186">
        <v>42643</v>
      </c>
      <c r="B189" s="219">
        <v>2.3416000000000003E-2</v>
      </c>
      <c r="C189" s="219">
        <v>2.5792000000000002E-2</v>
      </c>
      <c r="D189" s="219">
        <v>2.7619999999999999E-2</v>
      </c>
      <c r="E189" s="219">
        <v>2.7999999999999997E-2</v>
      </c>
      <c r="G189" s="243">
        <f t="shared" si="6"/>
        <v>42643</v>
      </c>
      <c r="H189" s="244">
        <f t="shared" si="7"/>
        <v>2.3414000000000001E-2</v>
      </c>
      <c r="I189" s="244">
        <f t="shared" si="7"/>
        <v>2.5777999999999999E-2</v>
      </c>
      <c r="J189" s="244">
        <f t="shared" si="7"/>
        <v>2.8412000000000003E-2</v>
      </c>
      <c r="K189" s="244">
        <f t="shared" si="5"/>
        <v>3.0040000000000001E-2</v>
      </c>
      <c r="M189" s="186">
        <v>42643</v>
      </c>
      <c r="N189" s="245">
        <v>2.3414000000000001</v>
      </c>
      <c r="O189" s="245">
        <v>2.5777999999999999</v>
      </c>
      <c r="P189" s="245">
        <v>2.8412000000000002</v>
      </c>
      <c r="Q189" s="245">
        <v>3.004</v>
      </c>
    </row>
    <row r="190" spans="1:17" x14ac:dyDescent="0.3">
      <c r="A190" s="186">
        <v>42651</v>
      </c>
      <c r="B190" s="219">
        <v>2.1305999999999999E-2</v>
      </c>
      <c r="C190" s="219">
        <v>2.3349000000000002E-2</v>
      </c>
      <c r="D190" s="219">
        <v>2.5162E-2</v>
      </c>
      <c r="E190" s="219"/>
      <c r="G190" s="243">
        <f t="shared" si="6"/>
        <v>42651</v>
      </c>
      <c r="H190" s="244">
        <f t="shared" si="7"/>
        <v>2.1349E-2</v>
      </c>
      <c r="I190" s="244">
        <f t="shared" si="7"/>
        <v>2.342E-2</v>
      </c>
      <c r="J190" s="244">
        <f t="shared" si="7"/>
        <v>2.5847000000000002E-2</v>
      </c>
      <c r="K190" s="244"/>
      <c r="M190" s="186">
        <v>42651</v>
      </c>
      <c r="N190" s="245">
        <v>2.1349</v>
      </c>
      <c r="O190" s="245">
        <v>2.3420000000000001</v>
      </c>
      <c r="P190" s="245">
        <v>2.5847000000000002</v>
      </c>
      <c r="Q190" s="245">
        <v>0</v>
      </c>
    </row>
    <row r="191" spans="1:17" x14ac:dyDescent="0.3">
      <c r="A191" s="186">
        <v>42652</v>
      </c>
      <c r="B191" s="219">
        <v>2.0901999999999997E-2</v>
      </c>
      <c r="C191" s="219">
        <v>2.2814000000000001E-2</v>
      </c>
      <c r="D191" s="219">
        <v>2.4070000000000001E-2</v>
      </c>
      <c r="E191" s="219"/>
      <c r="G191" s="243">
        <f t="shared" si="6"/>
        <v>42652</v>
      </c>
      <c r="H191" s="244">
        <f t="shared" si="7"/>
        <v>2.0922E-2</v>
      </c>
      <c r="I191" s="244">
        <f t="shared" si="7"/>
        <v>2.3109000000000001E-2</v>
      </c>
      <c r="J191" s="244">
        <f t="shared" si="7"/>
        <v>2.4226999999999999E-2</v>
      </c>
      <c r="K191" s="244">
        <f t="shared" si="5"/>
        <v>2.5099999999999997E-2</v>
      </c>
      <c r="M191" s="186">
        <v>42652</v>
      </c>
      <c r="N191" s="245">
        <v>2.0922000000000001</v>
      </c>
      <c r="O191" s="245">
        <v>2.3109000000000002</v>
      </c>
      <c r="P191" s="245">
        <v>2.4226999999999999</v>
      </c>
      <c r="Q191" s="245">
        <v>2.5099999999999998</v>
      </c>
    </row>
    <row r="192" spans="1:17" x14ac:dyDescent="0.3">
      <c r="A192" s="186">
        <v>42653</v>
      </c>
      <c r="B192" s="219">
        <v>2.0783999999999997E-2</v>
      </c>
      <c r="C192" s="219">
        <v>2.2724000000000001E-2</v>
      </c>
      <c r="D192" s="219">
        <v>2.4174000000000001E-2</v>
      </c>
      <c r="E192" s="219"/>
      <c r="G192" s="243">
        <f t="shared" si="6"/>
        <v>42653</v>
      </c>
      <c r="H192" s="244">
        <f t="shared" si="7"/>
        <v>2.1173000000000001E-2</v>
      </c>
      <c r="I192" s="244">
        <f t="shared" si="7"/>
        <v>2.4333E-2</v>
      </c>
      <c r="J192" s="244">
        <f t="shared" si="7"/>
        <v>2.4985E-2</v>
      </c>
      <c r="K192" s="244">
        <f t="shared" si="5"/>
        <v>2.7902E-2</v>
      </c>
      <c r="M192" s="186">
        <v>42653</v>
      </c>
      <c r="N192" s="245">
        <v>2.1173000000000002</v>
      </c>
      <c r="O192" s="245">
        <v>2.4333</v>
      </c>
      <c r="P192" s="245">
        <v>2.4984999999999999</v>
      </c>
      <c r="Q192" s="245">
        <v>2.7902</v>
      </c>
    </row>
    <row r="193" spans="1:17" x14ac:dyDescent="0.3">
      <c r="A193" s="186">
        <v>42654</v>
      </c>
      <c r="B193" s="219">
        <v>2.0830000000000001E-2</v>
      </c>
      <c r="C193" s="219">
        <v>2.2709999999999998E-2</v>
      </c>
      <c r="D193" s="219">
        <v>2.4072E-2</v>
      </c>
      <c r="E193" s="219"/>
      <c r="G193" s="243">
        <f t="shared" si="6"/>
        <v>42654</v>
      </c>
      <c r="H193" s="244">
        <f t="shared" si="7"/>
        <v>2.1194999999999999E-2</v>
      </c>
      <c r="I193" s="244">
        <f t="shared" si="7"/>
        <v>2.3831000000000001E-2</v>
      </c>
      <c r="J193" s="244">
        <f t="shared" si="7"/>
        <v>2.5314999999999997E-2</v>
      </c>
      <c r="K193" s="244">
        <f t="shared" si="5"/>
        <v>2.7097000000000003E-2</v>
      </c>
      <c r="M193" s="186">
        <v>42654</v>
      </c>
      <c r="N193" s="245">
        <v>2.1194999999999999</v>
      </c>
      <c r="O193" s="245">
        <v>2.3831000000000002</v>
      </c>
      <c r="P193" s="245">
        <v>2.5314999999999999</v>
      </c>
      <c r="Q193" s="245">
        <v>2.7097000000000002</v>
      </c>
    </row>
    <row r="194" spans="1:17" x14ac:dyDescent="0.3">
      <c r="A194" s="186">
        <v>42655</v>
      </c>
      <c r="B194" s="219">
        <v>2.1063999999999999E-2</v>
      </c>
      <c r="C194" s="219">
        <v>2.2909000000000002E-2</v>
      </c>
      <c r="D194" s="219">
        <v>2.4336000000000003E-2</v>
      </c>
      <c r="E194" s="219"/>
      <c r="G194" s="243">
        <f t="shared" si="6"/>
        <v>42655</v>
      </c>
      <c r="H194" s="244">
        <f t="shared" si="7"/>
        <v>2.1398999999999998E-2</v>
      </c>
      <c r="I194" s="244">
        <f t="shared" si="7"/>
        <v>2.4125000000000001E-2</v>
      </c>
      <c r="J194" s="244">
        <f t="shared" si="7"/>
        <v>2.5617000000000001E-2</v>
      </c>
      <c r="K194" s="244">
        <f t="shared" si="7"/>
        <v>2.6986E-2</v>
      </c>
      <c r="M194" s="186">
        <v>42655</v>
      </c>
      <c r="N194" s="245">
        <v>2.1398999999999999</v>
      </c>
      <c r="O194" s="245">
        <v>2.4125000000000001</v>
      </c>
      <c r="P194" s="245">
        <v>2.5617000000000001</v>
      </c>
      <c r="Q194" s="245">
        <v>2.6985999999999999</v>
      </c>
    </row>
    <row r="195" spans="1:17" x14ac:dyDescent="0.3">
      <c r="A195" s="186">
        <v>42656</v>
      </c>
      <c r="B195" s="219">
        <v>2.1151E-2</v>
      </c>
      <c r="C195" s="219">
        <v>2.3035E-2</v>
      </c>
      <c r="D195" s="219">
        <v>2.4434000000000001E-2</v>
      </c>
      <c r="E195" s="219">
        <v>2.5000000000000001E-2</v>
      </c>
      <c r="G195" s="243">
        <f t="shared" ref="G195:G258" si="8">M195</f>
        <v>42656</v>
      </c>
      <c r="H195" s="244">
        <f t="shared" ref="H195:K258" si="9">N195/100</f>
        <v>2.1478000000000001E-2</v>
      </c>
      <c r="I195" s="244">
        <f t="shared" si="9"/>
        <v>2.4378E-2</v>
      </c>
      <c r="J195" s="244">
        <f t="shared" si="9"/>
        <v>2.5501999999999997E-2</v>
      </c>
      <c r="K195" s="244">
        <f t="shared" si="9"/>
        <v>2.751E-2</v>
      </c>
      <c r="M195" s="186">
        <v>42656</v>
      </c>
      <c r="N195" s="245">
        <v>2.1478000000000002</v>
      </c>
      <c r="O195" s="245">
        <v>2.4378000000000002</v>
      </c>
      <c r="P195" s="245">
        <v>2.5501999999999998</v>
      </c>
      <c r="Q195" s="245">
        <v>2.7509999999999999</v>
      </c>
    </row>
    <row r="196" spans="1:17" x14ac:dyDescent="0.3">
      <c r="A196" s="186">
        <v>42657</v>
      </c>
      <c r="B196" s="219">
        <v>2.1267999999999999E-2</v>
      </c>
      <c r="C196" s="219">
        <v>2.3043000000000001E-2</v>
      </c>
      <c r="D196" s="219">
        <v>2.4634999999999997E-2</v>
      </c>
      <c r="E196" s="219">
        <v>2.7625E-2</v>
      </c>
      <c r="G196" s="243">
        <f t="shared" si="8"/>
        <v>42657</v>
      </c>
      <c r="H196" s="244">
        <f t="shared" si="9"/>
        <v>2.1572000000000001E-2</v>
      </c>
      <c r="I196" s="244">
        <f t="shared" si="9"/>
        <v>2.3976000000000001E-2</v>
      </c>
      <c r="J196" s="244">
        <f t="shared" si="9"/>
        <v>2.5114999999999998E-2</v>
      </c>
      <c r="K196" s="244">
        <f t="shared" si="9"/>
        <v>2.7686000000000002E-2</v>
      </c>
      <c r="M196" s="186">
        <v>42657</v>
      </c>
      <c r="N196" s="245">
        <v>2.1572</v>
      </c>
      <c r="O196" s="245">
        <v>2.3976000000000002</v>
      </c>
      <c r="P196" s="245">
        <v>2.5114999999999998</v>
      </c>
      <c r="Q196" s="245">
        <v>2.7686000000000002</v>
      </c>
    </row>
    <row r="197" spans="1:17" x14ac:dyDescent="0.3">
      <c r="A197" s="186">
        <v>42660</v>
      </c>
      <c r="B197" s="219">
        <v>2.1521999999999999E-2</v>
      </c>
      <c r="C197" s="219">
        <v>2.3338000000000001E-2</v>
      </c>
      <c r="D197" s="219">
        <v>2.5106000000000003E-2</v>
      </c>
      <c r="E197" s="219">
        <v>2.7357999999999997E-2</v>
      </c>
      <c r="G197" s="243">
        <f t="shared" si="8"/>
        <v>42660</v>
      </c>
      <c r="H197" s="244">
        <f t="shared" si="9"/>
        <v>2.1954999999999999E-2</v>
      </c>
      <c r="I197" s="244">
        <f t="shared" si="9"/>
        <v>2.4579E-2</v>
      </c>
      <c r="J197" s="244">
        <f t="shared" si="9"/>
        <v>2.5944999999999999E-2</v>
      </c>
      <c r="K197" s="244">
        <f t="shared" si="9"/>
        <v>2.7890999999999999E-2</v>
      </c>
      <c r="M197" s="186">
        <v>42660</v>
      </c>
      <c r="N197" s="245">
        <v>2.1955</v>
      </c>
      <c r="O197" s="245">
        <v>2.4579</v>
      </c>
      <c r="P197" s="245">
        <v>2.5945</v>
      </c>
      <c r="Q197" s="245">
        <v>2.7890999999999999</v>
      </c>
    </row>
    <row r="198" spans="1:17" x14ac:dyDescent="0.3">
      <c r="A198" s="186">
        <v>42661</v>
      </c>
      <c r="B198" s="219">
        <v>2.2473999999999997E-2</v>
      </c>
      <c r="C198" s="219">
        <v>2.4525999999999999E-2</v>
      </c>
      <c r="D198" s="219">
        <v>3.0335999999999998E-2</v>
      </c>
      <c r="E198" s="219">
        <v>3.1306E-2</v>
      </c>
      <c r="G198" s="243">
        <f t="shared" si="8"/>
        <v>42661</v>
      </c>
      <c r="H198" s="244">
        <f t="shared" si="9"/>
        <v>2.3067999999999998E-2</v>
      </c>
      <c r="I198" s="244">
        <f t="shared" si="9"/>
        <v>2.7347E-2</v>
      </c>
      <c r="J198" s="244">
        <f t="shared" si="9"/>
        <v>3.1558999999999997E-2</v>
      </c>
      <c r="K198" s="244">
        <f t="shared" si="9"/>
        <v>3.1785000000000001E-2</v>
      </c>
      <c r="M198" s="186">
        <v>42661</v>
      </c>
      <c r="N198" s="245">
        <v>2.3068</v>
      </c>
      <c r="O198" s="245">
        <v>2.7347000000000001</v>
      </c>
      <c r="P198" s="245">
        <v>3.1558999999999999</v>
      </c>
      <c r="Q198" s="245">
        <v>3.1785000000000001</v>
      </c>
    </row>
    <row r="199" spans="1:17" x14ac:dyDescent="0.3">
      <c r="A199" s="186">
        <v>42662</v>
      </c>
      <c r="B199" s="219">
        <v>2.2647E-2</v>
      </c>
      <c r="C199" s="219">
        <v>2.5061E-2</v>
      </c>
      <c r="D199" s="219">
        <v>2.9746999999999999E-2</v>
      </c>
      <c r="E199" s="219">
        <v>2.9866999999999998E-2</v>
      </c>
      <c r="G199" s="243">
        <f t="shared" si="8"/>
        <v>42662</v>
      </c>
      <c r="H199" s="244">
        <f t="shared" si="9"/>
        <v>2.3290000000000002E-2</v>
      </c>
      <c r="I199" s="244">
        <f t="shared" si="9"/>
        <v>2.7812E-2</v>
      </c>
      <c r="J199" s="244">
        <f t="shared" si="9"/>
        <v>3.1272000000000001E-2</v>
      </c>
      <c r="K199" s="244">
        <f t="shared" si="9"/>
        <v>3.1569E-2</v>
      </c>
      <c r="M199" s="186">
        <v>42662</v>
      </c>
      <c r="N199" s="245">
        <v>2.3290000000000002</v>
      </c>
      <c r="O199" s="245">
        <v>2.7812000000000001</v>
      </c>
      <c r="P199" s="245">
        <v>3.1272000000000002</v>
      </c>
      <c r="Q199" s="245">
        <v>3.1568999999999998</v>
      </c>
    </row>
    <row r="200" spans="1:17" x14ac:dyDescent="0.3">
      <c r="A200" s="186">
        <v>42663</v>
      </c>
      <c r="B200" s="219">
        <v>2.2202000000000003E-2</v>
      </c>
      <c r="C200" s="219">
        <v>2.5114000000000001E-2</v>
      </c>
      <c r="D200" s="219">
        <v>2.8507999999999999E-2</v>
      </c>
      <c r="E200" s="219">
        <v>3.1105000000000001E-2</v>
      </c>
      <c r="G200" s="243">
        <f t="shared" si="8"/>
        <v>42663</v>
      </c>
      <c r="H200" s="244">
        <f t="shared" si="9"/>
        <v>2.3012999999999999E-2</v>
      </c>
      <c r="I200" s="244">
        <f t="shared" si="9"/>
        <v>2.8395999999999998E-2</v>
      </c>
      <c r="J200" s="244">
        <f t="shared" si="9"/>
        <v>3.0306000000000003E-2</v>
      </c>
      <c r="K200" s="244">
        <f t="shared" si="9"/>
        <v>3.2203000000000002E-2</v>
      </c>
      <c r="M200" s="186">
        <v>42663</v>
      </c>
      <c r="N200" s="245">
        <v>2.3012999999999999</v>
      </c>
      <c r="O200" s="245">
        <v>2.8395999999999999</v>
      </c>
      <c r="P200" s="245">
        <v>3.0306000000000002</v>
      </c>
      <c r="Q200" s="245">
        <v>3.2202999999999999</v>
      </c>
    </row>
    <row r="201" spans="1:17" x14ac:dyDescent="0.3">
      <c r="A201" s="186">
        <v>42664</v>
      </c>
      <c r="B201" s="219">
        <v>2.3108E-2</v>
      </c>
      <c r="C201" s="219">
        <v>2.5543E-2</v>
      </c>
      <c r="D201" s="219">
        <v>3.1415999999999999E-2</v>
      </c>
      <c r="E201" s="219">
        <v>3.1591999999999995E-2</v>
      </c>
      <c r="G201" s="243">
        <f t="shared" si="8"/>
        <v>42664</v>
      </c>
      <c r="H201" s="244">
        <f t="shared" si="9"/>
        <v>2.3969999999999998E-2</v>
      </c>
      <c r="I201" s="244">
        <f t="shared" si="9"/>
        <v>2.9089999999999998E-2</v>
      </c>
      <c r="J201" s="244">
        <f t="shared" si="9"/>
        <v>3.2319000000000001E-2</v>
      </c>
      <c r="K201" s="244">
        <f t="shared" si="9"/>
        <v>3.2185999999999999E-2</v>
      </c>
      <c r="M201" s="186">
        <v>42664</v>
      </c>
      <c r="N201" s="245">
        <v>2.3969999999999998</v>
      </c>
      <c r="O201" s="245">
        <v>2.9089999999999998</v>
      </c>
      <c r="P201" s="245">
        <v>3.2319</v>
      </c>
      <c r="Q201" s="245">
        <v>3.2185999999999999</v>
      </c>
    </row>
    <row r="202" spans="1:17" x14ac:dyDescent="0.3">
      <c r="A202" s="186">
        <v>42667</v>
      </c>
      <c r="B202" s="219">
        <v>2.2428E-2</v>
      </c>
      <c r="C202" s="219">
        <v>2.5465000000000002E-2</v>
      </c>
      <c r="D202" s="219">
        <v>3.0939000000000001E-2</v>
      </c>
      <c r="E202" s="219">
        <v>3.1690999999999997E-2</v>
      </c>
      <c r="G202" s="243">
        <f t="shared" si="8"/>
        <v>42667</v>
      </c>
      <c r="H202" s="244">
        <f t="shared" si="9"/>
        <v>2.3296000000000001E-2</v>
      </c>
      <c r="I202" s="244">
        <f t="shared" si="9"/>
        <v>2.8359000000000002E-2</v>
      </c>
      <c r="J202" s="244">
        <f t="shared" si="9"/>
        <v>3.2370000000000003E-2</v>
      </c>
      <c r="K202" s="244">
        <f t="shared" si="9"/>
        <v>3.3050999999999997E-2</v>
      </c>
      <c r="M202" s="186">
        <v>42667</v>
      </c>
      <c r="N202" s="245">
        <v>2.3296000000000001</v>
      </c>
      <c r="O202" s="245">
        <v>2.8359000000000001</v>
      </c>
      <c r="P202" s="245">
        <v>3.2370000000000001</v>
      </c>
      <c r="Q202" s="245">
        <v>3.3050999999999999</v>
      </c>
    </row>
    <row r="203" spans="1:17" x14ac:dyDescent="0.3">
      <c r="A203" s="186">
        <v>42668</v>
      </c>
      <c r="B203" s="219">
        <v>2.4118000000000001E-2</v>
      </c>
      <c r="C203" s="219">
        <v>2.5005000000000003E-2</v>
      </c>
      <c r="D203" s="219">
        <v>3.0121000000000002E-2</v>
      </c>
      <c r="E203" s="219">
        <v>3.2406999999999998E-2</v>
      </c>
      <c r="G203" s="243">
        <f t="shared" si="8"/>
        <v>42668</v>
      </c>
      <c r="H203" s="244">
        <f t="shared" si="9"/>
        <v>2.4822999999999998E-2</v>
      </c>
      <c r="I203" s="244">
        <f t="shared" si="9"/>
        <v>2.7166000000000003E-2</v>
      </c>
      <c r="J203" s="244">
        <f t="shared" si="9"/>
        <v>3.2113999999999997E-2</v>
      </c>
      <c r="K203" s="244">
        <f t="shared" si="9"/>
        <v>3.2931000000000002E-2</v>
      </c>
      <c r="M203" s="186">
        <v>42668</v>
      </c>
      <c r="N203" s="245">
        <v>2.4823</v>
      </c>
      <c r="O203" s="245">
        <v>2.7166000000000001</v>
      </c>
      <c r="P203" s="245">
        <v>3.2113999999999998</v>
      </c>
      <c r="Q203" s="245">
        <v>3.2930999999999999</v>
      </c>
    </row>
    <row r="204" spans="1:17" x14ac:dyDescent="0.3">
      <c r="A204" s="186">
        <v>42669</v>
      </c>
      <c r="B204" s="219">
        <v>2.283E-2</v>
      </c>
      <c r="C204" s="219">
        <v>2.5655000000000001E-2</v>
      </c>
      <c r="D204" s="219">
        <v>3.2392999999999998E-2</v>
      </c>
      <c r="E204" s="219">
        <v>3.3549999999999996E-2</v>
      </c>
      <c r="G204" s="243">
        <f t="shared" si="8"/>
        <v>42669</v>
      </c>
      <c r="H204" s="244">
        <f t="shared" si="9"/>
        <v>2.4351999999999999E-2</v>
      </c>
      <c r="I204" s="244">
        <f t="shared" si="9"/>
        <v>2.8852000000000003E-2</v>
      </c>
      <c r="J204" s="244">
        <f t="shared" si="9"/>
        <v>3.6414000000000002E-2</v>
      </c>
      <c r="K204" s="244">
        <f t="shared" si="9"/>
        <v>3.5772999999999999E-2</v>
      </c>
      <c r="M204" s="186">
        <v>42669</v>
      </c>
      <c r="N204" s="245">
        <v>2.4352</v>
      </c>
      <c r="O204" s="245">
        <v>2.8852000000000002</v>
      </c>
      <c r="P204" s="245">
        <v>3.6414</v>
      </c>
      <c r="Q204" s="245">
        <v>3.5773000000000001</v>
      </c>
    </row>
    <row r="205" spans="1:17" x14ac:dyDescent="0.3">
      <c r="A205" s="186">
        <v>42670</v>
      </c>
      <c r="B205" s="219">
        <v>2.2841999999999998E-2</v>
      </c>
      <c r="C205" s="219">
        <v>2.6623999999999998E-2</v>
      </c>
      <c r="D205" s="219">
        <v>3.0870999999999999E-2</v>
      </c>
      <c r="E205" s="219">
        <v>3.5977000000000002E-2</v>
      </c>
      <c r="G205" s="243">
        <f t="shared" si="8"/>
        <v>42670</v>
      </c>
      <c r="H205" s="244">
        <f t="shared" si="9"/>
        <v>2.4594999999999999E-2</v>
      </c>
      <c r="I205" s="244">
        <f t="shared" si="9"/>
        <v>3.2141999999999997E-2</v>
      </c>
      <c r="J205" s="244">
        <f t="shared" si="9"/>
        <v>3.8788000000000003E-2</v>
      </c>
      <c r="K205" s="244">
        <f t="shared" si="9"/>
        <v>3.8724000000000001E-2</v>
      </c>
      <c r="M205" s="186">
        <v>42670</v>
      </c>
      <c r="N205" s="245">
        <v>2.4594999999999998</v>
      </c>
      <c r="O205" s="245">
        <v>3.2141999999999999</v>
      </c>
      <c r="P205" s="245">
        <v>3.8788</v>
      </c>
      <c r="Q205" s="245">
        <v>3.8723999999999998</v>
      </c>
    </row>
    <row r="206" spans="1:17" x14ac:dyDescent="0.3">
      <c r="A206" s="186">
        <v>42671</v>
      </c>
      <c r="B206" s="219">
        <v>2.3281999999999997E-2</v>
      </c>
      <c r="C206" s="219">
        <v>2.5849E-2</v>
      </c>
      <c r="D206" s="219">
        <v>3.0623000000000001E-2</v>
      </c>
      <c r="E206" s="219">
        <v>3.5822E-2</v>
      </c>
      <c r="G206" s="243">
        <f t="shared" si="8"/>
        <v>42671</v>
      </c>
      <c r="H206" s="244">
        <f t="shared" si="9"/>
        <v>2.4346E-2</v>
      </c>
      <c r="I206" s="244">
        <f t="shared" si="9"/>
        <v>2.9763999999999999E-2</v>
      </c>
      <c r="J206" s="244">
        <f t="shared" si="9"/>
        <v>3.4258999999999998E-2</v>
      </c>
      <c r="K206" s="244">
        <f t="shared" si="9"/>
        <v>3.5872000000000001E-2</v>
      </c>
      <c r="M206" s="186">
        <v>42671</v>
      </c>
      <c r="N206" s="245">
        <v>2.4346000000000001</v>
      </c>
      <c r="O206" s="245">
        <v>2.9763999999999999</v>
      </c>
      <c r="P206" s="245">
        <v>3.4258999999999999</v>
      </c>
      <c r="Q206" s="245">
        <v>3.5872000000000002</v>
      </c>
    </row>
    <row r="207" spans="1:17" x14ac:dyDescent="0.3">
      <c r="A207" s="186">
        <v>42674</v>
      </c>
      <c r="B207" s="219">
        <v>2.299E-2</v>
      </c>
      <c r="C207" s="219">
        <v>2.6890999999999998E-2</v>
      </c>
      <c r="D207" s="219">
        <v>2.8791999999999998E-2</v>
      </c>
      <c r="E207" s="219">
        <v>0.03</v>
      </c>
      <c r="G207" s="243">
        <f t="shared" si="8"/>
        <v>42674</v>
      </c>
      <c r="H207" s="244">
        <f t="shared" si="9"/>
        <v>2.3892000000000004E-2</v>
      </c>
      <c r="I207" s="244">
        <f t="shared" si="9"/>
        <v>3.0659000000000002E-2</v>
      </c>
      <c r="J207" s="244">
        <f t="shared" si="9"/>
        <v>3.1275999999999998E-2</v>
      </c>
      <c r="K207" s="244">
        <f t="shared" si="9"/>
        <v>3.3285000000000002E-2</v>
      </c>
      <c r="M207" s="186">
        <v>42674</v>
      </c>
      <c r="N207" s="245">
        <v>2.3892000000000002</v>
      </c>
      <c r="O207" s="245">
        <v>3.0659000000000001</v>
      </c>
      <c r="P207" s="245">
        <v>3.1276000000000002</v>
      </c>
      <c r="Q207" s="245">
        <v>3.3285</v>
      </c>
    </row>
    <row r="208" spans="1:17" x14ac:dyDescent="0.3">
      <c r="A208" s="186">
        <v>42675</v>
      </c>
      <c r="B208" s="219">
        <v>2.2602999999999998E-2</v>
      </c>
      <c r="C208" s="219">
        <v>2.4982000000000001E-2</v>
      </c>
      <c r="D208" s="219">
        <v>2.7902E-2</v>
      </c>
      <c r="E208" s="219"/>
      <c r="G208" s="243">
        <f t="shared" si="8"/>
        <v>42675</v>
      </c>
      <c r="H208" s="244">
        <f t="shared" si="9"/>
        <v>2.3306E-2</v>
      </c>
      <c r="I208" s="244">
        <f t="shared" si="9"/>
        <v>2.7343000000000003E-2</v>
      </c>
      <c r="J208" s="244">
        <f t="shared" si="9"/>
        <v>3.0278999999999997E-2</v>
      </c>
      <c r="K208" s="244">
        <f t="shared" si="9"/>
        <v>3.1607999999999997E-2</v>
      </c>
      <c r="M208" s="186">
        <v>42675</v>
      </c>
      <c r="N208" s="245">
        <v>2.3306</v>
      </c>
      <c r="O208" s="245">
        <v>2.7343000000000002</v>
      </c>
      <c r="P208" s="245">
        <v>3.0278999999999998</v>
      </c>
      <c r="Q208" s="245">
        <v>3.1608000000000001</v>
      </c>
    </row>
    <row r="209" spans="1:17" x14ac:dyDescent="0.3">
      <c r="A209" s="186">
        <v>42676</v>
      </c>
      <c r="B209" s="219">
        <v>2.2557000000000001E-2</v>
      </c>
      <c r="C209" s="219">
        <v>2.3682999999999999E-2</v>
      </c>
      <c r="D209" s="219">
        <v>2.5808000000000001E-2</v>
      </c>
      <c r="E209" s="219"/>
      <c r="G209" s="243">
        <f t="shared" si="8"/>
        <v>42676</v>
      </c>
      <c r="H209" s="244">
        <f t="shared" si="9"/>
        <v>2.3045E-2</v>
      </c>
      <c r="I209" s="244">
        <f t="shared" si="9"/>
        <v>2.5121000000000001E-2</v>
      </c>
      <c r="J209" s="244">
        <f t="shared" si="9"/>
        <v>2.6985000000000002E-2</v>
      </c>
      <c r="K209" s="244">
        <f t="shared" si="9"/>
        <v>2.9243999999999999E-2</v>
      </c>
      <c r="M209" s="186">
        <v>42676</v>
      </c>
      <c r="N209" s="245">
        <v>2.3045</v>
      </c>
      <c r="O209" s="245">
        <v>2.5121000000000002</v>
      </c>
      <c r="P209" s="245">
        <v>2.6985000000000001</v>
      </c>
      <c r="Q209" s="245">
        <v>2.9243999999999999</v>
      </c>
    </row>
    <row r="210" spans="1:17" x14ac:dyDescent="0.3">
      <c r="A210" s="186">
        <v>42677</v>
      </c>
      <c r="B210" s="219">
        <v>2.1806000000000002E-2</v>
      </c>
      <c r="C210" s="219">
        <v>2.3527999999999997E-2</v>
      </c>
      <c r="D210" s="219">
        <v>2.5065E-2</v>
      </c>
      <c r="E210" s="219"/>
      <c r="G210" s="243">
        <f t="shared" si="8"/>
        <v>42677</v>
      </c>
      <c r="H210" s="244">
        <f t="shared" si="9"/>
        <v>2.223E-2</v>
      </c>
      <c r="I210" s="244">
        <f t="shared" si="9"/>
        <v>2.4506999999999998E-2</v>
      </c>
      <c r="J210" s="244">
        <f t="shared" si="9"/>
        <v>2.5595E-2</v>
      </c>
      <c r="K210" s="244">
        <f t="shared" si="9"/>
        <v>2.7764999999999998E-2</v>
      </c>
      <c r="M210" s="186">
        <v>42677</v>
      </c>
      <c r="N210" s="245">
        <v>2.2229999999999999</v>
      </c>
      <c r="O210" s="245">
        <v>2.4506999999999999</v>
      </c>
      <c r="P210" s="245">
        <v>2.5594999999999999</v>
      </c>
      <c r="Q210" s="245">
        <v>2.7765</v>
      </c>
    </row>
    <row r="211" spans="1:17" x14ac:dyDescent="0.3">
      <c r="A211" s="186">
        <v>42678</v>
      </c>
      <c r="B211" s="219">
        <v>2.0983000000000002E-2</v>
      </c>
      <c r="C211" s="219">
        <v>2.2980999999999998E-2</v>
      </c>
      <c r="D211" s="219">
        <v>2.5043000000000003E-2</v>
      </c>
      <c r="E211" s="219">
        <v>2.7000000000000003E-2</v>
      </c>
      <c r="G211" s="243">
        <f t="shared" si="8"/>
        <v>42678</v>
      </c>
      <c r="H211" s="244">
        <f t="shared" si="9"/>
        <v>2.1347999999999999E-2</v>
      </c>
      <c r="I211" s="244">
        <f t="shared" si="9"/>
        <v>2.4263E-2</v>
      </c>
      <c r="J211" s="244">
        <f t="shared" si="9"/>
        <v>2.5672E-2</v>
      </c>
      <c r="K211" s="244">
        <f t="shared" si="9"/>
        <v>2.649E-2</v>
      </c>
      <c r="M211" s="186">
        <v>42678</v>
      </c>
      <c r="N211" s="245">
        <v>2.1347999999999998</v>
      </c>
      <c r="O211" s="245">
        <v>2.4262999999999999</v>
      </c>
      <c r="P211" s="245">
        <v>2.5672000000000001</v>
      </c>
      <c r="Q211" s="245">
        <v>2.649</v>
      </c>
    </row>
    <row r="212" spans="1:17" x14ac:dyDescent="0.3">
      <c r="A212" s="186">
        <v>42681</v>
      </c>
      <c r="B212" s="219">
        <v>2.0859000000000003E-2</v>
      </c>
      <c r="C212" s="219">
        <v>2.3008000000000001E-2</v>
      </c>
      <c r="D212" s="219">
        <v>2.4691999999999999E-2</v>
      </c>
      <c r="E212" s="219">
        <v>2.6499999999999999E-2</v>
      </c>
      <c r="G212" s="243">
        <f t="shared" si="8"/>
        <v>42681</v>
      </c>
      <c r="H212" s="244">
        <f t="shared" si="9"/>
        <v>2.1261000000000002E-2</v>
      </c>
      <c r="I212" s="244">
        <f t="shared" si="9"/>
        <v>2.4211E-2</v>
      </c>
      <c r="J212" s="244">
        <f t="shared" si="9"/>
        <v>2.5482000000000001E-2</v>
      </c>
      <c r="K212" s="244">
        <f t="shared" si="9"/>
        <v>2.6724000000000001E-2</v>
      </c>
      <c r="M212" s="186">
        <v>42681</v>
      </c>
      <c r="N212" s="245">
        <v>2.1261000000000001</v>
      </c>
      <c r="O212" s="245">
        <v>2.4211</v>
      </c>
      <c r="P212" s="245">
        <v>2.5482</v>
      </c>
      <c r="Q212" s="245">
        <v>2.6724000000000001</v>
      </c>
    </row>
    <row r="213" spans="1:17" x14ac:dyDescent="0.3">
      <c r="A213" s="186">
        <v>42682</v>
      </c>
      <c r="B213" s="219">
        <v>2.1114000000000001E-2</v>
      </c>
      <c r="C213" s="219">
        <v>2.2694000000000002E-2</v>
      </c>
      <c r="D213" s="219">
        <v>2.4735999999999998E-2</v>
      </c>
      <c r="E213" s="219">
        <v>2.6499999999999999E-2</v>
      </c>
      <c r="G213" s="243">
        <f t="shared" si="8"/>
        <v>42682</v>
      </c>
      <c r="H213" s="244">
        <f t="shared" si="9"/>
        <v>2.1453000000000003E-2</v>
      </c>
      <c r="I213" s="244">
        <f t="shared" si="9"/>
        <v>2.3780000000000003E-2</v>
      </c>
      <c r="J213" s="244">
        <f t="shared" si="9"/>
        <v>2.5520999999999999E-2</v>
      </c>
      <c r="K213" s="244">
        <f t="shared" si="9"/>
        <v>2.6349999999999998E-2</v>
      </c>
      <c r="M213" s="186">
        <v>42682</v>
      </c>
      <c r="N213" s="245">
        <v>2.1453000000000002</v>
      </c>
      <c r="O213" s="245">
        <v>2.3780000000000001</v>
      </c>
      <c r="P213" s="245">
        <v>2.5520999999999998</v>
      </c>
      <c r="Q213" s="245">
        <v>2.6349999999999998</v>
      </c>
    </row>
    <row r="214" spans="1:17" x14ac:dyDescent="0.3">
      <c r="A214" s="186">
        <v>42683</v>
      </c>
      <c r="B214" s="219">
        <v>2.1297999999999997E-2</v>
      </c>
      <c r="C214" s="219">
        <v>2.3187000000000003E-2</v>
      </c>
      <c r="D214" s="219">
        <v>2.4952000000000002E-2</v>
      </c>
      <c r="E214" s="219">
        <v>2.7000000000000003E-2</v>
      </c>
      <c r="G214" s="243">
        <f t="shared" si="8"/>
        <v>42683</v>
      </c>
      <c r="H214" s="244">
        <f t="shared" si="9"/>
        <v>2.1629999999999996E-2</v>
      </c>
      <c r="I214" s="244">
        <f t="shared" si="9"/>
        <v>2.3975E-2</v>
      </c>
      <c r="J214" s="244">
        <f t="shared" si="9"/>
        <v>2.5394E-2</v>
      </c>
      <c r="K214" s="244">
        <f t="shared" si="9"/>
        <v>2.7141999999999999E-2</v>
      </c>
      <c r="M214" s="186">
        <v>42683</v>
      </c>
      <c r="N214" s="245">
        <v>2.1629999999999998</v>
      </c>
      <c r="O214" s="245">
        <v>2.3975</v>
      </c>
      <c r="P214" s="245">
        <v>2.5394000000000001</v>
      </c>
      <c r="Q214" s="245">
        <v>2.7141999999999999</v>
      </c>
    </row>
    <row r="215" spans="1:17" x14ac:dyDescent="0.3">
      <c r="A215" s="186">
        <v>42684</v>
      </c>
      <c r="B215" s="219">
        <v>2.2402999999999999E-2</v>
      </c>
      <c r="C215" s="219">
        <v>2.4225E-2</v>
      </c>
      <c r="D215" s="219">
        <v>2.5541999999999999E-2</v>
      </c>
      <c r="E215" s="219">
        <v>2.9340000000000001E-2</v>
      </c>
      <c r="G215" s="243">
        <f t="shared" si="8"/>
        <v>42684</v>
      </c>
      <c r="H215" s="244">
        <f t="shared" si="9"/>
        <v>2.2834E-2</v>
      </c>
      <c r="I215" s="244">
        <f t="shared" si="9"/>
        <v>2.5509E-2</v>
      </c>
      <c r="J215" s="244">
        <f t="shared" si="9"/>
        <v>2.7193000000000002E-2</v>
      </c>
      <c r="K215" s="244">
        <f t="shared" si="9"/>
        <v>2.9874000000000001E-2</v>
      </c>
      <c r="M215" s="186">
        <v>42684</v>
      </c>
      <c r="N215" s="245">
        <v>2.2833999999999999</v>
      </c>
      <c r="O215" s="245">
        <v>2.5508999999999999</v>
      </c>
      <c r="P215" s="245">
        <v>2.7193000000000001</v>
      </c>
      <c r="Q215" s="245">
        <v>2.9874000000000001</v>
      </c>
    </row>
    <row r="216" spans="1:17" x14ac:dyDescent="0.3">
      <c r="A216" s="186">
        <v>42685</v>
      </c>
      <c r="B216" s="219">
        <v>2.2242999999999999E-2</v>
      </c>
      <c r="C216" s="219">
        <v>2.4277000000000003E-2</v>
      </c>
      <c r="D216" s="219">
        <v>2.5602999999999997E-2</v>
      </c>
      <c r="E216" s="219">
        <v>3.0259000000000001E-2</v>
      </c>
      <c r="G216" s="243">
        <f t="shared" si="8"/>
        <v>42685</v>
      </c>
      <c r="H216" s="244">
        <f t="shared" si="9"/>
        <v>2.2723E-2</v>
      </c>
      <c r="I216" s="244">
        <f t="shared" si="9"/>
        <v>2.6180999999999999E-2</v>
      </c>
      <c r="J216" s="244">
        <f t="shared" si="9"/>
        <v>2.7196999999999999E-2</v>
      </c>
      <c r="K216" s="244">
        <f t="shared" si="9"/>
        <v>3.1452000000000001E-2</v>
      </c>
      <c r="M216" s="186">
        <v>42685</v>
      </c>
      <c r="N216" s="245">
        <v>2.2723</v>
      </c>
      <c r="O216" s="245">
        <v>2.6181000000000001</v>
      </c>
      <c r="P216" s="245">
        <v>2.7197</v>
      </c>
      <c r="Q216" s="245">
        <v>3.1452</v>
      </c>
    </row>
    <row r="217" spans="1:17" x14ac:dyDescent="0.3">
      <c r="A217" s="186">
        <v>42688</v>
      </c>
      <c r="B217" s="219">
        <v>2.2931E-2</v>
      </c>
      <c r="C217" s="219">
        <v>2.4493999999999998E-2</v>
      </c>
      <c r="D217" s="219">
        <v>2.6665999999999999E-2</v>
      </c>
      <c r="E217" s="219">
        <v>3.0344000000000003E-2</v>
      </c>
      <c r="G217" s="243">
        <f t="shared" si="8"/>
        <v>42688</v>
      </c>
      <c r="H217" s="244">
        <f t="shared" si="9"/>
        <v>2.3412000000000002E-2</v>
      </c>
      <c r="I217" s="244">
        <f t="shared" si="9"/>
        <v>2.6296E-2</v>
      </c>
      <c r="J217" s="244">
        <f t="shared" si="9"/>
        <v>2.8126000000000002E-2</v>
      </c>
      <c r="K217" s="244">
        <f t="shared" si="9"/>
        <v>3.1116000000000001E-2</v>
      </c>
      <c r="M217" s="186">
        <v>42688</v>
      </c>
      <c r="N217" s="245">
        <v>2.3412000000000002</v>
      </c>
      <c r="O217" s="245">
        <v>2.6295999999999999</v>
      </c>
      <c r="P217" s="245">
        <v>2.8126000000000002</v>
      </c>
      <c r="Q217" s="245">
        <v>3.1116000000000001</v>
      </c>
    </row>
    <row r="218" spans="1:17" x14ac:dyDescent="0.3">
      <c r="A218" s="186">
        <v>42689</v>
      </c>
      <c r="B218" s="219">
        <v>2.2707000000000001E-2</v>
      </c>
      <c r="C218" s="219">
        <v>2.4743000000000001E-2</v>
      </c>
      <c r="D218" s="219">
        <v>2.7631000000000003E-2</v>
      </c>
      <c r="E218" s="219">
        <v>3.1827999999999995E-2</v>
      </c>
      <c r="G218" s="243">
        <f t="shared" si="8"/>
        <v>42689</v>
      </c>
      <c r="H218" s="244">
        <f t="shared" si="9"/>
        <v>2.3330000000000004E-2</v>
      </c>
      <c r="I218" s="244">
        <f t="shared" si="9"/>
        <v>2.7277999999999997E-2</v>
      </c>
      <c r="J218" s="244">
        <f t="shared" si="9"/>
        <v>2.9454999999999999E-2</v>
      </c>
      <c r="K218" s="244">
        <f t="shared" si="9"/>
        <v>3.2827999999999996E-2</v>
      </c>
      <c r="M218" s="186">
        <v>42689</v>
      </c>
      <c r="N218" s="245">
        <v>2.3330000000000002</v>
      </c>
      <c r="O218" s="245">
        <v>2.7277999999999998</v>
      </c>
      <c r="P218" s="245">
        <v>2.9455</v>
      </c>
      <c r="Q218" s="245">
        <v>3.2827999999999999</v>
      </c>
    </row>
    <row r="219" spans="1:17" x14ac:dyDescent="0.3">
      <c r="A219" s="186">
        <v>42690</v>
      </c>
      <c r="B219" s="219">
        <v>2.2889E-2</v>
      </c>
      <c r="C219" s="219">
        <v>2.5607999999999999E-2</v>
      </c>
      <c r="D219" s="219">
        <v>3.0186000000000001E-2</v>
      </c>
      <c r="E219" s="219">
        <v>3.4327000000000003E-2</v>
      </c>
      <c r="G219" s="243">
        <f t="shared" si="8"/>
        <v>42690</v>
      </c>
      <c r="H219" s="244">
        <f t="shared" si="9"/>
        <v>2.3778999999999998E-2</v>
      </c>
      <c r="I219" s="244">
        <f t="shared" si="9"/>
        <v>2.8551000000000003E-2</v>
      </c>
      <c r="J219" s="244">
        <f t="shared" si="9"/>
        <v>3.1932999999999996E-2</v>
      </c>
      <c r="K219" s="244">
        <f t="shared" si="9"/>
        <v>3.4590000000000003E-2</v>
      </c>
      <c r="M219" s="186">
        <v>42690</v>
      </c>
      <c r="N219" s="245">
        <v>2.3778999999999999</v>
      </c>
      <c r="O219" s="245">
        <v>2.8551000000000002</v>
      </c>
      <c r="P219" s="245">
        <v>3.1932999999999998</v>
      </c>
      <c r="Q219" s="245">
        <v>3.4590000000000001</v>
      </c>
    </row>
    <row r="220" spans="1:17" x14ac:dyDescent="0.3">
      <c r="A220" s="186">
        <v>42691</v>
      </c>
      <c r="B220" s="219">
        <v>2.2919000000000002E-2</v>
      </c>
      <c r="C220" s="219">
        <v>2.5631000000000001E-2</v>
      </c>
      <c r="D220" s="219">
        <v>2.9075000000000004E-2</v>
      </c>
      <c r="E220" s="219">
        <v>3.2819000000000001E-2</v>
      </c>
      <c r="G220" s="243">
        <f t="shared" si="8"/>
        <v>42691</v>
      </c>
      <c r="H220" s="244">
        <f t="shared" si="9"/>
        <v>2.3713000000000001E-2</v>
      </c>
      <c r="I220" s="244">
        <f t="shared" si="9"/>
        <v>2.8079999999999997E-2</v>
      </c>
      <c r="J220" s="244">
        <f t="shared" si="9"/>
        <v>3.1498999999999999E-2</v>
      </c>
      <c r="K220" s="244">
        <f t="shared" si="9"/>
        <v>3.4022000000000004E-2</v>
      </c>
      <c r="M220" s="186">
        <v>42691</v>
      </c>
      <c r="N220" s="245">
        <v>2.3713000000000002</v>
      </c>
      <c r="O220" s="245">
        <v>2.8079999999999998</v>
      </c>
      <c r="P220" s="245">
        <v>3.1499000000000001</v>
      </c>
      <c r="Q220" s="245">
        <v>3.4022000000000001</v>
      </c>
    </row>
    <row r="221" spans="1:17" x14ac:dyDescent="0.3">
      <c r="A221" s="186">
        <v>42692</v>
      </c>
      <c r="B221" s="219">
        <v>2.2647E-2</v>
      </c>
      <c r="C221" s="219">
        <v>2.4965999999999999E-2</v>
      </c>
      <c r="D221" s="219">
        <v>2.9325E-2</v>
      </c>
      <c r="E221" s="219">
        <v>3.3639999999999996E-2</v>
      </c>
      <c r="G221" s="243">
        <f t="shared" si="8"/>
        <v>42692</v>
      </c>
      <c r="H221" s="244">
        <f t="shared" si="9"/>
        <v>2.3355000000000001E-2</v>
      </c>
      <c r="I221" s="244">
        <f t="shared" si="9"/>
        <v>2.7060000000000001E-2</v>
      </c>
      <c r="J221" s="244">
        <f t="shared" si="9"/>
        <v>3.1528E-2</v>
      </c>
      <c r="K221" s="244">
        <f t="shared" si="9"/>
        <v>3.3588E-2</v>
      </c>
      <c r="M221" s="186">
        <v>42692</v>
      </c>
      <c r="N221" s="245">
        <v>2.3355000000000001</v>
      </c>
      <c r="O221" s="245">
        <v>2.706</v>
      </c>
      <c r="P221" s="245">
        <v>3.1528</v>
      </c>
      <c r="Q221" s="245">
        <v>3.3588</v>
      </c>
    </row>
    <row r="222" spans="1:17" x14ac:dyDescent="0.3">
      <c r="A222" s="186">
        <v>42695</v>
      </c>
      <c r="B222" s="219">
        <v>2.2446000000000001E-2</v>
      </c>
      <c r="C222" s="219">
        <v>2.4445000000000001E-2</v>
      </c>
      <c r="D222" s="219">
        <v>2.9228999999999998E-2</v>
      </c>
      <c r="E222" s="219">
        <v>3.1352999999999999E-2</v>
      </c>
      <c r="G222" s="243">
        <f t="shared" si="8"/>
        <v>42695</v>
      </c>
      <c r="H222" s="244">
        <f t="shared" si="9"/>
        <v>2.3100999999999997E-2</v>
      </c>
      <c r="I222" s="244">
        <f t="shared" si="9"/>
        <v>2.7126000000000001E-2</v>
      </c>
      <c r="J222" s="244">
        <f t="shared" si="9"/>
        <v>3.1669000000000003E-2</v>
      </c>
      <c r="K222" s="244">
        <f t="shared" si="9"/>
        <v>3.3420999999999999E-2</v>
      </c>
      <c r="M222" s="186">
        <v>42695</v>
      </c>
      <c r="N222" s="245">
        <v>2.3100999999999998</v>
      </c>
      <c r="O222" s="245">
        <v>2.7126000000000001</v>
      </c>
      <c r="P222" s="245">
        <v>3.1669</v>
      </c>
      <c r="Q222" s="245">
        <v>3.3420999999999998</v>
      </c>
    </row>
    <row r="223" spans="1:17" x14ac:dyDescent="0.3">
      <c r="A223" s="186">
        <v>42696</v>
      </c>
      <c r="B223" s="219">
        <v>2.2519000000000001E-2</v>
      </c>
      <c r="C223" s="219">
        <v>2.4384000000000003E-2</v>
      </c>
      <c r="D223" s="219">
        <v>2.9828999999999998E-2</v>
      </c>
      <c r="E223" s="219">
        <v>3.1543999999999996E-2</v>
      </c>
      <c r="G223" s="243">
        <f t="shared" si="8"/>
        <v>42696</v>
      </c>
      <c r="H223" s="244">
        <f t="shared" si="9"/>
        <v>2.3147000000000001E-2</v>
      </c>
      <c r="I223" s="244">
        <f t="shared" si="9"/>
        <v>2.6945999999999998E-2</v>
      </c>
      <c r="J223" s="244">
        <f t="shared" si="9"/>
        <v>3.1965E-2</v>
      </c>
      <c r="K223" s="244">
        <f t="shared" si="9"/>
        <v>3.3264999999999996E-2</v>
      </c>
      <c r="M223" s="186">
        <v>42696</v>
      </c>
      <c r="N223" s="245">
        <v>2.3147000000000002</v>
      </c>
      <c r="O223" s="245">
        <v>2.6945999999999999</v>
      </c>
      <c r="P223" s="245">
        <v>3.1964999999999999</v>
      </c>
      <c r="Q223" s="245">
        <v>3.3264999999999998</v>
      </c>
    </row>
    <row r="224" spans="1:17" x14ac:dyDescent="0.3">
      <c r="A224" s="186">
        <v>42697</v>
      </c>
      <c r="B224" s="219">
        <v>2.2397E-2</v>
      </c>
      <c r="C224" s="219">
        <v>2.4763E-2</v>
      </c>
      <c r="D224" s="219">
        <v>3.0099999999999998E-2</v>
      </c>
      <c r="E224" s="219">
        <v>3.2267000000000004E-2</v>
      </c>
      <c r="G224" s="243">
        <f t="shared" si="8"/>
        <v>42697</v>
      </c>
      <c r="H224" s="244">
        <f t="shared" si="9"/>
        <v>2.3077E-2</v>
      </c>
      <c r="I224" s="244">
        <f t="shared" si="9"/>
        <v>2.6714000000000002E-2</v>
      </c>
      <c r="J224" s="244">
        <f t="shared" si="9"/>
        <v>3.2452999999999996E-2</v>
      </c>
      <c r="K224" s="244">
        <f t="shared" si="9"/>
        <v>3.3051999999999998E-2</v>
      </c>
      <c r="M224" s="186">
        <v>42697</v>
      </c>
      <c r="N224" s="245">
        <v>2.3077000000000001</v>
      </c>
      <c r="O224" s="245">
        <v>2.6714000000000002</v>
      </c>
      <c r="P224" s="245">
        <v>3.2452999999999999</v>
      </c>
      <c r="Q224" s="245">
        <v>3.3052000000000001</v>
      </c>
    </row>
    <row r="225" spans="1:17" x14ac:dyDescent="0.3">
      <c r="A225" s="186">
        <v>42698</v>
      </c>
      <c r="B225" s="219">
        <v>2.2574E-2</v>
      </c>
      <c r="C225" s="219">
        <v>2.5500999999999999E-2</v>
      </c>
      <c r="D225" s="219">
        <v>3.0152999999999999E-2</v>
      </c>
      <c r="E225" s="219">
        <v>3.0428999999999998E-2</v>
      </c>
      <c r="G225" s="243">
        <f t="shared" si="8"/>
        <v>42698</v>
      </c>
      <c r="H225" s="244">
        <f t="shared" si="9"/>
        <v>2.3195999999999998E-2</v>
      </c>
      <c r="I225" s="244">
        <f t="shared" si="9"/>
        <v>2.8405E-2</v>
      </c>
      <c r="J225" s="244">
        <f t="shared" si="9"/>
        <v>3.1954999999999997E-2</v>
      </c>
      <c r="K225" s="244">
        <f t="shared" si="9"/>
        <v>3.3215000000000001E-2</v>
      </c>
      <c r="M225" s="186">
        <v>42698</v>
      </c>
      <c r="N225" s="245">
        <v>2.3195999999999999</v>
      </c>
      <c r="O225" s="245">
        <v>2.8405</v>
      </c>
      <c r="P225" s="245">
        <v>3.1955</v>
      </c>
      <c r="Q225" s="245">
        <v>3.3214999999999999</v>
      </c>
    </row>
    <row r="226" spans="1:17" x14ac:dyDescent="0.3">
      <c r="A226" s="186">
        <v>42699</v>
      </c>
      <c r="B226" s="219">
        <v>2.2931E-2</v>
      </c>
      <c r="C226" s="219">
        <v>2.5596000000000001E-2</v>
      </c>
      <c r="D226" s="219">
        <v>3.1600000000000003E-2</v>
      </c>
      <c r="E226" s="219">
        <v>3.1882000000000001E-2</v>
      </c>
      <c r="G226" s="243">
        <f t="shared" si="8"/>
        <v>42699</v>
      </c>
      <c r="H226" s="244">
        <f t="shared" si="9"/>
        <v>2.3449000000000001E-2</v>
      </c>
      <c r="I226" s="244">
        <f t="shared" si="9"/>
        <v>2.879E-2</v>
      </c>
      <c r="J226" s="244">
        <f t="shared" si="9"/>
        <v>3.2980999999999996E-2</v>
      </c>
      <c r="K226" s="244">
        <f t="shared" si="9"/>
        <v>3.3703999999999998E-2</v>
      </c>
      <c r="M226" s="186">
        <v>42699</v>
      </c>
      <c r="N226" s="245">
        <v>2.3449</v>
      </c>
      <c r="O226" s="245">
        <v>2.879</v>
      </c>
      <c r="P226" s="245">
        <v>3.2980999999999998</v>
      </c>
      <c r="Q226" s="245">
        <v>3.3704000000000001</v>
      </c>
    </row>
    <row r="227" spans="1:17" x14ac:dyDescent="0.3">
      <c r="A227" s="186">
        <v>42702</v>
      </c>
      <c r="B227" s="219">
        <v>2.3007E-2</v>
      </c>
      <c r="C227" s="219">
        <v>2.5945999999999997E-2</v>
      </c>
      <c r="D227" s="219">
        <v>3.1548E-2</v>
      </c>
      <c r="E227" s="219">
        <v>3.3109E-2</v>
      </c>
      <c r="G227" s="243">
        <f t="shared" si="8"/>
        <v>42702</v>
      </c>
      <c r="H227" s="244">
        <f t="shared" si="9"/>
        <v>2.3569E-2</v>
      </c>
      <c r="I227" s="244">
        <f t="shared" si="9"/>
        <v>2.9152000000000001E-2</v>
      </c>
      <c r="J227" s="244">
        <f t="shared" si="9"/>
        <v>3.2542000000000001E-2</v>
      </c>
      <c r="K227" s="244">
        <f t="shared" si="9"/>
        <v>3.3070000000000002E-2</v>
      </c>
      <c r="M227" s="186">
        <v>42702</v>
      </c>
      <c r="N227" s="245">
        <v>2.3569</v>
      </c>
      <c r="O227" s="245">
        <v>2.9152</v>
      </c>
      <c r="P227" s="245">
        <v>3.2542</v>
      </c>
      <c r="Q227" s="245">
        <v>3.3069999999999999</v>
      </c>
    </row>
    <row r="228" spans="1:17" x14ac:dyDescent="0.3">
      <c r="A228" s="186">
        <v>42703</v>
      </c>
      <c r="B228" s="219">
        <v>2.3372999999999998E-2</v>
      </c>
      <c r="C228" s="219">
        <v>2.5779E-2</v>
      </c>
      <c r="D228" s="219">
        <v>3.2827999999999996E-2</v>
      </c>
      <c r="E228" s="219">
        <v>3.3829999999999999E-2</v>
      </c>
      <c r="G228" s="243">
        <f t="shared" si="8"/>
        <v>42703</v>
      </c>
      <c r="H228" s="244">
        <f t="shared" si="9"/>
        <v>2.4209000000000001E-2</v>
      </c>
      <c r="I228" s="244">
        <f t="shared" si="9"/>
        <v>3.0619E-2</v>
      </c>
      <c r="J228" s="244">
        <f t="shared" si="9"/>
        <v>3.4998000000000001E-2</v>
      </c>
      <c r="K228" s="244">
        <f t="shared" si="9"/>
        <v>3.5257999999999998E-2</v>
      </c>
      <c r="M228" s="186">
        <v>42703</v>
      </c>
      <c r="N228" s="245">
        <v>2.4209000000000001</v>
      </c>
      <c r="O228" s="245">
        <v>3.0619000000000001</v>
      </c>
      <c r="P228" s="245">
        <v>3.4998</v>
      </c>
      <c r="Q228" s="245">
        <v>3.5257999999999998</v>
      </c>
    </row>
    <row r="229" spans="1:17" x14ac:dyDescent="0.3">
      <c r="A229" s="186">
        <v>42704</v>
      </c>
      <c r="B229" s="219">
        <v>2.4072E-2</v>
      </c>
      <c r="C229" s="219">
        <v>2.6790999999999999E-2</v>
      </c>
      <c r="D229" s="219">
        <v>3.9169000000000002E-2</v>
      </c>
      <c r="E229" s="219">
        <v>4.2660000000000003E-2</v>
      </c>
      <c r="G229" s="243">
        <f t="shared" si="8"/>
        <v>42704</v>
      </c>
      <c r="H229" s="244">
        <f t="shared" si="9"/>
        <v>2.5998999999999998E-2</v>
      </c>
      <c r="I229" s="244">
        <f t="shared" si="9"/>
        <v>3.4916000000000003E-2</v>
      </c>
      <c r="J229" s="244">
        <f t="shared" si="9"/>
        <v>4.5998000000000004E-2</v>
      </c>
      <c r="K229" s="244">
        <f t="shared" si="9"/>
        <v>4.5216000000000006E-2</v>
      </c>
      <c r="M229" s="186">
        <v>42704</v>
      </c>
      <c r="N229" s="245">
        <v>2.5998999999999999</v>
      </c>
      <c r="O229" s="245">
        <v>3.4916</v>
      </c>
      <c r="P229" s="245">
        <v>4.5998000000000001</v>
      </c>
      <c r="Q229" s="245">
        <v>4.5216000000000003</v>
      </c>
    </row>
    <row r="230" spans="1:17" x14ac:dyDescent="0.3">
      <c r="A230" s="186">
        <v>42705</v>
      </c>
      <c r="B230" s="219">
        <v>2.3172000000000002E-2</v>
      </c>
      <c r="C230" s="219">
        <v>2.656E-2</v>
      </c>
      <c r="D230" s="219">
        <v>3.3714000000000001E-2</v>
      </c>
      <c r="E230" s="219">
        <v>3.5436000000000002E-2</v>
      </c>
      <c r="G230" s="243">
        <f t="shared" si="8"/>
        <v>42705</v>
      </c>
      <c r="H230" s="244">
        <f t="shared" si="9"/>
        <v>2.4263E-2</v>
      </c>
      <c r="I230" s="244">
        <f t="shared" si="9"/>
        <v>3.2576999999999995E-2</v>
      </c>
      <c r="J230" s="244">
        <f t="shared" si="9"/>
        <v>3.6114E-2</v>
      </c>
      <c r="K230" s="244">
        <f t="shared" si="9"/>
        <v>3.6949000000000003E-2</v>
      </c>
      <c r="M230" s="186">
        <v>42705</v>
      </c>
      <c r="N230" s="245">
        <v>2.4262999999999999</v>
      </c>
      <c r="O230" s="245">
        <v>3.2576999999999998</v>
      </c>
      <c r="P230" s="245">
        <v>3.6114000000000002</v>
      </c>
      <c r="Q230" s="245">
        <v>3.6949000000000001</v>
      </c>
    </row>
    <row r="231" spans="1:17" x14ac:dyDescent="0.3">
      <c r="A231" s="186">
        <v>42706</v>
      </c>
      <c r="B231" s="219">
        <v>2.2877000000000002E-2</v>
      </c>
      <c r="C231" s="219">
        <v>2.4552000000000001E-2</v>
      </c>
      <c r="D231" s="219">
        <v>3.0234999999999998E-2</v>
      </c>
      <c r="E231" s="219">
        <v>3.2475999999999998E-2</v>
      </c>
      <c r="G231" s="243">
        <f t="shared" si="8"/>
        <v>42706</v>
      </c>
      <c r="H231" s="244">
        <f t="shared" si="9"/>
        <v>2.3260999999999997E-2</v>
      </c>
      <c r="I231" s="244">
        <f t="shared" si="9"/>
        <v>2.7347E-2</v>
      </c>
      <c r="J231" s="244">
        <f t="shared" si="9"/>
        <v>3.1732000000000003E-2</v>
      </c>
      <c r="K231" s="244">
        <f t="shared" si="9"/>
        <v>3.2585999999999997E-2</v>
      </c>
      <c r="M231" s="186">
        <v>42706</v>
      </c>
      <c r="N231" s="245">
        <v>2.3260999999999998</v>
      </c>
      <c r="O231" s="245">
        <v>2.7347000000000001</v>
      </c>
      <c r="P231" s="245">
        <v>3.1732</v>
      </c>
      <c r="Q231" s="245">
        <v>3.2585999999999999</v>
      </c>
    </row>
    <row r="232" spans="1:17" x14ac:dyDescent="0.3">
      <c r="A232" s="186">
        <v>42709</v>
      </c>
      <c r="B232" s="219">
        <v>2.2233999999999997E-2</v>
      </c>
      <c r="C232" s="219">
        <v>2.3471000000000002E-2</v>
      </c>
      <c r="D232" s="219">
        <v>2.7154999999999999E-2</v>
      </c>
      <c r="E232" s="219">
        <v>3.0249000000000002E-2</v>
      </c>
      <c r="G232" s="243">
        <f t="shared" si="8"/>
        <v>42709</v>
      </c>
      <c r="H232" s="244">
        <f t="shared" si="9"/>
        <v>2.2616999999999998E-2</v>
      </c>
      <c r="I232" s="244">
        <f t="shared" si="9"/>
        <v>2.5537000000000001E-2</v>
      </c>
      <c r="J232" s="244">
        <f t="shared" si="9"/>
        <v>2.9322000000000001E-2</v>
      </c>
      <c r="K232" s="244">
        <f t="shared" si="9"/>
        <v>3.1315000000000003E-2</v>
      </c>
      <c r="M232" s="186">
        <v>42709</v>
      </c>
      <c r="N232" s="245">
        <v>2.2616999999999998</v>
      </c>
      <c r="O232" s="245">
        <v>2.5537000000000001</v>
      </c>
      <c r="P232" s="245">
        <v>2.9321999999999999</v>
      </c>
      <c r="Q232" s="245">
        <v>3.1315</v>
      </c>
    </row>
    <row r="233" spans="1:17" x14ac:dyDescent="0.3">
      <c r="A233" s="186">
        <v>42710</v>
      </c>
      <c r="B233" s="219">
        <v>2.215E-2</v>
      </c>
      <c r="C233" s="219">
        <v>2.3700000000000002E-2</v>
      </c>
      <c r="D233" s="219">
        <v>2.7835000000000002E-2</v>
      </c>
      <c r="E233" s="219">
        <v>3.0908000000000001E-2</v>
      </c>
      <c r="G233" s="243">
        <f t="shared" si="8"/>
        <v>42710</v>
      </c>
      <c r="H233" s="244">
        <f t="shared" si="9"/>
        <v>2.2595000000000001E-2</v>
      </c>
      <c r="I233" s="244">
        <f t="shared" si="9"/>
        <v>2.5453999999999997E-2</v>
      </c>
      <c r="J233" s="244">
        <f t="shared" si="9"/>
        <v>2.8954000000000001E-2</v>
      </c>
      <c r="K233" s="244">
        <f t="shared" si="9"/>
        <v>3.1786000000000002E-2</v>
      </c>
      <c r="M233" s="186">
        <v>42710</v>
      </c>
      <c r="N233" s="245">
        <v>2.2595000000000001</v>
      </c>
      <c r="O233" s="245">
        <v>2.5453999999999999</v>
      </c>
      <c r="P233" s="245">
        <v>2.8954</v>
      </c>
      <c r="Q233" s="245">
        <v>3.1785999999999999</v>
      </c>
    </row>
    <row r="234" spans="1:17" x14ac:dyDescent="0.3">
      <c r="A234" s="186">
        <v>42711</v>
      </c>
      <c r="B234" s="219">
        <v>2.2113999999999998E-2</v>
      </c>
      <c r="C234" s="219">
        <v>2.3942999999999999E-2</v>
      </c>
      <c r="D234" s="219">
        <v>2.7028E-2</v>
      </c>
      <c r="E234" s="219">
        <v>3.0882999999999997E-2</v>
      </c>
      <c r="G234" s="243">
        <f t="shared" si="8"/>
        <v>42711</v>
      </c>
      <c r="H234" s="244">
        <f t="shared" si="9"/>
        <v>2.2509000000000001E-2</v>
      </c>
      <c r="I234" s="244">
        <f t="shared" si="9"/>
        <v>2.5842999999999998E-2</v>
      </c>
      <c r="J234" s="244">
        <f t="shared" si="9"/>
        <v>2.8767000000000001E-2</v>
      </c>
      <c r="K234" s="244">
        <f t="shared" si="9"/>
        <v>3.1469999999999998E-2</v>
      </c>
      <c r="M234" s="186">
        <v>42711</v>
      </c>
      <c r="N234" s="245">
        <v>2.2509000000000001</v>
      </c>
      <c r="O234" s="245">
        <v>2.5842999999999998</v>
      </c>
      <c r="P234" s="245">
        <v>2.8767</v>
      </c>
      <c r="Q234" s="245">
        <v>3.1469999999999998</v>
      </c>
    </row>
    <row r="235" spans="1:17" x14ac:dyDescent="0.3">
      <c r="A235" s="186">
        <v>42712</v>
      </c>
      <c r="B235" s="219">
        <v>2.2124999999999999E-2</v>
      </c>
      <c r="C235" s="219">
        <v>2.3662000000000002E-2</v>
      </c>
      <c r="D235" s="219">
        <v>2.8022999999999999E-2</v>
      </c>
      <c r="E235" s="219">
        <v>2.9645999999999999E-2</v>
      </c>
      <c r="G235" s="243">
        <f t="shared" si="8"/>
        <v>42712</v>
      </c>
      <c r="H235" s="244">
        <f t="shared" si="9"/>
        <v>2.2532E-2</v>
      </c>
      <c r="I235" s="244">
        <f t="shared" si="9"/>
        <v>2.5884000000000001E-2</v>
      </c>
      <c r="J235" s="244">
        <f t="shared" si="9"/>
        <v>2.9559999999999999E-2</v>
      </c>
      <c r="K235" s="244">
        <f t="shared" si="9"/>
        <v>3.209E-2</v>
      </c>
      <c r="M235" s="186">
        <v>42712</v>
      </c>
      <c r="N235" s="245">
        <v>2.2532000000000001</v>
      </c>
      <c r="O235" s="245">
        <v>2.5884</v>
      </c>
      <c r="P235" s="245">
        <v>2.956</v>
      </c>
      <c r="Q235" s="245">
        <v>3.2090000000000001</v>
      </c>
    </row>
    <row r="236" spans="1:17" x14ac:dyDescent="0.3">
      <c r="A236" s="186">
        <v>42713</v>
      </c>
      <c r="B236" s="219">
        <v>2.2094999999999997E-2</v>
      </c>
      <c r="C236" s="219">
        <v>2.3793000000000002E-2</v>
      </c>
      <c r="D236" s="219">
        <v>2.6436999999999999E-2</v>
      </c>
      <c r="E236" s="219">
        <v>3.0362E-2</v>
      </c>
      <c r="G236" s="243">
        <f t="shared" si="8"/>
        <v>42713</v>
      </c>
      <c r="H236" s="244">
        <f t="shared" si="9"/>
        <v>2.2445E-2</v>
      </c>
      <c r="I236" s="244">
        <f t="shared" si="9"/>
        <v>2.5680000000000001E-2</v>
      </c>
      <c r="J236" s="244">
        <f t="shared" si="9"/>
        <v>2.8184000000000001E-2</v>
      </c>
      <c r="K236" s="244">
        <f t="shared" si="9"/>
        <v>3.1307999999999996E-2</v>
      </c>
      <c r="M236" s="186">
        <v>42713</v>
      </c>
      <c r="N236" s="245">
        <v>2.2444999999999999</v>
      </c>
      <c r="O236" s="245">
        <v>2.5680000000000001</v>
      </c>
      <c r="P236" s="245">
        <v>2.8184</v>
      </c>
      <c r="Q236" s="245">
        <v>3.1307999999999998</v>
      </c>
    </row>
    <row r="237" spans="1:17" x14ac:dyDescent="0.3">
      <c r="A237" s="186">
        <v>42716</v>
      </c>
      <c r="B237" s="219">
        <v>2.2339999999999999E-2</v>
      </c>
      <c r="C237" s="219">
        <v>2.4242E-2</v>
      </c>
      <c r="D237" s="219">
        <v>2.7250999999999997E-2</v>
      </c>
      <c r="E237" s="219">
        <v>3.6846999999999998E-2</v>
      </c>
      <c r="G237" s="243">
        <f t="shared" si="8"/>
        <v>42716</v>
      </c>
      <c r="H237" s="244">
        <f t="shared" si="9"/>
        <v>2.2692E-2</v>
      </c>
      <c r="I237" s="244">
        <f t="shared" si="9"/>
        <v>2.6105E-2</v>
      </c>
      <c r="J237" s="244">
        <f t="shared" si="9"/>
        <v>2.8706999999999996E-2</v>
      </c>
      <c r="K237" s="244">
        <f t="shared" si="9"/>
        <v>3.7207999999999998E-2</v>
      </c>
      <c r="M237" s="186">
        <v>42716</v>
      </c>
      <c r="N237" s="245">
        <v>2.2692000000000001</v>
      </c>
      <c r="O237" s="245">
        <v>2.6105</v>
      </c>
      <c r="P237" s="245">
        <v>2.8706999999999998</v>
      </c>
      <c r="Q237" s="245">
        <v>3.7208000000000001</v>
      </c>
    </row>
    <row r="238" spans="1:17" x14ac:dyDescent="0.3">
      <c r="A238" s="186">
        <v>42717</v>
      </c>
      <c r="B238" s="219">
        <v>2.2440999999999999E-2</v>
      </c>
      <c r="C238" s="219">
        <v>2.3880999999999999E-2</v>
      </c>
      <c r="D238" s="219">
        <v>2.9321E-2</v>
      </c>
      <c r="E238" s="219">
        <v>3.9699999999999999E-2</v>
      </c>
      <c r="G238" s="243">
        <f t="shared" si="8"/>
        <v>42717</v>
      </c>
      <c r="H238" s="244">
        <f t="shared" si="9"/>
        <v>2.2860000000000002E-2</v>
      </c>
      <c r="I238" s="244">
        <f t="shared" si="9"/>
        <v>2.6507999999999997E-2</v>
      </c>
      <c r="J238" s="244">
        <f t="shared" si="9"/>
        <v>3.1413999999999997E-2</v>
      </c>
      <c r="K238" s="244">
        <f t="shared" si="9"/>
        <v>4.0875000000000002E-2</v>
      </c>
      <c r="M238" s="186">
        <v>42717</v>
      </c>
      <c r="N238" s="245">
        <v>2.286</v>
      </c>
      <c r="O238" s="245">
        <v>2.6507999999999998</v>
      </c>
      <c r="P238" s="245">
        <v>3.1414</v>
      </c>
      <c r="Q238" s="245">
        <v>4.0875000000000004</v>
      </c>
    </row>
    <row r="239" spans="1:17" x14ac:dyDescent="0.3">
      <c r="A239" s="186">
        <v>42718</v>
      </c>
      <c r="B239" s="219">
        <v>2.2623999999999998E-2</v>
      </c>
      <c r="C239" s="219">
        <v>2.5268000000000002E-2</v>
      </c>
      <c r="D239" s="219">
        <v>3.1455000000000004E-2</v>
      </c>
      <c r="E239" s="219">
        <v>3.8622000000000004E-2</v>
      </c>
      <c r="G239" s="243">
        <f t="shared" si="8"/>
        <v>42718</v>
      </c>
      <c r="H239" s="244">
        <f t="shared" si="9"/>
        <v>2.3168000000000001E-2</v>
      </c>
      <c r="I239" s="244">
        <f t="shared" si="9"/>
        <v>2.9329000000000001E-2</v>
      </c>
      <c r="J239" s="244">
        <f t="shared" si="9"/>
        <v>3.3065999999999998E-2</v>
      </c>
      <c r="K239" s="244">
        <f t="shared" si="9"/>
        <v>4.2190999999999999E-2</v>
      </c>
      <c r="M239" s="186">
        <v>42718</v>
      </c>
      <c r="N239" s="245">
        <v>2.3168000000000002</v>
      </c>
      <c r="O239" s="245">
        <v>2.9329000000000001</v>
      </c>
      <c r="P239" s="245">
        <v>3.3066</v>
      </c>
      <c r="Q239" s="245">
        <v>4.2191000000000001</v>
      </c>
    </row>
    <row r="240" spans="1:17" x14ac:dyDescent="0.3">
      <c r="A240" s="186">
        <v>42719</v>
      </c>
      <c r="B240" s="219">
        <v>2.3268E-2</v>
      </c>
      <c r="C240" s="219">
        <v>2.5432999999999997E-2</v>
      </c>
      <c r="D240" s="219">
        <v>3.3174999999999996E-2</v>
      </c>
      <c r="E240" s="219">
        <v>3.7308000000000001E-2</v>
      </c>
      <c r="G240" s="243">
        <f t="shared" si="8"/>
        <v>42719</v>
      </c>
      <c r="H240" s="244">
        <f t="shared" si="9"/>
        <v>2.4847000000000001E-2</v>
      </c>
      <c r="I240" s="244">
        <f t="shared" si="9"/>
        <v>3.3605999999999997E-2</v>
      </c>
      <c r="J240" s="244">
        <f t="shared" si="9"/>
        <v>3.6806999999999999E-2</v>
      </c>
      <c r="K240" s="244">
        <f t="shared" si="9"/>
        <v>4.7436999999999993E-2</v>
      </c>
      <c r="M240" s="186">
        <v>42719</v>
      </c>
      <c r="N240" s="245">
        <v>2.4847000000000001</v>
      </c>
      <c r="O240" s="245">
        <v>3.3605999999999998</v>
      </c>
      <c r="P240" s="245">
        <v>3.6806999999999999</v>
      </c>
      <c r="Q240" s="245">
        <v>4.7436999999999996</v>
      </c>
    </row>
    <row r="241" spans="1:17" x14ac:dyDescent="0.3">
      <c r="A241" s="186">
        <v>42720</v>
      </c>
      <c r="B241" s="219">
        <v>2.3494999999999999E-2</v>
      </c>
      <c r="C241" s="219">
        <v>2.6480999999999998E-2</v>
      </c>
      <c r="D241" s="219">
        <v>3.7094999999999996E-2</v>
      </c>
      <c r="E241" s="219">
        <v>3.9591000000000001E-2</v>
      </c>
      <c r="G241" s="243">
        <f t="shared" si="8"/>
        <v>42720</v>
      </c>
      <c r="H241" s="244">
        <f t="shared" si="9"/>
        <v>2.6114999999999999E-2</v>
      </c>
      <c r="I241" s="244">
        <f t="shared" si="9"/>
        <v>3.6742999999999998E-2</v>
      </c>
      <c r="J241" s="244">
        <f t="shared" si="9"/>
        <v>4.4381000000000004E-2</v>
      </c>
      <c r="K241" s="244">
        <f t="shared" si="9"/>
        <v>5.0964999999999996E-2</v>
      </c>
      <c r="M241" s="186">
        <v>42720</v>
      </c>
      <c r="N241" s="245">
        <v>2.6114999999999999</v>
      </c>
      <c r="O241" s="245">
        <v>3.6743000000000001</v>
      </c>
      <c r="P241" s="245">
        <v>4.4381000000000004</v>
      </c>
      <c r="Q241" s="245">
        <v>5.0964999999999998</v>
      </c>
    </row>
    <row r="242" spans="1:17" x14ac:dyDescent="0.3">
      <c r="A242" s="186">
        <v>42723</v>
      </c>
      <c r="B242" s="219">
        <v>2.3158999999999999E-2</v>
      </c>
      <c r="C242" s="219">
        <v>2.6579999999999999E-2</v>
      </c>
      <c r="D242" s="219">
        <v>3.7472999999999999E-2</v>
      </c>
      <c r="E242" s="219">
        <v>4.9084000000000003E-2</v>
      </c>
      <c r="G242" s="243">
        <f t="shared" si="8"/>
        <v>42723</v>
      </c>
      <c r="H242" s="244">
        <f t="shared" si="9"/>
        <v>2.5171000000000002E-2</v>
      </c>
      <c r="I242" s="244">
        <f t="shared" si="9"/>
        <v>3.6844999999999996E-2</v>
      </c>
      <c r="J242" s="244">
        <f t="shared" si="9"/>
        <v>4.4204999999999994E-2</v>
      </c>
      <c r="K242" s="244">
        <f t="shared" si="9"/>
        <v>6.5612000000000004E-2</v>
      </c>
      <c r="M242" s="186">
        <v>42723</v>
      </c>
      <c r="N242" s="245">
        <v>2.5171000000000001</v>
      </c>
      <c r="O242" s="245">
        <v>3.6844999999999999</v>
      </c>
      <c r="P242" s="245">
        <v>4.4204999999999997</v>
      </c>
      <c r="Q242" s="245">
        <v>6.5612000000000004</v>
      </c>
    </row>
    <row r="243" spans="1:17" x14ac:dyDescent="0.3">
      <c r="A243" s="186">
        <v>42724</v>
      </c>
      <c r="B243" s="219">
        <v>2.3230000000000001E-2</v>
      </c>
      <c r="C243" s="219">
        <v>2.5663000000000002E-2</v>
      </c>
      <c r="D243" s="219">
        <v>3.3229000000000002E-2</v>
      </c>
      <c r="E243" s="219">
        <v>5.4077E-2</v>
      </c>
      <c r="G243" s="243">
        <f t="shared" si="8"/>
        <v>42724</v>
      </c>
      <c r="H243" s="244">
        <f t="shared" si="9"/>
        <v>2.5110999999999998E-2</v>
      </c>
      <c r="I243" s="244">
        <f t="shared" si="9"/>
        <v>3.6442999999999996E-2</v>
      </c>
      <c r="J243" s="244">
        <f t="shared" si="9"/>
        <v>4.1417000000000002E-2</v>
      </c>
      <c r="K243" s="244">
        <f t="shared" si="9"/>
        <v>5.8990999999999995E-2</v>
      </c>
      <c r="M243" s="186">
        <v>42724</v>
      </c>
      <c r="N243" s="245">
        <v>2.5110999999999999</v>
      </c>
      <c r="O243" s="245">
        <v>3.6442999999999999</v>
      </c>
      <c r="P243" s="245">
        <v>4.1417000000000002</v>
      </c>
      <c r="Q243" s="245">
        <v>5.8990999999999998</v>
      </c>
    </row>
    <row r="244" spans="1:17" x14ac:dyDescent="0.3">
      <c r="A244" s="186">
        <v>42725</v>
      </c>
      <c r="B244" s="219">
        <v>2.3333E-2</v>
      </c>
      <c r="C244" s="219">
        <v>2.6238999999999998E-2</v>
      </c>
      <c r="D244" s="219">
        <v>3.1428999999999999E-2</v>
      </c>
      <c r="E244" s="219">
        <v>4.5945E-2</v>
      </c>
      <c r="G244" s="243">
        <f t="shared" si="8"/>
        <v>42725</v>
      </c>
      <c r="H244" s="244">
        <f t="shared" si="9"/>
        <v>2.4152999999999997E-2</v>
      </c>
      <c r="I244" s="244">
        <f t="shared" si="9"/>
        <v>3.2765000000000002E-2</v>
      </c>
      <c r="J244" s="244">
        <f t="shared" si="9"/>
        <v>4.5243000000000005E-2</v>
      </c>
      <c r="K244" s="244">
        <f t="shared" si="9"/>
        <v>6.9163000000000002E-2</v>
      </c>
      <c r="M244" s="186">
        <v>42725</v>
      </c>
      <c r="N244" s="245">
        <v>2.4152999999999998</v>
      </c>
      <c r="O244" s="245">
        <v>3.2765</v>
      </c>
      <c r="P244" s="245">
        <v>4.5243000000000002</v>
      </c>
      <c r="Q244" s="245">
        <v>6.9162999999999997</v>
      </c>
    </row>
    <row r="245" spans="1:17" x14ac:dyDescent="0.3">
      <c r="A245" s="186">
        <v>42726</v>
      </c>
      <c r="B245" s="219">
        <v>2.1825000000000001E-2</v>
      </c>
      <c r="C245" s="219">
        <v>2.5465000000000002E-2</v>
      </c>
      <c r="D245" s="219">
        <v>3.2506E-2</v>
      </c>
      <c r="E245" s="219">
        <v>4.9813999999999997E-2</v>
      </c>
      <c r="G245" s="243">
        <f t="shared" si="8"/>
        <v>42726</v>
      </c>
      <c r="H245" s="244">
        <f t="shared" si="9"/>
        <v>2.2423999999999999E-2</v>
      </c>
      <c r="I245" s="244">
        <f t="shared" si="9"/>
        <v>2.7883000000000002E-2</v>
      </c>
      <c r="J245" s="244">
        <f t="shared" si="9"/>
        <v>4.2035999999999997E-2</v>
      </c>
      <c r="K245" s="244">
        <f t="shared" si="9"/>
        <v>5.5364000000000003E-2</v>
      </c>
      <c r="M245" s="186">
        <v>42726</v>
      </c>
      <c r="N245" s="245">
        <v>2.2423999999999999</v>
      </c>
      <c r="O245" s="245">
        <v>2.7883</v>
      </c>
      <c r="P245" s="245">
        <v>4.2035999999999998</v>
      </c>
      <c r="Q245" s="245">
        <v>5.5364000000000004</v>
      </c>
    </row>
    <row r="246" spans="1:17" x14ac:dyDescent="0.3">
      <c r="A246" s="186">
        <v>42727</v>
      </c>
      <c r="B246" s="219">
        <v>2.1113E-2</v>
      </c>
      <c r="C246" s="219">
        <v>2.4478E-2</v>
      </c>
      <c r="D246" s="219">
        <v>3.1008000000000001E-2</v>
      </c>
      <c r="E246" s="219">
        <v>4.7085999999999996E-2</v>
      </c>
      <c r="G246" s="243">
        <f t="shared" si="8"/>
        <v>42727</v>
      </c>
      <c r="H246" s="244">
        <f t="shared" si="9"/>
        <v>2.1641000000000001E-2</v>
      </c>
      <c r="I246" s="244">
        <f t="shared" si="9"/>
        <v>2.5785999999999996E-2</v>
      </c>
      <c r="J246" s="244">
        <f t="shared" si="9"/>
        <v>3.6977000000000003E-2</v>
      </c>
      <c r="K246" s="244">
        <f t="shared" si="9"/>
        <v>4.9924999999999997E-2</v>
      </c>
      <c r="M246" s="186">
        <v>42727</v>
      </c>
      <c r="N246" s="245">
        <v>2.1640999999999999</v>
      </c>
      <c r="O246" s="245">
        <v>2.5785999999999998</v>
      </c>
      <c r="P246" s="245">
        <v>3.6977000000000002</v>
      </c>
      <c r="Q246" s="245">
        <v>4.9924999999999997</v>
      </c>
    </row>
    <row r="247" spans="1:17" x14ac:dyDescent="0.3">
      <c r="A247" s="186">
        <v>42730</v>
      </c>
      <c r="B247" s="219">
        <v>2.1193E-2</v>
      </c>
      <c r="C247" s="219">
        <v>2.4735999999999998E-2</v>
      </c>
      <c r="D247" s="219">
        <v>3.3641999999999998E-2</v>
      </c>
      <c r="E247" s="219">
        <v>4.2663E-2</v>
      </c>
      <c r="G247" s="243">
        <f t="shared" si="8"/>
        <v>42730</v>
      </c>
      <c r="H247" s="244">
        <f t="shared" si="9"/>
        <v>2.1767999999999999E-2</v>
      </c>
      <c r="I247" s="244">
        <f t="shared" si="9"/>
        <v>2.7795999999999998E-2</v>
      </c>
      <c r="J247" s="244">
        <f t="shared" si="9"/>
        <v>4.2550999999999999E-2</v>
      </c>
      <c r="K247" s="244">
        <f t="shared" si="9"/>
        <v>4.4915999999999998E-2</v>
      </c>
      <c r="M247" s="186">
        <v>42730</v>
      </c>
      <c r="N247" s="245">
        <v>2.1768000000000001</v>
      </c>
      <c r="O247" s="245">
        <v>2.7795999999999998</v>
      </c>
      <c r="P247" s="245">
        <v>4.2550999999999997</v>
      </c>
      <c r="Q247" s="245">
        <v>4.4916</v>
      </c>
    </row>
    <row r="248" spans="1:17" x14ac:dyDescent="0.3">
      <c r="A248" s="186">
        <v>42731</v>
      </c>
      <c r="B248" s="219">
        <v>2.0648E-2</v>
      </c>
      <c r="C248" s="219">
        <v>2.4397000000000002E-2</v>
      </c>
      <c r="D248" s="219">
        <v>3.6032000000000002E-2</v>
      </c>
      <c r="E248" s="219">
        <v>4.9862000000000004E-2</v>
      </c>
      <c r="G248" s="243">
        <f t="shared" si="8"/>
        <v>42731</v>
      </c>
      <c r="H248" s="244">
        <f t="shared" si="9"/>
        <v>2.1332E-2</v>
      </c>
      <c r="I248" s="244">
        <f t="shared" si="9"/>
        <v>3.1109000000000001E-2</v>
      </c>
      <c r="J248" s="244">
        <f t="shared" si="9"/>
        <v>4.4817000000000003E-2</v>
      </c>
      <c r="K248" s="244">
        <f t="shared" si="9"/>
        <v>5.5315000000000003E-2</v>
      </c>
      <c r="M248" s="186">
        <v>42731</v>
      </c>
      <c r="N248" s="245">
        <v>2.1332</v>
      </c>
      <c r="O248" s="245">
        <v>3.1109</v>
      </c>
      <c r="P248" s="245">
        <v>4.4817</v>
      </c>
      <c r="Q248" s="245">
        <v>5.5315000000000003</v>
      </c>
    </row>
    <row r="249" spans="1:17" x14ac:dyDescent="0.3">
      <c r="A249" s="186">
        <v>42732</v>
      </c>
      <c r="B249" s="219">
        <v>2.0801E-2</v>
      </c>
      <c r="C249" s="219">
        <v>2.5724E-2</v>
      </c>
      <c r="D249" s="219">
        <v>3.6019000000000002E-2</v>
      </c>
      <c r="E249" s="219">
        <v>5.3699000000000004E-2</v>
      </c>
      <c r="G249" s="243">
        <f t="shared" si="8"/>
        <v>42732</v>
      </c>
      <c r="H249" s="244">
        <f t="shared" si="9"/>
        <v>2.1427999999999999E-2</v>
      </c>
      <c r="I249" s="244">
        <f t="shared" si="9"/>
        <v>4.0536000000000003E-2</v>
      </c>
      <c r="J249" s="244">
        <f t="shared" si="9"/>
        <v>5.4100999999999996E-2</v>
      </c>
      <c r="K249" s="244">
        <f t="shared" si="9"/>
        <v>6.1557000000000001E-2</v>
      </c>
      <c r="M249" s="186">
        <v>42732</v>
      </c>
      <c r="N249" s="245">
        <v>2.1427999999999998</v>
      </c>
      <c r="O249" s="245">
        <v>4.0536000000000003</v>
      </c>
      <c r="P249" s="245">
        <v>5.4100999999999999</v>
      </c>
      <c r="Q249" s="245">
        <v>6.1557000000000004</v>
      </c>
    </row>
    <row r="250" spans="1:17" x14ac:dyDescent="0.3">
      <c r="A250" s="186">
        <v>42733</v>
      </c>
      <c r="B250" s="219">
        <v>2.1103E-2</v>
      </c>
      <c r="C250" s="219">
        <v>2.7217999999999999E-2</v>
      </c>
      <c r="D250" s="219">
        <v>4.4581999999999997E-2</v>
      </c>
      <c r="E250" s="219">
        <v>6.1261000000000003E-2</v>
      </c>
      <c r="G250" s="243">
        <f t="shared" si="8"/>
        <v>42733</v>
      </c>
      <c r="H250" s="244">
        <f t="shared" si="9"/>
        <v>2.1680000000000001E-2</v>
      </c>
      <c r="I250" s="244">
        <f t="shared" si="9"/>
        <v>3.5593E-2</v>
      </c>
      <c r="J250" s="244">
        <f t="shared" si="9"/>
        <v>5.2314999999999993E-2</v>
      </c>
      <c r="K250" s="244">
        <f t="shared" si="9"/>
        <v>6.1532999999999997E-2</v>
      </c>
      <c r="M250" s="186">
        <v>42733</v>
      </c>
      <c r="N250" s="245">
        <v>2.1680000000000001</v>
      </c>
      <c r="O250" s="245">
        <v>3.5592999999999999</v>
      </c>
      <c r="P250" s="245">
        <v>5.2314999999999996</v>
      </c>
      <c r="Q250" s="245">
        <v>6.1532999999999998</v>
      </c>
    </row>
    <row r="251" spans="1:17" x14ac:dyDescent="0.3">
      <c r="A251" s="186">
        <v>42734</v>
      </c>
      <c r="B251" s="219">
        <v>2.1013999999999998E-2</v>
      </c>
      <c r="C251" s="219">
        <v>2.5948000000000002E-2</v>
      </c>
      <c r="D251" s="219">
        <v>3.7880999999999998E-2</v>
      </c>
      <c r="E251" s="219">
        <v>4.6405000000000002E-2</v>
      </c>
      <c r="G251" s="243">
        <f t="shared" si="8"/>
        <v>42734</v>
      </c>
      <c r="H251" s="244">
        <f t="shared" si="9"/>
        <v>2.1250000000000002E-2</v>
      </c>
      <c r="I251" s="244">
        <f t="shared" si="9"/>
        <v>3.0139999999999997E-2</v>
      </c>
      <c r="J251" s="244">
        <f t="shared" si="9"/>
        <v>3.9442999999999999E-2</v>
      </c>
      <c r="K251" s="244">
        <f t="shared" si="9"/>
        <v>4.7965000000000001E-2</v>
      </c>
      <c r="M251" s="186">
        <v>42734</v>
      </c>
      <c r="N251" s="245">
        <v>2.125</v>
      </c>
      <c r="O251" s="245">
        <v>3.0139999999999998</v>
      </c>
      <c r="P251" s="245">
        <v>3.9443000000000001</v>
      </c>
      <c r="Q251" s="245">
        <v>4.7965</v>
      </c>
    </row>
    <row r="252" spans="1:17" x14ac:dyDescent="0.3">
      <c r="A252" s="186">
        <v>42738</v>
      </c>
      <c r="B252" s="219">
        <v>2.1259E-2</v>
      </c>
      <c r="C252" s="219">
        <v>2.6709E-2</v>
      </c>
      <c r="D252" s="219">
        <v>2.5051999999999998E-2</v>
      </c>
      <c r="E252" s="219"/>
      <c r="G252" s="243">
        <f t="shared" si="8"/>
        <v>42735</v>
      </c>
      <c r="H252" s="244">
        <f t="shared" si="9"/>
        <v>2.1410999999999999E-2</v>
      </c>
      <c r="I252" s="244">
        <f t="shared" si="9"/>
        <v>2.7125E-2</v>
      </c>
      <c r="J252" s="244">
        <f t="shared" si="9"/>
        <v>3.5900000000000001E-2</v>
      </c>
      <c r="K252" s="244"/>
      <c r="M252" s="186">
        <v>42735</v>
      </c>
      <c r="N252" s="245">
        <v>2.1410999999999998</v>
      </c>
      <c r="O252" s="245">
        <v>2.7124999999999999</v>
      </c>
      <c r="P252" s="245">
        <v>3.59</v>
      </c>
      <c r="Q252" s="245">
        <v>0</v>
      </c>
    </row>
    <row r="253" spans="1:17" x14ac:dyDescent="0.3">
      <c r="A253" s="186">
        <v>42739</v>
      </c>
      <c r="B253" s="219">
        <v>2.1000000000000001E-2</v>
      </c>
      <c r="C253" s="219">
        <v>2.2987999999999998E-2</v>
      </c>
      <c r="D253" s="219">
        <v>2.4768999999999999E-2</v>
      </c>
      <c r="E253" s="219">
        <v>3.2354000000000001E-2</v>
      </c>
      <c r="G253" s="243">
        <f t="shared" si="8"/>
        <v>42738</v>
      </c>
      <c r="H253" s="244">
        <f t="shared" si="9"/>
        <v>2.1609E-2</v>
      </c>
      <c r="I253" s="244">
        <f t="shared" si="9"/>
        <v>2.7696000000000002E-2</v>
      </c>
      <c r="J253" s="244">
        <f t="shared" si="9"/>
        <v>2.6623000000000001E-2</v>
      </c>
      <c r="K253" s="244">
        <f t="shared" si="9"/>
        <v>3.4407E-2</v>
      </c>
      <c r="M253" s="186">
        <v>42738</v>
      </c>
      <c r="N253" s="245">
        <v>2.1608999999999998</v>
      </c>
      <c r="O253" s="245">
        <v>2.7696000000000001</v>
      </c>
      <c r="P253" s="245">
        <v>2.6623000000000001</v>
      </c>
      <c r="Q253" s="245">
        <v>3.4407000000000001</v>
      </c>
    </row>
    <row r="254" spans="1:17" x14ac:dyDescent="0.3">
      <c r="A254" s="186">
        <v>42740</v>
      </c>
      <c r="B254" s="219">
        <v>2.0632000000000001E-2</v>
      </c>
      <c r="C254" s="219">
        <v>2.3238999999999999E-2</v>
      </c>
      <c r="D254" s="219">
        <v>2.6699000000000001E-2</v>
      </c>
      <c r="E254" s="219">
        <v>3.2555000000000001E-2</v>
      </c>
      <c r="G254" s="243">
        <f t="shared" si="8"/>
        <v>42739</v>
      </c>
      <c r="H254" s="244">
        <f t="shared" si="9"/>
        <v>2.1446999999999997E-2</v>
      </c>
      <c r="I254" s="244">
        <f t="shared" si="9"/>
        <v>2.4975000000000001E-2</v>
      </c>
      <c r="J254" s="244">
        <f t="shared" si="9"/>
        <v>2.5794999999999998E-2</v>
      </c>
      <c r="K254" s="244">
        <f t="shared" si="9"/>
        <v>3.073E-2</v>
      </c>
      <c r="M254" s="186">
        <v>42739</v>
      </c>
      <c r="N254" s="245">
        <v>2.1446999999999998</v>
      </c>
      <c r="O254" s="245">
        <v>2.4975000000000001</v>
      </c>
      <c r="P254" s="245">
        <v>2.5794999999999999</v>
      </c>
      <c r="Q254" s="245">
        <v>3.073</v>
      </c>
    </row>
    <row r="255" spans="1:17" x14ac:dyDescent="0.3">
      <c r="A255" s="186">
        <v>42741</v>
      </c>
      <c r="B255" s="219">
        <v>2.0566000000000001E-2</v>
      </c>
      <c r="C255" s="219">
        <v>2.3246000000000003E-2</v>
      </c>
      <c r="D255" s="219">
        <v>2.6862E-2</v>
      </c>
      <c r="E255" s="219"/>
      <c r="G255" s="243">
        <f t="shared" si="8"/>
        <v>42740</v>
      </c>
      <c r="H255" s="244">
        <f t="shared" si="9"/>
        <v>2.1009000000000003E-2</v>
      </c>
      <c r="I255" s="244">
        <f t="shared" si="9"/>
        <v>2.4952000000000002E-2</v>
      </c>
      <c r="J255" s="244">
        <f t="shared" si="9"/>
        <v>2.7511000000000001E-2</v>
      </c>
      <c r="K255" s="244">
        <f t="shared" si="9"/>
        <v>3.4026000000000001E-2</v>
      </c>
      <c r="M255" s="186">
        <v>42740</v>
      </c>
      <c r="N255" s="245">
        <v>2.1009000000000002</v>
      </c>
      <c r="O255" s="245">
        <v>2.4952000000000001</v>
      </c>
      <c r="P255" s="245">
        <v>2.7511000000000001</v>
      </c>
      <c r="Q255" s="245">
        <v>3.4026000000000001</v>
      </c>
    </row>
    <row r="256" spans="1:17" x14ac:dyDescent="0.3">
      <c r="A256" s="186">
        <v>42744</v>
      </c>
      <c r="B256" s="219">
        <v>2.0287000000000003E-2</v>
      </c>
      <c r="C256" s="219">
        <v>2.2882E-2</v>
      </c>
      <c r="D256" s="219">
        <v>2.6681E-2</v>
      </c>
      <c r="E256" s="219">
        <v>4.0574000000000006E-2</v>
      </c>
      <c r="G256" s="243">
        <f t="shared" si="8"/>
        <v>42741</v>
      </c>
      <c r="H256" s="244">
        <f t="shared" si="9"/>
        <v>2.0823000000000001E-2</v>
      </c>
      <c r="I256" s="244">
        <f t="shared" si="9"/>
        <v>2.4205000000000001E-2</v>
      </c>
      <c r="J256" s="244">
        <f t="shared" si="9"/>
        <v>2.7248000000000001E-2</v>
      </c>
      <c r="K256" s="244">
        <f t="shared" si="9"/>
        <v>3.0926999999999996E-2</v>
      </c>
      <c r="M256" s="186">
        <v>42741</v>
      </c>
      <c r="N256" s="245">
        <v>2.0823</v>
      </c>
      <c r="O256" s="245">
        <v>2.4205000000000001</v>
      </c>
      <c r="P256" s="245">
        <v>2.7248000000000001</v>
      </c>
      <c r="Q256" s="245">
        <v>3.0926999999999998</v>
      </c>
    </row>
    <row r="257" spans="1:17" x14ac:dyDescent="0.3">
      <c r="A257" s="186">
        <v>42745</v>
      </c>
      <c r="B257" s="219">
        <v>2.0906999999999999E-2</v>
      </c>
      <c r="C257" s="219">
        <v>2.2766000000000002E-2</v>
      </c>
      <c r="D257" s="219">
        <v>2.6272000000000004E-2</v>
      </c>
      <c r="E257" s="219">
        <v>3.9649999999999998E-2</v>
      </c>
      <c r="G257" s="243">
        <f t="shared" si="8"/>
        <v>42744</v>
      </c>
      <c r="H257" s="244">
        <f t="shared" si="9"/>
        <v>2.0554000000000003E-2</v>
      </c>
      <c r="I257" s="244">
        <f t="shared" si="9"/>
        <v>2.3715E-2</v>
      </c>
      <c r="J257" s="244">
        <f t="shared" si="9"/>
        <v>2.7006000000000002E-2</v>
      </c>
      <c r="K257" s="244">
        <f t="shared" si="9"/>
        <v>3.6013999999999997E-2</v>
      </c>
      <c r="M257" s="186">
        <v>42744</v>
      </c>
      <c r="N257" s="245">
        <v>2.0554000000000001</v>
      </c>
      <c r="O257" s="245">
        <v>2.3715000000000002</v>
      </c>
      <c r="P257" s="245">
        <v>2.7006000000000001</v>
      </c>
      <c r="Q257" s="245">
        <v>3.6013999999999999</v>
      </c>
    </row>
    <row r="258" spans="1:17" x14ac:dyDescent="0.3">
      <c r="A258" s="186">
        <v>42746</v>
      </c>
      <c r="B258" s="219">
        <v>2.1089000000000004E-2</v>
      </c>
      <c r="C258" s="219">
        <v>2.3123000000000001E-2</v>
      </c>
      <c r="D258" s="219">
        <v>2.5735999999999998E-2</v>
      </c>
      <c r="E258" s="219">
        <v>3.7948000000000003E-2</v>
      </c>
      <c r="G258" s="243">
        <f t="shared" si="8"/>
        <v>42745</v>
      </c>
      <c r="H258" s="244">
        <f t="shared" si="9"/>
        <v>2.1150000000000002E-2</v>
      </c>
      <c r="I258" s="244">
        <f t="shared" si="9"/>
        <v>2.3816E-2</v>
      </c>
      <c r="J258" s="244">
        <f t="shared" si="9"/>
        <v>2.6741999999999998E-2</v>
      </c>
      <c r="K258" s="244">
        <f t="shared" si="9"/>
        <v>3.7448999999999996E-2</v>
      </c>
      <c r="M258" s="186">
        <v>42745</v>
      </c>
      <c r="N258" s="245">
        <v>2.1150000000000002</v>
      </c>
      <c r="O258" s="245">
        <v>2.3816000000000002</v>
      </c>
      <c r="P258" s="245">
        <v>2.6741999999999999</v>
      </c>
      <c r="Q258" s="245">
        <v>3.7448999999999999</v>
      </c>
    </row>
    <row r="259" spans="1:17" x14ac:dyDescent="0.3">
      <c r="A259" s="186">
        <v>42747</v>
      </c>
      <c r="B259" s="219">
        <v>2.1018999999999999E-2</v>
      </c>
      <c r="C259" s="219">
        <v>2.2919000000000002E-2</v>
      </c>
      <c r="D259" s="219">
        <v>2.5872000000000003E-2</v>
      </c>
      <c r="E259" s="219">
        <v>4.0815000000000004E-2</v>
      </c>
      <c r="G259" s="243">
        <f t="shared" ref="G259:G322" si="10">M259</f>
        <v>42746</v>
      </c>
      <c r="H259" s="244">
        <f t="shared" ref="H259:K322" si="11">N259/100</f>
        <v>2.1398999999999998E-2</v>
      </c>
      <c r="I259" s="244">
        <f t="shared" si="11"/>
        <v>2.4246E-2</v>
      </c>
      <c r="J259" s="244">
        <f t="shared" si="11"/>
        <v>2.6648000000000002E-2</v>
      </c>
      <c r="K259" s="244">
        <f t="shared" si="11"/>
        <v>3.9161000000000001E-2</v>
      </c>
      <c r="M259" s="186">
        <v>42746</v>
      </c>
      <c r="N259" s="245">
        <v>2.1398999999999999</v>
      </c>
      <c r="O259" s="245">
        <v>2.4245999999999999</v>
      </c>
      <c r="P259" s="245">
        <v>2.6648000000000001</v>
      </c>
      <c r="Q259" s="245">
        <v>3.9161000000000001</v>
      </c>
    </row>
    <row r="260" spans="1:17" x14ac:dyDescent="0.3">
      <c r="A260" s="186">
        <v>42748</v>
      </c>
      <c r="B260" s="219">
        <v>2.0884E-2</v>
      </c>
      <c r="C260" s="219">
        <v>2.3344999999999998E-2</v>
      </c>
      <c r="D260" s="219">
        <v>2.5366E-2</v>
      </c>
      <c r="E260" s="219">
        <v>3.9230000000000001E-2</v>
      </c>
      <c r="G260" s="243">
        <f t="shared" si="10"/>
        <v>42747</v>
      </c>
      <c r="H260" s="244">
        <f t="shared" si="11"/>
        <v>2.1342E-2</v>
      </c>
      <c r="I260" s="244">
        <f t="shared" si="11"/>
        <v>2.3799000000000001E-2</v>
      </c>
      <c r="J260" s="244">
        <f t="shared" si="11"/>
        <v>2.9357999999999999E-2</v>
      </c>
      <c r="K260" s="244">
        <f t="shared" si="11"/>
        <v>4.0833000000000001E-2</v>
      </c>
      <c r="M260" s="186">
        <v>42747</v>
      </c>
      <c r="N260" s="245">
        <v>2.1341999999999999</v>
      </c>
      <c r="O260" s="245">
        <v>2.3799000000000001</v>
      </c>
      <c r="P260" s="245">
        <v>2.9358</v>
      </c>
      <c r="Q260" s="245">
        <v>4.0833000000000004</v>
      </c>
    </row>
    <row r="261" spans="1:17" x14ac:dyDescent="0.3">
      <c r="A261" s="186">
        <v>42751</v>
      </c>
      <c r="B261" s="219">
        <v>2.1650999999999997E-2</v>
      </c>
      <c r="C261" s="219">
        <v>2.4914000000000002E-2</v>
      </c>
      <c r="D261" s="219">
        <v>2.9794999999999999E-2</v>
      </c>
      <c r="E261" s="219">
        <v>4.2653999999999997E-2</v>
      </c>
      <c r="G261" s="243">
        <f t="shared" si="10"/>
        <v>42748</v>
      </c>
      <c r="H261" s="244">
        <f t="shared" si="11"/>
        <v>2.1095000000000003E-2</v>
      </c>
      <c r="I261" s="244">
        <f t="shared" si="11"/>
        <v>2.3852999999999999E-2</v>
      </c>
      <c r="J261" s="244">
        <f t="shared" si="11"/>
        <v>2.6484000000000001E-2</v>
      </c>
      <c r="K261" s="244">
        <f t="shared" si="11"/>
        <v>3.9890000000000002E-2</v>
      </c>
      <c r="M261" s="186">
        <v>42748</v>
      </c>
      <c r="N261" s="245">
        <v>2.1095000000000002</v>
      </c>
      <c r="O261" s="245">
        <v>2.3853</v>
      </c>
      <c r="P261" s="245">
        <v>2.6484000000000001</v>
      </c>
      <c r="Q261" s="245">
        <v>3.9889999999999999</v>
      </c>
    </row>
    <row r="262" spans="1:17" x14ac:dyDescent="0.3">
      <c r="A262" s="186">
        <v>42752</v>
      </c>
      <c r="B262" s="219">
        <v>2.3973000000000001E-2</v>
      </c>
      <c r="C262" s="219">
        <v>2.4121999999999998E-2</v>
      </c>
      <c r="D262" s="219">
        <v>3.2161000000000002E-2</v>
      </c>
      <c r="E262" s="219">
        <v>4.1924999999999997E-2</v>
      </c>
      <c r="G262" s="243">
        <f t="shared" si="10"/>
        <v>42751</v>
      </c>
      <c r="H262" s="244">
        <f t="shared" si="11"/>
        <v>2.2006999999999999E-2</v>
      </c>
      <c r="I262" s="244">
        <f t="shared" si="11"/>
        <v>2.5842E-2</v>
      </c>
      <c r="J262" s="244">
        <f t="shared" si="11"/>
        <v>3.0712000000000003E-2</v>
      </c>
      <c r="K262" s="244">
        <f t="shared" si="11"/>
        <v>4.2415000000000001E-2</v>
      </c>
      <c r="M262" s="186">
        <v>42751</v>
      </c>
      <c r="N262" s="245">
        <v>2.2006999999999999</v>
      </c>
      <c r="O262" s="245">
        <v>2.5842000000000001</v>
      </c>
      <c r="P262" s="245">
        <v>3.0712000000000002</v>
      </c>
      <c r="Q262" s="245">
        <v>4.2415000000000003</v>
      </c>
    </row>
    <row r="263" spans="1:17" x14ac:dyDescent="0.3">
      <c r="A263" s="186">
        <v>42753</v>
      </c>
      <c r="B263" s="219">
        <v>2.5013999999999998E-2</v>
      </c>
      <c r="C263" s="219">
        <v>2.7607E-2</v>
      </c>
      <c r="D263" s="219">
        <v>3.2929E-2</v>
      </c>
      <c r="E263" s="219">
        <v>4.5353000000000004E-2</v>
      </c>
      <c r="G263" s="243">
        <f t="shared" si="10"/>
        <v>42752</v>
      </c>
      <c r="H263" s="244">
        <f t="shared" si="11"/>
        <v>2.5361999999999999E-2</v>
      </c>
      <c r="I263" s="244">
        <f t="shared" si="11"/>
        <v>2.6838000000000001E-2</v>
      </c>
      <c r="J263" s="244">
        <f t="shared" si="11"/>
        <v>3.3437999999999996E-2</v>
      </c>
      <c r="K263" s="244">
        <f t="shared" si="11"/>
        <v>4.5562999999999999E-2</v>
      </c>
      <c r="M263" s="186">
        <v>42752</v>
      </c>
      <c r="N263" s="245">
        <v>2.5362</v>
      </c>
      <c r="O263" s="245">
        <v>2.6838000000000002</v>
      </c>
      <c r="P263" s="245">
        <v>3.3437999999999999</v>
      </c>
      <c r="Q263" s="245">
        <v>4.5563000000000002</v>
      </c>
    </row>
    <row r="264" spans="1:17" x14ac:dyDescent="0.3">
      <c r="A264" s="186">
        <v>42754</v>
      </c>
      <c r="B264" s="219">
        <v>2.5578E-2</v>
      </c>
      <c r="C264" s="219">
        <v>2.6335999999999998E-2</v>
      </c>
      <c r="D264" s="219">
        <v>3.6084999999999999E-2</v>
      </c>
      <c r="E264" s="219">
        <v>4.6529999999999995E-2</v>
      </c>
      <c r="G264" s="243">
        <f t="shared" si="10"/>
        <v>42753</v>
      </c>
      <c r="H264" s="244">
        <f t="shared" si="11"/>
        <v>2.7739E-2</v>
      </c>
      <c r="I264" s="244">
        <f t="shared" si="11"/>
        <v>3.4500999999999997E-2</v>
      </c>
      <c r="J264" s="244">
        <f t="shared" si="11"/>
        <v>3.8029E-2</v>
      </c>
      <c r="K264" s="244">
        <f t="shared" si="11"/>
        <v>5.0797999999999996E-2</v>
      </c>
      <c r="M264" s="186">
        <v>42753</v>
      </c>
      <c r="N264" s="245">
        <v>2.7738999999999998</v>
      </c>
      <c r="O264" s="245">
        <v>3.4500999999999999</v>
      </c>
      <c r="P264" s="245">
        <v>3.8029000000000002</v>
      </c>
      <c r="Q264" s="245">
        <v>5.0797999999999996</v>
      </c>
    </row>
    <row r="265" spans="1:17" x14ac:dyDescent="0.3">
      <c r="A265" s="186">
        <v>42755</v>
      </c>
      <c r="B265" s="219">
        <v>2.3789999999999999E-2</v>
      </c>
      <c r="C265" s="219">
        <v>2.6511999999999997E-2</v>
      </c>
      <c r="D265" s="219">
        <v>3.1455999999999998E-2</v>
      </c>
      <c r="E265" s="219">
        <v>4.3149E-2</v>
      </c>
      <c r="G265" s="243">
        <f t="shared" si="10"/>
        <v>42754</v>
      </c>
      <c r="H265" s="244">
        <f t="shared" si="11"/>
        <v>2.9740000000000003E-2</v>
      </c>
      <c r="I265" s="244">
        <f t="shared" si="11"/>
        <v>3.5659999999999997E-2</v>
      </c>
      <c r="J265" s="244">
        <f t="shared" si="11"/>
        <v>3.6493000000000005E-2</v>
      </c>
      <c r="K265" s="244">
        <f t="shared" si="11"/>
        <v>5.4275000000000004E-2</v>
      </c>
      <c r="M265" s="186">
        <v>42754</v>
      </c>
      <c r="N265" s="245">
        <v>2.9740000000000002</v>
      </c>
      <c r="O265" s="245">
        <v>3.5659999999999998</v>
      </c>
      <c r="P265" s="245">
        <v>3.6493000000000002</v>
      </c>
      <c r="Q265" s="245">
        <v>5.4275000000000002</v>
      </c>
    </row>
    <row r="266" spans="1:17" x14ac:dyDescent="0.3">
      <c r="A266" s="186">
        <v>42757</v>
      </c>
      <c r="B266" s="219">
        <v>2.0924000000000002E-2</v>
      </c>
      <c r="C266" s="219">
        <v>2.5151E-2</v>
      </c>
      <c r="D266" s="219">
        <v>3.0678E-2</v>
      </c>
      <c r="E266" s="219">
        <v>3.5998000000000002E-2</v>
      </c>
      <c r="G266" s="243">
        <f t="shared" si="10"/>
        <v>42755</v>
      </c>
      <c r="H266" s="244">
        <f t="shared" si="11"/>
        <v>2.3952000000000001E-2</v>
      </c>
      <c r="I266" s="244">
        <f t="shared" si="11"/>
        <v>2.9017000000000001E-2</v>
      </c>
      <c r="J266" s="244">
        <f t="shared" si="11"/>
        <v>3.4563000000000003E-2</v>
      </c>
      <c r="K266" s="244">
        <f t="shared" si="11"/>
        <v>4.7599999999999996E-2</v>
      </c>
      <c r="M266" s="186">
        <v>42755</v>
      </c>
      <c r="N266" s="245">
        <v>2.3952</v>
      </c>
      <c r="O266" s="245">
        <v>2.9016999999999999</v>
      </c>
      <c r="P266" s="245">
        <v>3.4563000000000001</v>
      </c>
      <c r="Q266" s="245">
        <v>4.76</v>
      </c>
    </row>
    <row r="267" spans="1:17" x14ac:dyDescent="0.3">
      <c r="A267" s="186">
        <v>42758</v>
      </c>
      <c r="B267" s="219">
        <v>2.1152999999999998E-2</v>
      </c>
      <c r="C267" s="219">
        <v>2.4535999999999999E-2</v>
      </c>
      <c r="D267" s="219">
        <v>3.1208999999999997E-2</v>
      </c>
      <c r="E267" s="219">
        <v>3.7164000000000003E-2</v>
      </c>
      <c r="G267" s="243">
        <f t="shared" si="10"/>
        <v>42757</v>
      </c>
      <c r="H267" s="244">
        <f t="shared" si="11"/>
        <v>2.0981999999999997E-2</v>
      </c>
      <c r="I267" s="244">
        <f t="shared" si="11"/>
        <v>2.5814E-2</v>
      </c>
      <c r="J267" s="244">
        <f t="shared" si="11"/>
        <v>3.1283999999999999E-2</v>
      </c>
      <c r="K267" s="244">
        <f t="shared" si="11"/>
        <v>3.7040999999999998E-2</v>
      </c>
      <c r="M267" s="186">
        <v>42757</v>
      </c>
      <c r="N267" s="245">
        <v>2.0981999999999998</v>
      </c>
      <c r="O267" s="245">
        <v>2.5813999999999999</v>
      </c>
      <c r="P267" s="245">
        <v>3.1284000000000001</v>
      </c>
      <c r="Q267" s="245">
        <v>3.7040999999999999</v>
      </c>
    </row>
    <row r="268" spans="1:17" x14ac:dyDescent="0.3">
      <c r="A268" s="186">
        <v>42759</v>
      </c>
      <c r="B268" s="219">
        <v>2.1158999999999997E-2</v>
      </c>
      <c r="C268" s="219">
        <v>2.6352E-2</v>
      </c>
      <c r="D268" s="219">
        <v>3.0051999999999999E-2</v>
      </c>
      <c r="E268" s="219">
        <v>3.8123999999999998E-2</v>
      </c>
      <c r="G268" s="243">
        <f t="shared" si="10"/>
        <v>42758</v>
      </c>
      <c r="H268" s="244">
        <f t="shared" si="11"/>
        <v>2.1551999999999998E-2</v>
      </c>
      <c r="I268" s="244">
        <f t="shared" si="11"/>
        <v>2.7136999999999998E-2</v>
      </c>
      <c r="J268" s="244">
        <f t="shared" si="11"/>
        <v>3.4093999999999999E-2</v>
      </c>
      <c r="K268" s="244">
        <f t="shared" si="11"/>
        <v>4.0010999999999998E-2</v>
      </c>
      <c r="M268" s="186">
        <v>42758</v>
      </c>
      <c r="N268" s="245">
        <v>2.1551999999999998</v>
      </c>
      <c r="O268" s="245">
        <v>2.7136999999999998</v>
      </c>
      <c r="P268" s="245">
        <v>3.4094000000000002</v>
      </c>
      <c r="Q268" s="245">
        <v>4.0011000000000001</v>
      </c>
    </row>
    <row r="269" spans="1:17" x14ac:dyDescent="0.3">
      <c r="A269" s="186">
        <v>42760</v>
      </c>
      <c r="B269" s="219">
        <v>2.1377999999999998E-2</v>
      </c>
      <c r="C269" s="219">
        <v>2.6080000000000002E-2</v>
      </c>
      <c r="D269" s="219">
        <v>3.5248000000000002E-2</v>
      </c>
      <c r="E269" s="219">
        <v>3.6337000000000001E-2</v>
      </c>
      <c r="G269" s="243">
        <f t="shared" si="10"/>
        <v>42759</v>
      </c>
      <c r="H269" s="244">
        <f t="shared" si="11"/>
        <v>2.1556000000000002E-2</v>
      </c>
      <c r="I269" s="244">
        <f t="shared" si="11"/>
        <v>2.9033000000000003E-2</v>
      </c>
      <c r="J269" s="244">
        <f t="shared" si="11"/>
        <v>3.4809E-2</v>
      </c>
      <c r="K269" s="244">
        <f t="shared" si="11"/>
        <v>3.9372999999999998E-2</v>
      </c>
      <c r="M269" s="186">
        <v>42759</v>
      </c>
      <c r="N269" s="245">
        <v>2.1556000000000002</v>
      </c>
      <c r="O269" s="245">
        <v>2.9033000000000002</v>
      </c>
      <c r="P269" s="245">
        <v>3.4809000000000001</v>
      </c>
      <c r="Q269" s="245">
        <v>3.9373</v>
      </c>
    </row>
    <row r="270" spans="1:17" x14ac:dyDescent="0.3">
      <c r="A270" s="186">
        <v>42761</v>
      </c>
      <c r="B270" s="219">
        <v>2.5668000000000003E-2</v>
      </c>
      <c r="C270" s="219">
        <v>2.6385000000000002E-2</v>
      </c>
      <c r="D270" s="219">
        <v>3.4965999999999997E-2</v>
      </c>
      <c r="E270" s="219">
        <v>3.7197000000000001E-2</v>
      </c>
      <c r="G270" s="243">
        <f t="shared" si="10"/>
        <v>42760</v>
      </c>
      <c r="H270" s="244">
        <f t="shared" si="11"/>
        <v>2.181E-2</v>
      </c>
      <c r="I270" s="244">
        <f t="shared" si="11"/>
        <v>2.6821000000000001E-2</v>
      </c>
      <c r="J270" s="244">
        <f t="shared" si="11"/>
        <v>3.6473999999999999E-2</v>
      </c>
      <c r="K270" s="244">
        <f t="shared" si="11"/>
        <v>3.6861999999999999E-2</v>
      </c>
      <c r="M270" s="186">
        <v>42760</v>
      </c>
      <c r="N270" s="245">
        <v>2.181</v>
      </c>
      <c r="O270" s="245">
        <v>2.6821000000000002</v>
      </c>
      <c r="P270" s="245">
        <v>3.6474000000000002</v>
      </c>
      <c r="Q270" s="245">
        <v>3.6861999999999999</v>
      </c>
    </row>
    <row r="271" spans="1:17" x14ac:dyDescent="0.3">
      <c r="A271" s="186">
        <v>42769</v>
      </c>
      <c r="B271" s="219">
        <v>2.1857999999999999E-2</v>
      </c>
      <c r="C271" s="219">
        <v>2.5541000000000001E-2</v>
      </c>
      <c r="D271" s="219">
        <v>2.7014999999999997E-2</v>
      </c>
      <c r="E271" s="219">
        <v>3.5799999999999998E-2</v>
      </c>
      <c r="G271" s="243">
        <f t="shared" si="10"/>
        <v>42761</v>
      </c>
      <c r="H271" s="244">
        <f t="shared" si="11"/>
        <v>2.6238999999999998E-2</v>
      </c>
      <c r="I271" s="244">
        <f t="shared" si="11"/>
        <v>2.6522999999999998E-2</v>
      </c>
      <c r="J271" s="244">
        <f t="shared" si="11"/>
        <v>3.5583000000000004E-2</v>
      </c>
      <c r="K271" s="244">
        <f t="shared" si="11"/>
        <v>3.755E-2</v>
      </c>
      <c r="M271" s="186">
        <v>42761</v>
      </c>
      <c r="N271" s="245">
        <v>2.6238999999999999</v>
      </c>
      <c r="O271" s="245">
        <v>2.6522999999999999</v>
      </c>
      <c r="P271" s="245">
        <v>3.5583</v>
      </c>
      <c r="Q271" s="245">
        <v>3.7549999999999999</v>
      </c>
    </row>
    <row r="272" spans="1:17" x14ac:dyDescent="0.3">
      <c r="A272" s="186">
        <v>42770</v>
      </c>
      <c r="B272" s="219">
        <v>2.2369E-2</v>
      </c>
      <c r="C272" s="219">
        <v>2.4964E-2</v>
      </c>
      <c r="D272" s="219">
        <v>2.8647999999999996E-2</v>
      </c>
      <c r="E272" s="219">
        <v>3.9538000000000004E-2</v>
      </c>
      <c r="G272" s="243">
        <f t="shared" si="10"/>
        <v>42769</v>
      </c>
      <c r="H272" s="244">
        <f t="shared" si="11"/>
        <v>2.1887E-2</v>
      </c>
      <c r="I272" s="244">
        <f t="shared" si="11"/>
        <v>2.7057000000000001E-2</v>
      </c>
      <c r="J272" s="244">
        <f t="shared" si="11"/>
        <v>2.8256E-2</v>
      </c>
      <c r="K272" s="244">
        <f t="shared" si="11"/>
        <v>3.5792999999999998E-2</v>
      </c>
      <c r="M272" s="186">
        <v>42769</v>
      </c>
      <c r="N272" s="245">
        <v>2.1886999999999999</v>
      </c>
      <c r="O272" s="245">
        <v>2.7057000000000002</v>
      </c>
      <c r="P272" s="245">
        <v>2.8256000000000001</v>
      </c>
      <c r="Q272" s="245">
        <v>3.5792999999999999</v>
      </c>
    </row>
    <row r="273" spans="1:17" x14ac:dyDescent="0.3">
      <c r="A273" s="186">
        <v>42772</v>
      </c>
      <c r="B273" s="219">
        <v>2.2724000000000001E-2</v>
      </c>
      <c r="C273" s="219">
        <v>2.4453999999999997E-2</v>
      </c>
      <c r="D273" s="219">
        <v>3.0422999999999999E-2</v>
      </c>
      <c r="E273" s="219">
        <v>3.6554999999999997E-2</v>
      </c>
      <c r="G273" s="243">
        <f t="shared" si="10"/>
        <v>42770</v>
      </c>
      <c r="H273" s="244">
        <f t="shared" si="11"/>
        <v>2.2376999999999998E-2</v>
      </c>
      <c r="I273" s="244">
        <f t="shared" si="11"/>
        <v>2.5232999999999998E-2</v>
      </c>
      <c r="J273" s="244">
        <f t="shared" si="11"/>
        <v>3.0023000000000001E-2</v>
      </c>
      <c r="K273" s="244">
        <f t="shared" si="11"/>
        <v>3.8695E-2</v>
      </c>
      <c r="M273" s="186">
        <v>42770</v>
      </c>
      <c r="N273" s="245">
        <v>2.2376999999999998</v>
      </c>
      <c r="O273" s="245">
        <v>2.5232999999999999</v>
      </c>
      <c r="P273" s="245">
        <v>3.0023</v>
      </c>
      <c r="Q273" s="245">
        <v>3.8694999999999999</v>
      </c>
    </row>
    <row r="274" spans="1:17" x14ac:dyDescent="0.3">
      <c r="A274" s="186">
        <v>42773</v>
      </c>
      <c r="B274" s="219">
        <v>2.2641000000000001E-2</v>
      </c>
      <c r="C274" s="219">
        <v>2.4346999999999997E-2</v>
      </c>
      <c r="D274" s="219">
        <v>3.4422000000000001E-2</v>
      </c>
      <c r="E274" s="219">
        <v>3.8890000000000001E-2</v>
      </c>
      <c r="G274" s="243">
        <f t="shared" si="10"/>
        <v>42772</v>
      </c>
      <c r="H274" s="244">
        <f t="shared" si="11"/>
        <v>2.3077E-2</v>
      </c>
      <c r="I274" s="244">
        <f t="shared" si="11"/>
        <v>2.6376E-2</v>
      </c>
      <c r="J274" s="244">
        <f t="shared" si="11"/>
        <v>3.1036000000000001E-2</v>
      </c>
      <c r="K274" s="244">
        <f t="shared" si="11"/>
        <v>3.6584999999999999E-2</v>
      </c>
      <c r="M274" s="186">
        <v>42772</v>
      </c>
      <c r="N274" s="245">
        <v>2.3077000000000001</v>
      </c>
      <c r="O274" s="245">
        <v>2.6375999999999999</v>
      </c>
      <c r="P274" s="245">
        <v>3.1036000000000001</v>
      </c>
      <c r="Q274" s="245">
        <v>3.6585000000000001</v>
      </c>
    </row>
    <row r="275" spans="1:17" x14ac:dyDescent="0.3">
      <c r="A275" s="186">
        <v>42774</v>
      </c>
      <c r="B275" s="219">
        <v>2.2275E-2</v>
      </c>
      <c r="C275" s="219">
        <v>2.5683999999999998E-2</v>
      </c>
      <c r="D275" s="219">
        <v>3.3286999999999997E-2</v>
      </c>
      <c r="E275" s="219">
        <v>3.8936999999999999E-2</v>
      </c>
      <c r="G275" s="243">
        <f t="shared" si="10"/>
        <v>42773</v>
      </c>
      <c r="H275" s="244">
        <f t="shared" si="11"/>
        <v>2.3008999999999998E-2</v>
      </c>
      <c r="I275" s="244">
        <f t="shared" si="11"/>
        <v>2.6875E-2</v>
      </c>
      <c r="J275" s="244">
        <f t="shared" si="11"/>
        <v>3.5369999999999999E-2</v>
      </c>
      <c r="K275" s="244">
        <f t="shared" si="11"/>
        <v>3.8991999999999999E-2</v>
      </c>
      <c r="M275" s="186">
        <v>42773</v>
      </c>
      <c r="N275" s="245">
        <v>2.3008999999999999</v>
      </c>
      <c r="O275" s="245">
        <v>2.6875</v>
      </c>
      <c r="P275" s="245">
        <v>3.5369999999999999</v>
      </c>
      <c r="Q275" s="245">
        <v>3.8992</v>
      </c>
    </row>
    <row r="276" spans="1:17" x14ac:dyDescent="0.3">
      <c r="A276" s="186">
        <v>42775</v>
      </c>
      <c r="B276" s="219">
        <v>2.2269999999999998E-2</v>
      </c>
      <c r="C276" s="219">
        <v>2.5100999999999998E-2</v>
      </c>
      <c r="D276" s="219">
        <v>2.9590999999999999E-2</v>
      </c>
      <c r="E276" s="219">
        <v>3.6174999999999999E-2</v>
      </c>
      <c r="G276" s="243">
        <f t="shared" si="10"/>
        <v>42774</v>
      </c>
      <c r="H276" s="244">
        <f t="shared" si="11"/>
        <v>2.2637000000000001E-2</v>
      </c>
      <c r="I276" s="244">
        <f t="shared" si="11"/>
        <v>2.7791E-2</v>
      </c>
      <c r="J276" s="244">
        <f t="shared" si="11"/>
        <v>3.4070999999999997E-2</v>
      </c>
      <c r="K276" s="244">
        <f t="shared" si="11"/>
        <v>3.8514E-2</v>
      </c>
      <c r="M276" s="186">
        <v>42774</v>
      </c>
      <c r="N276" s="245">
        <v>2.2637</v>
      </c>
      <c r="O276" s="245">
        <v>2.7791000000000001</v>
      </c>
      <c r="P276" s="245">
        <v>3.4070999999999998</v>
      </c>
      <c r="Q276" s="245">
        <v>3.8513999999999999</v>
      </c>
    </row>
    <row r="277" spans="1:17" x14ac:dyDescent="0.3">
      <c r="A277" s="186">
        <v>42776</v>
      </c>
      <c r="B277" s="219">
        <v>2.2286E-2</v>
      </c>
      <c r="C277" s="219">
        <v>2.4205999999999998E-2</v>
      </c>
      <c r="D277" s="219">
        <v>3.0165000000000001E-2</v>
      </c>
      <c r="E277" s="219">
        <v>3.6944999999999999E-2</v>
      </c>
      <c r="G277" s="243">
        <f t="shared" si="10"/>
        <v>42775</v>
      </c>
      <c r="H277" s="244">
        <f t="shared" si="11"/>
        <v>2.2621000000000002E-2</v>
      </c>
      <c r="I277" s="244">
        <f t="shared" si="11"/>
        <v>2.7017000000000003E-2</v>
      </c>
      <c r="J277" s="244">
        <f t="shared" si="11"/>
        <v>3.1276999999999999E-2</v>
      </c>
      <c r="K277" s="244">
        <f t="shared" si="11"/>
        <v>3.8145999999999999E-2</v>
      </c>
      <c r="M277" s="186">
        <v>42775</v>
      </c>
      <c r="N277" s="245">
        <v>2.2621000000000002</v>
      </c>
      <c r="O277" s="245">
        <v>2.7017000000000002</v>
      </c>
      <c r="P277" s="245">
        <v>3.1276999999999999</v>
      </c>
      <c r="Q277" s="245">
        <v>3.8146</v>
      </c>
    </row>
    <row r="278" spans="1:17" x14ac:dyDescent="0.3">
      <c r="A278" s="186">
        <v>42779</v>
      </c>
      <c r="B278" s="219">
        <v>2.2160000000000003E-2</v>
      </c>
      <c r="C278" s="219">
        <v>2.4435999999999999E-2</v>
      </c>
      <c r="D278" s="219">
        <v>2.9725999999999999E-2</v>
      </c>
      <c r="E278" s="219">
        <v>3.7332999999999998E-2</v>
      </c>
      <c r="G278" s="243">
        <f t="shared" si="10"/>
        <v>42776</v>
      </c>
      <c r="H278" s="244">
        <f t="shared" si="11"/>
        <v>2.2568000000000001E-2</v>
      </c>
      <c r="I278" s="244">
        <f t="shared" si="11"/>
        <v>2.6095999999999998E-2</v>
      </c>
      <c r="J278" s="244">
        <f t="shared" si="11"/>
        <v>3.1137000000000001E-2</v>
      </c>
      <c r="K278" s="244">
        <f t="shared" si="11"/>
        <v>3.841E-2</v>
      </c>
      <c r="M278" s="186">
        <v>42776</v>
      </c>
      <c r="N278" s="245">
        <v>2.2568000000000001</v>
      </c>
      <c r="O278" s="245">
        <v>2.6095999999999999</v>
      </c>
      <c r="P278" s="245">
        <v>3.1137000000000001</v>
      </c>
      <c r="Q278" s="245">
        <v>3.8410000000000002</v>
      </c>
    </row>
    <row r="279" spans="1:17" x14ac:dyDescent="0.3">
      <c r="A279" s="186">
        <v>42780</v>
      </c>
      <c r="B279" s="219">
        <v>2.2206999999999998E-2</v>
      </c>
      <c r="C279" s="219">
        <v>2.5230000000000002E-2</v>
      </c>
      <c r="D279" s="219">
        <v>3.1057999999999999E-2</v>
      </c>
      <c r="E279" s="219">
        <v>4.0183999999999997E-2</v>
      </c>
      <c r="G279" s="243">
        <f t="shared" si="10"/>
        <v>42779</v>
      </c>
      <c r="H279" s="244">
        <f t="shared" si="11"/>
        <v>2.2519000000000001E-2</v>
      </c>
      <c r="I279" s="244">
        <f t="shared" si="11"/>
        <v>2.7536000000000001E-2</v>
      </c>
      <c r="J279" s="244">
        <f t="shared" si="11"/>
        <v>3.1376000000000001E-2</v>
      </c>
      <c r="K279" s="244">
        <f t="shared" si="11"/>
        <v>3.8502999999999996E-2</v>
      </c>
      <c r="M279" s="186">
        <v>42779</v>
      </c>
      <c r="N279" s="245">
        <v>2.2519</v>
      </c>
      <c r="O279" s="245">
        <v>2.7536</v>
      </c>
      <c r="P279" s="245">
        <v>3.1375999999999999</v>
      </c>
      <c r="Q279" s="245">
        <v>3.8502999999999998</v>
      </c>
    </row>
    <row r="280" spans="1:17" x14ac:dyDescent="0.3">
      <c r="A280" s="186">
        <v>42781</v>
      </c>
      <c r="B280" s="219">
        <v>2.2577E-2</v>
      </c>
      <c r="C280" s="219">
        <v>2.7625E-2</v>
      </c>
      <c r="D280" s="219">
        <v>3.4863999999999999E-2</v>
      </c>
      <c r="E280" s="219">
        <v>4.0015000000000002E-2</v>
      </c>
      <c r="G280" s="243">
        <f t="shared" si="10"/>
        <v>42780</v>
      </c>
      <c r="H280" s="244">
        <f t="shared" si="11"/>
        <v>2.2618999999999997E-2</v>
      </c>
      <c r="I280" s="244">
        <f t="shared" si="11"/>
        <v>2.8510000000000001E-2</v>
      </c>
      <c r="J280" s="244">
        <f t="shared" si="11"/>
        <v>3.4508000000000004E-2</v>
      </c>
      <c r="K280" s="244">
        <f t="shared" si="11"/>
        <v>3.9949999999999999E-2</v>
      </c>
      <c r="M280" s="186">
        <v>42780</v>
      </c>
      <c r="N280" s="245">
        <v>2.2618999999999998</v>
      </c>
      <c r="O280" s="245">
        <v>2.851</v>
      </c>
      <c r="P280" s="245">
        <v>3.4508000000000001</v>
      </c>
      <c r="Q280" s="245">
        <v>3.9950000000000001</v>
      </c>
    </row>
    <row r="281" spans="1:17" x14ac:dyDescent="0.3">
      <c r="A281" s="186">
        <v>42782</v>
      </c>
      <c r="B281" s="219">
        <v>2.3807000000000002E-2</v>
      </c>
      <c r="C281" s="219">
        <v>2.5859999999999998E-2</v>
      </c>
      <c r="D281" s="219">
        <v>3.4723000000000004E-2</v>
      </c>
      <c r="E281" s="219">
        <v>4.0647000000000003E-2</v>
      </c>
      <c r="G281" s="243">
        <f t="shared" si="10"/>
        <v>42781</v>
      </c>
      <c r="H281" s="244">
        <f t="shared" si="11"/>
        <v>2.2925000000000001E-2</v>
      </c>
      <c r="I281" s="244">
        <f t="shared" si="11"/>
        <v>3.1600999999999997E-2</v>
      </c>
      <c r="J281" s="244">
        <f t="shared" si="11"/>
        <v>3.678E-2</v>
      </c>
      <c r="K281" s="244">
        <f t="shared" si="11"/>
        <v>4.0744999999999996E-2</v>
      </c>
      <c r="M281" s="186">
        <v>42781</v>
      </c>
      <c r="N281" s="245">
        <v>2.2925</v>
      </c>
      <c r="O281" s="245">
        <v>3.1600999999999999</v>
      </c>
      <c r="P281" s="245">
        <v>3.6779999999999999</v>
      </c>
      <c r="Q281" s="245">
        <v>4.0744999999999996</v>
      </c>
    </row>
    <row r="282" spans="1:17" x14ac:dyDescent="0.3">
      <c r="A282" s="186">
        <v>42783</v>
      </c>
      <c r="B282" s="219">
        <v>2.4068999999999997E-2</v>
      </c>
      <c r="C282" s="219">
        <v>2.7372E-2</v>
      </c>
      <c r="D282" s="219">
        <v>3.3654999999999997E-2</v>
      </c>
      <c r="E282" s="219">
        <v>3.9528000000000001E-2</v>
      </c>
      <c r="G282" s="243">
        <f t="shared" si="10"/>
        <v>42782</v>
      </c>
      <c r="H282" s="244">
        <f t="shared" si="11"/>
        <v>2.4403999999999999E-2</v>
      </c>
      <c r="I282" s="244">
        <f t="shared" si="11"/>
        <v>3.1258000000000001E-2</v>
      </c>
      <c r="J282" s="244">
        <f t="shared" si="11"/>
        <v>3.8448999999999997E-2</v>
      </c>
      <c r="K282" s="244">
        <f t="shared" si="11"/>
        <v>4.0899999999999999E-2</v>
      </c>
      <c r="M282" s="186">
        <v>42782</v>
      </c>
      <c r="N282" s="245">
        <v>2.4403999999999999</v>
      </c>
      <c r="O282" s="245">
        <v>3.1257999999999999</v>
      </c>
      <c r="P282" s="245">
        <v>3.8449</v>
      </c>
      <c r="Q282" s="245">
        <v>4.09</v>
      </c>
    </row>
    <row r="283" spans="1:17" x14ac:dyDescent="0.3">
      <c r="A283" s="186">
        <v>42786</v>
      </c>
      <c r="B283" s="219">
        <v>2.4801000000000004E-2</v>
      </c>
      <c r="C283" s="219">
        <v>2.7018E-2</v>
      </c>
      <c r="D283" s="219">
        <v>3.8454000000000002E-2</v>
      </c>
      <c r="E283" s="219">
        <v>4.3299000000000004E-2</v>
      </c>
      <c r="G283" s="243">
        <f t="shared" si="10"/>
        <v>42783</v>
      </c>
      <c r="H283" s="244">
        <f t="shared" si="11"/>
        <v>2.4971E-2</v>
      </c>
      <c r="I283" s="244">
        <f t="shared" si="11"/>
        <v>3.1194000000000003E-2</v>
      </c>
      <c r="J283" s="244">
        <f t="shared" si="11"/>
        <v>3.7728999999999999E-2</v>
      </c>
      <c r="K283" s="244">
        <f t="shared" si="11"/>
        <v>4.0673000000000001E-2</v>
      </c>
      <c r="M283" s="186">
        <v>42783</v>
      </c>
      <c r="N283" s="245">
        <v>2.4971000000000001</v>
      </c>
      <c r="O283" s="245">
        <v>3.1194000000000002</v>
      </c>
      <c r="P283" s="245">
        <v>3.7728999999999999</v>
      </c>
      <c r="Q283" s="245">
        <v>4.0673000000000004</v>
      </c>
    </row>
    <row r="284" spans="1:17" x14ac:dyDescent="0.3">
      <c r="A284" s="186">
        <v>42787</v>
      </c>
      <c r="B284" s="219">
        <v>2.5672999999999998E-2</v>
      </c>
      <c r="C284" s="219">
        <v>2.7806999999999998E-2</v>
      </c>
      <c r="D284" s="219">
        <v>3.9712999999999998E-2</v>
      </c>
      <c r="E284" s="219">
        <v>4.6346999999999999E-2</v>
      </c>
      <c r="G284" s="243">
        <f t="shared" si="10"/>
        <v>42786</v>
      </c>
      <c r="H284" s="244">
        <f t="shared" si="11"/>
        <v>2.6134000000000001E-2</v>
      </c>
      <c r="I284" s="244">
        <f t="shared" si="11"/>
        <v>3.3452999999999997E-2</v>
      </c>
      <c r="J284" s="244">
        <f t="shared" si="11"/>
        <v>4.0138999999999994E-2</v>
      </c>
      <c r="K284" s="244">
        <f t="shared" si="11"/>
        <v>4.3586E-2</v>
      </c>
      <c r="M284" s="186">
        <v>42786</v>
      </c>
      <c r="N284" s="245">
        <v>2.6133999999999999</v>
      </c>
      <c r="O284" s="245">
        <v>3.3452999999999999</v>
      </c>
      <c r="P284" s="245">
        <v>4.0138999999999996</v>
      </c>
      <c r="Q284" s="245">
        <v>4.3586</v>
      </c>
    </row>
    <row r="285" spans="1:17" x14ac:dyDescent="0.3">
      <c r="A285" s="186">
        <v>42788</v>
      </c>
      <c r="B285" s="219">
        <v>2.5177999999999999E-2</v>
      </c>
      <c r="C285" s="219">
        <v>2.8591999999999999E-2</v>
      </c>
      <c r="D285" s="219">
        <v>3.7966E-2</v>
      </c>
      <c r="E285" s="219">
        <v>4.4787E-2</v>
      </c>
      <c r="G285" s="243">
        <f t="shared" si="10"/>
        <v>42787</v>
      </c>
      <c r="H285" s="244">
        <f t="shared" si="11"/>
        <v>2.7368999999999997E-2</v>
      </c>
      <c r="I285" s="244">
        <f t="shared" si="11"/>
        <v>3.7425E-2</v>
      </c>
      <c r="J285" s="244">
        <f t="shared" si="11"/>
        <v>4.3422000000000002E-2</v>
      </c>
      <c r="K285" s="244">
        <f t="shared" si="11"/>
        <v>4.4922000000000004E-2</v>
      </c>
      <c r="M285" s="186">
        <v>42787</v>
      </c>
      <c r="N285" s="245">
        <v>2.7368999999999999</v>
      </c>
      <c r="O285" s="245">
        <v>3.7425000000000002</v>
      </c>
      <c r="P285" s="245">
        <v>4.3422000000000001</v>
      </c>
      <c r="Q285" s="245">
        <v>4.4922000000000004</v>
      </c>
    </row>
    <row r="286" spans="1:17" x14ac:dyDescent="0.3">
      <c r="A286" s="186">
        <v>42789</v>
      </c>
      <c r="B286" s="219">
        <v>2.5678999999999997E-2</v>
      </c>
      <c r="C286" s="219">
        <v>2.8635999999999998E-2</v>
      </c>
      <c r="D286" s="219">
        <v>3.5989E-2</v>
      </c>
      <c r="E286" s="219">
        <v>3.8928999999999998E-2</v>
      </c>
      <c r="G286" s="243">
        <f t="shared" si="10"/>
        <v>42788</v>
      </c>
      <c r="H286" s="244">
        <f t="shared" si="11"/>
        <v>2.7067999999999998E-2</v>
      </c>
      <c r="I286" s="244">
        <f t="shared" si="11"/>
        <v>3.7759999999999995E-2</v>
      </c>
      <c r="J286" s="244">
        <f t="shared" si="11"/>
        <v>4.3832000000000003E-2</v>
      </c>
      <c r="K286" s="244">
        <f t="shared" si="11"/>
        <v>4.7041000000000006E-2</v>
      </c>
      <c r="M286" s="186">
        <v>42788</v>
      </c>
      <c r="N286" s="245">
        <v>2.7067999999999999</v>
      </c>
      <c r="O286" s="245">
        <v>3.7759999999999998</v>
      </c>
      <c r="P286" s="245">
        <v>4.3832000000000004</v>
      </c>
      <c r="Q286" s="245">
        <v>4.7041000000000004</v>
      </c>
    </row>
    <row r="287" spans="1:17" x14ac:dyDescent="0.3">
      <c r="A287" s="186">
        <v>42790</v>
      </c>
      <c r="B287" s="219">
        <v>2.4272999999999999E-2</v>
      </c>
      <c r="C287" s="219">
        <v>2.8656000000000001E-2</v>
      </c>
      <c r="D287" s="219">
        <v>3.4303E-2</v>
      </c>
      <c r="E287" s="219">
        <v>4.2000000000000003E-2</v>
      </c>
      <c r="G287" s="243">
        <f t="shared" si="10"/>
        <v>42789</v>
      </c>
      <c r="H287" s="244">
        <f t="shared" si="11"/>
        <v>2.6602000000000001E-2</v>
      </c>
      <c r="I287" s="244">
        <f t="shared" si="11"/>
        <v>3.5088000000000001E-2</v>
      </c>
      <c r="J287" s="244">
        <f t="shared" si="11"/>
        <v>3.9447000000000003E-2</v>
      </c>
      <c r="K287" s="244">
        <f t="shared" si="11"/>
        <v>4.453E-2</v>
      </c>
      <c r="M287" s="186">
        <v>42789</v>
      </c>
      <c r="N287" s="245">
        <v>2.6602000000000001</v>
      </c>
      <c r="O287" s="245">
        <v>3.5087999999999999</v>
      </c>
      <c r="P287" s="245">
        <v>3.9447000000000001</v>
      </c>
      <c r="Q287" s="245">
        <v>4.4530000000000003</v>
      </c>
    </row>
    <row r="288" spans="1:17" x14ac:dyDescent="0.3">
      <c r="A288" s="186">
        <v>42793</v>
      </c>
      <c r="B288" s="219">
        <v>2.4051999999999997E-2</v>
      </c>
      <c r="C288" s="219">
        <v>2.5767000000000002E-2</v>
      </c>
      <c r="D288" s="219">
        <v>3.5741999999999996E-2</v>
      </c>
      <c r="E288" s="219">
        <v>4.1334999999999997E-2</v>
      </c>
      <c r="G288" s="243">
        <f t="shared" si="10"/>
        <v>42790</v>
      </c>
      <c r="H288" s="244">
        <f t="shared" si="11"/>
        <v>2.4788000000000001E-2</v>
      </c>
      <c r="I288" s="244">
        <f t="shared" si="11"/>
        <v>3.2425999999999996E-2</v>
      </c>
      <c r="J288" s="244">
        <f t="shared" si="11"/>
        <v>3.6054000000000003E-2</v>
      </c>
      <c r="K288" s="244">
        <f t="shared" si="11"/>
        <v>4.1070999999999996E-2</v>
      </c>
      <c r="M288" s="186">
        <v>42790</v>
      </c>
      <c r="N288" s="245">
        <v>2.4788000000000001</v>
      </c>
      <c r="O288" s="245">
        <v>3.2425999999999999</v>
      </c>
      <c r="P288" s="245">
        <v>3.6053999999999999</v>
      </c>
      <c r="Q288" s="245">
        <v>4.1071</v>
      </c>
    </row>
    <row r="289" spans="1:17" x14ac:dyDescent="0.3">
      <c r="A289" s="186">
        <v>42794</v>
      </c>
      <c r="B289" s="219">
        <v>2.5520999999999999E-2</v>
      </c>
      <c r="C289" s="219">
        <v>2.733E-2</v>
      </c>
      <c r="D289" s="219">
        <v>3.5468E-2</v>
      </c>
      <c r="E289" s="219">
        <v>4.1740000000000006E-2</v>
      </c>
      <c r="G289" s="243">
        <f t="shared" si="10"/>
        <v>42793</v>
      </c>
      <c r="H289" s="244">
        <f t="shared" si="11"/>
        <v>2.4773E-2</v>
      </c>
      <c r="I289" s="244">
        <f t="shared" si="11"/>
        <v>3.0657E-2</v>
      </c>
      <c r="J289" s="244">
        <f t="shared" si="11"/>
        <v>3.8574000000000004E-2</v>
      </c>
      <c r="K289" s="244">
        <f t="shared" si="11"/>
        <v>4.1540000000000001E-2</v>
      </c>
      <c r="M289" s="186">
        <v>42793</v>
      </c>
      <c r="N289" s="245">
        <v>2.4773000000000001</v>
      </c>
      <c r="O289" s="245">
        <v>3.0657000000000001</v>
      </c>
      <c r="P289" s="245">
        <v>3.8574000000000002</v>
      </c>
      <c r="Q289" s="245">
        <v>4.1539999999999999</v>
      </c>
    </row>
    <row r="290" spans="1:17" x14ac:dyDescent="0.3">
      <c r="A290" s="186">
        <v>42795</v>
      </c>
      <c r="B290" s="219">
        <v>2.5189E-2</v>
      </c>
      <c r="C290" s="219">
        <v>2.7564999999999999E-2</v>
      </c>
      <c r="D290" s="219">
        <v>3.5298999999999997E-2</v>
      </c>
      <c r="E290" s="219">
        <v>4.2065999999999999E-2</v>
      </c>
      <c r="G290" s="243">
        <f t="shared" si="10"/>
        <v>42794</v>
      </c>
      <c r="H290" s="244">
        <f t="shared" si="11"/>
        <v>2.7466000000000001E-2</v>
      </c>
      <c r="I290" s="244">
        <f t="shared" si="11"/>
        <v>3.7194999999999999E-2</v>
      </c>
      <c r="J290" s="244">
        <f t="shared" si="11"/>
        <v>4.0350000000000004E-2</v>
      </c>
      <c r="K290" s="244">
        <f t="shared" si="11"/>
        <v>4.1909000000000002E-2</v>
      </c>
      <c r="M290" s="186">
        <v>42794</v>
      </c>
      <c r="N290" s="245">
        <v>2.7465999999999999</v>
      </c>
      <c r="O290" s="245">
        <v>3.7195</v>
      </c>
      <c r="P290" s="245">
        <v>4.0350000000000001</v>
      </c>
      <c r="Q290" s="245">
        <v>4.1909000000000001</v>
      </c>
    </row>
    <row r="291" spans="1:17" x14ac:dyDescent="0.3">
      <c r="A291" s="186">
        <v>42796</v>
      </c>
      <c r="B291" s="219">
        <v>2.4277000000000003E-2</v>
      </c>
      <c r="C291" s="219">
        <v>2.8086000000000003E-2</v>
      </c>
      <c r="D291" s="219">
        <v>3.5149E-2</v>
      </c>
      <c r="E291" s="219">
        <v>3.7267000000000002E-2</v>
      </c>
      <c r="G291" s="243">
        <f t="shared" si="10"/>
        <v>42795</v>
      </c>
      <c r="H291" s="244">
        <f t="shared" si="11"/>
        <v>2.6398000000000001E-2</v>
      </c>
      <c r="I291" s="244">
        <f t="shared" si="11"/>
        <v>3.3086999999999998E-2</v>
      </c>
      <c r="J291" s="244">
        <f t="shared" si="11"/>
        <v>3.8464999999999999E-2</v>
      </c>
      <c r="K291" s="244">
        <f t="shared" si="11"/>
        <v>4.2005999999999995E-2</v>
      </c>
      <c r="M291" s="186">
        <v>42795</v>
      </c>
      <c r="N291" s="245">
        <v>2.6398000000000001</v>
      </c>
      <c r="O291" s="245">
        <v>3.3087</v>
      </c>
      <c r="P291" s="245">
        <v>3.8464999999999998</v>
      </c>
      <c r="Q291" s="245">
        <v>4.2005999999999997</v>
      </c>
    </row>
    <row r="292" spans="1:17" x14ac:dyDescent="0.3">
      <c r="A292" s="186">
        <v>42797</v>
      </c>
      <c r="B292" s="219">
        <v>2.3006000000000002E-2</v>
      </c>
      <c r="C292" s="219">
        <v>2.503E-2</v>
      </c>
      <c r="D292" s="219">
        <v>3.1715E-2</v>
      </c>
      <c r="E292" s="219">
        <v>3.8975000000000003E-2</v>
      </c>
      <c r="G292" s="243">
        <f t="shared" si="10"/>
        <v>42796</v>
      </c>
      <c r="H292" s="244">
        <f t="shared" si="11"/>
        <v>2.4895999999999998E-2</v>
      </c>
      <c r="I292" s="244">
        <f t="shared" si="11"/>
        <v>3.1463999999999999E-2</v>
      </c>
      <c r="J292" s="244">
        <f t="shared" si="11"/>
        <v>3.5882999999999998E-2</v>
      </c>
      <c r="K292" s="244">
        <f t="shared" si="11"/>
        <v>3.6976000000000002E-2</v>
      </c>
      <c r="M292" s="186">
        <v>42796</v>
      </c>
      <c r="N292" s="245">
        <v>2.4895999999999998</v>
      </c>
      <c r="O292" s="245">
        <v>3.1463999999999999</v>
      </c>
      <c r="P292" s="245">
        <v>3.5882999999999998</v>
      </c>
      <c r="Q292" s="245">
        <v>3.6976</v>
      </c>
    </row>
    <row r="293" spans="1:17" x14ac:dyDescent="0.3">
      <c r="A293" s="186">
        <v>42800</v>
      </c>
      <c r="B293" s="219">
        <v>2.4542000000000001E-2</v>
      </c>
      <c r="C293" s="219">
        <v>2.8316999999999998E-2</v>
      </c>
      <c r="D293" s="219">
        <v>3.3307999999999997E-2</v>
      </c>
      <c r="E293" s="219">
        <v>3.6638999999999998E-2</v>
      </c>
      <c r="G293" s="243">
        <f t="shared" si="10"/>
        <v>42797</v>
      </c>
      <c r="H293" s="244">
        <f t="shared" si="11"/>
        <v>2.3392E-2</v>
      </c>
      <c r="I293" s="244">
        <f t="shared" si="11"/>
        <v>2.7265999999999999E-2</v>
      </c>
      <c r="J293" s="244">
        <f t="shared" si="11"/>
        <v>3.2961999999999998E-2</v>
      </c>
      <c r="K293" s="244">
        <f t="shared" si="11"/>
        <v>3.7111999999999999E-2</v>
      </c>
      <c r="M293" s="186">
        <v>42797</v>
      </c>
      <c r="N293" s="245">
        <v>2.3391999999999999</v>
      </c>
      <c r="O293" s="245">
        <v>2.7265999999999999</v>
      </c>
      <c r="P293" s="245">
        <v>3.2961999999999998</v>
      </c>
      <c r="Q293" s="245">
        <v>3.7111999999999998</v>
      </c>
    </row>
    <row r="294" spans="1:17" x14ac:dyDescent="0.3">
      <c r="A294" s="186">
        <v>42801</v>
      </c>
      <c r="B294" s="219">
        <v>2.6415000000000001E-2</v>
      </c>
      <c r="C294" s="219">
        <v>3.1685999999999999E-2</v>
      </c>
      <c r="D294" s="219">
        <v>3.5236999999999997E-2</v>
      </c>
      <c r="E294" s="219">
        <v>3.7684000000000002E-2</v>
      </c>
      <c r="G294" s="243">
        <f t="shared" si="10"/>
        <v>42800</v>
      </c>
      <c r="H294" s="244">
        <f t="shared" si="11"/>
        <v>2.4542000000000001E-2</v>
      </c>
      <c r="I294" s="244">
        <f t="shared" si="11"/>
        <v>2.8317000000000002E-2</v>
      </c>
      <c r="J294" s="244">
        <f t="shared" si="11"/>
        <v>3.3307999999999997E-2</v>
      </c>
      <c r="K294" s="244">
        <f t="shared" si="11"/>
        <v>3.6638999999999998E-2</v>
      </c>
      <c r="M294" s="186">
        <v>42800</v>
      </c>
      <c r="N294" s="245">
        <v>2.4542000000000002</v>
      </c>
      <c r="O294" s="245">
        <v>2.8317000000000001</v>
      </c>
      <c r="P294" s="245">
        <v>3.3308</v>
      </c>
      <c r="Q294" s="245">
        <v>3.6638999999999999</v>
      </c>
    </row>
    <row r="295" spans="1:17" x14ac:dyDescent="0.3">
      <c r="A295" s="186">
        <v>42802</v>
      </c>
      <c r="G295" s="243">
        <f t="shared" si="10"/>
        <v>42801</v>
      </c>
      <c r="H295" s="244">
        <f t="shared" si="11"/>
        <v>2.4615000000000001E-2</v>
      </c>
      <c r="I295" s="244">
        <f t="shared" si="11"/>
        <v>3.1685999999999999E-2</v>
      </c>
      <c r="J295" s="244">
        <f t="shared" si="11"/>
        <v>3.5236999999999997E-2</v>
      </c>
      <c r="K295" s="244">
        <f t="shared" si="11"/>
        <v>3.7684000000000002E-2</v>
      </c>
      <c r="M295" s="186">
        <v>42801</v>
      </c>
      <c r="N295" s="245">
        <v>2.4615</v>
      </c>
      <c r="O295" s="245">
        <v>3.1686000000000001</v>
      </c>
      <c r="P295" s="245">
        <v>3.5236999999999998</v>
      </c>
      <c r="Q295" s="245">
        <v>3.7684000000000002</v>
      </c>
    </row>
    <row r="296" spans="1:17" x14ac:dyDescent="0.3">
      <c r="G296" s="243">
        <f t="shared" si="10"/>
        <v>42802</v>
      </c>
      <c r="H296" s="244">
        <f t="shared" si="11"/>
        <v>2.4409999999999998E-2</v>
      </c>
      <c r="I296" s="244">
        <f t="shared" si="11"/>
        <v>2.9693999999999998E-2</v>
      </c>
      <c r="J296" s="244">
        <f t="shared" si="11"/>
        <v>3.4102E-2</v>
      </c>
      <c r="K296" s="244">
        <f t="shared" si="11"/>
        <v>3.6878000000000001E-2</v>
      </c>
      <c r="M296" s="186">
        <v>42802</v>
      </c>
      <c r="N296" s="245">
        <v>2.4409999999999998</v>
      </c>
      <c r="O296" s="245">
        <v>2.9693999999999998</v>
      </c>
      <c r="P296" s="245">
        <v>3.4102000000000001</v>
      </c>
      <c r="Q296" s="245">
        <v>3.6878000000000002</v>
      </c>
    </row>
    <row r="297" spans="1:17" x14ac:dyDescent="0.3">
      <c r="G297" s="243">
        <f t="shared" si="10"/>
        <v>42803</v>
      </c>
      <c r="H297" s="244">
        <f t="shared" si="11"/>
        <v>2.4306999999999999E-2</v>
      </c>
      <c r="I297" s="244">
        <f t="shared" si="11"/>
        <v>2.8677000000000001E-2</v>
      </c>
      <c r="J297" s="244">
        <f t="shared" si="11"/>
        <v>3.3755E-2</v>
      </c>
      <c r="K297" s="244">
        <f t="shared" si="11"/>
        <v>3.6514000000000005E-2</v>
      </c>
      <c r="M297" s="186">
        <v>42803</v>
      </c>
      <c r="N297" s="245">
        <v>2.4306999999999999</v>
      </c>
      <c r="O297" s="245">
        <v>2.8677000000000001</v>
      </c>
      <c r="P297" s="245">
        <v>3.3755000000000002</v>
      </c>
      <c r="Q297" s="245">
        <v>3.6514000000000002</v>
      </c>
    </row>
    <row r="298" spans="1:17" x14ac:dyDescent="0.3">
      <c r="G298" s="243">
        <f t="shared" si="10"/>
        <v>42804</v>
      </c>
      <c r="H298" s="244">
        <f t="shared" si="11"/>
        <v>2.3895E-2</v>
      </c>
      <c r="I298" s="244">
        <f t="shared" si="11"/>
        <v>2.7364000000000003E-2</v>
      </c>
      <c r="J298" s="244">
        <f t="shared" si="11"/>
        <v>3.3259999999999998E-2</v>
      </c>
      <c r="K298" s="244">
        <f t="shared" si="11"/>
        <v>3.6695999999999999E-2</v>
      </c>
      <c r="M298" s="186">
        <v>42804</v>
      </c>
      <c r="N298" s="245">
        <v>2.3895</v>
      </c>
      <c r="O298" s="245">
        <v>2.7364000000000002</v>
      </c>
      <c r="P298" s="245">
        <v>3.3260000000000001</v>
      </c>
      <c r="Q298" s="245">
        <v>3.6696</v>
      </c>
    </row>
    <row r="299" spans="1:17" x14ac:dyDescent="0.3">
      <c r="G299" s="243">
        <f t="shared" si="10"/>
        <v>42807</v>
      </c>
      <c r="H299" s="244">
        <f t="shared" si="11"/>
        <v>2.3689000000000002E-2</v>
      </c>
      <c r="I299" s="244">
        <f t="shared" si="11"/>
        <v>2.8136000000000001E-2</v>
      </c>
      <c r="J299" s="244">
        <f t="shared" si="11"/>
        <v>3.3334999999999997E-2</v>
      </c>
      <c r="K299" s="244">
        <f t="shared" si="11"/>
        <v>3.9474000000000002E-2</v>
      </c>
      <c r="M299" s="186">
        <v>42807</v>
      </c>
      <c r="N299" s="245">
        <v>2.3689</v>
      </c>
      <c r="O299" s="245">
        <v>2.8136000000000001</v>
      </c>
      <c r="P299" s="245">
        <v>3.3334999999999999</v>
      </c>
      <c r="Q299" s="245">
        <v>3.9474</v>
      </c>
    </row>
    <row r="300" spans="1:17" x14ac:dyDescent="0.3">
      <c r="G300" s="243">
        <f t="shared" si="10"/>
        <v>42808</v>
      </c>
      <c r="H300" s="244">
        <f t="shared" si="11"/>
        <v>2.3894000000000002E-2</v>
      </c>
      <c r="I300" s="244">
        <f t="shared" si="11"/>
        <v>2.8618999999999999E-2</v>
      </c>
      <c r="J300" s="244">
        <f t="shared" si="11"/>
        <v>3.4515999999999998E-2</v>
      </c>
      <c r="K300" s="244">
        <f t="shared" si="11"/>
        <v>3.9523999999999997E-2</v>
      </c>
      <c r="M300" s="186">
        <v>42808</v>
      </c>
      <c r="N300" s="245">
        <v>2.3894000000000002</v>
      </c>
      <c r="O300" s="245">
        <v>2.8618999999999999</v>
      </c>
      <c r="P300" s="245">
        <v>3.4516</v>
      </c>
      <c r="Q300" s="245">
        <v>3.9523999999999999</v>
      </c>
    </row>
    <row r="301" spans="1:17" x14ac:dyDescent="0.3">
      <c r="G301" s="243">
        <f t="shared" si="10"/>
        <v>42809</v>
      </c>
      <c r="H301" s="244">
        <f t="shared" si="11"/>
        <v>2.4011999999999999E-2</v>
      </c>
      <c r="I301" s="244">
        <f t="shared" si="11"/>
        <v>2.9308000000000001E-2</v>
      </c>
      <c r="J301" s="244">
        <f t="shared" si="11"/>
        <v>3.6179000000000003E-2</v>
      </c>
      <c r="K301" s="244">
        <f t="shared" si="11"/>
        <v>4.3301999999999993E-2</v>
      </c>
      <c r="M301" s="186">
        <v>42809</v>
      </c>
      <c r="N301" s="245">
        <v>2.4011999999999998</v>
      </c>
      <c r="O301" s="245">
        <v>2.9308000000000001</v>
      </c>
      <c r="P301" s="245">
        <v>3.6179000000000001</v>
      </c>
      <c r="Q301" s="245">
        <v>4.3301999999999996</v>
      </c>
    </row>
    <row r="302" spans="1:17" x14ac:dyDescent="0.3">
      <c r="G302" s="243">
        <f t="shared" si="10"/>
        <v>42810</v>
      </c>
      <c r="H302" s="244">
        <f t="shared" si="11"/>
        <v>2.5363000000000004E-2</v>
      </c>
      <c r="I302" s="244">
        <f t="shared" si="11"/>
        <v>3.7599999999999995E-2</v>
      </c>
      <c r="J302" s="244">
        <f t="shared" si="11"/>
        <v>3.6954000000000001E-2</v>
      </c>
      <c r="K302" s="244">
        <f t="shared" si="11"/>
        <v>4.5096999999999998E-2</v>
      </c>
      <c r="M302" s="186">
        <v>42810</v>
      </c>
      <c r="N302" s="245">
        <v>2.5363000000000002</v>
      </c>
      <c r="O302" s="245">
        <v>3.76</v>
      </c>
      <c r="P302" s="245">
        <v>3.6953999999999998</v>
      </c>
      <c r="Q302" s="245">
        <v>4.5096999999999996</v>
      </c>
    </row>
    <row r="303" spans="1:17" x14ac:dyDescent="0.3">
      <c r="G303" s="243">
        <f t="shared" si="10"/>
        <v>42811</v>
      </c>
      <c r="H303" s="244">
        <f t="shared" si="11"/>
        <v>2.8223999999999999E-2</v>
      </c>
      <c r="I303" s="244">
        <f t="shared" si="11"/>
        <v>3.5535999999999998E-2</v>
      </c>
      <c r="J303" s="244">
        <f t="shared" si="11"/>
        <v>3.6949000000000003E-2</v>
      </c>
      <c r="K303" s="244">
        <f t="shared" si="11"/>
        <v>4.4059999999999995E-2</v>
      </c>
      <c r="M303" s="186">
        <v>42811</v>
      </c>
      <c r="N303" s="245">
        <v>2.8224</v>
      </c>
      <c r="O303" s="245">
        <v>3.5535999999999999</v>
      </c>
      <c r="P303" s="245">
        <v>3.6949000000000001</v>
      </c>
      <c r="Q303" s="245">
        <v>4.4059999999999997</v>
      </c>
    </row>
    <row r="304" spans="1:17" x14ac:dyDescent="0.3">
      <c r="G304" s="243">
        <f t="shared" si="10"/>
        <v>42814</v>
      </c>
      <c r="H304" s="244">
        <f t="shared" si="11"/>
        <v>2.8929E-2</v>
      </c>
      <c r="I304" s="244">
        <f t="shared" si="11"/>
        <v>3.8796999999999998E-2</v>
      </c>
      <c r="J304" s="244">
        <f t="shared" si="11"/>
        <v>3.7569999999999999E-2</v>
      </c>
      <c r="K304" s="244">
        <f t="shared" si="11"/>
        <v>4.8479999999999995E-2</v>
      </c>
      <c r="M304" s="186">
        <v>42814</v>
      </c>
      <c r="N304" s="245">
        <v>2.8929</v>
      </c>
      <c r="O304" s="245">
        <v>3.8797000000000001</v>
      </c>
      <c r="P304" s="245">
        <v>3.7570000000000001</v>
      </c>
      <c r="Q304" s="245">
        <v>4.8479999999999999</v>
      </c>
    </row>
    <row r="305" spans="7:17" x14ac:dyDescent="0.3">
      <c r="G305" s="243">
        <f t="shared" si="10"/>
        <v>42815</v>
      </c>
      <c r="H305" s="244">
        <f t="shared" si="11"/>
        <v>3.2723000000000002E-2</v>
      </c>
      <c r="I305" s="244">
        <f t="shared" si="11"/>
        <v>5.0095000000000001E-2</v>
      </c>
      <c r="J305" s="244">
        <f t="shared" si="11"/>
        <v>4.5716E-2</v>
      </c>
      <c r="K305" s="244">
        <f t="shared" si="11"/>
        <v>5.1478000000000003E-2</v>
      </c>
      <c r="M305" s="186">
        <v>42815</v>
      </c>
      <c r="N305" s="245">
        <v>3.2723</v>
      </c>
      <c r="O305" s="245">
        <v>5.0095000000000001</v>
      </c>
      <c r="P305" s="245">
        <v>4.5716000000000001</v>
      </c>
      <c r="Q305" s="245">
        <v>5.1478000000000002</v>
      </c>
    </row>
    <row r="306" spans="7:17" x14ac:dyDescent="0.3">
      <c r="G306" s="243">
        <f t="shared" si="10"/>
        <v>42816</v>
      </c>
      <c r="H306" s="244">
        <f t="shared" si="11"/>
        <v>3.0729000000000003E-2</v>
      </c>
      <c r="I306" s="244">
        <f t="shared" si="11"/>
        <v>4.5902999999999999E-2</v>
      </c>
      <c r="J306" s="244">
        <f t="shared" si="11"/>
        <v>4.2448E-2</v>
      </c>
      <c r="K306" s="244">
        <f t="shared" si="11"/>
        <v>5.0610000000000002E-2</v>
      </c>
      <c r="M306" s="186">
        <v>42816</v>
      </c>
      <c r="N306" s="245">
        <v>3.0729000000000002</v>
      </c>
      <c r="O306" s="245">
        <v>4.5903</v>
      </c>
      <c r="P306" s="245">
        <v>4.2447999999999997</v>
      </c>
      <c r="Q306" s="245">
        <v>5.0609999999999999</v>
      </c>
    </row>
    <row r="307" spans="7:17" x14ac:dyDescent="0.3">
      <c r="G307" s="243">
        <f t="shared" si="10"/>
        <v>42817</v>
      </c>
      <c r="H307" s="244">
        <f t="shared" si="11"/>
        <v>2.8836000000000001E-2</v>
      </c>
      <c r="I307" s="244">
        <f t="shared" si="11"/>
        <v>4.0151000000000006E-2</v>
      </c>
      <c r="J307" s="244">
        <f t="shared" si="11"/>
        <v>4.4287E-2</v>
      </c>
      <c r="K307" s="244">
        <f t="shared" si="11"/>
        <v>5.4393999999999998E-2</v>
      </c>
      <c r="M307" s="186">
        <v>42817</v>
      </c>
      <c r="N307" s="245">
        <v>2.8835999999999999</v>
      </c>
      <c r="O307" s="245">
        <v>4.0151000000000003</v>
      </c>
      <c r="P307" s="245">
        <v>4.4287000000000001</v>
      </c>
      <c r="Q307" s="245">
        <v>5.4394</v>
      </c>
    </row>
    <row r="308" spans="7:17" x14ac:dyDescent="0.3">
      <c r="G308" s="243">
        <f t="shared" si="10"/>
        <v>42818</v>
      </c>
      <c r="H308" s="244">
        <f t="shared" si="11"/>
        <v>2.5903999999999996E-2</v>
      </c>
      <c r="I308" s="244">
        <f t="shared" si="11"/>
        <v>3.1965E-2</v>
      </c>
      <c r="J308" s="244">
        <f t="shared" si="11"/>
        <v>4.4074999999999996E-2</v>
      </c>
      <c r="K308" s="244">
        <f t="shared" si="11"/>
        <v>5.6341000000000002E-2</v>
      </c>
      <c r="M308" s="186">
        <v>42818</v>
      </c>
      <c r="N308" s="245">
        <v>2.5903999999999998</v>
      </c>
      <c r="O308" s="245">
        <v>3.1964999999999999</v>
      </c>
      <c r="P308" s="245">
        <v>4.4074999999999998</v>
      </c>
      <c r="Q308" s="245">
        <v>5.6341000000000001</v>
      </c>
    </row>
    <row r="309" spans="7:17" x14ac:dyDescent="0.3">
      <c r="G309" s="243">
        <f t="shared" si="10"/>
        <v>42821</v>
      </c>
      <c r="H309" s="244">
        <f t="shared" si="11"/>
        <v>2.4674000000000001E-2</v>
      </c>
      <c r="I309" s="244">
        <f t="shared" si="11"/>
        <v>3.4375000000000003E-2</v>
      </c>
      <c r="J309" s="244">
        <f t="shared" si="11"/>
        <v>4.7789999999999999E-2</v>
      </c>
      <c r="K309" s="244">
        <f t="shared" si="11"/>
        <v>5.6978999999999995E-2</v>
      </c>
      <c r="M309" s="186">
        <v>42821</v>
      </c>
      <c r="N309" s="245">
        <v>2.4674</v>
      </c>
      <c r="O309" s="245">
        <v>3.4375</v>
      </c>
      <c r="P309" s="245">
        <v>4.7789999999999999</v>
      </c>
      <c r="Q309" s="245">
        <v>5.6978999999999997</v>
      </c>
    </row>
    <row r="310" spans="7:17" x14ac:dyDescent="0.3">
      <c r="G310" s="243">
        <f t="shared" si="10"/>
        <v>42822</v>
      </c>
      <c r="H310" s="244">
        <f t="shared" si="11"/>
        <v>2.4885999999999998E-2</v>
      </c>
      <c r="I310" s="244">
        <f t="shared" si="11"/>
        <v>3.0714999999999999E-2</v>
      </c>
      <c r="J310" s="244">
        <f t="shared" si="11"/>
        <v>5.4085999999999995E-2</v>
      </c>
      <c r="K310" s="244">
        <f t="shared" si="11"/>
        <v>5.5159E-2</v>
      </c>
      <c r="M310" s="186">
        <v>42822</v>
      </c>
      <c r="N310" s="245">
        <v>2.4885999999999999</v>
      </c>
      <c r="O310" s="245">
        <v>3.0714999999999999</v>
      </c>
      <c r="P310" s="245">
        <v>5.4085999999999999</v>
      </c>
      <c r="Q310" s="245">
        <v>5.5159000000000002</v>
      </c>
    </row>
    <row r="311" spans="7:17" x14ac:dyDescent="0.3">
      <c r="G311" s="243">
        <f t="shared" si="10"/>
        <v>42823</v>
      </c>
      <c r="H311" s="244">
        <f t="shared" si="11"/>
        <v>2.6286999999999998E-2</v>
      </c>
      <c r="I311" s="244">
        <f t="shared" si="11"/>
        <v>4.1531000000000005E-2</v>
      </c>
      <c r="J311" s="244">
        <f t="shared" si="11"/>
        <v>5.2962999999999996E-2</v>
      </c>
      <c r="K311" s="244">
        <f t="shared" si="11"/>
        <v>5.4223E-2</v>
      </c>
      <c r="M311" s="186">
        <v>42823</v>
      </c>
      <c r="N311" s="245">
        <v>2.6286999999999998</v>
      </c>
      <c r="O311" s="245">
        <v>4.1531000000000002</v>
      </c>
      <c r="P311" s="245">
        <v>5.2962999999999996</v>
      </c>
      <c r="Q311" s="245">
        <v>5.4222999999999999</v>
      </c>
    </row>
    <row r="312" spans="7:17" x14ac:dyDescent="0.3">
      <c r="G312" s="243">
        <f t="shared" si="10"/>
        <v>42824</v>
      </c>
      <c r="H312" s="244">
        <f t="shared" si="11"/>
        <v>2.5628000000000001E-2</v>
      </c>
      <c r="I312" s="244">
        <f t="shared" si="11"/>
        <v>4.1660000000000003E-2</v>
      </c>
      <c r="J312" s="244">
        <f t="shared" si="11"/>
        <v>5.9645999999999998E-2</v>
      </c>
      <c r="K312" s="244">
        <f t="shared" si="11"/>
        <v>5.8874000000000003E-2</v>
      </c>
      <c r="M312" s="186">
        <v>42824</v>
      </c>
      <c r="N312" s="245">
        <v>2.5628000000000002</v>
      </c>
      <c r="O312" s="245">
        <v>4.1660000000000004</v>
      </c>
      <c r="P312" s="245">
        <v>5.9645999999999999</v>
      </c>
      <c r="Q312" s="245">
        <v>5.8874000000000004</v>
      </c>
    </row>
    <row r="313" spans="7:17" x14ac:dyDescent="0.3">
      <c r="G313" s="243">
        <f t="shared" si="10"/>
        <v>42825</v>
      </c>
      <c r="H313" s="244">
        <f t="shared" si="11"/>
        <v>2.6166000000000002E-2</v>
      </c>
      <c r="I313" s="244">
        <f t="shared" si="11"/>
        <v>4.5801999999999995E-2</v>
      </c>
      <c r="J313" s="244">
        <f t="shared" si="11"/>
        <v>5.6087999999999999E-2</v>
      </c>
      <c r="K313" s="244">
        <f t="shared" si="11"/>
        <v>5.4924000000000001E-2</v>
      </c>
      <c r="M313" s="186">
        <v>42825</v>
      </c>
      <c r="N313" s="245">
        <v>2.6166</v>
      </c>
      <c r="O313" s="245">
        <v>4.5801999999999996</v>
      </c>
      <c r="P313" s="245">
        <v>5.6087999999999996</v>
      </c>
      <c r="Q313" s="245">
        <v>5.4923999999999999</v>
      </c>
    </row>
    <row r="314" spans="7:17" x14ac:dyDescent="0.3">
      <c r="G314" s="243">
        <f t="shared" si="10"/>
        <v>42826</v>
      </c>
      <c r="H314" s="244">
        <f t="shared" si="11"/>
        <v>2.4397000000000002E-2</v>
      </c>
      <c r="I314" s="244">
        <f t="shared" si="11"/>
        <v>2.6938E-2</v>
      </c>
      <c r="J314" s="244">
        <f t="shared" si="11"/>
        <v>3.1219E-2</v>
      </c>
      <c r="K314" s="244">
        <f t="shared" si="11"/>
        <v>3.5906E-2</v>
      </c>
      <c r="M314" s="186">
        <v>42826</v>
      </c>
      <c r="N314" s="245">
        <v>2.4397000000000002</v>
      </c>
      <c r="O314" s="245">
        <v>2.6938</v>
      </c>
      <c r="P314" s="245">
        <v>3.1219000000000001</v>
      </c>
      <c r="Q314" s="245">
        <v>3.5905999999999998</v>
      </c>
    </row>
    <row r="315" spans="7:17" x14ac:dyDescent="0.3">
      <c r="G315" s="243">
        <f t="shared" si="10"/>
        <v>42830</v>
      </c>
      <c r="H315" s="244">
        <f t="shared" si="11"/>
        <v>2.5174999999999999E-2</v>
      </c>
      <c r="I315" s="244">
        <f t="shared" si="11"/>
        <v>2.9654E-2</v>
      </c>
      <c r="J315" s="244">
        <f t="shared" si="11"/>
        <v>3.058E-2</v>
      </c>
      <c r="K315" s="244">
        <f t="shared" si="11"/>
        <v>3.7021999999999999E-2</v>
      </c>
      <c r="M315" s="186">
        <v>42830</v>
      </c>
      <c r="N315" s="245">
        <v>2.5175000000000001</v>
      </c>
      <c r="O315" s="245">
        <v>2.9653999999999998</v>
      </c>
      <c r="P315" s="245">
        <v>3.0579999999999998</v>
      </c>
      <c r="Q315" s="245">
        <v>3.7021999999999999</v>
      </c>
    </row>
    <row r="316" spans="7:17" x14ac:dyDescent="0.3">
      <c r="G316" s="243">
        <f t="shared" si="10"/>
        <v>42831</v>
      </c>
      <c r="H316" s="244">
        <f t="shared" si="11"/>
        <v>2.6114999999999999E-2</v>
      </c>
      <c r="I316" s="244">
        <f t="shared" si="11"/>
        <v>3.2044999999999997E-2</v>
      </c>
      <c r="J316" s="244">
        <f t="shared" si="11"/>
        <v>3.4880000000000001E-2</v>
      </c>
      <c r="K316" s="244">
        <f t="shared" si="11"/>
        <v>3.7419000000000001E-2</v>
      </c>
      <c r="M316" s="186">
        <v>42831</v>
      </c>
      <c r="N316" s="245">
        <v>2.6114999999999999</v>
      </c>
      <c r="O316" s="245">
        <v>3.2044999999999999</v>
      </c>
      <c r="P316" s="245">
        <v>3.488</v>
      </c>
      <c r="Q316" s="245">
        <v>3.7418999999999998</v>
      </c>
    </row>
    <row r="317" spans="7:17" x14ac:dyDescent="0.3">
      <c r="G317" s="243">
        <f t="shared" si="10"/>
        <v>42832</v>
      </c>
      <c r="H317" s="244">
        <f t="shared" si="11"/>
        <v>2.4906000000000001E-2</v>
      </c>
      <c r="I317" s="244">
        <f t="shared" si="11"/>
        <v>2.9123E-2</v>
      </c>
      <c r="J317" s="244">
        <f t="shared" si="11"/>
        <v>3.159E-2</v>
      </c>
      <c r="K317" s="244">
        <f t="shared" si="11"/>
        <v>3.6616000000000003E-2</v>
      </c>
      <c r="M317" s="186">
        <v>42832</v>
      </c>
      <c r="N317" s="245">
        <v>2.4906000000000001</v>
      </c>
      <c r="O317" s="245">
        <v>2.9123000000000001</v>
      </c>
      <c r="P317" s="245">
        <v>3.1589999999999998</v>
      </c>
      <c r="Q317" s="245">
        <v>3.6616</v>
      </c>
    </row>
    <row r="318" spans="7:17" x14ac:dyDescent="0.3">
      <c r="G318" s="243">
        <f t="shared" si="10"/>
        <v>42835</v>
      </c>
      <c r="H318" s="244">
        <f t="shared" si="11"/>
        <v>2.4289000000000002E-2</v>
      </c>
      <c r="I318" s="244">
        <f t="shared" si="11"/>
        <v>2.8521999999999999E-2</v>
      </c>
      <c r="J318" s="244">
        <f t="shared" si="11"/>
        <v>3.0778E-2</v>
      </c>
      <c r="K318" s="244">
        <f t="shared" si="11"/>
        <v>3.8130000000000004E-2</v>
      </c>
      <c r="M318" s="186">
        <v>42835</v>
      </c>
      <c r="N318" s="245">
        <v>2.4289000000000001</v>
      </c>
      <c r="O318" s="245">
        <v>2.8521999999999998</v>
      </c>
      <c r="P318" s="245">
        <v>3.0777999999999999</v>
      </c>
      <c r="Q318" s="245">
        <v>3.8130000000000002</v>
      </c>
    </row>
    <row r="319" spans="7:17" x14ac:dyDescent="0.3">
      <c r="G319" s="243">
        <f t="shared" si="10"/>
        <v>42836</v>
      </c>
      <c r="H319" s="244">
        <f t="shared" si="11"/>
        <v>2.4001000000000001E-2</v>
      </c>
      <c r="I319" s="244">
        <f t="shared" si="11"/>
        <v>2.7682999999999999E-2</v>
      </c>
      <c r="J319" s="244">
        <f t="shared" si="11"/>
        <v>3.2334999999999996E-2</v>
      </c>
      <c r="K319" s="244">
        <f t="shared" si="11"/>
        <v>3.7583000000000005E-2</v>
      </c>
      <c r="M319" s="186">
        <v>42836</v>
      </c>
      <c r="N319" s="245">
        <v>2.4001000000000001</v>
      </c>
      <c r="O319" s="245">
        <v>2.7683</v>
      </c>
      <c r="P319" s="245">
        <v>3.2334999999999998</v>
      </c>
      <c r="Q319" s="245">
        <v>3.7583000000000002</v>
      </c>
    </row>
    <row r="320" spans="7:17" x14ac:dyDescent="0.3">
      <c r="G320" s="243">
        <f t="shared" si="10"/>
        <v>42837</v>
      </c>
      <c r="H320" s="244">
        <f t="shared" si="11"/>
        <v>2.3927999999999998E-2</v>
      </c>
      <c r="I320" s="244">
        <f t="shared" si="11"/>
        <v>2.8043999999999999E-2</v>
      </c>
      <c r="J320" s="244">
        <f t="shared" si="11"/>
        <v>3.1717000000000002E-2</v>
      </c>
      <c r="K320" s="244">
        <f t="shared" si="11"/>
        <v>3.8822999999999996E-2</v>
      </c>
      <c r="M320" s="186">
        <v>42837</v>
      </c>
      <c r="N320" s="245">
        <v>2.3927999999999998</v>
      </c>
      <c r="O320" s="245">
        <v>2.8043999999999998</v>
      </c>
      <c r="P320" s="245">
        <v>3.1717</v>
      </c>
      <c r="Q320" s="245">
        <v>3.8822999999999999</v>
      </c>
    </row>
    <row r="321" spans="7:21" x14ac:dyDescent="0.3">
      <c r="G321" s="243">
        <f t="shared" si="10"/>
        <v>42838</v>
      </c>
      <c r="H321" s="244">
        <f t="shared" si="11"/>
        <v>2.4445999999999999E-2</v>
      </c>
      <c r="I321" s="244">
        <f t="shared" si="11"/>
        <v>2.8164999999999999E-2</v>
      </c>
      <c r="J321" s="244">
        <f t="shared" si="11"/>
        <v>3.3390000000000003E-2</v>
      </c>
      <c r="K321" s="244">
        <f t="shared" si="11"/>
        <v>4.0384999999999997E-2</v>
      </c>
      <c r="M321" s="186">
        <v>42838</v>
      </c>
      <c r="N321" s="245">
        <v>2.4445999999999999</v>
      </c>
      <c r="O321" s="245">
        <v>2.8165</v>
      </c>
      <c r="P321" s="245">
        <v>3.339</v>
      </c>
      <c r="Q321" s="245">
        <v>4.0385</v>
      </c>
    </row>
    <row r="322" spans="7:21" x14ac:dyDescent="0.3">
      <c r="G322" s="243">
        <f t="shared" si="10"/>
        <v>42839</v>
      </c>
      <c r="H322" s="244">
        <f t="shared" si="11"/>
        <v>2.4452999999999999E-2</v>
      </c>
      <c r="I322" s="244">
        <f t="shared" si="11"/>
        <v>2.8445999999999999E-2</v>
      </c>
      <c r="J322" s="244">
        <f t="shared" si="11"/>
        <v>3.3163999999999999E-2</v>
      </c>
      <c r="K322" s="244">
        <f t="shared" ref="K322:K385" si="12">Q322/100</f>
        <v>4.0854000000000001E-2</v>
      </c>
      <c r="M322" s="186">
        <v>42839</v>
      </c>
      <c r="N322" s="245">
        <v>2.4453</v>
      </c>
      <c r="O322" s="245">
        <v>2.8445999999999998</v>
      </c>
      <c r="P322" s="245">
        <v>3.3163999999999998</v>
      </c>
      <c r="Q322" s="245">
        <v>4.0853999999999999</v>
      </c>
    </row>
    <row r="323" spans="7:21" x14ac:dyDescent="0.3">
      <c r="G323" s="243">
        <f t="shared" ref="G323:G385" si="13">M323</f>
        <v>42842</v>
      </c>
      <c r="H323" s="244">
        <f t="shared" ref="H323:J363" si="14">N323/100</f>
        <v>2.5041999999999998E-2</v>
      </c>
      <c r="I323" s="244">
        <f t="shared" si="14"/>
        <v>3.2854000000000001E-2</v>
      </c>
      <c r="J323" s="244">
        <f t="shared" si="14"/>
        <v>3.6971999999999998E-2</v>
      </c>
      <c r="K323" s="244">
        <f t="shared" si="12"/>
        <v>3.9799000000000001E-2</v>
      </c>
      <c r="M323" s="186">
        <v>42842</v>
      </c>
      <c r="N323" s="245">
        <v>2.5042</v>
      </c>
      <c r="O323" s="245">
        <v>3.2854000000000001</v>
      </c>
      <c r="P323" s="245">
        <v>3.6972</v>
      </c>
      <c r="Q323" s="245">
        <v>3.9799000000000002</v>
      </c>
    </row>
    <row r="324" spans="7:21" x14ac:dyDescent="0.3">
      <c r="G324" s="243">
        <f t="shared" si="13"/>
        <v>42843</v>
      </c>
      <c r="H324" s="244">
        <f t="shared" si="14"/>
        <v>2.5842999999999998E-2</v>
      </c>
      <c r="I324" s="244">
        <f t="shared" si="14"/>
        <v>3.3449E-2</v>
      </c>
      <c r="J324" s="244">
        <f t="shared" si="14"/>
        <v>3.7707999999999998E-2</v>
      </c>
      <c r="K324" s="244">
        <f t="shared" si="12"/>
        <v>4.3390999999999999E-2</v>
      </c>
      <c r="M324" s="186">
        <v>42843</v>
      </c>
      <c r="N324" s="245">
        <v>2.5842999999999998</v>
      </c>
      <c r="O324" s="245">
        <v>3.3449</v>
      </c>
      <c r="P324" s="245">
        <v>3.7707999999999999</v>
      </c>
      <c r="Q324" s="245">
        <v>4.3391000000000002</v>
      </c>
    </row>
    <row r="325" spans="7:21" x14ac:dyDescent="0.3">
      <c r="G325" s="243">
        <f t="shared" si="13"/>
        <v>42844</v>
      </c>
      <c r="H325" s="244">
        <f t="shared" si="14"/>
        <v>2.7490999999999998E-2</v>
      </c>
      <c r="I325" s="244">
        <f t="shared" si="14"/>
        <v>3.3628999999999999E-2</v>
      </c>
      <c r="J325" s="244">
        <f t="shared" si="14"/>
        <v>3.7620000000000001E-2</v>
      </c>
      <c r="K325" s="244">
        <f t="shared" si="12"/>
        <v>4.3846999999999997E-2</v>
      </c>
      <c r="M325" s="186">
        <v>42844</v>
      </c>
      <c r="N325" s="245">
        <v>2.7490999999999999</v>
      </c>
      <c r="O325" s="245">
        <v>3.3628999999999998</v>
      </c>
      <c r="P325" s="245">
        <v>3.762</v>
      </c>
      <c r="Q325" s="245">
        <v>4.3846999999999996</v>
      </c>
    </row>
    <row r="326" spans="7:21" x14ac:dyDescent="0.3">
      <c r="G326" s="243">
        <f t="shared" si="13"/>
        <v>42845</v>
      </c>
      <c r="H326" s="244">
        <f t="shared" si="14"/>
        <v>2.7744000000000001E-2</v>
      </c>
      <c r="I326" s="244">
        <f t="shared" si="14"/>
        <v>3.5771999999999998E-2</v>
      </c>
      <c r="J326" s="244">
        <f t="shared" si="14"/>
        <v>3.8039000000000003E-2</v>
      </c>
      <c r="K326" s="244">
        <f t="shared" si="12"/>
        <v>4.4337999999999995E-2</v>
      </c>
      <c r="M326" s="186">
        <v>42845</v>
      </c>
      <c r="N326" s="245">
        <v>2.7744</v>
      </c>
      <c r="O326" s="245">
        <v>3.5771999999999999</v>
      </c>
      <c r="P326" s="245">
        <v>3.8039000000000001</v>
      </c>
      <c r="Q326" s="245">
        <v>4.4337999999999997</v>
      </c>
    </row>
    <row r="327" spans="7:21" x14ac:dyDescent="0.3">
      <c r="G327" s="243">
        <f t="shared" si="13"/>
        <v>42846</v>
      </c>
      <c r="H327" s="244">
        <f t="shared" si="14"/>
        <v>2.8152E-2</v>
      </c>
      <c r="I327" s="244">
        <f t="shared" si="14"/>
        <v>3.5438999999999998E-2</v>
      </c>
      <c r="J327" s="244">
        <f t="shared" si="14"/>
        <v>3.9323999999999998E-2</v>
      </c>
      <c r="K327" s="244">
        <f t="shared" si="12"/>
        <v>4.4385000000000001E-2</v>
      </c>
      <c r="M327" s="186">
        <v>42846</v>
      </c>
      <c r="N327" s="245">
        <v>2.8151999999999999</v>
      </c>
      <c r="O327" s="245">
        <v>3.5438999999999998</v>
      </c>
      <c r="P327" s="245">
        <v>3.9323999999999999</v>
      </c>
      <c r="Q327" s="245">
        <v>4.4385000000000003</v>
      </c>
    </row>
    <row r="328" spans="7:21" x14ac:dyDescent="0.3">
      <c r="G328" s="243">
        <f t="shared" si="13"/>
        <v>42849</v>
      </c>
      <c r="H328" s="244">
        <f t="shared" si="14"/>
        <v>2.9700000000000001E-2</v>
      </c>
      <c r="I328" s="244">
        <f t="shared" si="14"/>
        <v>3.601E-2</v>
      </c>
      <c r="J328" s="244">
        <f t="shared" si="14"/>
        <v>4.4095000000000002E-2</v>
      </c>
      <c r="K328" s="244">
        <f t="shared" si="12"/>
        <v>4.5782999999999997E-2</v>
      </c>
      <c r="M328" s="186">
        <v>42849</v>
      </c>
      <c r="N328" s="245">
        <v>2.97</v>
      </c>
      <c r="O328" s="245">
        <v>3.601</v>
      </c>
      <c r="P328" s="245">
        <v>4.4095000000000004</v>
      </c>
      <c r="Q328" s="245">
        <v>4.5782999999999996</v>
      </c>
    </row>
    <row r="329" spans="7:21" x14ac:dyDescent="0.3">
      <c r="G329" s="243">
        <f t="shared" si="13"/>
        <v>42850</v>
      </c>
      <c r="H329" s="244">
        <f t="shared" si="14"/>
        <v>3.0083000000000002E-2</v>
      </c>
      <c r="I329" s="244">
        <f t="shared" si="14"/>
        <v>3.8352999999999998E-2</v>
      </c>
      <c r="J329" s="244">
        <f t="shared" si="14"/>
        <v>4.3907999999999996E-2</v>
      </c>
      <c r="K329" s="244">
        <f t="shared" si="12"/>
        <v>4.6181E-2</v>
      </c>
      <c r="M329" s="186">
        <v>42850</v>
      </c>
      <c r="N329" s="245">
        <v>3.0083000000000002</v>
      </c>
      <c r="O329" s="245">
        <v>3.8353000000000002</v>
      </c>
      <c r="P329" s="245">
        <v>4.3907999999999996</v>
      </c>
      <c r="Q329" s="245">
        <v>4.6181000000000001</v>
      </c>
    </row>
    <row r="330" spans="7:21" x14ac:dyDescent="0.3">
      <c r="G330" s="243">
        <f t="shared" si="13"/>
        <v>42851</v>
      </c>
      <c r="H330" s="244">
        <f t="shared" si="14"/>
        <v>3.0041000000000002E-2</v>
      </c>
      <c r="I330" s="244">
        <f t="shared" si="14"/>
        <v>3.9629999999999999E-2</v>
      </c>
      <c r="J330" s="244">
        <f t="shared" si="14"/>
        <v>4.3612999999999999E-2</v>
      </c>
      <c r="K330" s="244">
        <f t="shared" si="12"/>
        <v>4.6618000000000007E-2</v>
      </c>
      <c r="M330" s="186">
        <v>42851</v>
      </c>
      <c r="N330" s="245">
        <v>3.0041000000000002</v>
      </c>
      <c r="O330" s="245">
        <v>3.9630000000000001</v>
      </c>
      <c r="P330" s="245">
        <v>4.3613</v>
      </c>
      <c r="Q330" s="245">
        <v>4.6618000000000004</v>
      </c>
    </row>
    <row r="331" spans="7:21" x14ac:dyDescent="0.3">
      <c r="G331" s="243">
        <f t="shared" si="13"/>
        <v>42852</v>
      </c>
      <c r="H331" s="244">
        <f t="shared" si="14"/>
        <v>3.031E-2</v>
      </c>
      <c r="I331" s="244">
        <f t="shared" si="14"/>
        <v>4.3648999999999993E-2</v>
      </c>
      <c r="J331" s="244">
        <f t="shared" si="14"/>
        <v>4.6138999999999999E-2</v>
      </c>
      <c r="K331" s="244">
        <f t="shared" si="12"/>
        <v>4.5961000000000002E-2</v>
      </c>
      <c r="M331" s="186">
        <v>42852</v>
      </c>
      <c r="N331" s="245">
        <v>3.0310000000000001</v>
      </c>
      <c r="O331" s="245">
        <v>4.3648999999999996</v>
      </c>
      <c r="P331" s="245">
        <v>4.6139000000000001</v>
      </c>
      <c r="Q331" s="245">
        <v>4.5960999999999999</v>
      </c>
    </row>
    <row r="332" spans="7:21" x14ac:dyDescent="0.3">
      <c r="G332" s="243">
        <f t="shared" si="13"/>
        <v>42853</v>
      </c>
      <c r="H332" s="244">
        <f t="shared" si="14"/>
        <v>3.1086999999999997E-2</v>
      </c>
      <c r="I332" s="244">
        <f t="shared" si="14"/>
        <v>4.1818000000000001E-2</v>
      </c>
      <c r="J332" s="244">
        <f t="shared" si="14"/>
        <v>4.4591000000000006E-2</v>
      </c>
      <c r="K332" s="244">
        <f t="shared" si="12"/>
        <v>4.3503999999999994E-2</v>
      </c>
      <c r="M332" s="186">
        <v>42853</v>
      </c>
      <c r="N332" s="245">
        <v>3.1086999999999998</v>
      </c>
      <c r="O332" s="245">
        <v>4.1818</v>
      </c>
      <c r="P332" s="245">
        <v>4.4591000000000003</v>
      </c>
      <c r="Q332" s="245">
        <v>4.3503999999999996</v>
      </c>
    </row>
    <row r="333" spans="7:21" x14ac:dyDescent="0.3">
      <c r="G333" s="243">
        <f t="shared" si="13"/>
        <v>42857</v>
      </c>
      <c r="H333" s="244">
        <f t="shared" si="14"/>
        <v>2.9982999999999999E-2</v>
      </c>
      <c r="I333" s="244">
        <f t="shared" si="14"/>
        <v>3.6169E-2</v>
      </c>
      <c r="J333" s="244">
        <f t="shared" si="14"/>
        <v>3.9258000000000001E-2</v>
      </c>
      <c r="K333" s="244">
        <f t="shared" si="12"/>
        <v>4.2195999999999997E-2</v>
      </c>
      <c r="M333" s="186">
        <v>42857</v>
      </c>
      <c r="N333" s="245">
        <v>2.9983</v>
      </c>
      <c r="O333" s="245">
        <v>3.6168999999999998</v>
      </c>
      <c r="P333" s="245">
        <v>3.9258000000000002</v>
      </c>
      <c r="Q333" s="245">
        <v>4.2195999999999998</v>
      </c>
    </row>
    <row r="334" spans="7:21" x14ac:dyDescent="0.3">
      <c r="G334" s="243">
        <f t="shared" si="13"/>
        <v>42858</v>
      </c>
      <c r="H334" s="244">
        <f t="shared" si="14"/>
        <v>3.0713000000000001E-2</v>
      </c>
      <c r="I334" s="244">
        <f t="shared" si="14"/>
        <v>3.9174E-2</v>
      </c>
      <c r="J334" s="244">
        <f t="shared" si="14"/>
        <v>4.4093999999999994E-2</v>
      </c>
      <c r="K334" s="244">
        <f t="shared" si="12"/>
        <v>4.3733000000000001E-2</v>
      </c>
      <c r="M334" s="186">
        <v>42858</v>
      </c>
      <c r="N334" s="245">
        <v>3.0712999999999999</v>
      </c>
      <c r="O334" s="245">
        <v>3.9174000000000002</v>
      </c>
      <c r="P334" s="245">
        <v>4.4093999999999998</v>
      </c>
      <c r="Q334" s="245">
        <v>4.3733000000000004</v>
      </c>
    </row>
    <row r="335" spans="7:21" x14ac:dyDescent="0.3">
      <c r="G335" s="243">
        <f t="shared" si="13"/>
        <v>42859</v>
      </c>
      <c r="H335" s="244">
        <f t="shared" si="14"/>
        <v>3.0481999999999999E-2</v>
      </c>
      <c r="I335" s="244">
        <f t="shared" si="14"/>
        <v>3.8260000000000002E-2</v>
      </c>
      <c r="J335" s="244">
        <f t="shared" si="14"/>
        <v>4.2630999999999995E-2</v>
      </c>
      <c r="K335" s="244">
        <f t="shared" si="12"/>
        <v>3.8641999999999996E-2</v>
      </c>
      <c r="M335" s="186">
        <v>42859</v>
      </c>
      <c r="N335" s="245">
        <v>3.0482</v>
      </c>
      <c r="O335" s="245">
        <v>3.8260000000000001</v>
      </c>
      <c r="P335" s="245">
        <v>4.2630999999999997</v>
      </c>
      <c r="Q335" s="245">
        <v>3.8641999999999999</v>
      </c>
    </row>
    <row r="336" spans="7:21" x14ac:dyDescent="0.3">
      <c r="G336" s="243">
        <f t="shared" si="13"/>
        <v>42860</v>
      </c>
      <c r="H336" s="244">
        <f t="shared" si="14"/>
        <v>2.9069999999999999E-2</v>
      </c>
      <c r="I336" s="244">
        <f t="shared" si="14"/>
        <v>3.2847000000000001E-2</v>
      </c>
      <c r="J336" s="244">
        <f t="shared" si="14"/>
        <v>4.0655000000000004E-2</v>
      </c>
      <c r="K336" s="244">
        <f t="shared" si="12"/>
        <v>4.0819999999999995E-2</v>
      </c>
      <c r="M336" s="186">
        <v>42860</v>
      </c>
      <c r="N336" s="245">
        <v>2.907</v>
      </c>
      <c r="O336" s="245">
        <v>3.2847</v>
      </c>
      <c r="P336" s="245">
        <v>4.0655000000000001</v>
      </c>
      <c r="Q336" s="245">
        <v>4.0819999999999999</v>
      </c>
      <c r="R336" s="244">
        <f>N336-N332</f>
        <v>-0.20169999999999977</v>
      </c>
      <c r="S336" s="244">
        <f t="shared" ref="S336:U336" si="15">O336-O332</f>
        <v>-0.89710000000000001</v>
      </c>
      <c r="T336" s="244">
        <f t="shared" si="15"/>
        <v>-0.39360000000000017</v>
      </c>
      <c r="U336" s="244">
        <f t="shared" si="15"/>
        <v>-0.26839999999999975</v>
      </c>
    </row>
    <row r="337" spans="7:25" x14ac:dyDescent="0.3">
      <c r="G337" s="243">
        <f t="shared" si="13"/>
        <v>42863</v>
      </c>
      <c r="H337" s="244">
        <f t="shared" si="14"/>
        <v>2.8724E-2</v>
      </c>
      <c r="I337" s="244">
        <f t="shared" si="14"/>
        <v>3.2143000000000005E-2</v>
      </c>
      <c r="J337" s="244">
        <f t="shared" si="14"/>
        <v>3.7783999999999998E-2</v>
      </c>
      <c r="K337" s="244">
        <f t="shared" si="12"/>
        <v>3.9687E-2</v>
      </c>
      <c r="M337" s="186">
        <v>42863</v>
      </c>
      <c r="N337" s="245">
        <v>2.8723999999999998</v>
      </c>
      <c r="O337" s="245">
        <v>3.2143000000000002</v>
      </c>
      <c r="P337" s="245">
        <v>3.7784</v>
      </c>
      <c r="Q337" s="245">
        <v>3.9687000000000001</v>
      </c>
    </row>
    <row r="338" spans="7:25" x14ac:dyDescent="0.3">
      <c r="G338" s="243">
        <f t="shared" si="13"/>
        <v>42864</v>
      </c>
      <c r="H338" s="244">
        <f t="shared" si="14"/>
        <v>2.8597999999999998E-2</v>
      </c>
      <c r="I338" s="244">
        <f t="shared" si="14"/>
        <v>3.2494000000000002E-2</v>
      </c>
      <c r="J338" s="244">
        <f t="shared" si="14"/>
        <v>3.7100000000000001E-2</v>
      </c>
      <c r="K338" s="244">
        <f t="shared" si="12"/>
        <v>3.9223000000000001E-2</v>
      </c>
      <c r="M338" s="186">
        <v>42864</v>
      </c>
      <c r="N338" s="245">
        <v>2.8597999999999999</v>
      </c>
      <c r="O338" s="245">
        <v>3.2494000000000001</v>
      </c>
      <c r="P338" s="245">
        <v>3.71</v>
      </c>
      <c r="Q338" s="245">
        <v>3.9222999999999999</v>
      </c>
    </row>
    <row r="339" spans="7:25" x14ac:dyDescent="0.3">
      <c r="G339" s="243">
        <f t="shared" si="13"/>
        <v>42865</v>
      </c>
      <c r="H339" s="244">
        <f t="shared" si="14"/>
        <v>2.8705999999999999E-2</v>
      </c>
      <c r="I339" s="244">
        <f t="shared" si="14"/>
        <v>3.2315999999999998E-2</v>
      </c>
      <c r="J339" s="244">
        <f t="shared" si="14"/>
        <v>3.7392000000000002E-2</v>
      </c>
      <c r="K339" s="244">
        <f t="shared" si="12"/>
        <v>3.8614000000000002E-2</v>
      </c>
      <c r="M339" s="186">
        <v>42865</v>
      </c>
      <c r="N339" s="245">
        <v>2.8706</v>
      </c>
      <c r="O339" s="245">
        <v>3.2315999999999998</v>
      </c>
      <c r="P339" s="245">
        <v>3.7391999999999999</v>
      </c>
      <c r="Q339" s="245">
        <v>3.8614000000000002</v>
      </c>
    </row>
    <row r="340" spans="7:25" x14ac:dyDescent="0.3">
      <c r="G340" s="243">
        <f t="shared" si="13"/>
        <v>42866</v>
      </c>
      <c r="H340" s="244">
        <f t="shared" si="14"/>
        <v>2.8403999999999999E-2</v>
      </c>
      <c r="I340" s="244">
        <f t="shared" si="14"/>
        <v>3.2309999999999998E-2</v>
      </c>
      <c r="J340" s="244">
        <f t="shared" si="14"/>
        <v>3.8897000000000001E-2</v>
      </c>
      <c r="K340" s="244">
        <f t="shared" si="12"/>
        <v>4.41E-2</v>
      </c>
      <c r="M340" s="186">
        <v>42866</v>
      </c>
      <c r="N340" s="245">
        <v>2.8403999999999998</v>
      </c>
      <c r="O340" s="245">
        <v>3.2309999999999999</v>
      </c>
      <c r="P340" s="245">
        <v>3.8896999999999999</v>
      </c>
      <c r="Q340" s="245">
        <v>4.41</v>
      </c>
      <c r="R340" s="221" t="s">
        <v>285</v>
      </c>
      <c r="V340" s="221" t="s">
        <v>286</v>
      </c>
    </row>
    <row r="341" spans="7:25" x14ac:dyDescent="0.3">
      <c r="G341" s="243">
        <f t="shared" si="13"/>
        <v>42867</v>
      </c>
      <c r="H341" s="244">
        <f t="shared" si="14"/>
        <v>2.7956999999999999E-2</v>
      </c>
      <c r="I341" s="244">
        <f t="shared" si="14"/>
        <v>3.1537000000000003E-2</v>
      </c>
      <c r="J341" s="244">
        <f t="shared" si="14"/>
        <v>3.8012999999999998E-2</v>
      </c>
      <c r="K341" s="244">
        <f t="shared" si="12"/>
        <v>4.3833999999999998E-2</v>
      </c>
      <c r="M341" s="186">
        <v>42867</v>
      </c>
      <c r="N341" s="245">
        <v>2.7957000000000001</v>
      </c>
      <c r="O341" s="245">
        <v>3.1537000000000002</v>
      </c>
      <c r="P341" s="245">
        <v>3.8012999999999999</v>
      </c>
      <c r="Q341" s="245">
        <v>4.3834</v>
      </c>
      <c r="R341" s="244">
        <f>N341-N332</f>
        <v>-0.31299999999999972</v>
      </c>
      <c r="S341" s="244">
        <f t="shared" ref="S341:U341" si="16">O341-O332</f>
        <v>-1.0280999999999998</v>
      </c>
      <c r="T341" s="244">
        <f t="shared" si="16"/>
        <v>-0.65780000000000038</v>
      </c>
      <c r="U341" s="244">
        <f t="shared" si="16"/>
        <v>3.3000000000000362E-2</v>
      </c>
      <c r="V341" s="244">
        <f>N341-N336</f>
        <v>-0.11129999999999995</v>
      </c>
      <c r="W341" s="244">
        <f t="shared" ref="W341:Y341" si="17">O341-O336</f>
        <v>-0.13099999999999978</v>
      </c>
      <c r="X341" s="244">
        <f t="shared" si="17"/>
        <v>-0.26420000000000021</v>
      </c>
      <c r="Y341" s="244">
        <f t="shared" si="17"/>
        <v>0.30140000000000011</v>
      </c>
    </row>
    <row r="342" spans="7:25" x14ac:dyDescent="0.3">
      <c r="G342" s="243">
        <f t="shared" si="13"/>
        <v>42870</v>
      </c>
      <c r="H342" s="244">
        <f t="shared" si="14"/>
        <v>2.7067000000000001E-2</v>
      </c>
      <c r="I342" s="244">
        <f t="shared" si="14"/>
        <v>3.1362000000000001E-2</v>
      </c>
      <c r="J342" s="244">
        <f t="shared" si="14"/>
        <v>3.7565000000000001E-2</v>
      </c>
      <c r="K342" s="244">
        <f t="shared" si="12"/>
        <v>4.3656E-2</v>
      </c>
      <c r="M342" s="186">
        <v>42870</v>
      </c>
      <c r="N342" s="245">
        <v>2.7067000000000001</v>
      </c>
      <c r="O342" s="245">
        <v>3.1362000000000001</v>
      </c>
      <c r="P342" s="245">
        <v>3.7565</v>
      </c>
      <c r="Q342" s="245">
        <v>4.3655999999999997</v>
      </c>
    </row>
    <row r="343" spans="7:25" x14ac:dyDescent="0.3">
      <c r="G343" s="243">
        <f t="shared" si="13"/>
        <v>42871</v>
      </c>
      <c r="H343" s="244">
        <f t="shared" si="14"/>
        <v>2.7847E-2</v>
      </c>
      <c r="I343" s="244">
        <f t="shared" si="14"/>
        <v>3.2008000000000002E-2</v>
      </c>
      <c r="J343" s="244">
        <f t="shared" si="14"/>
        <v>3.5937999999999998E-2</v>
      </c>
      <c r="K343" s="244">
        <f t="shared" si="12"/>
        <v>4.4581000000000003E-2</v>
      </c>
      <c r="M343" s="186">
        <v>42871</v>
      </c>
      <c r="N343" s="245">
        <v>2.7847</v>
      </c>
      <c r="O343" s="245">
        <v>3.2008000000000001</v>
      </c>
      <c r="P343" s="245">
        <v>3.5937999999999999</v>
      </c>
      <c r="Q343" s="245">
        <v>4.4581</v>
      </c>
    </row>
    <row r="344" spans="7:25" x14ac:dyDescent="0.3">
      <c r="G344" s="243">
        <f t="shared" si="13"/>
        <v>42872</v>
      </c>
      <c r="H344" s="244">
        <f t="shared" si="14"/>
        <v>2.7911000000000002E-2</v>
      </c>
      <c r="I344" s="244">
        <f t="shared" si="14"/>
        <v>3.2044999999999997E-2</v>
      </c>
      <c r="J344" s="244">
        <f t="shared" si="14"/>
        <v>3.6956999999999997E-2</v>
      </c>
      <c r="K344" s="244">
        <f t="shared" si="12"/>
        <v>4.3779000000000005E-2</v>
      </c>
      <c r="M344" s="186">
        <v>42872</v>
      </c>
      <c r="N344" s="245">
        <v>2.7911000000000001</v>
      </c>
      <c r="O344" s="245">
        <v>3.2044999999999999</v>
      </c>
      <c r="P344" s="245">
        <v>3.6957</v>
      </c>
      <c r="Q344" s="245">
        <v>4.3779000000000003</v>
      </c>
    </row>
    <row r="345" spans="7:25" x14ac:dyDescent="0.3">
      <c r="G345" s="243">
        <f t="shared" si="13"/>
        <v>42873</v>
      </c>
      <c r="H345" s="244">
        <f t="shared" si="14"/>
        <v>2.8111000000000001E-2</v>
      </c>
      <c r="I345" s="244">
        <f t="shared" si="14"/>
        <v>3.2467000000000003E-2</v>
      </c>
      <c r="J345" s="244">
        <f t="shared" si="14"/>
        <v>4.0320999999999996E-2</v>
      </c>
      <c r="K345" s="244">
        <f t="shared" si="12"/>
        <v>4.4317000000000002E-2</v>
      </c>
      <c r="M345" s="186">
        <v>42873</v>
      </c>
      <c r="N345" s="245">
        <v>2.8111000000000002</v>
      </c>
      <c r="O345" s="245">
        <v>3.2467000000000001</v>
      </c>
      <c r="P345" s="245">
        <v>4.0320999999999998</v>
      </c>
      <c r="Q345" s="245">
        <v>4.4317000000000002</v>
      </c>
    </row>
    <row r="346" spans="7:25" x14ac:dyDescent="0.3">
      <c r="G346" s="243">
        <f t="shared" si="13"/>
        <v>42874</v>
      </c>
      <c r="H346" s="244">
        <f t="shared" si="14"/>
        <v>2.6883000000000001E-2</v>
      </c>
      <c r="I346" s="244">
        <f t="shared" si="14"/>
        <v>3.0857000000000002E-2</v>
      </c>
      <c r="J346" s="244">
        <f t="shared" si="14"/>
        <v>4.3205999999999994E-2</v>
      </c>
      <c r="K346" s="244">
        <f t="shared" si="12"/>
        <v>4.6502000000000002E-2</v>
      </c>
      <c r="M346" s="186">
        <v>42874</v>
      </c>
      <c r="N346" s="245">
        <v>2.6882999999999999</v>
      </c>
      <c r="O346" s="245">
        <v>3.0857000000000001</v>
      </c>
      <c r="P346" s="245">
        <v>4.3205999999999998</v>
      </c>
      <c r="Q346" s="245">
        <v>4.6501999999999999</v>
      </c>
      <c r="V346" s="244">
        <f>N346-N341</f>
        <v>-0.10740000000000016</v>
      </c>
      <c r="W346" s="244">
        <f t="shared" ref="W346:Y346" si="18">O346-O341</f>
        <v>-6.800000000000006E-2</v>
      </c>
      <c r="X346" s="244">
        <f t="shared" si="18"/>
        <v>0.51929999999999987</v>
      </c>
      <c r="Y346" s="244">
        <f t="shared" si="18"/>
        <v>0.26679999999999993</v>
      </c>
    </row>
    <row r="347" spans="7:25" x14ac:dyDescent="0.3">
      <c r="G347" s="243">
        <f t="shared" si="13"/>
        <v>42877</v>
      </c>
      <c r="H347" s="244">
        <f t="shared" si="14"/>
        <v>2.6527999999999999E-2</v>
      </c>
      <c r="I347" s="244">
        <f t="shared" si="14"/>
        <v>3.0044000000000001E-2</v>
      </c>
      <c r="J347" s="244">
        <f t="shared" si="14"/>
        <v>4.2035000000000003E-2</v>
      </c>
      <c r="K347" s="244">
        <f t="shared" si="12"/>
        <v>4.4336E-2</v>
      </c>
      <c r="M347" s="186">
        <v>42877</v>
      </c>
      <c r="N347" s="245">
        <v>2.6528</v>
      </c>
      <c r="O347" s="245">
        <v>3.0044</v>
      </c>
      <c r="P347" s="245">
        <v>4.2035</v>
      </c>
      <c r="Q347" s="245">
        <v>4.4336000000000002</v>
      </c>
    </row>
    <row r="348" spans="7:25" x14ac:dyDescent="0.3">
      <c r="G348" s="243">
        <f t="shared" si="13"/>
        <v>42878</v>
      </c>
      <c r="H348" s="244">
        <f t="shared" si="14"/>
        <v>2.6376E-2</v>
      </c>
      <c r="I348" s="244">
        <f t="shared" si="14"/>
        <v>2.9759000000000001E-2</v>
      </c>
      <c r="J348" s="244">
        <f t="shared" si="14"/>
        <v>4.1550000000000004E-2</v>
      </c>
      <c r="K348" s="244">
        <f t="shared" si="12"/>
        <v>4.2784000000000003E-2</v>
      </c>
      <c r="M348" s="186">
        <v>42878</v>
      </c>
      <c r="N348" s="245">
        <v>2.6375999999999999</v>
      </c>
      <c r="O348" s="245">
        <v>2.9759000000000002</v>
      </c>
      <c r="P348" s="245">
        <v>4.1550000000000002</v>
      </c>
      <c r="Q348" s="245">
        <v>4.2784000000000004</v>
      </c>
    </row>
    <row r="349" spans="7:25" x14ac:dyDescent="0.3">
      <c r="G349" s="243">
        <f t="shared" si="13"/>
        <v>42879</v>
      </c>
      <c r="H349" s="244">
        <f t="shared" si="14"/>
        <v>2.6157E-2</v>
      </c>
      <c r="I349" s="244">
        <f t="shared" si="14"/>
        <v>2.9832999999999998E-2</v>
      </c>
      <c r="J349" s="244">
        <f t="shared" si="14"/>
        <v>4.1169000000000004E-2</v>
      </c>
      <c r="K349" s="244">
        <f t="shared" si="12"/>
        <v>4.1699E-2</v>
      </c>
      <c r="M349" s="186">
        <v>42879</v>
      </c>
      <c r="N349" s="245">
        <v>2.6156999999999999</v>
      </c>
      <c r="O349" s="245">
        <v>2.9832999999999998</v>
      </c>
      <c r="P349" s="245">
        <v>4.1169000000000002</v>
      </c>
      <c r="Q349" s="245">
        <v>4.1699000000000002</v>
      </c>
    </row>
    <row r="350" spans="7:25" x14ac:dyDescent="0.3">
      <c r="G350" s="243">
        <f t="shared" si="13"/>
        <v>42880</v>
      </c>
      <c r="H350" s="244">
        <f t="shared" si="14"/>
        <v>2.622E-2</v>
      </c>
      <c r="I350" s="244">
        <f t="shared" si="14"/>
        <v>3.4518E-2</v>
      </c>
      <c r="J350" s="244">
        <f t="shared" si="14"/>
        <v>4.1189000000000003E-2</v>
      </c>
      <c r="K350" s="244">
        <f t="shared" si="12"/>
        <v>4.1516000000000004E-2</v>
      </c>
      <c r="M350" s="186">
        <v>42880</v>
      </c>
      <c r="N350" s="245">
        <v>2.6219999999999999</v>
      </c>
      <c r="O350" s="245">
        <v>3.4518</v>
      </c>
      <c r="P350" s="245">
        <v>4.1189</v>
      </c>
      <c r="Q350" s="245">
        <v>4.1516000000000002</v>
      </c>
    </row>
    <row r="351" spans="7:25" x14ac:dyDescent="0.3">
      <c r="G351" s="243">
        <f t="shared" si="13"/>
        <v>42881</v>
      </c>
      <c r="H351" s="244">
        <f t="shared" si="14"/>
        <v>2.5840999999999999E-2</v>
      </c>
      <c r="I351" s="244">
        <f t="shared" si="14"/>
        <v>3.3987999999999997E-2</v>
      </c>
      <c r="J351" s="244">
        <f t="shared" si="14"/>
        <v>4.1090000000000002E-2</v>
      </c>
      <c r="K351" s="244">
        <f t="shared" si="12"/>
        <v>4.1399999999999999E-2</v>
      </c>
      <c r="M351" s="186">
        <v>42881</v>
      </c>
      <c r="N351" s="245">
        <v>2.5840999999999998</v>
      </c>
      <c r="O351" s="245">
        <v>3.3988</v>
      </c>
      <c r="P351" s="245">
        <v>4.109</v>
      </c>
      <c r="Q351" s="245">
        <v>4.1399999999999997</v>
      </c>
    </row>
    <row r="352" spans="7:25" x14ac:dyDescent="0.3">
      <c r="G352" s="243">
        <f t="shared" si="13"/>
        <v>42882</v>
      </c>
      <c r="H352" s="244">
        <f t="shared" si="14"/>
        <v>2.5428000000000003E-2</v>
      </c>
      <c r="I352" s="244">
        <f t="shared" si="14"/>
        <v>2.9849000000000001E-2</v>
      </c>
      <c r="J352" s="244">
        <f t="shared" si="14"/>
        <v>3.9240999999999998E-2</v>
      </c>
      <c r="K352" s="244">
        <f t="shared" si="12"/>
        <v>4.1687000000000002E-2</v>
      </c>
      <c r="M352" s="186">
        <v>42882</v>
      </c>
      <c r="N352" s="245">
        <v>2.5428000000000002</v>
      </c>
      <c r="O352" s="245">
        <v>2.9849000000000001</v>
      </c>
      <c r="P352" s="245">
        <v>3.9241000000000001</v>
      </c>
      <c r="Q352" s="245">
        <v>4.1687000000000003</v>
      </c>
    </row>
    <row r="353" spans="7:23" x14ac:dyDescent="0.3">
      <c r="G353" s="243">
        <f t="shared" si="13"/>
        <v>42886</v>
      </c>
      <c r="H353" s="244">
        <f t="shared" si="14"/>
        <v>2.7370000000000002E-2</v>
      </c>
      <c r="I353" s="244">
        <f t="shared" si="14"/>
        <v>3.1229E-2</v>
      </c>
      <c r="J353" s="244">
        <f t="shared" si="14"/>
        <v>3.8962999999999998E-2</v>
      </c>
      <c r="K353" s="244">
        <f t="shared" si="12"/>
        <v>4.0300000000000002E-2</v>
      </c>
      <c r="M353" s="186">
        <v>42886</v>
      </c>
      <c r="N353" s="245">
        <v>2.7370000000000001</v>
      </c>
      <c r="O353" s="245">
        <v>3.1229</v>
      </c>
      <c r="P353" s="245">
        <v>3.8963000000000001</v>
      </c>
      <c r="Q353" s="245">
        <v>4.03</v>
      </c>
    </row>
    <row r="354" spans="7:23" x14ac:dyDescent="0.3">
      <c r="G354" s="243">
        <f t="shared" si="13"/>
        <v>42887</v>
      </c>
      <c r="H354" s="244">
        <f t="shared" si="14"/>
        <v>2.7576999999999997E-2</v>
      </c>
      <c r="I354" s="244">
        <f t="shared" si="14"/>
        <v>3.3076000000000001E-2</v>
      </c>
      <c r="J354" s="244">
        <f t="shared" si="14"/>
        <v>3.9036000000000001E-2</v>
      </c>
      <c r="K354" s="244">
        <f t="shared" si="12"/>
        <v>4.0606000000000003E-2</v>
      </c>
      <c r="M354" s="186">
        <v>42887</v>
      </c>
      <c r="N354" s="245">
        <v>2.7576999999999998</v>
      </c>
      <c r="O354" s="245">
        <v>3.3075999999999999</v>
      </c>
      <c r="P354" s="245">
        <v>3.9036</v>
      </c>
      <c r="Q354" s="245">
        <v>4.0606</v>
      </c>
    </row>
    <row r="355" spans="7:23" x14ac:dyDescent="0.3">
      <c r="G355" s="243">
        <f t="shared" si="13"/>
        <v>42888</v>
      </c>
      <c r="H355" s="244">
        <f t="shared" si="14"/>
        <v>2.912E-2</v>
      </c>
      <c r="I355" s="244">
        <f t="shared" si="14"/>
        <v>3.4359000000000001E-2</v>
      </c>
      <c r="J355" s="244">
        <f t="shared" si="14"/>
        <v>3.9507E-2</v>
      </c>
      <c r="K355" s="244">
        <f t="shared" si="12"/>
        <v>4.0819000000000001E-2</v>
      </c>
      <c r="M355" s="186">
        <v>42888</v>
      </c>
      <c r="N355" s="245">
        <v>2.9119999999999999</v>
      </c>
      <c r="O355" s="245">
        <v>3.4359000000000002</v>
      </c>
      <c r="P355" s="245">
        <v>3.9506999999999999</v>
      </c>
      <c r="Q355" s="245">
        <v>4.0819000000000001</v>
      </c>
      <c r="R355" s="244">
        <f>N355-N351</f>
        <v>0.32790000000000008</v>
      </c>
      <c r="S355" s="244">
        <f t="shared" ref="S355:U355" si="19">O355-O351</f>
        <v>3.7100000000000133E-2</v>
      </c>
      <c r="T355" s="244">
        <f t="shared" si="19"/>
        <v>-0.15830000000000011</v>
      </c>
      <c r="U355" s="244">
        <f t="shared" si="19"/>
        <v>-5.8099999999999596E-2</v>
      </c>
    </row>
    <row r="356" spans="7:23" x14ac:dyDescent="0.3">
      <c r="G356" s="243">
        <f t="shared" si="13"/>
        <v>42891</v>
      </c>
      <c r="H356" s="244">
        <f t="shared" si="14"/>
        <v>2.9295000000000002E-2</v>
      </c>
      <c r="I356" s="244">
        <f t="shared" si="14"/>
        <v>3.3991E-2</v>
      </c>
      <c r="J356" s="244">
        <f t="shared" si="14"/>
        <v>4.0286000000000002E-2</v>
      </c>
      <c r="K356" s="244">
        <f t="shared" si="12"/>
        <v>4.1144999999999994E-2</v>
      </c>
      <c r="M356" s="247">
        <v>42891</v>
      </c>
      <c r="N356" s="248">
        <v>2.9295</v>
      </c>
      <c r="O356" s="248">
        <v>3.3990999999999998</v>
      </c>
      <c r="P356" s="248">
        <v>4.0286</v>
      </c>
      <c r="Q356" s="248">
        <v>4.1144999999999996</v>
      </c>
    </row>
    <row r="357" spans="7:23" x14ac:dyDescent="0.3">
      <c r="G357" s="243">
        <f t="shared" si="13"/>
        <v>42892</v>
      </c>
      <c r="H357" s="244">
        <f t="shared" si="14"/>
        <v>2.9191999999999999E-2</v>
      </c>
      <c r="I357" s="244">
        <f t="shared" si="14"/>
        <v>3.4551999999999999E-2</v>
      </c>
      <c r="J357" s="244">
        <f t="shared" si="14"/>
        <v>4.0726000000000005E-2</v>
      </c>
      <c r="K357" s="244">
        <f t="shared" si="12"/>
        <v>4.1745999999999998E-2</v>
      </c>
      <c r="M357" s="247">
        <v>42892</v>
      </c>
      <c r="N357" s="248">
        <v>2.9192</v>
      </c>
      <c r="O357" s="248">
        <v>3.4552</v>
      </c>
      <c r="P357" s="248">
        <v>4.0726000000000004</v>
      </c>
      <c r="Q357" s="248">
        <v>4.1745999999999999</v>
      </c>
    </row>
    <row r="358" spans="7:23" x14ac:dyDescent="0.3">
      <c r="G358" s="243">
        <f t="shared" si="13"/>
        <v>42893</v>
      </c>
      <c r="H358" s="244">
        <f t="shared" si="14"/>
        <v>2.8435000000000002E-2</v>
      </c>
      <c r="I358" s="244">
        <f t="shared" si="14"/>
        <v>3.3660000000000002E-2</v>
      </c>
      <c r="J358" s="244">
        <f t="shared" si="14"/>
        <v>3.8786999999999995E-2</v>
      </c>
      <c r="K358" s="244">
        <f t="shared" si="12"/>
        <v>4.1853000000000001E-2</v>
      </c>
      <c r="M358" s="247">
        <v>42893</v>
      </c>
      <c r="N358" s="248">
        <v>2.8435000000000001</v>
      </c>
      <c r="O358" s="248">
        <v>3.3660000000000001</v>
      </c>
      <c r="P358" s="248">
        <v>3.8786999999999998</v>
      </c>
      <c r="Q358" s="248">
        <v>4.1852999999999998</v>
      </c>
    </row>
    <row r="359" spans="7:23" x14ac:dyDescent="0.3">
      <c r="G359" s="243">
        <f t="shared" si="13"/>
        <v>42894</v>
      </c>
      <c r="H359" s="244">
        <f t="shared" si="14"/>
        <v>2.8955999999999999E-2</v>
      </c>
      <c r="I359" s="244">
        <f t="shared" si="14"/>
        <v>3.3430000000000001E-2</v>
      </c>
      <c r="J359" s="244">
        <f t="shared" si="14"/>
        <v>3.9634999999999997E-2</v>
      </c>
      <c r="K359" s="244">
        <f t="shared" si="12"/>
        <v>4.2714999999999996E-2</v>
      </c>
      <c r="M359" s="247">
        <v>42894</v>
      </c>
      <c r="N359" s="248">
        <v>2.8956</v>
      </c>
      <c r="O359" s="248">
        <v>3.343</v>
      </c>
      <c r="P359" s="248">
        <v>3.9634999999999998</v>
      </c>
      <c r="Q359" s="248">
        <v>4.2714999999999996</v>
      </c>
    </row>
    <row r="360" spans="7:23" x14ac:dyDescent="0.3">
      <c r="G360" s="243">
        <f t="shared" si="13"/>
        <v>42895</v>
      </c>
      <c r="H360" s="244">
        <f t="shared" si="14"/>
        <v>2.8879999999999999E-2</v>
      </c>
      <c r="I360" s="244">
        <f t="shared" si="14"/>
        <v>3.2216000000000002E-2</v>
      </c>
      <c r="J360" s="244">
        <f t="shared" si="14"/>
        <v>3.9069E-2</v>
      </c>
      <c r="K360" s="244">
        <f t="shared" si="12"/>
        <v>4.1307000000000003E-2</v>
      </c>
      <c r="M360" s="247">
        <v>42895</v>
      </c>
      <c r="N360" s="248">
        <v>2.8879999999999999</v>
      </c>
      <c r="O360" s="248">
        <v>3.2216</v>
      </c>
      <c r="P360" s="248">
        <v>3.9068999999999998</v>
      </c>
      <c r="Q360" s="248">
        <v>4.1307</v>
      </c>
    </row>
    <row r="361" spans="7:23" x14ac:dyDescent="0.3">
      <c r="G361" s="243">
        <f t="shared" si="13"/>
        <v>42898</v>
      </c>
      <c r="H361" s="244">
        <f t="shared" si="14"/>
        <v>2.8826000000000001E-2</v>
      </c>
      <c r="I361" s="244">
        <f t="shared" si="14"/>
        <v>3.3055000000000001E-2</v>
      </c>
      <c r="J361" s="244">
        <f t="shared" si="14"/>
        <v>3.9208E-2</v>
      </c>
      <c r="K361" s="244">
        <f t="shared" si="12"/>
        <v>4.6797999999999999E-2</v>
      </c>
      <c r="M361" s="247">
        <v>42898</v>
      </c>
      <c r="N361" s="248">
        <v>2.8826000000000001</v>
      </c>
      <c r="O361" s="248">
        <v>3.3054999999999999</v>
      </c>
      <c r="P361" s="248">
        <v>3.9207999999999998</v>
      </c>
      <c r="Q361" s="248">
        <v>4.6798000000000002</v>
      </c>
    </row>
    <row r="362" spans="7:23" x14ac:dyDescent="0.3">
      <c r="G362" s="243">
        <f t="shared" si="13"/>
        <v>42899</v>
      </c>
      <c r="H362" s="244">
        <f t="shared" si="14"/>
        <v>2.8685000000000002E-2</v>
      </c>
      <c r="I362" s="244">
        <f t="shared" si="14"/>
        <v>3.2798000000000001E-2</v>
      </c>
      <c r="J362" s="244">
        <f t="shared" si="14"/>
        <v>3.9312E-2</v>
      </c>
      <c r="K362" s="244">
        <f t="shared" si="12"/>
        <v>5.117E-2</v>
      </c>
      <c r="M362" s="247">
        <v>42899</v>
      </c>
      <c r="N362" s="248">
        <v>2.8685</v>
      </c>
      <c r="O362" s="248">
        <v>3.2797999999999998</v>
      </c>
      <c r="P362" s="248">
        <v>3.9312</v>
      </c>
      <c r="Q362" s="248">
        <v>5.117</v>
      </c>
    </row>
    <row r="363" spans="7:23" x14ac:dyDescent="0.3">
      <c r="G363" s="243">
        <f t="shared" si="13"/>
        <v>42900</v>
      </c>
      <c r="H363" s="244">
        <f t="shared" si="14"/>
        <v>2.8579E-2</v>
      </c>
      <c r="I363" s="244">
        <f t="shared" si="14"/>
        <v>3.2693E-2</v>
      </c>
      <c r="J363" s="244">
        <f t="shared" si="14"/>
        <v>3.7869E-2</v>
      </c>
      <c r="K363" s="244">
        <f t="shared" si="12"/>
        <v>5.2236000000000005E-2</v>
      </c>
      <c r="M363" s="247">
        <v>42900</v>
      </c>
      <c r="N363" s="248">
        <v>2.8578999999999999</v>
      </c>
      <c r="O363" s="248">
        <v>3.2692999999999999</v>
      </c>
      <c r="P363" s="248">
        <v>3.7869000000000002</v>
      </c>
      <c r="Q363" s="248">
        <v>5.2236000000000002</v>
      </c>
    </row>
    <row r="364" spans="7:23" x14ac:dyDescent="0.3">
      <c r="G364" s="243">
        <f t="shared" si="13"/>
        <v>42901</v>
      </c>
      <c r="H364" s="244">
        <f t="shared" ref="H364:J379" si="20">N364/100</f>
        <v>2.9071E-2</v>
      </c>
      <c r="I364" s="244">
        <f t="shared" si="20"/>
        <v>3.3431999999999996E-2</v>
      </c>
      <c r="J364" s="244">
        <f t="shared" si="20"/>
        <v>3.8547999999999999E-2</v>
      </c>
      <c r="K364" s="244">
        <f t="shared" si="12"/>
        <v>5.3825999999999999E-2</v>
      </c>
      <c r="M364" s="249">
        <v>42901</v>
      </c>
      <c r="N364" s="245">
        <v>2.9070999999999998</v>
      </c>
      <c r="O364" s="245">
        <v>3.3431999999999999</v>
      </c>
      <c r="P364" s="245">
        <v>3.8548</v>
      </c>
      <c r="Q364" s="245">
        <v>5.3826000000000001</v>
      </c>
    </row>
    <row r="365" spans="7:23" x14ac:dyDescent="0.3">
      <c r="G365" s="243">
        <f t="shared" si="13"/>
        <v>42902</v>
      </c>
      <c r="H365" s="244">
        <f t="shared" si="20"/>
        <v>2.9504000000000002E-2</v>
      </c>
      <c r="I365" s="244">
        <f t="shared" si="20"/>
        <v>3.3885999999999999E-2</v>
      </c>
      <c r="J365" s="244">
        <f t="shared" si="20"/>
        <v>3.9836999999999997E-2</v>
      </c>
      <c r="K365" s="244">
        <f t="shared" si="12"/>
        <v>5.1459000000000005E-2</v>
      </c>
      <c r="M365" s="249">
        <v>42902</v>
      </c>
      <c r="N365" s="245">
        <v>2.9504000000000001</v>
      </c>
      <c r="O365" s="245">
        <v>3.3885999999999998</v>
      </c>
      <c r="P365" s="245">
        <v>3.9836999999999998</v>
      </c>
      <c r="Q365" s="245">
        <v>5.1459000000000001</v>
      </c>
      <c r="R365" s="222">
        <f>N365-N360</f>
        <v>6.2400000000000233E-2</v>
      </c>
      <c r="S365" s="222">
        <f>O365-O360</f>
        <v>0.16699999999999982</v>
      </c>
      <c r="T365" s="222">
        <f>P365-P360</f>
        <v>7.6799999999999979E-2</v>
      </c>
      <c r="U365" s="222">
        <f>Q365-Q360</f>
        <v>1.0152000000000001</v>
      </c>
      <c r="V365" s="250"/>
      <c r="W365" s="250"/>
    </row>
    <row r="366" spans="7:23" x14ac:dyDescent="0.3">
      <c r="G366" s="243">
        <f t="shared" si="13"/>
        <v>42905</v>
      </c>
      <c r="H366" s="244">
        <f t="shared" si="20"/>
        <v>2.9477000000000003E-2</v>
      </c>
      <c r="I366" s="244">
        <f t="shared" si="20"/>
        <v>3.4901000000000001E-2</v>
      </c>
      <c r="J366" s="244">
        <f t="shared" si="20"/>
        <v>4.4556999999999999E-2</v>
      </c>
      <c r="K366" s="244">
        <f t="shared" si="12"/>
        <v>5.3372999999999997E-2</v>
      </c>
      <c r="M366" s="249">
        <v>42905</v>
      </c>
      <c r="N366" s="245">
        <v>2.9477000000000002</v>
      </c>
      <c r="O366" s="245">
        <v>3.4901</v>
      </c>
      <c r="P366" s="245">
        <v>4.4557000000000002</v>
      </c>
      <c r="Q366" s="245">
        <v>5.3372999999999999</v>
      </c>
    </row>
    <row r="367" spans="7:23" x14ac:dyDescent="0.3">
      <c r="G367" s="243">
        <f t="shared" si="13"/>
        <v>42906</v>
      </c>
      <c r="H367" s="244">
        <f t="shared" si="20"/>
        <v>2.9618000000000002E-2</v>
      </c>
      <c r="I367" s="244">
        <f t="shared" si="20"/>
        <v>3.5464000000000002E-2</v>
      </c>
      <c r="J367" s="244">
        <f t="shared" si="20"/>
        <v>4.7596999999999993E-2</v>
      </c>
      <c r="K367" s="244">
        <f t="shared" si="12"/>
        <v>5.5418000000000002E-2</v>
      </c>
      <c r="M367" s="249">
        <v>42906</v>
      </c>
      <c r="N367" s="245">
        <v>2.9618000000000002</v>
      </c>
      <c r="O367" s="245">
        <v>3.5464000000000002</v>
      </c>
      <c r="P367" s="245">
        <v>4.7596999999999996</v>
      </c>
      <c r="Q367" s="245">
        <v>5.5418000000000003</v>
      </c>
    </row>
    <row r="368" spans="7:23" x14ac:dyDescent="0.3">
      <c r="G368" s="243">
        <f t="shared" si="13"/>
        <v>42907</v>
      </c>
      <c r="H368" s="244">
        <f t="shared" si="20"/>
        <v>2.972E-2</v>
      </c>
      <c r="I368" s="244">
        <f t="shared" si="20"/>
        <v>3.5318000000000002E-2</v>
      </c>
      <c r="J368" s="244">
        <f t="shared" si="20"/>
        <v>5.0346000000000002E-2</v>
      </c>
      <c r="K368" s="244">
        <f t="shared" si="12"/>
        <v>5.3242000000000005E-2</v>
      </c>
      <c r="M368" s="249">
        <v>42907</v>
      </c>
      <c r="N368" s="245">
        <v>2.972</v>
      </c>
      <c r="O368" s="245">
        <v>3.5318000000000001</v>
      </c>
      <c r="P368" s="245">
        <v>5.0346000000000002</v>
      </c>
      <c r="Q368" s="245">
        <v>5.3242000000000003</v>
      </c>
    </row>
    <row r="369" spans="7:21" x14ac:dyDescent="0.3">
      <c r="G369" s="243">
        <f t="shared" si="13"/>
        <v>42908</v>
      </c>
      <c r="H369" s="244">
        <f t="shared" si="20"/>
        <v>2.9110999999999998E-2</v>
      </c>
      <c r="I369" s="244">
        <f t="shared" si="20"/>
        <v>3.3627999999999998E-2</v>
      </c>
      <c r="J369" s="244">
        <f t="shared" si="20"/>
        <v>4.8507999999999996E-2</v>
      </c>
      <c r="K369" s="244">
        <f t="shared" si="12"/>
        <v>5.3593000000000002E-2</v>
      </c>
      <c r="M369" s="249">
        <v>42908</v>
      </c>
      <c r="N369" s="245">
        <v>2.9110999999999998</v>
      </c>
      <c r="O369" s="245">
        <v>3.3628</v>
      </c>
      <c r="P369" s="245">
        <v>4.8507999999999996</v>
      </c>
      <c r="Q369" s="245">
        <v>5.3593000000000002</v>
      </c>
    </row>
    <row r="370" spans="7:21" x14ac:dyDescent="0.3">
      <c r="G370" s="243">
        <f t="shared" si="13"/>
        <v>42909</v>
      </c>
      <c r="H370" s="244">
        <f t="shared" si="20"/>
        <v>2.8055E-2</v>
      </c>
      <c r="I370" s="244">
        <f t="shared" si="20"/>
        <v>3.0767000000000003E-2</v>
      </c>
      <c r="J370" s="244">
        <f t="shared" si="20"/>
        <v>4.6627999999999996E-2</v>
      </c>
      <c r="K370" s="244">
        <f t="shared" si="12"/>
        <v>5.0370999999999999E-2</v>
      </c>
      <c r="M370" s="249">
        <v>42909</v>
      </c>
      <c r="N370" s="245">
        <v>2.8054999999999999</v>
      </c>
      <c r="O370" s="245">
        <v>3.0767000000000002</v>
      </c>
      <c r="P370" s="245">
        <v>4.6627999999999998</v>
      </c>
      <c r="Q370" s="245">
        <v>5.0370999999999997</v>
      </c>
      <c r="R370" s="222">
        <f>N370-N365</f>
        <v>-0.14490000000000025</v>
      </c>
      <c r="S370" s="222">
        <f>O370-O365</f>
        <v>-0.31189999999999962</v>
      </c>
      <c r="T370" s="222">
        <f>P370-P365</f>
        <v>0.67910000000000004</v>
      </c>
      <c r="U370" s="222">
        <f>Q370-Q365</f>
        <v>-0.10880000000000045</v>
      </c>
    </row>
    <row r="371" spans="7:21" x14ac:dyDescent="0.3">
      <c r="G371" s="243">
        <f t="shared" si="13"/>
        <v>42912</v>
      </c>
      <c r="H371" s="244">
        <f t="shared" si="20"/>
        <v>2.7252000000000002E-2</v>
      </c>
      <c r="I371" s="244">
        <f t="shared" si="20"/>
        <v>3.6461E-2</v>
      </c>
      <c r="J371" s="244">
        <f t="shared" si="20"/>
        <v>4.5587000000000003E-2</v>
      </c>
      <c r="K371" s="244">
        <f t="shared" si="12"/>
        <v>4.7933000000000003E-2</v>
      </c>
      <c r="M371" s="249">
        <v>42912</v>
      </c>
      <c r="N371" s="245">
        <v>2.7252000000000001</v>
      </c>
      <c r="O371" s="245">
        <v>3.6461000000000001</v>
      </c>
      <c r="P371" s="245">
        <v>4.5587</v>
      </c>
      <c r="Q371" s="245">
        <v>4.7933000000000003</v>
      </c>
    </row>
    <row r="372" spans="7:21" x14ac:dyDescent="0.3">
      <c r="G372" s="243">
        <f t="shared" si="13"/>
        <v>42913</v>
      </c>
      <c r="H372" s="244">
        <f t="shared" si="20"/>
        <v>2.6168999999999998E-2</v>
      </c>
      <c r="I372" s="244">
        <f t="shared" si="20"/>
        <v>3.703E-2</v>
      </c>
      <c r="J372" s="244">
        <f t="shared" si="20"/>
        <v>4.5864000000000002E-2</v>
      </c>
      <c r="K372" s="244">
        <f t="shared" si="12"/>
        <v>5.0175999999999998E-2</v>
      </c>
      <c r="M372" s="249">
        <v>42913</v>
      </c>
      <c r="N372" s="245">
        <v>2.6168999999999998</v>
      </c>
      <c r="O372" s="245">
        <v>3.7029999999999998</v>
      </c>
      <c r="P372" s="245">
        <v>4.5864000000000003</v>
      </c>
      <c r="Q372" s="245">
        <v>5.0175999999999998</v>
      </c>
    </row>
    <row r="373" spans="7:21" x14ac:dyDescent="0.3">
      <c r="G373" s="243">
        <f t="shared" si="13"/>
        <v>42914</v>
      </c>
      <c r="H373" s="244">
        <f t="shared" si="20"/>
        <v>2.5470000000000003E-2</v>
      </c>
      <c r="I373" s="244">
        <f t="shared" si="20"/>
        <v>3.8522000000000001E-2</v>
      </c>
      <c r="J373" s="244">
        <f t="shared" si="20"/>
        <v>4.6039999999999998E-2</v>
      </c>
      <c r="K373" s="244">
        <f t="shared" si="12"/>
        <v>4.4981999999999994E-2</v>
      </c>
      <c r="M373" s="249">
        <v>42914</v>
      </c>
      <c r="N373" s="245">
        <v>2.5470000000000002</v>
      </c>
      <c r="O373" s="245">
        <v>3.8521999999999998</v>
      </c>
      <c r="P373" s="245">
        <v>4.6040000000000001</v>
      </c>
      <c r="Q373" s="245">
        <v>4.4981999999999998</v>
      </c>
    </row>
    <row r="374" spans="7:21" x14ac:dyDescent="0.3">
      <c r="G374" s="243">
        <f t="shared" si="13"/>
        <v>42915</v>
      </c>
      <c r="H374" s="244">
        <f t="shared" si="20"/>
        <v>2.5600000000000001E-2</v>
      </c>
      <c r="I374" s="244">
        <f t="shared" si="20"/>
        <v>3.7593999999999995E-2</v>
      </c>
      <c r="J374" s="244">
        <f t="shared" si="20"/>
        <v>4.4131999999999998E-2</v>
      </c>
      <c r="K374" s="244">
        <f t="shared" si="12"/>
        <v>4.6876000000000001E-2</v>
      </c>
      <c r="M374" s="249">
        <v>42915</v>
      </c>
      <c r="N374" s="245">
        <v>2.56</v>
      </c>
      <c r="O374" s="245">
        <v>3.7593999999999999</v>
      </c>
      <c r="P374" s="245">
        <v>4.4131999999999998</v>
      </c>
      <c r="Q374" s="245">
        <v>4.6875999999999998</v>
      </c>
    </row>
    <row r="375" spans="7:21" x14ac:dyDescent="0.3">
      <c r="G375" s="251">
        <f t="shared" si="13"/>
        <v>42916</v>
      </c>
      <c r="H375" s="252">
        <f t="shared" si="20"/>
        <v>2.9222000000000001E-2</v>
      </c>
      <c r="I375" s="252">
        <f t="shared" si="20"/>
        <v>3.9682000000000002E-2</v>
      </c>
      <c r="J375" s="252">
        <f t="shared" si="20"/>
        <v>4.1548999999999996E-2</v>
      </c>
      <c r="K375" s="252">
        <f t="shared" si="12"/>
        <v>4.2869000000000004E-2</v>
      </c>
      <c r="M375" s="253">
        <v>42916</v>
      </c>
      <c r="N375" s="254">
        <v>2.9222000000000001</v>
      </c>
      <c r="O375" s="254">
        <v>3.9681999999999999</v>
      </c>
      <c r="P375" s="254">
        <v>4.1548999999999996</v>
      </c>
      <c r="Q375" s="254">
        <v>4.2869000000000002</v>
      </c>
    </row>
    <row r="376" spans="7:21" x14ac:dyDescent="0.3">
      <c r="G376" s="243">
        <f t="shared" si="13"/>
        <v>42919</v>
      </c>
      <c r="H376" s="244">
        <f t="shared" si="20"/>
        <v>2.7768000000000001E-2</v>
      </c>
      <c r="I376" s="244">
        <f t="shared" si="20"/>
        <v>3.2458000000000001E-2</v>
      </c>
      <c r="J376" s="244">
        <f t="shared" si="20"/>
        <v>3.7252E-2</v>
      </c>
      <c r="K376" s="244">
        <f t="shared" si="12"/>
        <v>3.9155999999999996E-2</v>
      </c>
      <c r="M376" s="249">
        <v>42919</v>
      </c>
      <c r="N376" s="245">
        <v>2.7768000000000002</v>
      </c>
      <c r="O376" s="245">
        <v>3.2458</v>
      </c>
      <c r="P376" s="245">
        <v>3.7252000000000001</v>
      </c>
      <c r="Q376" s="245">
        <v>3.9156</v>
      </c>
    </row>
    <row r="377" spans="7:21" x14ac:dyDescent="0.3">
      <c r="G377" s="243">
        <f t="shared" si="13"/>
        <v>42920</v>
      </c>
      <c r="H377" s="244">
        <f t="shared" si="20"/>
        <v>2.6932000000000001E-2</v>
      </c>
      <c r="I377" s="244">
        <f t="shared" si="20"/>
        <v>3.0872999999999998E-2</v>
      </c>
      <c r="J377" s="244">
        <f t="shared" si="20"/>
        <v>3.7631999999999999E-2</v>
      </c>
      <c r="K377" s="244">
        <f t="shared" si="12"/>
        <v>3.8647000000000001E-2</v>
      </c>
      <c r="M377" s="249">
        <v>42920</v>
      </c>
      <c r="N377" s="245">
        <v>2.6932</v>
      </c>
      <c r="O377" s="245">
        <v>3.0872999999999999</v>
      </c>
      <c r="P377" s="245">
        <v>3.7631999999999999</v>
      </c>
      <c r="Q377" s="245">
        <v>3.8647</v>
      </c>
    </row>
    <row r="378" spans="7:21" x14ac:dyDescent="0.3">
      <c r="G378" s="243">
        <f t="shared" si="13"/>
        <v>42921</v>
      </c>
      <c r="H378" s="244">
        <f t="shared" si="20"/>
        <v>2.5541999999999999E-2</v>
      </c>
      <c r="I378" s="244">
        <f t="shared" si="20"/>
        <v>2.9687999999999999E-2</v>
      </c>
      <c r="J378" s="244">
        <f t="shared" si="20"/>
        <v>3.6600000000000001E-2</v>
      </c>
      <c r="K378" s="244">
        <f t="shared" si="12"/>
        <v>3.8703000000000001E-2</v>
      </c>
      <c r="M378" s="249">
        <v>42921</v>
      </c>
      <c r="N378" s="245">
        <v>2.5541999999999998</v>
      </c>
      <c r="O378" s="245">
        <v>2.9687999999999999</v>
      </c>
      <c r="P378" s="245">
        <v>3.66</v>
      </c>
      <c r="Q378" s="245">
        <v>3.8702999999999999</v>
      </c>
    </row>
    <row r="379" spans="7:21" x14ac:dyDescent="0.3">
      <c r="G379" s="243">
        <f t="shared" si="13"/>
        <v>42922</v>
      </c>
      <c r="H379" s="244">
        <f t="shared" si="20"/>
        <v>2.5520999999999999E-2</v>
      </c>
      <c r="I379" s="244">
        <f t="shared" si="20"/>
        <v>2.9295000000000002E-2</v>
      </c>
      <c r="J379" s="244">
        <f t="shared" si="20"/>
        <v>3.5822E-2</v>
      </c>
      <c r="K379" s="244">
        <f t="shared" si="12"/>
        <v>3.6472999999999998E-2</v>
      </c>
      <c r="M379" s="249">
        <v>42922</v>
      </c>
      <c r="N379" s="245">
        <v>2.5520999999999998</v>
      </c>
      <c r="O379" s="245">
        <v>2.9295</v>
      </c>
      <c r="P379" s="245">
        <v>3.5821999999999998</v>
      </c>
      <c r="Q379" s="245">
        <v>3.6473</v>
      </c>
    </row>
    <row r="380" spans="7:21" x14ac:dyDescent="0.3">
      <c r="G380" s="251">
        <f t="shared" si="13"/>
        <v>42923</v>
      </c>
      <c r="H380" s="252">
        <f t="shared" ref="H380:K395" si="21">N380/100</f>
        <v>2.5377E-2</v>
      </c>
      <c r="I380" s="252">
        <f t="shared" si="21"/>
        <v>2.8424000000000001E-2</v>
      </c>
      <c r="J380" s="252">
        <f t="shared" si="21"/>
        <v>3.5497000000000001E-2</v>
      </c>
      <c r="K380" s="252">
        <f t="shared" si="12"/>
        <v>3.6877E-2</v>
      </c>
      <c r="M380" s="253">
        <v>42923</v>
      </c>
      <c r="N380" s="254">
        <v>2.5377000000000001</v>
      </c>
      <c r="O380" s="254">
        <v>2.8424</v>
      </c>
      <c r="P380" s="254">
        <v>3.5497000000000001</v>
      </c>
      <c r="Q380" s="254">
        <v>3.6877</v>
      </c>
    </row>
    <row r="381" spans="7:21" x14ac:dyDescent="0.3">
      <c r="G381" s="243">
        <f t="shared" si="13"/>
        <v>42926</v>
      </c>
      <c r="H381" s="244">
        <f t="shared" si="21"/>
        <v>2.5815999999999999E-2</v>
      </c>
      <c r="I381" s="244">
        <f t="shared" si="21"/>
        <v>2.8679999999999997E-2</v>
      </c>
      <c r="J381" s="244">
        <f t="shared" si="21"/>
        <v>3.576E-2</v>
      </c>
      <c r="K381" s="244">
        <f t="shared" si="12"/>
        <v>3.6629000000000002E-2</v>
      </c>
      <c r="M381" s="249">
        <v>42926</v>
      </c>
      <c r="N381" s="245">
        <v>2.5815999999999999</v>
      </c>
      <c r="O381" s="245">
        <v>2.8679999999999999</v>
      </c>
      <c r="P381" s="245">
        <v>3.5760000000000001</v>
      </c>
      <c r="Q381" s="245">
        <v>3.6629</v>
      </c>
    </row>
    <row r="382" spans="7:21" x14ac:dyDescent="0.3">
      <c r="G382" s="243">
        <f t="shared" si="13"/>
        <v>42927</v>
      </c>
      <c r="H382" s="244">
        <f t="shared" si="21"/>
        <v>2.69E-2</v>
      </c>
      <c r="I382" s="244">
        <f t="shared" si="21"/>
        <v>3.0408000000000001E-2</v>
      </c>
      <c r="J382" s="244">
        <f t="shared" si="21"/>
        <v>3.6375999999999999E-2</v>
      </c>
      <c r="K382" s="244">
        <f t="shared" si="12"/>
        <v>3.9460000000000002E-2</v>
      </c>
      <c r="M382" s="249">
        <v>42927</v>
      </c>
      <c r="N382" s="245">
        <v>2.69</v>
      </c>
      <c r="O382" s="245">
        <v>3.0407999999999999</v>
      </c>
      <c r="P382" s="245">
        <v>3.6375999999999999</v>
      </c>
      <c r="Q382" s="245">
        <v>3.9460000000000002</v>
      </c>
    </row>
    <row r="383" spans="7:21" x14ac:dyDescent="0.3">
      <c r="G383" s="243">
        <f t="shared" si="13"/>
        <v>42928</v>
      </c>
      <c r="H383" s="244">
        <f t="shared" si="21"/>
        <v>2.7255999999999999E-2</v>
      </c>
      <c r="I383" s="244">
        <f t="shared" si="21"/>
        <v>3.107E-2</v>
      </c>
      <c r="J383" s="244">
        <f t="shared" si="21"/>
        <v>3.6907999999999996E-2</v>
      </c>
      <c r="K383" s="244">
        <f t="shared" si="12"/>
        <v>4.0618000000000001E-2</v>
      </c>
      <c r="M383" s="249">
        <v>42928</v>
      </c>
      <c r="N383" s="245">
        <v>2.7256</v>
      </c>
      <c r="O383" s="245">
        <v>3.1070000000000002</v>
      </c>
      <c r="P383" s="245">
        <v>3.6907999999999999</v>
      </c>
      <c r="Q383" s="245">
        <v>4.0617999999999999</v>
      </c>
    </row>
    <row r="384" spans="7:21" x14ac:dyDescent="0.3">
      <c r="G384" s="243">
        <f t="shared" si="13"/>
        <v>42929</v>
      </c>
      <c r="H384" s="244">
        <f t="shared" si="21"/>
        <v>2.7241000000000001E-2</v>
      </c>
      <c r="I384" s="244">
        <f t="shared" si="21"/>
        <v>3.1120999999999999E-2</v>
      </c>
      <c r="J384" s="244">
        <f t="shared" si="21"/>
        <v>3.6805999999999998E-2</v>
      </c>
      <c r="K384" s="244">
        <f t="shared" si="12"/>
        <v>3.9876000000000002E-2</v>
      </c>
      <c r="M384" s="249">
        <v>42929</v>
      </c>
      <c r="N384" s="245">
        <v>2.7241</v>
      </c>
      <c r="O384" s="245">
        <v>3.1120999999999999</v>
      </c>
      <c r="P384" s="245">
        <v>3.6806000000000001</v>
      </c>
      <c r="Q384" s="245">
        <v>3.9876</v>
      </c>
    </row>
    <row r="385" spans="7:17" x14ac:dyDescent="0.3">
      <c r="G385" s="251">
        <f t="shared" si="13"/>
        <v>42930</v>
      </c>
      <c r="H385" s="252">
        <f t="shared" si="21"/>
        <v>2.6556000000000003E-2</v>
      </c>
      <c r="I385" s="252">
        <f t="shared" si="21"/>
        <v>2.9371000000000001E-2</v>
      </c>
      <c r="J385" s="252">
        <f t="shared" si="21"/>
        <v>3.5346999999999996E-2</v>
      </c>
      <c r="K385" s="252">
        <f t="shared" si="12"/>
        <v>3.8824999999999998E-2</v>
      </c>
      <c r="M385" s="253">
        <v>42930</v>
      </c>
      <c r="N385" s="254">
        <v>2.6556000000000002</v>
      </c>
      <c r="O385" s="254">
        <v>2.9371</v>
      </c>
      <c r="P385" s="254">
        <v>3.5347</v>
      </c>
      <c r="Q385" s="254">
        <v>3.8824999999999998</v>
      </c>
    </row>
    <row r="386" spans="7:17" x14ac:dyDescent="0.3">
      <c r="G386" s="249">
        <v>42933</v>
      </c>
      <c r="H386" s="244">
        <f>N386/100</f>
        <v>2.717E-2</v>
      </c>
      <c r="I386" s="244">
        <f t="shared" si="21"/>
        <v>3.0748000000000001E-2</v>
      </c>
      <c r="J386" s="244">
        <f t="shared" si="21"/>
        <v>3.5527999999999997E-2</v>
      </c>
      <c r="K386" s="244">
        <f t="shared" si="21"/>
        <v>3.9821000000000002E-2</v>
      </c>
      <c r="M386" s="249">
        <v>42933</v>
      </c>
      <c r="N386" s="245">
        <v>2.7170000000000001</v>
      </c>
      <c r="O386" s="245">
        <v>3.0748000000000002</v>
      </c>
      <c r="P386" s="245">
        <v>3.5528</v>
      </c>
      <c r="Q386" s="245">
        <v>3.9821</v>
      </c>
    </row>
    <row r="387" spans="7:17" x14ac:dyDescent="0.3">
      <c r="G387" s="249">
        <v>42934</v>
      </c>
      <c r="H387" s="244">
        <f t="shared" ref="H387:K402" si="22">N387/100</f>
        <v>2.9355000000000003E-2</v>
      </c>
      <c r="I387" s="244">
        <f t="shared" si="21"/>
        <v>3.5311000000000002E-2</v>
      </c>
      <c r="J387" s="244">
        <f t="shared" si="21"/>
        <v>4.2195999999999997E-2</v>
      </c>
      <c r="K387" s="244">
        <f t="shared" si="21"/>
        <v>4.4800000000000006E-2</v>
      </c>
      <c r="M387" s="249">
        <v>42934</v>
      </c>
      <c r="N387" s="245">
        <v>2.9355000000000002</v>
      </c>
      <c r="O387" s="245">
        <v>3.5310999999999999</v>
      </c>
      <c r="P387" s="245">
        <v>4.2195999999999998</v>
      </c>
      <c r="Q387" s="245">
        <v>4.4800000000000004</v>
      </c>
    </row>
    <row r="388" spans="7:17" x14ac:dyDescent="0.3">
      <c r="G388" s="249">
        <v>42935</v>
      </c>
      <c r="H388" s="244">
        <f t="shared" si="22"/>
        <v>2.9885000000000002E-2</v>
      </c>
      <c r="I388" s="244">
        <f t="shared" si="21"/>
        <v>3.9987000000000002E-2</v>
      </c>
      <c r="J388" s="244">
        <f t="shared" si="21"/>
        <v>4.4993999999999999E-2</v>
      </c>
      <c r="K388" s="244">
        <f t="shared" si="21"/>
        <v>4.5437999999999999E-2</v>
      </c>
      <c r="M388" s="249">
        <v>42935</v>
      </c>
      <c r="N388" s="245">
        <v>2.9885000000000002</v>
      </c>
      <c r="O388" s="245">
        <v>3.9986999999999999</v>
      </c>
      <c r="P388" s="245">
        <v>4.4993999999999996</v>
      </c>
      <c r="Q388" s="245">
        <v>4.5438000000000001</v>
      </c>
    </row>
    <row r="389" spans="7:17" x14ac:dyDescent="0.3">
      <c r="G389" s="249">
        <v>42936</v>
      </c>
      <c r="H389" s="244">
        <f t="shared" si="22"/>
        <v>2.9679999999999998E-2</v>
      </c>
      <c r="I389" s="244">
        <f t="shared" si="21"/>
        <v>3.6180999999999998E-2</v>
      </c>
      <c r="J389" s="244">
        <f t="shared" si="21"/>
        <v>4.3255000000000002E-2</v>
      </c>
      <c r="K389" s="244">
        <f t="shared" si="21"/>
        <v>4.4208999999999998E-2</v>
      </c>
      <c r="M389" s="249">
        <v>42936</v>
      </c>
      <c r="N389" s="245">
        <v>2.968</v>
      </c>
      <c r="O389" s="245">
        <v>3.6181000000000001</v>
      </c>
      <c r="P389" s="245">
        <v>4.3254999999999999</v>
      </c>
      <c r="Q389" s="245">
        <v>4.4208999999999996</v>
      </c>
    </row>
    <row r="390" spans="7:17" x14ac:dyDescent="0.3">
      <c r="G390" s="249">
        <v>42937</v>
      </c>
      <c r="H390" s="244">
        <f t="shared" si="22"/>
        <v>2.8982999999999998E-2</v>
      </c>
      <c r="I390" s="244">
        <f t="shared" si="21"/>
        <v>3.4590000000000003E-2</v>
      </c>
      <c r="J390" s="244">
        <f t="shared" si="21"/>
        <v>4.1021999999999996E-2</v>
      </c>
      <c r="K390" s="244">
        <f t="shared" si="21"/>
        <v>4.079E-2</v>
      </c>
      <c r="M390" s="249">
        <v>42937</v>
      </c>
      <c r="N390" s="245">
        <v>2.8982999999999999</v>
      </c>
      <c r="O390" s="245">
        <v>3.4590000000000001</v>
      </c>
      <c r="P390" s="245">
        <v>4.1021999999999998</v>
      </c>
      <c r="Q390" s="245">
        <v>4.0789999999999997</v>
      </c>
    </row>
    <row r="391" spans="7:17" x14ac:dyDescent="0.3">
      <c r="G391" s="249">
        <v>42940</v>
      </c>
      <c r="H391" s="244">
        <f t="shared" si="22"/>
        <v>2.8788000000000001E-2</v>
      </c>
      <c r="I391" s="244">
        <f t="shared" si="21"/>
        <v>3.3278000000000002E-2</v>
      </c>
      <c r="J391" s="244">
        <f t="shared" si="21"/>
        <v>4.1540999999999995E-2</v>
      </c>
      <c r="K391" s="244">
        <f t="shared" si="21"/>
        <v>4.1749999999999995E-2</v>
      </c>
      <c r="M391" s="249">
        <v>42940</v>
      </c>
      <c r="N391" s="245">
        <v>2.8788</v>
      </c>
      <c r="O391" s="245">
        <v>3.3277999999999999</v>
      </c>
      <c r="P391" s="245">
        <v>4.1540999999999997</v>
      </c>
      <c r="Q391" s="245">
        <v>4.1749999999999998</v>
      </c>
    </row>
    <row r="392" spans="7:17" x14ac:dyDescent="0.3">
      <c r="G392" s="249">
        <v>42941</v>
      </c>
      <c r="H392" s="244">
        <f t="shared" si="22"/>
        <v>2.9111999999999999E-2</v>
      </c>
      <c r="I392" s="244">
        <f t="shared" si="21"/>
        <v>3.6062999999999998E-2</v>
      </c>
      <c r="J392" s="244">
        <f t="shared" si="21"/>
        <v>4.2546999999999995E-2</v>
      </c>
      <c r="K392" s="244">
        <f t="shared" si="21"/>
        <v>4.2239000000000006E-2</v>
      </c>
      <c r="M392" s="249">
        <v>42941</v>
      </c>
      <c r="N392" s="245">
        <v>2.9112</v>
      </c>
      <c r="O392" s="245">
        <v>3.6063000000000001</v>
      </c>
      <c r="P392" s="245">
        <v>4.2546999999999997</v>
      </c>
      <c r="Q392" s="245">
        <v>4.2239000000000004</v>
      </c>
    </row>
    <row r="393" spans="7:17" x14ac:dyDescent="0.3">
      <c r="G393" s="249">
        <v>42942</v>
      </c>
      <c r="H393" s="244">
        <f t="shared" si="22"/>
        <v>2.9207E-2</v>
      </c>
      <c r="I393" s="244">
        <f t="shared" si="21"/>
        <v>3.7124999999999998E-2</v>
      </c>
      <c r="J393" s="244">
        <f t="shared" si="21"/>
        <v>4.2081999999999994E-2</v>
      </c>
      <c r="K393" s="244">
        <f t="shared" si="21"/>
        <v>4.1146000000000002E-2</v>
      </c>
      <c r="M393" s="249">
        <v>42942</v>
      </c>
      <c r="N393" s="245">
        <v>2.9207000000000001</v>
      </c>
      <c r="O393" s="245">
        <v>3.7124999999999999</v>
      </c>
      <c r="P393" s="245">
        <v>4.2081999999999997</v>
      </c>
      <c r="Q393" s="245">
        <v>4.1146000000000003</v>
      </c>
    </row>
    <row r="394" spans="7:17" x14ac:dyDescent="0.3">
      <c r="G394" s="249">
        <v>42943</v>
      </c>
      <c r="H394" s="244">
        <f t="shared" si="22"/>
        <v>2.9596000000000001E-2</v>
      </c>
      <c r="I394" s="244">
        <f t="shared" si="21"/>
        <v>3.8031999999999996E-2</v>
      </c>
      <c r="J394" s="244">
        <f t="shared" si="21"/>
        <v>4.1525999999999993E-2</v>
      </c>
      <c r="K394" s="244">
        <f t="shared" si="21"/>
        <v>4.3609999999999996E-2</v>
      </c>
      <c r="M394" s="249">
        <v>42943</v>
      </c>
      <c r="N394" s="245">
        <v>2.9596</v>
      </c>
      <c r="O394" s="245">
        <v>3.8031999999999999</v>
      </c>
      <c r="P394" s="245">
        <v>4.1525999999999996</v>
      </c>
      <c r="Q394" s="245">
        <v>4.3609999999999998</v>
      </c>
    </row>
    <row r="395" spans="7:17" x14ac:dyDescent="0.3">
      <c r="G395" s="249">
        <v>42944</v>
      </c>
      <c r="H395" s="244">
        <f t="shared" si="22"/>
        <v>2.9889000000000002E-2</v>
      </c>
      <c r="I395" s="244">
        <f t="shared" si="21"/>
        <v>3.6735000000000004E-2</v>
      </c>
      <c r="J395" s="244">
        <f t="shared" si="21"/>
        <v>4.0635999999999999E-2</v>
      </c>
      <c r="K395" s="244">
        <f t="shared" si="21"/>
        <v>4.2478999999999996E-2</v>
      </c>
      <c r="M395" s="249">
        <v>42944</v>
      </c>
      <c r="N395" s="245">
        <v>2.9889000000000001</v>
      </c>
      <c r="O395" s="245">
        <v>3.6735000000000002</v>
      </c>
      <c r="P395" s="245">
        <v>4.0636000000000001</v>
      </c>
      <c r="Q395" s="245">
        <v>4.2478999999999996</v>
      </c>
    </row>
    <row r="396" spans="7:17" x14ac:dyDescent="0.3">
      <c r="G396" s="249">
        <v>42947</v>
      </c>
      <c r="H396" s="244">
        <f t="shared" si="22"/>
        <v>3.0671E-2</v>
      </c>
      <c r="I396" s="244">
        <f t="shared" si="22"/>
        <v>3.7451999999999999E-2</v>
      </c>
      <c r="J396" s="244">
        <f t="shared" si="22"/>
        <v>4.1859E-2</v>
      </c>
      <c r="K396" s="244">
        <f t="shared" si="22"/>
        <v>4.2645999999999996E-2</v>
      </c>
      <c r="M396" s="249">
        <v>42947</v>
      </c>
      <c r="N396" s="245">
        <v>3.0670999999999999</v>
      </c>
      <c r="O396" s="245">
        <v>3.7452000000000001</v>
      </c>
      <c r="P396" s="245">
        <v>4.1859000000000002</v>
      </c>
      <c r="Q396" s="245">
        <v>4.2645999999999997</v>
      </c>
    </row>
    <row r="397" spans="7:17" x14ac:dyDescent="0.3">
      <c r="G397" s="249">
        <v>42948</v>
      </c>
      <c r="H397" s="244">
        <f t="shared" si="22"/>
        <v>3.007E-2</v>
      </c>
      <c r="I397" s="244">
        <f t="shared" si="22"/>
        <v>3.6865999999999996E-2</v>
      </c>
      <c r="J397" s="244">
        <f t="shared" si="22"/>
        <v>4.1734999999999994E-2</v>
      </c>
      <c r="K397" s="244">
        <f t="shared" si="22"/>
        <v>4.2272999999999998E-2</v>
      </c>
      <c r="M397" s="249">
        <v>42948</v>
      </c>
      <c r="N397" s="245">
        <v>3.0070000000000001</v>
      </c>
      <c r="O397" s="245">
        <v>3.6865999999999999</v>
      </c>
      <c r="P397" s="245">
        <v>4.1734999999999998</v>
      </c>
      <c r="Q397" s="245">
        <v>4.2272999999999996</v>
      </c>
    </row>
    <row r="398" spans="7:17" x14ac:dyDescent="0.3">
      <c r="G398" s="249">
        <v>42949</v>
      </c>
      <c r="H398" s="244">
        <f t="shared" si="22"/>
        <v>2.9845999999999998E-2</v>
      </c>
      <c r="I398" s="244">
        <f t="shared" si="22"/>
        <v>3.4873000000000001E-2</v>
      </c>
      <c r="J398" s="244">
        <f t="shared" si="22"/>
        <v>3.9809000000000004E-2</v>
      </c>
      <c r="K398" s="244">
        <f t="shared" si="22"/>
        <v>4.1220999999999994E-2</v>
      </c>
      <c r="M398" s="249">
        <v>42949</v>
      </c>
      <c r="N398" s="245">
        <v>2.9845999999999999</v>
      </c>
      <c r="O398" s="245">
        <v>3.4872999999999998</v>
      </c>
      <c r="P398" s="245">
        <v>3.9809000000000001</v>
      </c>
      <c r="Q398" s="245">
        <v>4.1220999999999997</v>
      </c>
    </row>
    <row r="399" spans="7:17" x14ac:dyDescent="0.3">
      <c r="G399" s="249">
        <v>42950</v>
      </c>
      <c r="H399" s="244">
        <f t="shared" si="22"/>
        <v>2.8563999999999999E-2</v>
      </c>
      <c r="I399" s="244">
        <f t="shared" si="22"/>
        <v>3.2132999999999995E-2</v>
      </c>
      <c r="J399" s="244">
        <f t="shared" si="22"/>
        <v>3.8052000000000002E-2</v>
      </c>
      <c r="K399" s="244">
        <f t="shared" si="22"/>
        <v>3.6049000000000005E-2</v>
      </c>
      <c r="M399" s="249">
        <v>42950</v>
      </c>
      <c r="N399" s="245">
        <v>2.8563999999999998</v>
      </c>
      <c r="O399" s="245">
        <v>3.2132999999999998</v>
      </c>
      <c r="P399" s="245">
        <v>3.8052000000000001</v>
      </c>
      <c r="Q399" s="245">
        <v>3.6049000000000002</v>
      </c>
    </row>
    <row r="400" spans="7:17" x14ac:dyDescent="0.3">
      <c r="G400" s="249">
        <v>42951</v>
      </c>
      <c r="H400" s="244">
        <f t="shared" si="22"/>
        <v>2.7246000000000003E-2</v>
      </c>
      <c r="I400" s="244">
        <f t="shared" si="22"/>
        <v>3.0387000000000001E-2</v>
      </c>
      <c r="J400" s="244">
        <f t="shared" si="22"/>
        <v>3.5920000000000001E-2</v>
      </c>
      <c r="K400" s="244">
        <f t="shared" si="22"/>
        <v>3.7371000000000001E-2</v>
      </c>
      <c r="M400" s="249">
        <v>42951</v>
      </c>
      <c r="N400" s="245">
        <v>2.7246000000000001</v>
      </c>
      <c r="O400" s="245">
        <v>3.0387</v>
      </c>
      <c r="P400" s="245">
        <v>3.5920000000000001</v>
      </c>
      <c r="Q400" s="245">
        <v>3.7370999999999999</v>
      </c>
    </row>
    <row r="401" spans="7:21" x14ac:dyDescent="0.3">
      <c r="G401" s="249">
        <v>42954</v>
      </c>
      <c r="H401" s="244">
        <f t="shared" si="22"/>
        <v>2.8173E-2</v>
      </c>
      <c r="I401" s="244">
        <f t="shared" si="22"/>
        <v>3.0676999999999999E-2</v>
      </c>
      <c r="J401" s="244">
        <f t="shared" si="22"/>
        <v>3.5390999999999999E-2</v>
      </c>
      <c r="K401" s="244">
        <f t="shared" si="22"/>
        <v>3.6985000000000004E-2</v>
      </c>
      <c r="M401" s="249">
        <v>42954</v>
      </c>
      <c r="N401" s="245">
        <v>2.8172999999999999</v>
      </c>
      <c r="O401" s="245">
        <v>3.0676999999999999</v>
      </c>
      <c r="P401" s="245">
        <v>3.5390999999999999</v>
      </c>
      <c r="Q401" s="245">
        <v>3.6985000000000001</v>
      </c>
    </row>
    <row r="402" spans="7:21" x14ac:dyDescent="0.3">
      <c r="G402" s="249">
        <v>42955</v>
      </c>
      <c r="H402" s="244">
        <f t="shared" si="22"/>
        <v>2.8921000000000002E-2</v>
      </c>
      <c r="I402" s="244">
        <f t="shared" si="22"/>
        <v>3.2919999999999998E-2</v>
      </c>
      <c r="J402" s="244">
        <f t="shared" si="22"/>
        <v>3.6962999999999996E-2</v>
      </c>
      <c r="K402" s="244">
        <f t="shared" si="22"/>
        <v>3.7346999999999998E-2</v>
      </c>
      <c r="M402" s="249">
        <v>42955</v>
      </c>
      <c r="N402" s="245">
        <v>2.8921000000000001</v>
      </c>
      <c r="O402" s="245">
        <v>3.2919999999999998</v>
      </c>
      <c r="P402" s="245">
        <v>3.6962999999999999</v>
      </c>
      <c r="Q402" s="245">
        <v>3.7347000000000001</v>
      </c>
    </row>
    <row r="403" spans="7:21" x14ac:dyDescent="0.3">
      <c r="G403" s="249">
        <v>42956</v>
      </c>
      <c r="H403" s="244">
        <f t="shared" ref="H403:K418" si="23">N403/100</f>
        <v>2.8969000000000002E-2</v>
      </c>
      <c r="I403" s="244">
        <f t="shared" si="23"/>
        <v>3.2492E-2</v>
      </c>
      <c r="J403" s="244">
        <f t="shared" si="23"/>
        <v>3.6789000000000002E-2</v>
      </c>
      <c r="K403" s="244">
        <f t="shared" si="23"/>
        <v>3.8226000000000003E-2</v>
      </c>
      <c r="M403" s="249">
        <v>42956</v>
      </c>
      <c r="N403" s="245">
        <v>2.8969</v>
      </c>
      <c r="O403" s="245">
        <v>3.2492000000000001</v>
      </c>
      <c r="P403" s="245">
        <v>3.6789000000000001</v>
      </c>
      <c r="Q403" s="245">
        <v>3.8226</v>
      </c>
    </row>
    <row r="404" spans="7:21" x14ac:dyDescent="0.3">
      <c r="G404" s="249">
        <v>42957</v>
      </c>
      <c r="H404" s="244">
        <f t="shared" si="23"/>
        <v>2.8598999999999999E-2</v>
      </c>
      <c r="I404" s="244">
        <f t="shared" si="23"/>
        <v>3.1861E-2</v>
      </c>
      <c r="J404" s="244">
        <f t="shared" si="23"/>
        <v>3.6322E-2</v>
      </c>
      <c r="K404" s="244">
        <f t="shared" si="23"/>
        <v>3.7862E-2</v>
      </c>
      <c r="M404" s="249">
        <v>42957</v>
      </c>
      <c r="N404" s="245">
        <v>2.8599000000000001</v>
      </c>
      <c r="O404" s="245">
        <v>3.1861000000000002</v>
      </c>
      <c r="P404" s="245">
        <v>3.6322000000000001</v>
      </c>
      <c r="Q404" s="245">
        <v>3.7862</v>
      </c>
    </row>
    <row r="405" spans="7:21" x14ac:dyDescent="0.3">
      <c r="G405" s="249">
        <v>42958</v>
      </c>
      <c r="H405" s="244">
        <f t="shared" si="23"/>
        <v>2.8208999999999998E-2</v>
      </c>
      <c r="I405" s="244">
        <f t="shared" si="23"/>
        <v>3.0689000000000001E-2</v>
      </c>
      <c r="J405" s="244">
        <f t="shared" si="23"/>
        <v>3.5647999999999999E-2</v>
      </c>
      <c r="K405" s="244">
        <f t="shared" si="23"/>
        <v>3.7939000000000001E-2</v>
      </c>
      <c r="M405" s="249">
        <v>42958</v>
      </c>
      <c r="N405" s="245">
        <v>2.8209</v>
      </c>
      <c r="O405" s="245">
        <v>3.0689000000000002</v>
      </c>
      <c r="P405" s="245">
        <v>3.5648</v>
      </c>
      <c r="Q405" s="245">
        <v>3.7938999999999998</v>
      </c>
    </row>
    <row r="406" spans="7:21" x14ac:dyDescent="0.3">
      <c r="G406" s="249">
        <v>42961</v>
      </c>
      <c r="H406" s="244">
        <f t="shared" si="23"/>
        <v>2.8536000000000002E-2</v>
      </c>
      <c r="I406" s="244">
        <f t="shared" si="23"/>
        <v>3.2500000000000001E-2</v>
      </c>
      <c r="J406" s="244">
        <f t="shared" si="23"/>
        <v>3.7013999999999998E-2</v>
      </c>
      <c r="K406" s="244">
        <f t="shared" si="23"/>
        <v>3.866E-2</v>
      </c>
      <c r="M406" s="249">
        <v>42961</v>
      </c>
      <c r="N406" s="245">
        <v>2.8536000000000001</v>
      </c>
      <c r="O406" s="245">
        <v>3.25</v>
      </c>
      <c r="P406" s="245">
        <v>3.7014</v>
      </c>
      <c r="Q406" s="245">
        <v>3.8660000000000001</v>
      </c>
    </row>
    <row r="407" spans="7:21" x14ac:dyDescent="0.3">
      <c r="G407" s="249">
        <v>42962</v>
      </c>
      <c r="H407" s="244">
        <f t="shared" si="23"/>
        <v>2.9686000000000001E-2</v>
      </c>
      <c r="I407" s="244">
        <f t="shared" si="23"/>
        <v>3.4594E-2</v>
      </c>
      <c r="J407" s="244">
        <f t="shared" si="23"/>
        <v>3.9535999999999995E-2</v>
      </c>
      <c r="K407" s="244">
        <f t="shared" si="23"/>
        <v>4.0389999999999995E-2</v>
      </c>
      <c r="M407" s="249">
        <v>42962</v>
      </c>
      <c r="N407" s="245">
        <v>2.9685999999999999</v>
      </c>
      <c r="O407" s="245">
        <v>3.4594</v>
      </c>
      <c r="P407" s="245">
        <v>3.9535999999999998</v>
      </c>
      <c r="Q407" s="245">
        <v>4.0389999999999997</v>
      </c>
    </row>
    <row r="408" spans="7:21" x14ac:dyDescent="0.3">
      <c r="G408" s="249">
        <v>42963</v>
      </c>
      <c r="H408" s="244">
        <f t="shared" si="23"/>
        <v>3.0802E-2</v>
      </c>
      <c r="I408" s="244">
        <f t="shared" si="23"/>
        <v>3.9392999999999997E-2</v>
      </c>
      <c r="J408" s="244">
        <f t="shared" si="23"/>
        <v>4.3680999999999998E-2</v>
      </c>
      <c r="K408" s="244">
        <f t="shared" si="23"/>
        <v>4.2251999999999998E-2</v>
      </c>
      <c r="M408" s="249">
        <v>42963</v>
      </c>
      <c r="N408" s="245">
        <v>3.0802</v>
      </c>
      <c r="O408" s="245">
        <v>3.9392999999999998</v>
      </c>
      <c r="P408" s="245">
        <v>4.3681000000000001</v>
      </c>
      <c r="Q408" s="245">
        <v>4.2252000000000001</v>
      </c>
    </row>
    <row r="409" spans="7:21" x14ac:dyDescent="0.3">
      <c r="G409" s="249">
        <v>42964</v>
      </c>
      <c r="H409" s="244">
        <f t="shared" si="23"/>
        <v>3.1423E-2</v>
      </c>
      <c r="I409" s="244">
        <f t="shared" si="23"/>
        <v>4.0205999999999999E-2</v>
      </c>
      <c r="J409" s="244">
        <f t="shared" si="23"/>
        <v>4.5157999999999997E-2</v>
      </c>
      <c r="K409" s="244">
        <f t="shared" si="23"/>
        <v>4.5189000000000007E-2</v>
      </c>
      <c r="M409" s="249">
        <v>42964</v>
      </c>
      <c r="N409" s="245">
        <v>3.1423000000000001</v>
      </c>
      <c r="O409" s="245">
        <v>4.0206</v>
      </c>
      <c r="P409" s="245">
        <v>4.5157999999999996</v>
      </c>
      <c r="Q409" s="245">
        <v>4.5189000000000004</v>
      </c>
    </row>
    <row r="410" spans="7:21" x14ac:dyDescent="0.3">
      <c r="G410" s="249">
        <v>42965</v>
      </c>
      <c r="H410" s="244">
        <f t="shared" si="23"/>
        <v>2.9908000000000001E-2</v>
      </c>
      <c r="I410" s="244">
        <f t="shared" si="23"/>
        <v>3.5274E-2</v>
      </c>
      <c r="J410" s="244">
        <f t="shared" si="23"/>
        <v>4.2492999999999996E-2</v>
      </c>
      <c r="K410" s="244">
        <f t="shared" si="23"/>
        <v>4.3575000000000003E-2</v>
      </c>
      <c r="M410" s="260">
        <v>42965</v>
      </c>
      <c r="N410" s="261">
        <v>2.9908000000000001</v>
      </c>
      <c r="O410" s="261">
        <v>3.5274000000000001</v>
      </c>
      <c r="P410" s="261">
        <v>4.2492999999999999</v>
      </c>
      <c r="Q410" s="261">
        <v>4.3574999999999999</v>
      </c>
      <c r="R410" s="222">
        <f>N410-N405</f>
        <v>0.16990000000000016</v>
      </c>
      <c r="S410" s="222">
        <f t="shared" ref="S410:U410" si="24">O410-O405</f>
        <v>0.45849999999999991</v>
      </c>
      <c r="T410" s="222">
        <f t="shared" si="24"/>
        <v>0.68449999999999989</v>
      </c>
      <c r="U410" s="222">
        <f t="shared" si="24"/>
        <v>0.5636000000000001</v>
      </c>
    </row>
    <row r="411" spans="7:21" x14ac:dyDescent="0.3">
      <c r="G411" s="249">
        <v>42968</v>
      </c>
      <c r="H411" s="244">
        <f t="shared" si="23"/>
        <v>3.0217000000000001E-2</v>
      </c>
      <c r="I411" s="244">
        <f t="shared" si="23"/>
        <v>3.5718E-2</v>
      </c>
      <c r="J411" s="244">
        <f t="shared" si="23"/>
        <v>4.2131999999999996E-2</v>
      </c>
      <c r="K411" s="244">
        <f t="shared" si="23"/>
        <v>4.2706000000000001E-2</v>
      </c>
      <c r="M411" s="249">
        <v>42968</v>
      </c>
      <c r="N411" s="245">
        <v>3.0217000000000001</v>
      </c>
      <c r="O411" s="245">
        <v>3.5718000000000001</v>
      </c>
      <c r="P411" s="245">
        <v>4.2131999999999996</v>
      </c>
      <c r="Q411" s="245">
        <v>4.2706</v>
      </c>
    </row>
    <row r="412" spans="7:21" x14ac:dyDescent="0.3">
      <c r="G412" s="249">
        <v>42969</v>
      </c>
      <c r="H412" s="244">
        <f t="shared" si="23"/>
        <v>3.0087000000000003E-2</v>
      </c>
      <c r="I412" s="244">
        <f t="shared" si="23"/>
        <v>3.8081000000000004E-2</v>
      </c>
      <c r="J412" s="244">
        <f t="shared" si="23"/>
        <v>4.4785999999999999E-2</v>
      </c>
      <c r="K412" s="244">
        <f t="shared" si="23"/>
        <v>4.3788999999999995E-2</v>
      </c>
      <c r="M412" s="249">
        <v>42969</v>
      </c>
      <c r="N412" s="245">
        <v>3.0087000000000002</v>
      </c>
      <c r="O412" s="245">
        <v>3.8081</v>
      </c>
      <c r="P412" s="245">
        <v>4.4786000000000001</v>
      </c>
      <c r="Q412" s="245">
        <v>4.3788999999999998</v>
      </c>
    </row>
    <row r="413" spans="7:21" x14ac:dyDescent="0.3">
      <c r="G413" s="249">
        <v>42970</v>
      </c>
      <c r="H413" s="244">
        <f t="shared" si="23"/>
        <v>3.0583999999999997E-2</v>
      </c>
      <c r="I413" s="244">
        <f t="shared" si="23"/>
        <v>3.8027999999999999E-2</v>
      </c>
      <c r="J413" s="244">
        <f t="shared" si="23"/>
        <v>4.4394999999999997E-2</v>
      </c>
      <c r="K413" s="244">
        <f t="shared" si="23"/>
        <v>4.3676000000000006E-2</v>
      </c>
      <c r="M413" s="249">
        <v>42970</v>
      </c>
      <c r="N413" s="245">
        <v>3.0583999999999998</v>
      </c>
      <c r="O413" s="245">
        <v>3.8028</v>
      </c>
      <c r="P413" s="245">
        <v>4.4394999999999998</v>
      </c>
      <c r="Q413" s="245">
        <v>4.3676000000000004</v>
      </c>
    </row>
    <row r="414" spans="7:21" x14ac:dyDescent="0.3">
      <c r="G414" s="249">
        <v>42971</v>
      </c>
      <c r="H414" s="244">
        <f t="shared" si="23"/>
        <v>3.0158000000000001E-2</v>
      </c>
      <c r="I414" s="244">
        <f t="shared" si="23"/>
        <v>3.6297000000000003E-2</v>
      </c>
      <c r="J414" s="244">
        <f t="shared" si="23"/>
        <v>4.4184000000000001E-2</v>
      </c>
      <c r="K414" s="244">
        <f t="shared" si="23"/>
        <v>4.3879000000000001E-2</v>
      </c>
      <c r="M414" s="249">
        <v>42971</v>
      </c>
      <c r="N414" s="245">
        <v>3.0158</v>
      </c>
      <c r="O414" s="245">
        <v>3.6297000000000001</v>
      </c>
      <c r="P414" s="245">
        <v>4.4184000000000001</v>
      </c>
      <c r="Q414" s="245">
        <v>4.3879000000000001</v>
      </c>
    </row>
    <row r="415" spans="7:21" x14ac:dyDescent="0.3">
      <c r="G415" s="249">
        <v>42972</v>
      </c>
      <c r="H415" s="244">
        <f t="shared" si="23"/>
        <v>2.9359000000000003E-2</v>
      </c>
      <c r="I415" s="244">
        <f t="shared" si="23"/>
        <v>3.5840000000000004E-2</v>
      </c>
      <c r="J415" s="244">
        <f t="shared" si="23"/>
        <v>4.1749999999999995E-2</v>
      </c>
      <c r="K415" s="244">
        <f t="shared" si="23"/>
        <v>4.2290999999999995E-2</v>
      </c>
      <c r="M415" s="260">
        <v>42972</v>
      </c>
      <c r="N415" s="261">
        <v>2.9359000000000002</v>
      </c>
      <c r="O415" s="261">
        <v>3.5840000000000001</v>
      </c>
      <c r="P415" s="261">
        <v>4.1749999999999998</v>
      </c>
      <c r="Q415" s="261">
        <v>4.2290999999999999</v>
      </c>
      <c r="R415" s="222">
        <f>N415-N410</f>
        <v>-5.4899999999999949E-2</v>
      </c>
      <c r="S415" s="222">
        <f t="shared" ref="S415:U415" si="25">O415-O410</f>
        <v>5.6599999999999984E-2</v>
      </c>
      <c r="T415" s="222">
        <f t="shared" si="25"/>
        <v>-7.4300000000000033E-2</v>
      </c>
      <c r="U415" s="222">
        <f t="shared" si="25"/>
        <v>-0.12840000000000007</v>
      </c>
    </row>
    <row r="416" spans="7:21" x14ac:dyDescent="0.3">
      <c r="G416" s="274">
        <v>42975</v>
      </c>
      <c r="H416" s="244">
        <f t="shared" si="23"/>
        <v>2.9771000000000002E-2</v>
      </c>
      <c r="I416" s="244">
        <f t="shared" si="23"/>
        <v>3.6137999999999997E-2</v>
      </c>
      <c r="J416" s="244">
        <f t="shared" si="23"/>
        <v>4.1814999999999998E-2</v>
      </c>
      <c r="K416" s="244">
        <f t="shared" si="23"/>
        <v>4.1950000000000001E-2</v>
      </c>
      <c r="M416" s="249">
        <v>42975</v>
      </c>
      <c r="N416" s="245">
        <v>2.9771000000000001</v>
      </c>
      <c r="O416" s="245">
        <v>3.6137999999999999</v>
      </c>
      <c r="P416" s="245">
        <v>4.1814999999999998</v>
      </c>
      <c r="Q416" s="245">
        <v>4.1950000000000003</v>
      </c>
    </row>
    <row r="417" spans="7:21" x14ac:dyDescent="0.3">
      <c r="G417" s="274">
        <v>42976</v>
      </c>
      <c r="H417" s="244">
        <f t="shared" si="23"/>
        <v>3.2092999999999997E-2</v>
      </c>
      <c r="I417" s="244">
        <f t="shared" si="23"/>
        <v>3.8625E-2</v>
      </c>
      <c r="J417" s="244">
        <f t="shared" si="23"/>
        <v>4.5533999999999998E-2</v>
      </c>
      <c r="K417" s="244">
        <f t="shared" si="23"/>
        <v>4.5495000000000001E-2</v>
      </c>
      <c r="M417" s="249">
        <v>42976</v>
      </c>
      <c r="N417" s="245">
        <v>3.2092999999999998</v>
      </c>
      <c r="O417" s="245">
        <v>3.8624999999999998</v>
      </c>
      <c r="P417" s="245">
        <v>4.5533999999999999</v>
      </c>
      <c r="Q417" s="245">
        <v>4.5495000000000001</v>
      </c>
    </row>
    <row r="418" spans="7:21" x14ac:dyDescent="0.3">
      <c r="G418" s="274">
        <v>42977</v>
      </c>
      <c r="H418" s="244">
        <f t="shared" si="23"/>
        <v>3.1625E-2</v>
      </c>
      <c r="I418" s="244">
        <f t="shared" si="23"/>
        <v>4.2114000000000006E-2</v>
      </c>
      <c r="J418" s="244">
        <f t="shared" si="23"/>
        <v>4.8265000000000002E-2</v>
      </c>
      <c r="K418" s="244">
        <f t="shared" si="23"/>
        <v>4.3861999999999998E-2</v>
      </c>
      <c r="M418" s="249">
        <v>42977</v>
      </c>
      <c r="N418" s="245">
        <v>3.1625000000000001</v>
      </c>
      <c r="O418" s="245">
        <v>4.2114000000000003</v>
      </c>
      <c r="P418" s="245">
        <v>4.8265000000000002</v>
      </c>
      <c r="Q418" s="245">
        <v>4.3861999999999997</v>
      </c>
    </row>
    <row r="419" spans="7:21" x14ac:dyDescent="0.3">
      <c r="G419" s="274">
        <v>42978</v>
      </c>
      <c r="H419" s="244">
        <f t="shared" ref="H419:K425" si="26">N419/100</f>
        <v>3.1646000000000001E-2</v>
      </c>
      <c r="I419" s="244">
        <f t="shared" si="26"/>
        <v>4.0732999999999998E-2</v>
      </c>
      <c r="J419" s="244">
        <f t="shared" si="26"/>
        <v>4.6470999999999998E-2</v>
      </c>
      <c r="K419" s="244">
        <f t="shared" si="26"/>
        <v>4.5067000000000003E-2</v>
      </c>
      <c r="M419" s="271">
        <v>42978</v>
      </c>
      <c r="N419" s="272">
        <v>3.1646000000000001</v>
      </c>
      <c r="O419" s="272">
        <v>4.0732999999999997</v>
      </c>
      <c r="P419" s="272">
        <v>4.6471</v>
      </c>
      <c r="Q419" s="272">
        <v>4.5067000000000004</v>
      </c>
    </row>
    <row r="420" spans="7:21" x14ac:dyDescent="0.3">
      <c r="G420" s="274">
        <v>42979</v>
      </c>
      <c r="H420" s="244">
        <f t="shared" si="26"/>
        <v>2.8628000000000001E-2</v>
      </c>
      <c r="I420" s="244">
        <f t="shared" si="26"/>
        <v>3.3574E-2</v>
      </c>
      <c r="J420" s="244">
        <f t="shared" si="26"/>
        <v>3.9376000000000001E-2</v>
      </c>
      <c r="K420" s="244">
        <f t="shared" si="26"/>
        <v>4.1359000000000007E-2</v>
      </c>
      <c r="M420" s="253">
        <v>42979</v>
      </c>
      <c r="N420" s="245">
        <v>2.8628</v>
      </c>
      <c r="O420" s="245">
        <v>3.3574000000000002</v>
      </c>
      <c r="P420" s="245">
        <v>3.9376000000000002</v>
      </c>
      <c r="Q420" s="245">
        <v>4.1359000000000004</v>
      </c>
    </row>
    <row r="421" spans="7:21" x14ac:dyDescent="0.3">
      <c r="G421" s="274">
        <v>42982</v>
      </c>
      <c r="H421" s="244">
        <f t="shared" si="26"/>
        <v>2.7764999999999998E-2</v>
      </c>
      <c r="I421" s="244">
        <f t="shared" si="26"/>
        <v>3.2603E-2</v>
      </c>
      <c r="J421" s="244">
        <f t="shared" si="26"/>
        <v>3.8782999999999998E-2</v>
      </c>
      <c r="K421" s="244">
        <f t="shared" si="26"/>
        <v>4.0523999999999998E-2</v>
      </c>
      <c r="M421" s="249">
        <v>42982</v>
      </c>
      <c r="N421" s="245">
        <v>2.7765</v>
      </c>
      <c r="O421" s="245">
        <v>3.2603</v>
      </c>
      <c r="P421" s="245">
        <v>3.8782999999999999</v>
      </c>
      <c r="Q421" s="245">
        <v>4.0523999999999996</v>
      </c>
    </row>
    <row r="422" spans="7:21" x14ac:dyDescent="0.3">
      <c r="G422" s="274">
        <v>42983</v>
      </c>
      <c r="H422" s="244">
        <f t="shared" si="26"/>
        <v>2.6661999999999998E-2</v>
      </c>
      <c r="I422" s="244">
        <f t="shared" si="26"/>
        <v>3.1412000000000002E-2</v>
      </c>
      <c r="J422" s="244">
        <f t="shared" si="26"/>
        <v>3.8087000000000003E-2</v>
      </c>
      <c r="K422" s="244">
        <f t="shared" si="26"/>
        <v>3.9698000000000004E-2</v>
      </c>
      <c r="M422" s="249">
        <v>42983</v>
      </c>
      <c r="N422" s="245">
        <v>2.6661999999999999</v>
      </c>
      <c r="O422" s="245">
        <v>3.1412</v>
      </c>
      <c r="P422" s="245">
        <v>3.8087</v>
      </c>
      <c r="Q422" s="245">
        <v>3.9698000000000002</v>
      </c>
    </row>
    <row r="423" spans="7:21" x14ac:dyDescent="0.3">
      <c r="G423" s="274">
        <v>42984</v>
      </c>
      <c r="H423" s="244">
        <f t="shared" si="26"/>
        <v>2.6543000000000001E-2</v>
      </c>
      <c r="I423" s="244">
        <f t="shared" si="26"/>
        <v>3.1391000000000002E-2</v>
      </c>
      <c r="J423" s="244">
        <f t="shared" si="26"/>
        <v>3.7616999999999998E-2</v>
      </c>
      <c r="K423" s="244">
        <f t="shared" si="26"/>
        <v>4.0010999999999998E-2</v>
      </c>
      <c r="M423" s="249">
        <v>42984</v>
      </c>
      <c r="N423" s="245">
        <v>2.6543000000000001</v>
      </c>
      <c r="O423" s="245">
        <v>3.1391</v>
      </c>
      <c r="P423" s="245">
        <v>3.7616999999999998</v>
      </c>
      <c r="Q423" s="245">
        <v>4.0011000000000001</v>
      </c>
    </row>
    <row r="424" spans="7:21" x14ac:dyDescent="0.3">
      <c r="G424" s="274">
        <v>42985</v>
      </c>
      <c r="H424" s="244">
        <f t="shared" si="26"/>
        <v>2.6695000000000003E-2</v>
      </c>
      <c r="I424" s="244">
        <f t="shared" si="26"/>
        <v>3.1349000000000002E-2</v>
      </c>
      <c r="J424" s="244">
        <f t="shared" si="26"/>
        <v>3.7814E-2</v>
      </c>
      <c r="K424" s="244">
        <f t="shared" si="26"/>
        <v>4.0007000000000001E-2</v>
      </c>
      <c r="M424" s="249">
        <v>42985</v>
      </c>
      <c r="N424" s="245">
        <v>2.6695000000000002</v>
      </c>
      <c r="O424" s="245">
        <v>3.1349</v>
      </c>
      <c r="P424" s="245">
        <v>3.7814000000000001</v>
      </c>
      <c r="Q424" s="245">
        <v>4.0007000000000001</v>
      </c>
    </row>
    <row r="425" spans="7:21" x14ac:dyDescent="0.3">
      <c r="G425" s="274">
        <v>42986</v>
      </c>
      <c r="H425" s="244">
        <f t="shared" si="26"/>
        <v>2.6516000000000001E-2</v>
      </c>
      <c r="I425" s="244">
        <f t="shared" si="26"/>
        <v>3.1331999999999999E-2</v>
      </c>
      <c r="J425" s="244">
        <f t="shared" si="26"/>
        <v>3.7204000000000001E-2</v>
      </c>
      <c r="K425" s="244">
        <f t="shared" si="26"/>
        <v>3.9453999999999996E-2</v>
      </c>
      <c r="M425" s="253">
        <v>42986</v>
      </c>
      <c r="N425" s="245">
        <v>2.6516000000000002</v>
      </c>
      <c r="O425" s="245">
        <v>3.1332</v>
      </c>
      <c r="P425" s="245">
        <v>3.7204000000000002</v>
      </c>
      <c r="Q425" s="245">
        <v>3.9453999999999998</v>
      </c>
      <c r="R425" s="222">
        <f>N425-N420</f>
        <v>-0.21119999999999983</v>
      </c>
      <c r="S425" s="222">
        <f t="shared" ref="S425:T425" si="27">O425-O420</f>
        <v>-0.22420000000000018</v>
      </c>
      <c r="T425" s="222">
        <f t="shared" si="27"/>
        <v>-0.21720000000000006</v>
      </c>
      <c r="U425" s="222">
        <f>Q425-Q420</f>
        <v>-0.19050000000000056</v>
      </c>
    </row>
    <row r="426" spans="7:21" x14ac:dyDescent="0.3">
      <c r="G426" s="249">
        <v>42989</v>
      </c>
      <c r="H426" s="244">
        <f t="shared" ref="H426:H430" si="28">N426/100</f>
        <v>2.6865E-2</v>
      </c>
      <c r="I426" s="244">
        <f t="shared" ref="I426:I430" si="29">O426/100</f>
        <v>3.1611E-2</v>
      </c>
      <c r="J426" s="244">
        <f t="shared" ref="J426:J430" si="30">P426/100</f>
        <v>3.7562999999999999E-2</v>
      </c>
      <c r="K426" s="244">
        <f t="shared" ref="K426:K430" si="31">Q426/100</f>
        <v>3.9729E-2</v>
      </c>
      <c r="M426" s="249">
        <v>42989</v>
      </c>
      <c r="N426" s="245">
        <v>2.6865000000000001</v>
      </c>
      <c r="O426" s="245">
        <v>3.1610999999999998</v>
      </c>
      <c r="P426" s="245">
        <v>3.7563</v>
      </c>
      <c r="Q426" s="245">
        <v>3.9729000000000001</v>
      </c>
    </row>
    <row r="427" spans="7:21" x14ac:dyDescent="0.3">
      <c r="G427" s="249">
        <v>42990</v>
      </c>
      <c r="H427" s="244">
        <f t="shared" si="28"/>
        <v>2.7018E-2</v>
      </c>
      <c r="I427" s="244">
        <f t="shared" si="29"/>
        <v>3.3271999999999996E-2</v>
      </c>
      <c r="J427" s="244">
        <f t="shared" si="30"/>
        <v>3.8814000000000001E-2</v>
      </c>
      <c r="K427" s="244">
        <f t="shared" si="31"/>
        <v>4.0827000000000002E-2</v>
      </c>
      <c r="M427" s="249">
        <v>42990</v>
      </c>
      <c r="N427" s="245">
        <v>2.7018</v>
      </c>
      <c r="O427" s="245">
        <v>3.3271999999999999</v>
      </c>
      <c r="P427" s="245">
        <v>3.8814000000000002</v>
      </c>
      <c r="Q427" s="245">
        <v>4.0827</v>
      </c>
    </row>
    <row r="428" spans="7:21" x14ac:dyDescent="0.3">
      <c r="G428" s="249">
        <v>42991</v>
      </c>
      <c r="H428" s="244">
        <f t="shared" si="28"/>
        <v>2.7092000000000001E-2</v>
      </c>
      <c r="I428" s="244">
        <f t="shared" si="29"/>
        <v>3.4549999999999997E-2</v>
      </c>
      <c r="J428" s="244">
        <f t="shared" si="30"/>
        <v>3.9574999999999999E-2</v>
      </c>
      <c r="K428" s="244">
        <f t="shared" si="31"/>
        <v>4.2542999999999997E-2</v>
      </c>
      <c r="M428" s="249">
        <v>42991</v>
      </c>
      <c r="N428" s="245">
        <v>2.7092000000000001</v>
      </c>
      <c r="O428" s="245">
        <v>3.4550000000000001</v>
      </c>
      <c r="P428" s="245">
        <v>3.9575</v>
      </c>
      <c r="Q428" s="245">
        <v>4.2542999999999997</v>
      </c>
    </row>
    <row r="429" spans="7:21" x14ac:dyDescent="0.3">
      <c r="G429" s="249">
        <v>42992</v>
      </c>
      <c r="H429" s="244">
        <f t="shared" si="28"/>
        <v>2.7798E-2</v>
      </c>
      <c r="I429" s="244">
        <f t="shared" si="29"/>
        <v>3.4230999999999998E-2</v>
      </c>
      <c r="J429" s="244">
        <f t="shared" si="30"/>
        <v>3.9224999999999996E-2</v>
      </c>
      <c r="K429" s="244">
        <f t="shared" si="31"/>
        <v>4.249E-2</v>
      </c>
      <c r="M429" s="249">
        <v>42992</v>
      </c>
      <c r="N429" s="245">
        <v>2.7797999999999998</v>
      </c>
      <c r="O429" s="245">
        <v>3.4230999999999998</v>
      </c>
      <c r="P429" s="245">
        <v>3.9224999999999999</v>
      </c>
      <c r="Q429" s="245">
        <v>4.2489999999999997</v>
      </c>
    </row>
    <row r="430" spans="7:21" x14ac:dyDescent="0.3">
      <c r="G430" s="249">
        <v>42993</v>
      </c>
      <c r="H430" s="244">
        <f t="shared" si="28"/>
        <v>2.8502E-2</v>
      </c>
      <c r="I430" s="244">
        <f t="shared" si="29"/>
        <v>3.5789000000000001E-2</v>
      </c>
      <c r="J430" s="244">
        <f t="shared" si="30"/>
        <v>4.0242000000000007E-2</v>
      </c>
      <c r="K430" s="244">
        <f t="shared" si="31"/>
        <v>4.2123999999999995E-2</v>
      </c>
      <c r="M430" s="249">
        <v>42993</v>
      </c>
      <c r="N430" s="245">
        <v>2.8502000000000001</v>
      </c>
      <c r="O430" s="245">
        <v>3.5789</v>
      </c>
      <c r="P430" s="245">
        <v>4.0242000000000004</v>
      </c>
      <c r="Q430" s="245">
        <v>4.2123999999999997</v>
      </c>
      <c r="R430" s="222">
        <f>N430-N425</f>
        <v>0.19859999999999989</v>
      </c>
      <c r="S430" s="222">
        <f t="shared" ref="S430" si="32">O430-O425</f>
        <v>0.44569999999999999</v>
      </c>
      <c r="T430" s="222">
        <f t="shared" ref="T430" si="33">P430-P425</f>
        <v>0.30380000000000029</v>
      </c>
      <c r="U430" s="222">
        <f>Q430-Q425</f>
        <v>0.2669999999999999</v>
      </c>
    </row>
    <row r="431" spans="7:21" x14ac:dyDescent="0.3">
      <c r="G431" s="249">
        <v>42996</v>
      </c>
      <c r="H431" s="244">
        <f t="shared" ref="H431:H441" si="34">N431/100</f>
        <v>2.9725000000000001E-2</v>
      </c>
      <c r="I431" s="244">
        <f t="shared" ref="I431:I441" si="35">O431/100</f>
        <v>3.6817999999999997E-2</v>
      </c>
      <c r="J431" s="244">
        <f t="shared" ref="J431:J441" si="36">P431/100</f>
        <v>4.2636E-2</v>
      </c>
      <c r="K431" s="244">
        <f t="shared" ref="K431:K441" si="37">Q431/100</f>
        <v>4.9062000000000001E-2</v>
      </c>
      <c r="M431" s="249">
        <v>42996</v>
      </c>
      <c r="N431" s="245">
        <v>2.9725000000000001</v>
      </c>
      <c r="O431" s="245">
        <v>3.6818</v>
      </c>
      <c r="P431" s="245">
        <v>4.2636000000000003</v>
      </c>
      <c r="Q431" s="245">
        <v>4.9062000000000001</v>
      </c>
    </row>
    <row r="432" spans="7:21" x14ac:dyDescent="0.3">
      <c r="G432" s="249">
        <v>42997</v>
      </c>
      <c r="H432" s="244">
        <f t="shared" si="34"/>
        <v>3.1097E-2</v>
      </c>
      <c r="I432" s="244">
        <f t="shared" si="35"/>
        <v>3.8962999999999998E-2</v>
      </c>
      <c r="J432" s="244">
        <f t="shared" si="36"/>
        <v>4.5761000000000003E-2</v>
      </c>
      <c r="K432" s="244">
        <f t="shared" si="37"/>
        <v>4.9392999999999999E-2</v>
      </c>
      <c r="M432" s="249">
        <v>42997</v>
      </c>
      <c r="N432" s="245">
        <v>3.1097000000000001</v>
      </c>
      <c r="O432" s="245">
        <v>3.8963000000000001</v>
      </c>
      <c r="P432" s="245">
        <v>4.5761000000000003</v>
      </c>
      <c r="Q432" s="245">
        <v>4.9393000000000002</v>
      </c>
    </row>
    <row r="433" spans="7:21" x14ac:dyDescent="0.3">
      <c r="G433" s="249">
        <v>42998</v>
      </c>
      <c r="H433" s="244">
        <f t="shared" si="34"/>
        <v>2.9681000000000003E-2</v>
      </c>
      <c r="I433" s="244">
        <f t="shared" si="35"/>
        <v>3.8420999999999997E-2</v>
      </c>
      <c r="J433" s="244">
        <f t="shared" si="36"/>
        <v>4.3668999999999999E-2</v>
      </c>
      <c r="K433" s="244">
        <f t="shared" si="37"/>
        <v>4.9240000000000006E-2</v>
      </c>
      <c r="M433" s="249">
        <v>42998</v>
      </c>
      <c r="N433" s="245">
        <v>2.9681000000000002</v>
      </c>
      <c r="O433" s="245">
        <v>3.8420999999999998</v>
      </c>
      <c r="P433" s="245">
        <v>4.3669000000000002</v>
      </c>
      <c r="Q433" s="245">
        <v>4.9240000000000004</v>
      </c>
    </row>
    <row r="434" spans="7:21" x14ac:dyDescent="0.3">
      <c r="G434" s="249">
        <v>42999</v>
      </c>
      <c r="H434" s="244">
        <f t="shared" si="34"/>
        <v>2.9529999999999997E-2</v>
      </c>
      <c r="I434" s="244">
        <f t="shared" si="35"/>
        <v>3.6714000000000004E-2</v>
      </c>
      <c r="J434" s="244">
        <f t="shared" si="36"/>
        <v>4.0711999999999998E-2</v>
      </c>
      <c r="K434" s="244">
        <f t="shared" si="37"/>
        <v>4.8832000000000007E-2</v>
      </c>
      <c r="M434" s="249">
        <v>42999</v>
      </c>
      <c r="N434" s="245">
        <v>2.9529999999999998</v>
      </c>
      <c r="O434" s="245">
        <v>3.6714000000000002</v>
      </c>
      <c r="P434" s="245">
        <v>4.0712000000000002</v>
      </c>
      <c r="Q434" s="245">
        <v>4.8832000000000004</v>
      </c>
    </row>
    <row r="435" spans="7:21" x14ac:dyDescent="0.3">
      <c r="G435" s="249">
        <v>43000</v>
      </c>
      <c r="H435" s="244">
        <f t="shared" si="34"/>
        <v>2.8485E-2</v>
      </c>
      <c r="I435" s="244">
        <f t="shared" si="35"/>
        <v>3.4754E-2</v>
      </c>
      <c r="J435" s="244">
        <f t="shared" si="36"/>
        <v>4.1041000000000001E-2</v>
      </c>
      <c r="K435" s="244">
        <f t="shared" si="37"/>
        <v>4.9103000000000001E-2</v>
      </c>
      <c r="M435" s="249">
        <v>43000</v>
      </c>
      <c r="N435" s="245">
        <v>2.8485</v>
      </c>
      <c r="O435" s="245">
        <v>3.4754</v>
      </c>
      <c r="P435" s="245">
        <v>4.1040999999999999</v>
      </c>
      <c r="Q435" s="245">
        <v>4.9103000000000003</v>
      </c>
      <c r="R435" s="222">
        <f>N435-N430</f>
        <v>-1.7000000000000348E-3</v>
      </c>
      <c r="S435" s="222">
        <f>O435-O430</f>
        <v>-0.10349999999999993</v>
      </c>
      <c r="T435" s="222">
        <f t="shared" ref="T435" si="38">P435-P430</f>
        <v>7.9899999999999416E-2</v>
      </c>
      <c r="U435" s="222">
        <f>Q435-Q430</f>
        <v>0.69790000000000063</v>
      </c>
    </row>
    <row r="436" spans="7:21" x14ac:dyDescent="0.3">
      <c r="G436" s="249">
        <v>43003</v>
      </c>
      <c r="H436" s="244">
        <f t="shared" si="34"/>
        <v>2.8965999999999999E-2</v>
      </c>
      <c r="I436" s="244">
        <f t="shared" si="35"/>
        <v>3.4455E-2</v>
      </c>
      <c r="J436" s="244">
        <f t="shared" si="36"/>
        <v>4.4366000000000003E-2</v>
      </c>
      <c r="K436" s="244">
        <f t="shared" si="37"/>
        <v>4.9596000000000001E-2</v>
      </c>
      <c r="M436" s="249">
        <v>43003</v>
      </c>
      <c r="N436" s="245">
        <v>2.8965999999999998</v>
      </c>
      <c r="O436" s="245">
        <v>3.4455</v>
      </c>
      <c r="P436" s="245">
        <v>4.4366000000000003</v>
      </c>
      <c r="Q436" s="245">
        <v>4.9596</v>
      </c>
    </row>
    <row r="437" spans="7:21" x14ac:dyDescent="0.3">
      <c r="G437" s="249">
        <v>43004</v>
      </c>
      <c r="H437" s="244">
        <f t="shared" si="34"/>
        <v>3.0623999999999998E-2</v>
      </c>
      <c r="I437" s="244">
        <f t="shared" si="35"/>
        <v>3.6243999999999998E-2</v>
      </c>
      <c r="J437" s="244">
        <f t="shared" si="36"/>
        <v>4.5776000000000004E-2</v>
      </c>
      <c r="K437" s="244">
        <f t="shared" si="37"/>
        <v>5.4452999999999994E-2</v>
      </c>
      <c r="M437" s="249">
        <v>43004</v>
      </c>
      <c r="N437" s="245">
        <v>3.0623999999999998</v>
      </c>
      <c r="O437" s="245">
        <v>3.6244000000000001</v>
      </c>
      <c r="P437" s="245">
        <v>4.5776000000000003</v>
      </c>
      <c r="Q437" s="245">
        <v>5.4452999999999996</v>
      </c>
    </row>
    <row r="438" spans="7:21" x14ac:dyDescent="0.3">
      <c r="G438" s="249">
        <v>43005</v>
      </c>
      <c r="H438" s="244">
        <f t="shared" si="34"/>
        <v>3.1009000000000002E-2</v>
      </c>
      <c r="I438" s="244">
        <f t="shared" si="35"/>
        <v>3.6627E-2</v>
      </c>
      <c r="J438" s="244">
        <f t="shared" si="36"/>
        <v>5.0255999999999995E-2</v>
      </c>
      <c r="K438" s="244">
        <f t="shared" si="37"/>
        <v>6.4740999999999993E-2</v>
      </c>
      <c r="M438" s="249">
        <v>43005</v>
      </c>
      <c r="N438" s="245">
        <v>3.1009000000000002</v>
      </c>
      <c r="O438" s="245">
        <v>3.6627000000000001</v>
      </c>
      <c r="P438" s="245">
        <v>5.0255999999999998</v>
      </c>
      <c r="Q438" s="245">
        <v>6.4741</v>
      </c>
    </row>
    <row r="439" spans="7:21" x14ac:dyDescent="0.3">
      <c r="G439" s="249">
        <v>43006</v>
      </c>
      <c r="H439" s="244">
        <f t="shared" si="34"/>
        <v>3.0632000000000003E-2</v>
      </c>
      <c r="I439" s="244">
        <f t="shared" si="35"/>
        <v>3.6387000000000003E-2</v>
      </c>
      <c r="J439" s="244">
        <f t="shared" si="36"/>
        <v>5.1441999999999995E-2</v>
      </c>
      <c r="K439" s="244">
        <f t="shared" si="37"/>
        <v>6.0917000000000006E-2</v>
      </c>
      <c r="M439" s="249">
        <v>43006</v>
      </c>
      <c r="N439" s="245">
        <v>3.0632000000000001</v>
      </c>
      <c r="O439" s="245">
        <v>3.6387</v>
      </c>
      <c r="P439" s="245">
        <v>5.1441999999999997</v>
      </c>
      <c r="Q439" s="245">
        <v>6.0917000000000003</v>
      </c>
    </row>
    <row r="440" spans="7:21" x14ac:dyDescent="0.3">
      <c r="G440" s="249">
        <v>43007</v>
      </c>
      <c r="H440" s="244">
        <f t="shared" si="34"/>
        <v>2.7772999999999999E-2</v>
      </c>
      <c r="I440" s="244">
        <f t="shared" si="35"/>
        <v>3.9972000000000001E-2</v>
      </c>
      <c r="J440" s="244">
        <f t="shared" si="36"/>
        <v>5.0469999999999994E-2</v>
      </c>
      <c r="K440" s="244">
        <f t="shared" si="37"/>
        <v>5.1809000000000001E-2</v>
      </c>
      <c r="M440" s="249">
        <v>43007</v>
      </c>
      <c r="N440" s="245">
        <v>2.7772999999999999</v>
      </c>
      <c r="O440" s="245">
        <v>3.9971999999999999</v>
      </c>
      <c r="P440" s="245">
        <v>5.0469999999999997</v>
      </c>
      <c r="Q440" s="245">
        <v>5.1809000000000003</v>
      </c>
    </row>
    <row r="441" spans="7:21" x14ac:dyDescent="0.3">
      <c r="G441" s="249">
        <v>43008</v>
      </c>
      <c r="H441" s="244">
        <f t="shared" si="34"/>
        <v>2.9609E-2</v>
      </c>
      <c r="I441" s="244">
        <f t="shared" si="35"/>
        <v>3.2042000000000001E-2</v>
      </c>
      <c r="J441" s="244">
        <f t="shared" si="36"/>
        <v>4.1304E-2</v>
      </c>
      <c r="K441" s="244">
        <f t="shared" si="37"/>
        <v>4.8798000000000001E-2</v>
      </c>
      <c r="M441" s="249">
        <v>43008</v>
      </c>
      <c r="N441" s="245">
        <v>2.9609000000000001</v>
      </c>
      <c r="O441" s="245">
        <v>3.2042000000000002</v>
      </c>
      <c r="P441" s="245">
        <v>4.1303999999999998</v>
      </c>
      <c r="Q441" s="245">
        <v>4.8798000000000004</v>
      </c>
      <c r="R441" s="250">
        <f>N441-N435</f>
        <v>0.11240000000000006</v>
      </c>
      <c r="S441" s="250">
        <f t="shared" ref="S441:U441" si="39">O441-O435</f>
        <v>-0.27119999999999989</v>
      </c>
      <c r="T441" s="250">
        <f t="shared" si="39"/>
        <v>2.629999999999999E-2</v>
      </c>
      <c r="U441" s="250">
        <f t="shared" si="39"/>
        <v>-3.0499999999999972E-2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B67"/>
  <sheetViews>
    <sheetView tabSelected="1" topLeftCell="H19" zoomScale="85" zoomScaleNormal="85" workbookViewId="0">
      <selection activeCell="AA32" sqref="AA32"/>
    </sheetView>
  </sheetViews>
  <sheetFormatPr defaultColWidth="9" defaultRowHeight="13.5" x14ac:dyDescent="0.3"/>
  <cols>
    <col min="1" max="1" width="10.46484375" style="223" customWidth="1"/>
    <col min="2" max="2" width="10.265625" style="223" customWidth="1"/>
    <col min="3" max="10" width="12.73046875" style="223" customWidth="1"/>
    <col min="11" max="11" width="10.46484375" style="223" bestFit="1" customWidth="1"/>
    <col min="12" max="12" width="8.46484375" style="223" bestFit="1" customWidth="1"/>
    <col min="13" max="14" width="9" style="223"/>
    <col min="15" max="15" width="12.73046875" style="223" customWidth="1"/>
    <col min="16" max="16" width="9" style="223"/>
    <col min="17" max="17" width="11.59765625" style="223" customWidth="1"/>
    <col min="18" max="18" width="15" style="223" customWidth="1"/>
    <col min="19" max="20" width="9" style="223"/>
    <col min="21" max="21" width="10.46484375" style="225" customWidth="1"/>
    <col min="22" max="23" width="9" style="225"/>
    <col min="24" max="25" width="9" style="223"/>
    <col min="26" max="26" width="10.46484375" style="223" customWidth="1"/>
    <col min="27" max="16384" width="9" style="223"/>
  </cols>
  <sheetData>
    <row r="1" spans="1:28" x14ac:dyDescent="0.3">
      <c r="A1" s="223" t="s">
        <v>315</v>
      </c>
      <c r="B1" s="224">
        <f ca="1">TODAY()</f>
        <v>43009</v>
      </c>
    </row>
    <row r="2" spans="1:28" x14ac:dyDescent="0.3">
      <c r="A2" s="223" t="s">
        <v>56</v>
      </c>
      <c r="B2" s="223" t="s">
        <v>71</v>
      </c>
      <c r="C2" s="223" t="s">
        <v>316</v>
      </c>
      <c r="K2" s="223" t="s">
        <v>56</v>
      </c>
      <c r="L2" s="223" t="s">
        <v>57</v>
      </c>
      <c r="M2" s="223" t="s">
        <v>58</v>
      </c>
      <c r="N2" s="223" t="s">
        <v>317</v>
      </c>
      <c r="O2" s="223" t="s">
        <v>316</v>
      </c>
      <c r="R2" s="223" t="s">
        <v>59</v>
      </c>
      <c r="W2" s="225" t="s">
        <v>59</v>
      </c>
      <c r="Z2" s="226" t="s">
        <v>60</v>
      </c>
      <c r="AA2" s="226"/>
    </row>
    <row r="3" spans="1:28" x14ac:dyDescent="0.3">
      <c r="A3" s="227" t="s">
        <v>318</v>
      </c>
      <c r="B3" s="227" t="s">
        <v>61</v>
      </c>
      <c r="C3" s="227">
        <f ca="1">[1]!s_wq_pctchange(A3,$B$1)</f>
        <v>-1.2439041237825466</v>
      </c>
      <c r="D3" s="227"/>
      <c r="E3" s="227"/>
      <c r="F3" s="227"/>
      <c r="G3" s="227"/>
      <c r="H3" s="227"/>
      <c r="I3" s="227"/>
      <c r="J3" s="227"/>
      <c r="K3" s="228" t="s">
        <v>318</v>
      </c>
      <c r="L3" s="228" t="s">
        <v>61</v>
      </c>
      <c r="M3" s="223" t="s">
        <v>71</v>
      </c>
      <c r="N3" s="227">
        <f ca="1">[1]!s_dq_close(K3,$B$1,3)</f>
        <v>3574.23</v>
      </c>
      <c r="O3" s="227">
        <f ca="1">[1]!s_wq_pctchange(K3,$B$1)</f>
        <v>-1.2439041237825466</v>
      </c>
      <c r="Q3" s="225"/>
      <c r="R3" s="225" t="s">
        <v>62</v>
      </c>
      <c r="U3" s="225" t="s">
        <v>56</v>
      </c>
      <c r="V3" s="225" t="s">
        <v>57</v>
      </c>
      <c r="W3" s="225" t="s">
        <v>62</v>
      </c>
      <c r="X3" s="226" t="s">
        <v>63</v>
      </c>
      <c r="Z3" s="229" t="s">
        <v>64</v>
      </c>
      <c r="AA3" s="229" t="s">
        <v>65</v>
      </c>
    </row>
    <row r="4" spans="1:28" x14ac:dyDescent="0.3">
      <c r="A4" s="223" t="s">
        <v>66</v>
      </c>
      <c r="B4" s="223" t="s">
        <v>67</v>
      </c>
      <c r="C4" s="227">
        <f ca="1">[1]!s_wq_pctchange(A4,$B$1)</f>
        <v>-3.2026741638757628E-2</v>
      </c>
      <c r="D4" s="227">
        <f ca="1">C3-C4</f>
        <v>-1.2118773821437889</v>
      </c>
      <c r="E4" s="227"/>
      <c r="F4" s="227"/>
      <c r="G4" s="227"/>
      <c r="H4" s="227"/>
      <c r="I4" s="227"/>
      <c r="K4" s="240" t="s">
        <v>4</v>
      </c>
      <c r="L4" s="240" t="s">
        <v>5</v>
      </c>
      <c r="M4" s="3" t="s">
        <v>68</v>
      </c>
      <c r="N4" s="227">
        <f ca="1">[1]!s_dq_close(K4,$B$1,3)</f>
        <v>6</v>
      </c>
      <c r="O4" s="227">
        <f ca="1">[1]!s_wq_pctchange(K4,$B$1)</f>
        <v>0.33444816053511683</v>
      </c>
      <c r="P4" s="227"/>
      <c r="Q4" s="228" t="s">
        <v>69</v>
      </c>
      <c r="R4" s="230">
        <f ca="1">O3/100</f>
        <v>-1.2439041237825466E-2</v>
      </c>
      <c r="S4" s="227"/>
      <c r="T4" s="227"/>
      <c r="U4" s="228" t="str">
        <f t="shared" ref="U4:U28" si="0">K4</f>
        <v>601398.SH</v>
      </c>
      <c r="V4" s="228" t="str">
        <f t="shared" ref="V4:V28" si="1">L4</f>
        <v>工商银行</v>
      </c>
      <c r="W4" s="241">
        <f t="shared" ref="W4:W28" ca="1" si="2">O4/100</f>
        <v>3.3444816053511683E-3</v>
      </c>
      <c r="X4" s="231">
        <f ca="1">W4-$R$4</f>
        <v>1.5783522843176634E-2</v>
      </c>
      <c r="Y4" s="227"/>
      <c r="Z4" s="228" t="s">
        <v>3</v>
      </c>
      <c r="AA4" s="241">
        <v>7.9155672823219003E-3</v>
      </c>
      <c r="AB4" s="227"/>
    </row>
    <row r="5" spans="1:28" x14ac:dyDescent="0.3">
      <c r="F5" s="234" t="s">
        <v>70</v>
      </c>
      <c r="G5" s="234"/>
      <c r="H5" s="229"/>
      <c r="K5" s="240" t="s">
        <v>8</v>
      </c>
      <c r="L5" s="240" t="s">
        <v>9</v>
      </c>
      <c r="M5" s="3" t="s">
        <v>68</v>
      </c>
      <c r="N5" s="227">
        <f ca="1">[1]!s_dq_close(K5,$B$1,3)</f>
        <v>6.97</v>
      </c>
      <c r="O5" s="227">
        <f ca="1">[1]!s_wq_pctchange(K5,$B$1)</f>
        <v>-0.42857142857144481</v>
      </c>
      <c r="P5" s="227"/>
      <c r="Q5" s="228" t="s">
        <v>68</v>
      </c>
      <c r="R5" s="230">
        <f ca="1">AVERAGE(O4:O8)/100</f>
        <v>-2.8913037521882679E-3</v>
      </c>
      <c r="S5" s="227"/>
      <c r="T5" s="227"/>
      <c r="U5" s="228" t="str">
        <f t="shared" si="0"/>
        <v>601939.SH</v>
      </c>
      <c r="V5" s="228" t="str">
        <f t="shared" si="1"/>
        <v>建设银行</v>
      </c>
      <c r="W5" s="241">
        <f t="shared" ca="1" si="2"/>
        <v>-4.2857142857144481E-3</v>
      </c>
      <c r="X5" s="231">
        <f t="shared" ref="X5:X28" ca="1" si="3">W5-$R$4</f>
        <v>8.1533269521110174E-3</v>
      </c>
      <c r="Y5" s="227"/>
      <c r="Z5" s="228" t="s">
        <v>5</v>
      </c>
      <c r="AA5" s="241">
        <v>3.3444816053511683E-3</v>
      </c>
      <c r="AB5" s="227"/>
    </row>
    <row r="6" spans="1:28" x14ac:dyDescent="0.3">
      <c r="A6" s="223" t="s">
        <v>56</v>
      </c>
      <c r="B6" s="223" t="s">
        <v>71</v>
      </c>
      <c r="C6" s="223" t="s">
        <v>316</v>
      </c>
      <c r="D6" s="235"/>
      <c r="E6" s="235"/>
      <c r="F6" s="229" t="s">
        <v>56</v>
      </c>
      <c r="G6" s="229" t="s">
        <v>71</v>
      </c>
      <c r="H6" s="229" t="s">
        <v>316</v>
      </c>
      <c r="I6" s="235"/>
      <c r="K6" s="240" t="s">
        <v>2</v>
      </c>
      <c r="L6" s="240" t="s">
        <v>3</v>
      </c>
      <c r="M6" s="3" t="s">
        <v>68</v>
      </c>
      <c r="N6" s="227">
        <f ca="1">[1]!s_dq_close(K6,$B$1,3)</f>
        <v>3.82</v>
      </c>
      <c r="O6" s="227">
        <f ca="1">[1]!s_wq_pctchange(K6,$B$1)</f>
        <v>0.79155672823219003</v>
      </c>
      <c r="P6" s="227"/>
      <c r="Q6" s="228" t="s">
        <v>53</v>
      </c>
      <c r="R6" s="230">
        <f ca="1">AVERAGE(O9:O16)/100</f>
        <v>-1.2432214276759876E-2</v>
      </c>
      <c r="S6" s="227"/>
      <c r="T6" s="227"/>
      <c r="U6" s="228" t="str">
        <f t="shared" si="0"/>
        <v>601288.SH</v>
      </c>
      <c r="V6" s="228" t="str">
        <f t="shared" si="1"/>
        <v>农业银行</v>
      </c>
      <c r="W6" s="241">
        <f t="shared" ca="1" si="2"/>
        <v>7.9155672823219003E-3</v>
      </c>
      <c r="X6" s="231">
        <f t="shared" ca="1" si="3"/>
        <v>2.0354608520147366E-2</v>
      </c>
      <c r="Y6" s="227"/>
      <c r="Z6" s="228" t="s">
        <v>25</v>
      </c>
      <c r="AA6" s="241">
        <v>-1.5515903801397446E-3</v>
      </c>
      <c r="AB6" s="227"/>
    </row>
    <row r="7" spans="1:28" x14ac:dyDescent="0.3">
      <c r="A7" s="236" t="s">
        <v>72</v>
      </c>
      <c r="B7" s="236" t="s">
        <v>319</v>
      </c>
      <c r="C7" s="227">
        <f ca="1">[1]!s_wq_pctchange(A7,$B$1)</f>
        <v>-1.0790756405208324</v>
      </c>
      <c r="D7" s="227"/>
      <c r="E7" s="227">
        <v>1</v>
      </c>
      <c r="F7" s="236" t="s">
        <v>104</v>
      </c>
      <c r="G7" s="236" t="s">
        <v>265</v>
      </c>
      <c r="H7" s="227">
        <f ca="1">[1]!s_wq_pctchange(F7,$B$1)</f>
        <v>3.4361880196471128</v>
      </c>
      <c r="I7" s="227"/>
      <c r="K7" s="240" t="s">
        <v>6</v>
      </c>
      <c r="L7" s="240" t="s">
        <v>7</v>
      </c>
      <c r="M7" s="3" t="s">
        <v>68</v>
      </c>
      <c r="N7" s="227">
        <f ca="1">[1]!s_dq_close(K7,$B$1,3)</f>
        <v>4.12</v>
      </c>
      <c r="O7" s="227">
        <f ca="1">[1]!s_wq_pctchange(K7,$B$1)</f>
        <v>-1.670644391408127</v>
      </c>
      <c r="P7" s="227"/>
      <c r="Q7" s="228" t="s">
        <v>54</v>
      </c>
      <c r="R7" s="230">
        <f ca="1">AVERAGE(O17:O23)/100</f>
        <v>-2.6132990511533696E-2</v>
      </c>
      <c r="S7" s="227"/>
      <c r="T7" s="227"/>
      <c r="U7" s="228" t="str">
        <f t="shared" si="0"/>
        <v>601988.SH</v>
      </c>
      <c r="V7" s="228" t="str">
        <f t="shared" si="1"/>
        <v>中国银行</v>
      </c>
      <c r="W7" s="241">
        <f t="shared" ca="1" si="2"/>
        <v>-1.670644391408127E-2</v>
      </c>
      <c r="X7" s="231">
        <f t="shared" ca="1" si="3"/>
        <v>-4.2674026762558048E-3</v>
      </c>
      <c r="Y7" s="227"/>
      <c r="Z7" s="228" t="s">
        <v>9</v>
      </c>
      <c r="AA7" s="241">
        <v>-4.2857142857144481E-3</v>
      </c>
      <c r="AB7" s="227"/>
    </row>
    <row r="8" spans="1:28" x14ac:dyDescent="0.3">
      <c r="A8" s="236" t="s">
        <v>73</v>
      </c>
      <c r="B8" s="236" t="s">
        <v>321</v>
      </c>
      <c r="C8" s="227">
        <f ca="1">[1]!s_wq_pctchange(A8,$B$1)</f>
        <v>4.5180315450576991E-2</v>
      </c>
      <c r="D8" s="227"/>
      <c r="E8" s="227">
        <v>2</v>
      </c>
      <c r="F8" s="236" t="s">
        <v>82</v>
      </c>
      <c r="G8" s="236" t="s">
        <v>327</v>
      </c>
      <c r="H8" s="227">
        <f ca="1">[1]!s_wq_pctchange(F8,$B$1)</f>
        <v>-0.65912297672813258</v>
      </c>
      <c r="I8" s="227"/>
      <c r="K8" s="240" t="s">
        <v>12</v>
      </c>
      <c r="L8" s="240" t="s">
        <v>13</v>
      </c>
      <c r="M8" s="3" t="s">
        <v>68</v>
      </c>
      <c r="N8" s="227">
        <f ca="1">[1]!s_dq_close(K8,$B$1,3)</f>
        <v>6.32</v>
      </c>
      <c r="O8" s="227">
        <f ca="1">[1]!s_wq_pctchange(K8,$B$1)</f>
        <v>-0.47244094488186894</v>
      </c>
      <c r="P8" s="227"/>
      <c r="Q8" s="228" t="s">
        <v>55</v>
      </c>
      <c r="R8" s="230">
        <f ca="1">AVERAGE(O24:O28)/100</f>
        <v>-9.7332651199117673E-2</v>
      </c>
      <c r="S8" s="227"/>
      <c r="T8" s="227"/>
      <c r="U8" s="228" t="str">
        <f t="shared" si="0"/>
        <v>601328.SH</v>
      </c>
      <c r="V8" s="228" t="str">
        <f t="shared" si="1"/>
        <v>交通银行</v>
      </c>
      <c r="W8" s="241">
        <f t="shared" ca="1" si="2"/>
        <v>-4.7244094488186894E-3</v>
      </c>
      <c r="X8" s="231">
        <f t="shared" ca="1" si="3"/>
        <v>7.7146317890067762E-3</v>
      </c>
      <c r="Y8" s="227"/>
      <c r="Z8" s="228" t="s">
        <v>13</v>
      </c>
      <c r="AA8" s="241">
        <v>-4.7244094488186894E-3</v>
      </c>
      <c r="AB8" s="227"/>
    </row>
    <row r="9" spans="1:28" x14ac:dyDescent="0.3">
      <c r="A9" s="236" t="s">
        <v>74</v>
      </c>
      <c r="B9" s="236" t="s">
        <v>322</v>
      </c>
      <c r="C9" s="227">
        <f ca="1">[1]!s_wq_pctchange(A9,$B$1)</f>
        <v>0.72897089811492233</v>
      </c>
      <c r="D9" s="227"/>
      <c r="E9" s="227">
        <v>3</v>
      </c>
      <c r="F9" s="236" t="s">
        <v>84</v>
      </c>
      <c r="G9" s="236" t="s">
        <v>330</v>
      </c>
      <c r="H9" s="227">
        <f ca="1">[1]!s_wq_pctchange(F9,$B$1)</f>
        <v>3.4997927346951618</v>
      </c>
      <c r="I9" s="227"/>
      <c r="K9" s="240" t="s">
        <v>14</v>
      </c>
      <c r="L9" s="240" t="s">
        <v>15</v>
      </c>
      <c r="M9" s="3" t="s">
        <v>53</v>
      </c>
      <c r="N9" s="227">
        <f ca="1">[1]!s_dq_close(K9,$B$1,3)</f>
        <v>25.55</v>
      </c>
      <c r="O9" s="227">
        <f ca="1">[1]!s_wq_pctchange(K9,$B$1)</f>
        <v>-1.5414258188824692</v>
      </c>
      <c r="P9" s="227"/>
      <c r="S9" s="227"/>
      <c r="T9" s="227"/>
      <c r="U9" s="228" t="str">
        <f t="shared" si="0"/>
        <v>600036.SH</v>
      </c>
      <c r="V9" s="228" t="str">
        <f t="shared" si="1"/>
        <v>招商银行</v>
      </c>
      <c r="W9" s="241">
        <f t="shared" ca="1" si="2"/>
        <v>-1.5414258188824692E-2</v>
      </c>
      <c r="X9" s="231">
        <f t="shared" ca="1" si="3"/>
        <v>-2.9752169509992266E-3</v>
      </c>
      <c r="Y9" s="227"/>
      <c r="Z9" s="228" t="s">
        <v>19</v>
      </c>
      <c r="AA9" s="241">
        <v>-4.9264701254244647E-3</v>
      </c>
      <c r="AB9" s="227"/>
    </row>
    <row r="10" spans="1:28" x14ac:dyDescent="0.3">
      <c r="A10" s="236" t="s">
        <v>75</v>
      </c>
      <c r="B10" s="236" t="s">
        <v>76</v>
      </c>
      <c r="C10" s="227">
        <f ca="1">[1]!s_wq_pctchange(A10,$B$1)</f>
        <v>1.8780573584423088</v>
      </c>
      <c r="D10" s="227"/>
      <c r="E10" s="227">
        <v>4</v>
      </c>
      <c r="F10" s="236" t="s">
        <v>107</v>
      </c>
      <c r="G10" s="236" t="s">
        <v>344</v>
      </c>
      <c r="H10" s="227">
        <f ca="1">[1]!s_wq_pctchange(F10,$B$1)</f>
        <v>1.3879691150036733</v>
      </c>
      <c r="I10" s="227"/>
      <c r="K10" s="240" t="s">
        <v>22</v>
      </c>
      <c r="L10" s="240" t="s">
        <v>23</v>
      </c>
      <c r="M10" s="3" t="s">
        <v>53</v>
      </c>
      <c r="N10" s="227">
        <f ca="1">[1]!s_dq_close(K10,$B$1,3)</f>
        <v>6.3</v>
      </c>
      <c r="O10" s="227">
        <f ca="1">[1]!s_wq_pctchange(K10,$B$1)</f>
        <v>-1.2539184952978011</v>
      </c>
      <c r="P10" s="227"/>
      <c r="Q10" s="237" t="s">
        <v>77</v>
      </c>
      <c r="R10" s="237"/>
      <c r="S10" s="227"/>
      <c r="T10" s="227"/>
      <c r="U10" s="228" t="str">
        <f t="shared" si="0"/>
        <v>601998.SH</v>
      </c>
      <c r="V10" s="228" t="str">
        <f t="shared" si="1"/>
        <v>中信银行</v>
      </c>
      <c r="W10" s="241">
        <f t="shared" ca="1" si="2"/>
        <v>-1.2539184952978011E-2</v>
      </c>
      <c r="X10" s="231">
        <f ca="1">W10-$R$4</f>
        <v>-1.0014371515254528E-4</v>
      </c>
      <c r="Y10" s="227"/>
      <c r="Z10" s="228" t="s">
        <v>29</v>
      </c>
      <c r="AA10" s="241">
        <v>-5.3333333333334121E-3</v>
      </c>
      <c r="AB10" s="227"/>
    </row>
    <row r="11" spans="1:28" x14ac:dyDescent="0.3">
      <c r="A11" s="236" t="s">
        <v>78</v>
      </c>
      <c r="B11" s="236" t="s">
        <v>324</v>
      </c>
      <c r="C11" s="227">
        <f ca="1">[1]!s_wq_pctchange(A11,$B$1)</f>
        <v>-0.57120873245132264</v>
      </c>
      <c r="D11" s="227"/>
      <c r="E11" s="227">
        <v>5</v>
      </c>
      <c r="F11" s="236" t="s">
        <v>79</v>
      </c>
      <c r="G11" s="236" t="s">
        <v>80</v>
      </c>
      <c r="H11" s="227">
        <f ca="1">[1]!s_wq_pctchange(F11,$B$1)</f>
        <v>1.869207857660693</v>
      </c>
      <c r="I11" s="227"/>
      <c r="K11" s="240" t="s">
        <v>24</v>
      </c>
      <c r="L11" s="240" t="s">
        <v>25</v>
      </c>
      <c r="M11" s="3" t="s">
        <v>326</v>
      </c>
      <c r="N11" s="227">
        <f ca="1">[1]!s_dq_close(K11,$B$1,3)</f>
        <v>12.87</v>
      </c>
      <c r="O11" s="227">
        <f ca="1">[1]!s_wq_pctchange(K11,$B$1)</f>
        <v>-0.15515903801397446</v>
      </c>
      <c r="P11" s="227"/>
      <c r="Q11" s="232"/>
      <c r="R11" s="232" t="s">
        <v>65</v>
      </c>
      <c r="S11" s="227"/>
      <c r="T11" s="227"/>
      <c r="U11" s="228" t="str">
        <f t="shared" si="0"/>
        <v>600000.SH</v>
      </c>
      <c r="V11" s="228" t="str">
        <f t="shared" si="1"/>
        <v>浦发银行</v>
      </c>
      <c r="W11" s="241">
        <f t="shared" ca="1" si="2"/>
        <v>-1.5515903801397446E-3</v>
      </c>
      <c r="X11" s="231">
        <f t="shared" ca="1" si="3"/>
        <v>1.0887450857685721E-2</v>
      </c>
      <c r="Y11" s="227"/>
      <c r="Z11" s="228" t="s">
        <v>17</v>
      </c>
      <c r="AA11" s="241">
        <v>-7.4626865671643117E-3</v>
      </c>
      <c r="AB11" s="227"/>
    </row>
    <row r="12" spans="1:28" x14ac:dyDescent="0.3">
      <c r="A12" s="236" t="s">
        <v>79</v>
      </c>
      <c r="B12" s="236" t="s">
        <v>80</v>
      </c>
      <c r="C12" s="227">
        <f ca="1">[1]!s_wq_pctchange(A12,$B$1)</f>
        <v>1.869207857660693</v>
      </c>
      <c r="D12" s="227"/>
      <c r="E12" s="227">
        <v>6</v>
      </c>
      <c r="F12" s="236" t="s">
        <v>92</v>
      </c>
      <c r="G12" s="236" t="s">
        <v>325</v>
      </c>
      <c r="H12" s="227">
        <f ca="1">[1]!s_wq_pctchange(F12,$B$1)</f>
        <v>1.4775663216060053E-3</v>
      </c>
      <c r="I12" s="227"/>
      <c r="K12" s="240" t="s">
        <v>18</v>
      </c>
      <c r="L12" s="240" t="s">
        <v>19</v>
      </c>
      <c r="M12" s="3" t="s">
        <v>53</v>
      </c>
      <c r="N12" s="227">
        <f ca="1">[1]!s_dq_close(K12,$B$1,3)</f>
        <v>8.02</v>
      </c>
      <c r="O12" s="227">
        <f ca="1">[1]!s_wq_pctchange(K12,$B$1)</f>
        <v>-0.49264701254244647</v>
      </c>
      <c r="P12" s="227"/>
      <c r="Q12" s="232" t="s">
        <v>348</v>
      </c>
      <c r="R12" s="233">
        <v>-1.2439041237825466E-2</v>
      </c>
      <c r="S12" s="227"/>
      <c r="T12" s="227"/>
      <c r="U12" s="228" t="str">
        <f t="shared" si="0"/>
        <v>600016.SH</v>
      </c>
      <c r="V12" s="228" t="str">
        <f t="shared" si="1"/>
        <v>民生银行</v>
      </c>
      <c r="W12" s="241">
        <f t="shared" ca="1" si="2"/>
        <v>-4.9264701254244647E-3</v>
      </c>
      <c r="X12" s="231">
        <f t="shared" ca="1" si="3"/>
        <v>7.5125711124010008E-3</v>
      </c>
      <c r="Y12" s="227"/>
      <c r="Z12" s="228" t="s">
        <v>21</v>
      </c>
      <c r="AA12" s="241">
        <v>-1.1727078891258014E-2</v>
      </c>
      <c r="AB12" s="227"/>
    </row>
    <row r="13" spans="1:28" x14ac:dyDescent="0.3">
      <c r="A13" s="236" t="s">
        <v>82</v>
      </c>
      <c r="B13" s="236" t="s">
        <v>327</v>
      </c>
      <c r="C13" s="227">
        <f ca="1">[1]!s_wq_pctchange(A13,$B$1)</f>
        <v>-0.65912297672813258</v>
      </c>
      <c r="D13" s="227"/>
      <c r="E13" s="227">
        <v>7</v>
      </c>
      <c r="F13" s="236" t="s">
        <v>105</v>
      </c>
      <c r="G13" s="236" t="s">
        <v>266</v>
      </c>
      <c r="H13" s="227">
        <f ca="1">[1]!s_wq_pctchange(F13,$B$1)</f>
        <v>-1.2439041237825466</v>
      </c>
      <c r="I13" s="227"/>
      <c r="K13" s="240" t="s">
        <v>16</v>
      </c>
      <c r="L13" s="240" t="s">
        <v>17</v>
      </c>
      <c r="M13" s="3" t="s">
        <v>329</v>
      </c>
      <c r="N13" s="227">
        <f ca="1">[1]!s_dq_close(K13,$B$1,3)</f>
        <v>17.29</v>
      </c>
      <c r="O13" s="227">
        <f ca="1">[1]!s_wq_pctchange(K13,$B$1)</f>
        <v>-0.74626865671643117</v>
      </c>
      <c r="P13" s="227"/>
      <c r="Q13" s="232" t="s">
        <v>349</v>
      </c>
      <c r="R13" s="233">
        <v>-2.8913037521882679E-3</v>
      </c>
      <c r="S13" s="227"/>
      <c r="T13" s="227"/>
      <c r="U13" s="228" t="str">
        <f t="shared" si="0"/>
        <v>601166.SH</v>
      </c>
      <c r="V13" s="228" t="str">
        <f t="shared" si="1"/>
        <v>兴业银行</v>
      </c>
      <c r="W13" s="241">
        <f t="shared" ca="1" si="2"/>
        <v>-7.4626865671643117E-3</v>
      </c>
      <c r="X13" s="231">
        <f t="shared" ca="1" si="3"/>
        <v>4.9763546706611539E-3</v>
      </c>
      <c r="Y13" s="227"/>
      <c r="Z13" s="228" t="s">
        <v>23</v>
      </c>
      <c r="AA13" s="241">
        <v>-1.2539184952978011E-2</v>
      </c>
      <c r="AB13" s="227"/>
    </row>
    <row r="14" spans="1:28" x14ac:dyDescent="0.3">
      <c r="A14" s="236" t="s">
        <v>84</v>
      </c>
      <c r="B14" s="236" t="s">
        <v>330</v>
      </c>
      <c r="C14" s="227">
        <f ca="1">[1]!s_wq_pctchange(A14,$B$1)</f>
        <v>3.4997927346951618</v>
      </c>
      <c r="D14" s="227"/>
      <c r="E14" s="227">
        <v>8</v>
      </c>
      <c r="F14" s="236" t="s">
        <v>106</v>
      </c>
      <c r="G14" s="236" t="s">
        <v>343</v>
      </c>
      <c r="H14" s="227">
        <f ca="1">[1]!s_wq_pctchange(F14,$B$1)</f>
        <v>-0.23152880565890932</v>
      </c>
      <c r="I14" s="227"/>
      <c r="K14" s="240" t="s">
        <v>10</v>
      </c>
      <c r="L14" s="240" t="s">
        <v>11</v>
      </c>
      <c r="M14" s="3" t="s">
        <v>332</v>
      </c>
      <c r="N14" s="227">
        <f ca="1">[1]!s_dq_close(K14,$B$1,3)</f>
        <v>4.05</v>
      </c>
      <c r="O14" s="227">
        <f ca="1">[1]!s_wq_pctchange(K14,$B$1)</f>
        <v>-1.6990291262136026</v>
      </c>
      <c r="P14" s="227"/>
      <c r="Q14" s="232" t="s">
        <v>87</v>
      </c>
      <c r="R14" s="233">
        <v>-1.2432214276759876E-2</v>
      </c>
      <c r="S14" s="227"/>
      <c r="T14" s="227"/>
      <c r="U14" s="228" t="str">
        <f t="shared" si="0"/>
        <v>601818.SH</v>
      </c>
      <c r="V14" s="228" t="str">
        <f t="shared" si="1"/>
        <v>光大银行</v>
      </c>
      <c r="W14" s="241">
        <f t="shared" ca="1" si="2"/>
        <v>-1.6990291262136026E-2</v>
      </c>
      <c r="X14" s="231">
        <f t="shared" ca="1" si="3"/>
        <v>-4.5512500243105602E-3</v>
      </c>
      <c r="Y14" s="227"/>
      <c r="Z14" s="228" t="s">
        <v>15</v>
      </c>
      <c r="AA14" s="241">
        <v>-1.5414258188824692E-2</v>
      </c>
      <c r="AB14" s="227"/>
    </row>
    <row r="15" spans="1:28" x14ac:dyDescent="0.3">
      <c r="A15" s="236" t="s">
        <v>85</v>
      </c>
      <c r="B15" s="236" t="s">
        <v>333</v>
      </c>
      <c r="C15" s="227">
        <f ca="1">[1]!s_wq_pctchange(A15,$B$1)</f>
        <v>-1.5324604777035677</v>
      </c>
      <c r="D15" s="227"/>
      <c r="E15" s="227">
        <v>9</v>
      </c>
      <c r="F15" s="236" t="s">
        <v>97</v>
      </c>
      <c r="G15" s="236" t="s">
        <v>341</v>
      </c>
      <c r="H15" s="227">
        <f ca="1">[1]!s_wq_pctchange(F15,$B$1)</f>
        <v>-2.958791003182526E-3</v>
      </c>
      <c r="I15" s="227"/>
      <c r="K15" s="240" t="s">
        <v>20</v>
      </c>
      <c r="L15" s="240" t="s">
        <v>21</v>
      </c>
      <c r="M15" s="3" t="s">
        <v>53</v>
      </c>
      <c r="N15" s="227">
        <f ca="1">[1]!s_dq_close(K15,$B$1,3)</f>
        <v>9.27</v>
      </c>
      <c r="O15" s="227">
        <f ca="1">[1]!s_wq_pctchange(K15,$B$1)</f>
        <v>-1.1727078891258014</v>
      </c>
      <c r="P15" s="227"/>
      <c r="Q15" s="232" t="s">
        <v>83</v>
      </c>
      <c r="R15" s="233">
        <v>-2.6132990511533696E-2</v>
      </c>
      <c r="S15" s="227"/>
      <c r="T15" s="227"/>
      <c r="U15" s="228" t="str">
        <f t="shared" si="0"/>
        <v>600015.SH</v>
      </c>
      <c r="V15" s="228" t="str">
        <f t="shared" si="1"/>
        <v>华夏银行</v>
      </c>
      <c r="W15" s="241">
        <f t="shared" ca="1" si="2"/>
        <v>-1.1727078891258014E-2</v>
      </c>
      <c r="X15" s="231">
        <f t="shared" ca="1" si="3"/>
        <v>7.1196234656745183E-4</v>
      </c>
      <c r="Y15" s="227"/>
      <c r="Z15" s="228" t="s">
        <v>7</v>
      </c>
      <c r="AA15" s="241">
        <v>-1.670644391408127E-2</v>
      </c>
      <c r="AB15" s="227"/>
    </row>
    <row r="16" spans="1:28" x14ac:dyDescent="0.3">
      <c r="A16" s="236" t="s">
        <v>86</v>
      </c>
      <c r="B16" s="236" t="s">
        <v>335</v>
      </c>
      <c r="C16" s="227">
        <f ca="1">[1]!s_wq_pctchange(A16,$B$1)</f>
        <v>0.7936289654708828</v>
      </c>
      <c r="D16" s="227"/>
      <c r="E16" s="227">
        <v>10</v>
      </c>
      <c r="F16" s="236" t="s">
        <v>88</v>
      </c>
      <c r="G16" s="236" t="s">
        <v>337</v>
      </c>
      <c r="H16" s="227">
        <f ca="1">[1]!s_wq_pctchange(F16,$B$1)</f>
        <v>0.94817342318436193</v>
      </c>
      <c r="I16" s="227"/>
      <c r="K16" s="240" t="s">
        <v>32</v>
      </c>
      <c r="L16" s="240" t="s">
        <v>33</v>
      </c>
      <c r="M16" s="3" t="s">
        <v>53</v>
      </c>
      <c r="N16" s="227">
        <f ca="1">[1]!s_dq_close(K16,$B$1,3)</f>
        <v>11.11</v>
      </c>
      <c r="O16" s="227">
        <f ca="1">[1]!s_wq_pctchange(K16,$B$1)</f>
        <v>-2.8846153846153744</v>
      </c>
      <c r="P16" s="227"/>
      <c r="Q16" s="232" t="s">
        <v>81</v>
      </c>
      <c r="R16" s="233">
        <v>-9.7332651199117673E-2</v>
      </c>
      <c r="S16" s="227"/>
      <c r="T16" s="227"/>
      <c r="U16" s="228" t="str">
        <f t="shared" si="0"/>
        <v>000001.SZ</v>
      </c>
      <c r="V16" s="228" t="str">
        <f t="shared" si="1"/>
        <v>平安银行</v>
      </c>
      <c r="W16" s="241">
        <f t="shared" ca="1" si="2"/>
        <v>-2.8846153846153744E-2</v>
      </c>
      <c r="X16" s="231">
        <f t="shared" ca="1" si="3"/>
        <v>-1.6407112608328278E-2</v>
      </c>
      <c r="Y16" s="227"/>
      <c r="Z16" s="228" t="s">
        <v>11</v>
      </c>
      <c r="AA16" s="241">
        <v>-1.6990291262136026E-2</v>
      </c>
      <c r="AB16" s="227"/>
    </row>
    <row r="17" spans="1:28" x14ac:dyDescent="0.3">
      <c r="A17" s="236" t="s">
        <v>88</v>
      </c>
      <c r="B17" s="236" t="s">
        <v>337</v>
      </c>
      <c r="C17" s="227">
        <f ca="1">[1]!s_wq_pctchange(A17,$B$1)</f>
        <v>0.94817342318436193</v>
      </c>
      <c r="D17" s="227"/>
      <c r="E17" s="227">
        <v>11</v>
      </c>
      <c r="F17" s="236" t="s">
        <v>95</v>
      </c>
      <c r="G17" s="236" t="s">
        <v>263</v>
      </c>
      <c r="H17" s="227">
        <f ca="1">[1]!s_wq_pctchange(F17,$B$1)</f>
        <v>-0.58447943486303888</v>
      </c>
      <c r="I17" s="227"/>
      <c r="K17" s="240" t="s">
        <v>28</v>
      </c>
      <c r="L17" s="240" t="s">
        <v>29</v>
      </c>
      <c r="M17" s="3" t="s">
        <v>54</v>
      </c>
      <c r="N17" s="227">
        <f ca="1">[1]!s_dq_close(K17,$B$1,3)</f>
        <v>7.46</v>
      </c>
      <c r="O17" s="227">
        <f ca="1">[1]!s_wq_pctchange(K17,$B$1)</f>
        <v>-0.53333333333334121</v>
      </c>
      <c r="P17" s="227"/>
      <c r="Q17" s="227"/>
      <c r="R17" s="227"/>
      <c r="S17" s="227"/>
      <c r="T17" s="227"/>
      <c r="U17" s="228" t="str">
        <f t="shared" si="0"/>
        <v>601169.SH</v>
      </c>
      <c r="V17" s="228" t="str">
        <f t="shared" si="1"/>
        <v>北京银行</v>
      </c>
      <c r="W17" s="241">
        <f t="shared" ca="1" si="2"/>
        <v>-5.3333333333334121E-3</v>
      </c>
      <c r="X17" s="231">
        <f ca="1">W17-$R$4</f>
        <v>7.1057079044920535E-3</v>
      </c>
      <c r="Y17" s="227"/>
      <c r="Z17" s="228" t="s">
        <v>31</v>
      </c>
      <c r="AA17" s="241">
        <v>-2.1039603960396169E-2</v>
      </c>
      <c r="AB17" s="227"/>
    </row>
    <row r="18" spans="1:28" x14ac:dyDescent="0.3">
      <c r="A18" s="236" t="s">
        <v>89</v>
      </c>
      <c r="B18" s="236" t="s">
        <v>338</v>
      </c>
      <c r="C18" s="227">
        <f ca="1">[1]!s_wq_pctchange(A18,$B$1)</f>
        <v>-0.2908156602821288</v>
      </c>
      <c r="D18" s="227"/>
      <c r="E18" s="227">
        <v>12</v>
      </c>
      <c r="F18" s="236" t="s">
        <v>108</v>
      </c>
      <c r="G18" s="236" t="s">
        <v>345</v>
      </c>
      <c r="H18" s="227">
        <f ca="1">[1]!s_wq_pctchange(F18,$B$1)</f>
        <v>-0.50847131181744887</v>
      </c>
      <c r="I18" s="227"/>
      <c r="K18" s="240" t="s">
        <v>30</v>
      </c>
      <c r="L18" s="240" t="s">
        <v>31</v>
      </c>
      <c r="M18" s="3" t="s">
        <v>54</v>
      </c>
      <c r="N18" s="227">
        <f ca="1">[1]!s_dq_close(K18,$B$1,3)</f>
        <v>7.91</v>
      </c>
      <c r="O18" s="227">
        <f ca="1">[1]!s_wq_pctchange(K18,$B$1)</f>
        <v>-2.1039603960396169</v>
      </c>
      <c r="P18" s="227"/>
      <c r="Q18" s="227"/>
      <c r="R18" s="227"/>
      <c r="S18" s="227"/>
      <c r="T18" s="227"/>
      <c r="U18" s="228" t="str">
        <f t="shared" si="0"/>
        <v>601009.SH</v>
      </c>
      <c r="V18" s="228" t="str">
        <f t="shared" si="1"/>
        <v>南京银行</v>
      </c>
      <c r="W18" s="241">
        <f t="shared" ca="1" si="2"/>
        <v>-2.1039603960396169E-2</v>
      </c>
      <c r="X18" s="231">
        <f t="shared" ca="1" si="3"/>
        <v>-8.6005627225707038E-3</v>
      </c>
      <c r="Y18" s="227"/>
      <c r="Z18" s="228" t="s">
        <v>35</v>
      </c>
      <c r="AA18" s="241">
        <v>-2.4576734025122837E-2</v>
      </c>
      <c r="AB18" s="227"/>
    </row>
    <row r="19" spans="1:28" x14ac:dyDescent="0.3">
      <c r="A19" s="236" t="s">
        <v>90</v>
      </c>
      <c r="B19" s="236" t="s">
        <v>339</v>
      </c>
      <c r="C19" s="227">
        <f ca="1">[1]!s_wq_pctchange(A19,$B$1)</f>
        <v>-0.78881711610102601</v>
      </c>
      <c r="D19" s="227"/>
      <c r="E19" s="227">
        <v>13</v>
      </c>
      <c r="F19" s="236" t="s">
        <v>85</v>
      </c>
      <c r="G19" s="236" t="s">
        <v>333</v>
      </c>
      <c r="H19" s="227">
        <f ca="1">[1]!s_wq_pctchange(F19,$B$1)</f>
        <v>-1.5324604777035677</v>
      </c>
      <c r="I19" s="227"/>
      <c r="K19" s="240" t="s">
        <v>26</v>
      </c>
      <c r="L19" s="240" t="s">
        <v>27</v>
      </c>
      <c r="M19" s="3" t="s">
        <v>54</v>
      </c>
      <c r="N19" s="227">
        <f ca="1">[1]!s_dq_close(K19,$B$1,3)</f>
        <v>15.78</v>
      </c>
      <c r="O19" s="227">
        <f ca="1">[1]!s_wq_pctchange(K19,$B$1)</f>
        <v>-3.0712530712530772</v>
      </c>
      <c r="P19" s="227"/>
      <c r="Q19" s="227"/>
      <c r="R19" s="227"/>
      <c r="S19" s="227"/>
      <c r="T19" s="227"/>
      <c r="U19" s="228" t="str">
        <f t="shared" si="0"/>
        <v>002142.SZ</v>
      </c>
      <c r="V19" s="228" t="str">
        <f t="shared" si="1"/>
        <v>宁波银行</v>
      </c>
      <c r="W19" s="241">
        <f t="shared" ca="1" si="2"/>
        <v>-3.0712530712530772E-2</v>
      </c>
      <c r="X19" s="231">
        <f t="shared" ca="1" si="3"/>
        <v>-1.8273489474705307E-2</v>
      </c>
      <c r="Y19" s="227"/>
      <c r="Z19" s="228" t="s">
        <v>37</v>
      </c>
      <c r="AA19" s="241">
        <v>-2.8401585204755553E-2</v>
      </c>
      <c r="AB19" s="227"/>
    </row>
    <row r="20" spans="1:28" x14ac:dyDescent="0.3">
      <c r="A20" s="236" t="s">
        <v>91</v>
      </c>
      <c r="B20" s="236" t="s">
        <v>336</v>
      </c>
      <c r="C20" s="227">
        <f ca="1">[1]!s_wq_pctchange(A20,$B$1)</f>
        <v>-3.8507978085338346</v>
      </c>
      <c r="D20" s="227"/>
      <c r="E20" s="227">
        <v>14</v>
      </c>
      <c r="F20" s="236" t="s">
        <v>100</v>
      </c>
      <c r="G20" s="236" t="s">
        <v>320</v>
      </c>
      <c r="H20" s="227">
        <f ca="1">[1]!s_wq_pctchange(F20,$B$1)</f>
        <v>5.7713148551297166E-3</v>
      </c>
      <c r="I20" s="227"/>
      <c r="K20" s="240" t="s">
        <v>38</v>
      </c>
      <c r="L20" s="240" t="s">
        <v>39</v>
      </c>
      <c r="M20" s="3" t="s">
        <v>54</v>
      </c>
      <c r="N20" s="227">
        <f ca="1">[1]!s_dq_close(K20,$B$1,3)</f>
        <v>8.3000000000000007</v>
      </c>
      <c r="O20" s="227">
        <f ca="1">[1]!s_wq_pctchange(K20,$B$1)</f>
        <v>-3.4883720930232398</v>
      </c>
      <c r="P20" s="227"/>
      <c r="Q20" s="227"/>
      <c r="R20" s="227"/>
      <c r="S20" s="227"/>
      <c r="T20" s="227"/>
      <c r="U20" s="228" t="str">
        <f t="shared" si="0"/>
        <v>600919.SH</v>
      </c>
      <c r="V20" s="228" t="str">
        <f t="shared" si="1"/>
        <v>江苏银行</v>
      </c>
      <c r="W20" s="241">
        <f t="shared" ca="1" si="2"/>
        <v>-3.4883720930232398E-2</v>
      </c>
      <c r="X20" s="231">
        <f t="shared" ca="1" si="3"/>
        <v>-2.2444679692406933E-2</v>
      </c>
      <c r="Y20" s="227"/>
      <c r="Z20" s="228" t="s">
        <v>33</v>
      </c>
      <c r="AA20" s="241">
        <v>-2.8846153846153744E-2</v>
      </c>
      <c r="AB20" s="227"/>
    </row>
    <row r="21" spans="1:28" x14ac:dyDescent="0.3">
      <c r="A21" s="236" t="s">
        <v>92</v>
      </c>
      <c r="B21" s="236" t="s">
        <v>325</v>
      </c>
      <c r="C21" s="227">
        <f ca="1">[1]!s_wq_pctchange(A21,$B$1)</f>
        <v>1.4775663216060053E-3</v>
      </c>
      <c r="D21" s="227"/>
      <c r="E21" s="227">
        <v>15</v>
      </c>
      <c r="F21" s="236" t="s">
        <v>98</v>
      </c>
      <c r="G21" s="236" t="s">
        <v>264</v>
      </c>
      <c r="H21" s="227">
        <f ca="1">[1]!s_wq_pctchange(F21,$B$1)</f>
        <v>1.9501463143729802</v>
      </c>
      <c r="I21" s="227"/>
      <c r="K21" s="242" t="s">
        <v>36</v>
      </c>
      <c r="L21" s="240" t="s">
        <v>37</v>
      </c>
      <c r="M21" s="3" t="s">
        <v>54</v>
      </c>
      <c r="N21" s="227">
        <f ca="1">[1]!s_dq_close(K21,$B$1,3)</f>
        <v>14.71</v>
      </c>
      <c r="O21" s="227">
        <f ca="1">[1]!s_wq_pctchange(K21,$B$1)</f>
        <v>-2.8401585204755553</v>
      </c>
      <c r="P21" s="227"/>
      <c r="Q21" s="227"/>
      <c r="R21" s="227"/>
      <c r="S21" s="227"/>
      <c r="T21" s="227"/>
      <c r="U21" s="228" t="str">
        <f t="shared" si="0"/>
        <v>601997.SH</v>
      </c>
      <c r="V21" s="228" t="str">
        <f t="shared" si="1"/>
        <v>贵阳银行</v>
      </c>
      <c r="W21" s="241">
        <f t="shared" ca="1" si="2"/>
        <v>-2.8401585204755553E-2</v>
      </c>
      <c r="X21" s="231">
        <f t="shared" ca="1" si="3"/>
        <v>-1.5962543966930087E-2</v>
      </c>
      <c r="Y21" s="227"/>
      <c r="Z21" s="228" t="s">
        <v>27</v>
      </c>
      <c r="AA21" s="241">
        <v>-3.0712530712530772E-2</v>
      </c>
      <c r="AB21" s="227"/>
    </row>
    <row r="22" spans="1:28" x14ac:dyDescent="0.3">
      <c r="A22" s="236" t="s">
        <v>93</v>
      </c>
      <c r="B22" s="236" t="s">
        <v>323</v>
      </c>
      <c r="C22" s="227">
        <f ca="1">[1]!s_wq_pctchange(A22,$B$1)</f>
        <v>0.44166265681859773</v>
      </c>
      <c r="D22" s="227"/>
      <c r="E22" s="227">
        <v>16</v>
      </c>
      <c r="F22" s="236" t="s">
        <v>86</v>
      </c>
      <c r="G22" s="236" t="s">
        <v>335</v>
      </c>
      <c r="H22" s="227">
        <f ca="1">[1]!s_wq_pctchange(F22,$B$1)</f>
        <v>0.7936289654708828</v>
      </c>
      <c r="I22" s="227"/>
      <c r="K22" s="242" t="s">
        <v>40</v>
      </c>
      <c r="L22" s="240" t="s">
        <v>41</v>
      </c>
      <c r="M22" s="3" t="s">
        <v>54</v>
      </c>
      <c r="N22" s="227">
        <f ca="1">[1]!s_dq_close(K22,$B$1,3)</f>
        <v>13.93</v>
      </c>
      <c r="O22" s="227">
        <f ca="1">[1]!s_wq_pctchange(K22,$B$1)</f>
        <v>-3.7983425414364724</v>
      </c>
      <c r="P22" s="227"/>
      <c r="Q22" s="227"/>
      <c r="R22" s="227"/>
      <c r="S22" s="227"/>
      <c r="T22" s="227"/>
      <c r="U22" s="228" t="str">
        <f t="shared" si="0"/>
        <v>600926.SH</v>
      </c>
      <c r="V22" s="228" t="str">
        <f t="shared" si="1"/>
        <v>杭州银行</v>
      </c>
      <c r="W22" s="241">
        <f t="shared" ca="1" si="2"/>
        <v>-3.7983425414364724E-2</v>
      </c>
      <c r="X22" s="231">
        <f t="shared" ca="1" si="3"/>
        <v>-2.5544384176539259E-2</v>
      </c>
      <c r="Y22" s="227"/>
      <c r="Z22" s="228" t="s">
        <v>39</v>
      </c>
      <c r="AA22" s="241">
        <v>-3.4883720930232398E-2</v>
      </c>
      <c r="AB22" s="227"/>
    </row>
    <row r="23" spans="1:28" x14ac:dyDescent="0.3">
      <c r="A23" s="236" t="s">
        <v>94</v>
      </c>
      <c r="B23" s="236" t="s">
        <v>328</v>
      </c>
      <c r="C23" s="227">
        <f ca="1">[1]!s_wq_pctchange(A23,$B$1)</f>
        <v>-0.76437138802052385</v>
      </c>
      <c r="D23" s="227"/>
      <c r="E23" s="227">
        <v>17</v>
      </c>
      <c r="F23" s="236" t="s">
        <v>73</v>
      </c>
      <c r="G23" s="236" t="s">
        <v>321</v>
      </c>
      <c r="H23" s="227">
        <f ca="1">[1]!s_wq_pctchange(F23,$B$1)</f>
        <v>4.5180315450576991E-2</v>
      </c>
      <c r="I23" s="227"/>
      <c r="K23" s="242" t="s">
        <v>34</v>
      </c>
      <c r="L23" s="240" t="s">
        <v>35</v>
      </c>
      <c r="M23" s="3" t="s">
        <v>54</v>
      </c>
      <c r="N23" s="227">
        <f ca="1">[1]!s_dq_close(K23,$B$1,3)</f>
        <v>17.86</v>
      </c>
      <c r="O23" s="227">
        <f ca="1">[1]!s_wq_pctchange(K23,$B$1)</f>
        <v>-2.4576734025122837</v>
      </c>
      <c r="P23" s="227"/>
      <c r="Q23" s="227"/>
      <c r="R23" s="227"/>
      <c r="S23" s="227"/>
      <c r="T23" s="227"/>
      <c r="U23" s="228" t="str">
        <f t="shared" si="0"/>
        <v>601229.SH</v>
      </c>
      <c r="V23" s="228" t="str">
        <f t="shared" si="1"/>
        <v>上海银行</v>
      </c>
      <c r="W23" s="241">
        <f t="shared" ca="1" si="2"/>
        <v>-2.4576734025122837E-2</v>
      </c>
      <c r="X23" s="231">
        <f t="shared" ca="1" si="3"/>
        <v>-1.2137692787297372E-2</v>
      </c>
      <c r="Y23" s="227"/>
      <c r="Z23" s="228" t="s">
        <v>41</v>
      </c>
      <c r="AA23" s="241">
        <v>-3.7983425414364724E-2</v>
      </c>
      <c r="AB23" s="227"/>
    </row>
    <row r="24" spans="1:28" x14ac:dyDescent="0.3">
      <c r="A24" s="236" t="s">
        <v>95</v>
      </c>
      <c r="B24" s="236" t="s">
        <v>263</v>
      </c>
      <c r="C24" s="227">
        <f ca="1">[1]!s_wq_pctchange(A24,$B$1)</f>
        <v>-0.58447943486303888</v>
      </c>
      <c r="D24" s="227"/>
      <c r="E24" s="227">
        <v>18</v>
      </c>
      <c r="F24" s="236" t="s">
        <v>78</v>
      </c>
      <c r="G24" s="236" t="s">
        <v>324</v>
      </c>
      <c r="H24" s="227">
        <f ca="1">[1]!s_wq_pctchange(F24,$B$1)</f>
        <v>-0.57120873245132264</v>
      </c>
      <c r="I24" s="227"/>
      <c r="K24" s="242" t="s">
        <v>48</v>
      </c>
      <c r="L24" s="240" t="s">
        <v>49</v>
      </c>
      <c r="M24" s="3" t="s">
        <v>55</v>
      </c>
      <c r="N24" s="227">
        <f ca="1">[1]!s_dq_close(K24,$B$1,3)</f>
        <v>9.85</v>
      </c>
      <c r="O24" s="227">
        <f ca="1">[1]!s_wq_pctchange(K24,$B$1)</f>
        <v>-6.8117313150425796</v>
      </c>
      <c r="P24" s="227"/>
      <c r="Q24" s="227"/>
      <c r="R24" s="227"/>
      <c r="S24" s="227"/>
      <c r="T24" s="227"/>
      <c r="U24" s="228" t="str">
        <f t="shared" si="0"/>
        <v>002807.SZ</v>
      </c>
      <c r="V24" s="228" t="str">
        <f t="shared" si="1"/>
        <v>江阴银行</v>
      </c>
      <c r="W24" s="241">
        <f t="shared" ca="1" si="2"/>
        <v>-6.8117313150425796E-2</v>
      </c>
      <c r="X24" s="231">
        <f t="shared" ca="1" si="3"/>
        <v>-5.567827191260033E-2</v>
      </c>
      <c r="Y24" s="227"/>
      <c r="Z24" s="228" t="s">
        <v>51</v>
      </c>
      <c r="AA24" s="241">
        <v>-6.1281337047353723E-2</v>
      </c>
      <c r="AB24" s="227"/>
    </row>
    <row r="25" spans="1:28" x14ac:dyDescent="0.3">
      <c r="A25" s="236" t="s">
        <v>96</v>
      </c>
      <c r="B25" s="236" t="s">
        <v>331</v>
      </c>
      <c r="C25" s="227">
        <f ca="1">[1]!s_wq_pctchange(A25,$B$1)</f>
        <v>-1.2541624438974885</v>
      </c>
      <c r="D25" s="227"/>
      <c r="E25" s="227">
        <v>19</v>
      </c>
      <c r="F25" s="236" t="s">
        <v>91</v>
      </c>
      <c r="G25" s="236" t="s">
        <v>336</v>
      </c>
      <c r="H25" s="227">
        <f ca="1">[1]!s_wq_pctchange(F25,$B$1)</f>
        <v>-3.8507978085338346</v>
      </c>
      <c r="I25" s="227"/>
      <c r="K25" s="242" t="s">
        <v>44</v>
      </c>
      <c r="L25" s="240" t="s">
        <v>45</v>
      </c>
      <c r="M25" s="3" t="s">
        <v>340</v>
      </c>
      <c r="N25" s="227">
        <f ca="1">[1]!s_dq_close(K25,$B$1,3)</f>
        <v>9.19</v>
      </c>
      <c r="O25" s="227">
        <f ca="1">[1]!s_wq_pctchange(K25,$B$1)</f>
        <v>-15.22140221402214</v>
      </c>
      <c r="P25" s="227"/>
      <c r="Q25" s="227"/>
      <c r="R25" s="227"/>
      <c r="S25" s="227"/>
      <c r="T25" s="227"/>
      <c r="U25" s="228" t="str">
        <f t="shared" si="0"/>
        <v>600908.SH</v>
      </c>
      <c r="V25" s="228" t="str">
        <f t="shared" si="1"/>
        <v>无锡银行</v>
      </c>
      <c r="W25" s="241">
        <f t="shared" ca="1" si="2"/>
        <v>-0.15221402214022139</v>
      </c>
      <c r="X25" s="231">
        <f t="shared" ca="1" si="3"/>
        <v>-0.13977498090239593</v>
      </c>
      <c r="Y25" s="227"/>
      <c r="Z25" s="228" t="s">
        <v>47</v>
      </c>
      <c r="AA25" s="241">
        <v>-6.4000000000000057E-2</v>
      </c>
      <c r="AB25" s="227"/>
    </row>
    <row r="26" spans="1:28" x14ac:dyDescent="0.3">
      <c r="A26" s="236" t="s">
        <v>97</v>
      </c>
      <c r="B26" s="236" t="s">
        <v>341</v>
      </c>
      <c r="C26" s="227">
        <f ca="1">[1]!s_wq_pctchange(A26,$B$1)</f>
        <v>-2.958791003182526E-3</v>
      </c>
      <c r="D26" s="227"/>
      <c r="E26" s="227">
        <v>20</v>
      </c>
      <c r="F26" s="236" t="s">
        <v>89</v>
      </c>
      <c r="G26" s="236" t="s">
        <v>338</v>
      </c>
      <c r="H26" s="227">
        <f ca="1">[1]!s_wq_pctchange(F26,$B$1)</f>
        <v>-0.2908156602821288</v>
      </c>
      <c r="I26" s="227"/>
      <c r="K26" s="240" t="s">
        <v>42</v>
      </c>
      <c r="L26" s="240" t="s">
        <v>43</v>
      </c>
      <c r="M26" s="7" t="s">
        <v>55</v>
      </c>
      <c r="N26" s="227">
        <f ca="1">[1]!s_dq_close(K26,$B$1,3)</f>
        <v>8.83</v>
      </c>
      <c r="O26" s="227">
        <f ca="1">[1]!s_wq_pctchange(K26,$B$1)</f>
        <v>-14.105058365758739</v>
      </c>
      <c r="P26" s="227"/>
      <c r="Q26" s="227"/>
      <c r="R26" s="227"/>
      <c r="S26" s="227"/>
      <c r="T26" s="227"/>
      <c r="U26" s="228" t="str">
        <f t="shared" si="0"/>
        <v>601128.SH</v>
      </c>
      <c r="V26" s="228" t="str">
        <f t="shared" si="1"/>
        <v>常熟银行</v>
      </c>
      <c r="W26" s="241">
        <f t="shared" ca="1" si="2"/>
        <v>-0.14105058365758738</v>
      </c>
      <c r="X26" s="231">
        <f t="shared" ca="1" si="3"/>
        <v>-0.12861154241976192</v>
      </c>
      <c r="Y26" s="227"/>
      <c r="Z26" s="228" t="s">
        <v>49</v>
      </c>
      <c r="AA26" s="241">
        <v>-6.8117313150425796E-2</v>
      </c>
      <c r="AB26" s="227"/>
    </row>
    <row r="27" spans="1:28" x14ac:dyDescent="0.3">
      <c r="A27" s="236" t="s">
        <v>98</v>
      </c>
      <c r="B27" s="236" t="s">
        <v>264</v>
      </c>
      <c r="C27" s="227">
        <f ca="1">[1]!s_wq_pctchange(A27,$B$1)</f>
        <v>1.9501463143729802</v>
      </c>
      <c r="D27" s="227"/>
      <c r="E27" s="227">
        <v>21</v>
      </c>
      <c r="F27" s="236" t="s">
        <v>103</v>
      </c>
      <c r="G27" s="236" t="s">
        <v>334</v>
      </c>
      <c r="H27" s="227">
        <f ca="1">[1]!s_wq_pctchange(F27,$B$1)</f>
        <v>-0.74836838288615537</v>
      </c>
      <c r="I27" s="227"/>
      <c r="K27" s="240" t="s">
        <v>342</v>
      </c>
      <c r="L27" s="240" t="s">
        <v>47</v>
      </c>
      <c r="M27" s="7" t="s">
        <v>55</v>
      </c>
      <c r="N27" s="227">
        <f ca="1">[1]!s_dq_close(K27,$B$1,3)</f>
        <v>10.53</v>
      </c>
      <c r="O27" s="227">
        <f ca="1">[1]!s_wq_pctchange(K27,$B$1)</f>
        <v>-6.4000000000000057</v>
      </c>
      <c r="P27" s="227"/>
      <c r="Q27" s="227"/>
      <c r="R27" s="227"/>
      <c r="S27" s="227"/>
      <c r="T27" s="227"/>
      <c r="U27" s="228" t="str">
        <f t="shared" si="0"/>
        <v>603323.SH</v>
      </c>
      <c r="V27" s="225" t="str">
        <f t="shared" si="1"/>
        <v>吴江银行</v>
      </c>
      <c r="W27" s="241">
        <f t="shared" ca="1" si="2"/>
        <v>-6.4000000000000057E-2</v>
      </c>
      <c r="X27" s="231">
        <f t="shared" ca="1" si="3"/>
        <v>-5.1560958762174591E-2</v>
      </c>
      <c r="Y27" s="227"/>
      <c r="Z27" s="228" t="s">
        <v>43</v>
      </c>
      <c r="AA27" s="241">
        <v>-0.14105058365758738</v>
      </c>
      <c r="AB27" s="227"/>
    </row>
    <row r="28" spans="1:28" x14ac:dyDescent="0.3">
      <c r="A28" s="236" t="s">
        <v>100</v>
      </c>
      <c r="B28" s="236" t="s">
        <v>320</v>
      </c>
      <c r="C28" s="227">
        <f ca="1">[1]!s_wq_pctchange(A28,$B$1)</f>
        <v>5.7713148551297166E-3</v>
      </c>
      <c r="D28" s="227"/>
      <c r="E28" s="227">
        <v>22</v>
      </c>
      <c r="F28" s="236" t="s">
        <v>74</v>
      </c>
      <c r="G28" s="236" t="s">
        <v>322</v>
      </c>
      <c r="H28" s="227">
        <f ca="1">[1]!s_wq_pctchange(F28,$B$1)</f>
        <v>0.72897089811492233</v>
      </c>
      <c r="I28" s="227"/>
      <c r="K28" s="240" t="s">
        <v>101</v>
      </c>
      <c r="L28" s="240" t="s">
        <v>102</v>
      </c>
      <c r="M28" s="7" t="s">
        <v>55</v>
      </c>
      <c r="N28" s="227">
        <f ca="1">[1]!s_dq_close(K28,$B$1,3)</f>
        <v>13.48</v>
      </c>
      <c r="O28" s="227">
        <f ca="1">[1]!s_wq_pctchange(K28,$B$1)</f>
        <v>-6.1281337047353723</v>
      </c>
      <c r="U28" s="225" t="str">
        <f t="shared" si="0"/>
        <v>002839.SZ</v>
      </c>
      <c r="V28" s="228" t="str">
        <f t="shared" si="1"/>
        <v>张家港行</v>
      </c>
      <c r="W28" s="241">
        <f t="shared" ca="1" si="2"/>
        <v>-6.1281337047353723E-2</v>
      </c>
      <c r="X28" s="231">
        <f t="shared" ca="1" si="3"/>
        <v>-4.8842295809528258E-2</v>
      </c>
      <c r="Z28" s="225" t="s">
        <v>45</v>
      </c>
      <c r="AA28" s="241">
        <v>-0.15221402214022139</v>
      </c>
    </row>
    <row r="29" spans="1:28" x14ac:dyDescent="0.3">
      <c r="A29" s="236" t="s">
        <v>103</v>
      </c>
      <c r="B29" s="236" t="s">
        <v>334</v>
      </c>
      <c r="C29" s="227">
        <f ca="1">[1]!s_wq_pctchange(A29,$B$1)</f>
        <v>-0.74836838288615537</v>
      </c>
      <c r="D29" s="227"/>
      <c r="E29" s="227">
        <v>23</v>
      </c>
      <c r="F29" s="236" t="s">
        <v>96</v>
      </c>
      <c r="G29" s="236" t="s">
        <v>331</v>
      </c>
      <c r="H29" s="227">
        <f ca="1">[1]!s_wq_pctchange(F29,$B$1)</f>
        <v>-1.2541624438974885</v>
      </c>
      <c r="I29" s="227"/>
    </row>
    <row r="30" spans="1:28" x14ac:dyDescent="0.3">
      <c r="A30" s="236" t="s">
        <v>104</v>
      </c>
      <c r="B30" s="236" t="s">
        <v>265</v>
      </c>
      <c r="C30" s="227">
        <f ca="1">[1]!s_wq_pctchange(A30,$B$1)</f>
        <v>3.4361880196471128</v>
      </c>
      <c r="D30" s="227"/>
      <c r="E30" s="227">
        <v>24</v>
      </c>
      <c r="F30" s="236" t="s">
        <v>72</v>
      </c>
      <c r="G30" s="236" t="s">
        <v>319</v>
      </c>
      <c r="H30" s="227">
        <f ca="1">[1]!s_wq_pctchange(F30,$B$1)</f>
        <v>-1.0790756405208324</v>
      </c>
      <c r="I30" s="227"/>
    </row>
    <row r="31" spans="1:28" x14ac:dyDescent="0.3">
      <c r="A31" s="236" t="s">
        <v>105</v>
      </c>
      <c r="B31" s="236" t="s">
        <v>266</v>
      </c>
      <c r="C31" s="227">
        <f ca="1">[1]!s_wq_pctchange(A31,$B$1)</f>
        <v>-1.2439041237825466</v>
      </c>
      <c r="D31" s="227"/>
      <c r="E31" s="227">
        <v>25</v>
      </c>
      <c r="F31" s="236" t="s">
        <v>90</v>
      </c>
      <c r="G31" s="236" t="s">
        <v>339</v>
      </c>
      <c r="H31" s="227">
        <f ca="1">[1]!s_wq_pctchange(F31,$B$1)</f>
        <v>-0.78881711610102601</v>
      </c>
      <c r="I31" s="227"/>
    </row>
    <row r="32" spans="1:28" x14ac:dyDescent="0.3">
      <c r="A32" s="236" t="s">
        <v>106</v>
      </c>
      <c r="B32" s="236" t="s">
        <v>343</v>
      </c>
      <c r="C32" s="227">
        <f ca="1">[1]!s_wq_pctchange(A32,$B$1)</f>
        <v>-0.23152880565890932</v>
      </c>
      <c r="D32" s="227"/>
      <c r="E32" s="227">
        <v>26</v>
      </c>
      <c r="F32" s="236" t="s">
        <v>94</v>
      </c>
      <c r="G32" s="236" t="s">
        <v>328</v>
      </c>
      <c r="H32" s="227">
        <f ca="1">[1]!s_wq_pctchange(F32,$B$1)</f>
        <v>-0.76437138802052385</v>
      </c>
      <c r="I32" s="227"/>
    </row>
    <row r="33" spans="1:25" x14ac:dyDescent="0.3">
      <c r="A33" s="236" t="s">
        <v>107</v>
      </c>
      <c r="B33" s="236" t="s">
        <v>344</v>
      </c>
      <c r="C33" s="227">
        <f ca="1">[1]!s_wq_pctchange(A33,$B$1)</f>
        <v>1.3879691150036733</v>
      </c>
      <c r="D33" s="227"/>
      <c r="E33" s="227">
        <v>27</v>
      </c>
      <c r="F33" s="236" t="s">
        <v>93</v>
      </c>
      <c r="G33" s="236" t="s">
        <v>323</v>
      </c>
      <c r="H33" s="227">
        <f ca="1">[1]!s_wq_pctchange(F33,$B$1)</f>
        <v>0.44166265681859773</v>
      </c>
      <c r="I33" s="227"/>
    </row>
    <row r="34" spans="1:25" x14ac:dyDescent="0.3">
      <c r="A34" s="236" t="s">
        <v>108</v>
      </c>
      <c r="B34" s="236" t="s">
        <v>345</v>
      </c>
      <c r="C34" s="227">
        <f ca="1">[1]!s_wq_pctchange(A34,$B$1)</f>
        <v>-0.50847131181744887</v>
      </c>
      <c r="D34" s="227"/>
      <c r="E34" s="227">
        <v>28</v>
      </c>
      <c r="F34" s="236" t="s">
        <v>75</v>
      </c>
      <c r="G34" s="236" t="s">
        <v>76</v>
      </c>
      <c r="H34" s="227">
        <f ca="1">[1]!s_wq_pctchange(F34,$B$1)</f>
        <v>1.8780573584423088</v>
      </c>
      <c r="I34" s="227"/>
    </row>
    <row r="36" spans="1:25" x14ac:dyDescent="0.3">
      <c r="S36" s="225"/>
      <c r="T36" s="225"/>
      <c r="V36" s="223"/>
      <c r="W36" s="223"/>
      <c r="Y36" s="223" t="s">
        <v>346</v>
      </c>
    </row>
    <row r="37" spans="1:25" x14ac:dyDescent="0.3">
      <c r="D37" s="238"/>
      <c r="E37" s="238"/>
      <c r="F37" s="227"/>
      <c r="G37" s="227" t="s">
        <v>294</v>
      </c>
      <c r="H37" s="223">
        <v>3.4997927346951618</v>
      </c>
      <c r="I37" s="223">
        <v>1</v>
      </c>
      <c r="S37" s="225"/>
      <c r="T37" s="225"/>
      <c r="V37" s="223"/>
      <c r="W37" s="223"/>
    </row>
    <row r="38" spans="1:25" x14ac:dyDescent="0.3">
      <c r="D38" s="238"/>
      <c r="E38" s="238"/>
      <c r="F38" s="227"/>
      <c r="G38" s="227" t="s">
        <v>310</v>
      </c>
      <c r="H38" s="223">
        <v>3.4361880196471128</v>
      </c>
      <c r="I38" s="223">
        <v>2</v>
      </c>
      <c r="S38" s="225"/>
      <c r="T38" s="225"/>
      <c r="V38" s="223"/>
      <c r="W38" s="223"/>
    </row>
    <row r="39" spans="1:25" x14ac:dyDescent="0.3">
      <c r="D39" s="238"/>
      <c r="E39" s="238"/>
      <c r="F39" s="227"/>
      <c r="G39" s="227" t="s">
        <v>307</v>
      </c>
      <c r="H39" s="223">
        <v>1.9501463143729802</v>
      </c>
      <c r="I39" s="223">
        <v>3</v>
      </c>
      <c r="S39" s="225"/>
      <c r="T39" s="225"/>
      <c r="V39" s="223"/>
      <c r="W39" s="223"/>
    </row>
    <row r="40" spans="1:25" x14ac:dyDescent="0.3">
      <c r="D40" s="238"/>
      <c r="E40" s="238"/>
      <c r="F40" s="236"/>
      <c r="G40" s="227" t="s">
        <v>290</v>
      </c>
      <c r="H40" s="223">
        <v>1.8780573584423088</v>
      </c>
      <c r="I40" s="223">
        <v>4</v>
      </c>
      <c r="S40" s="225"/>
      <c r="T40" s="225"/>
      <c r="V40" s="223"/>
      <c r="W40" s="223"/>
    </row>
    <row r="41" spans="1:25" x14ac:dyDescent="0.3">
      <c r="D41" s="238"/>
      <c r="E41" s="238"/>
      <c r="F41" s="236"/>
      <c r="G41" s="227" t="s">
        <v>292</v>
      </c>
      <c r="H41" s="223">
        <v>1.869207857660693</v>
      </c>
      <c r="I41" s="223">
        <v>5</v>
      </c>
      <c r="S41" s="225"/>
      <c r="T41" s="225"/>
      <c r="V41" s="223"/>
      <c r="W41" s="223"/>
    </row>
    <row r="42" spans="1:25" x14ac:dyDescent="0.3">
      <c r="D42" s="238"/>
      <c r="E42" s="238"/>
      <c r="F42" s="236"/>
      <c r="G42" s="223" t="s">
        <v>313</v>
      </c>
      <c r="H42" s="223">
        <v>1.3879691150036733</v>
      </c>
      <c r="I42" s="223">
        <v>6</v>
      </c>
      <c r="S42" s="225"/>
      <c r="T42" s="225"/>
      <c r="V42" s="223"/>
      <c r="W42" s="223"/>
    </row>
    <row r="43" spans="1:25" x14ac:dyDescent="0.3">
      <c r="D43" s="238"/>
      <c r="E43" s="238"/>
      <c r="F43" s="236"/>
      <c r="G43" s="227" t="s">
        <v>297</v>
      </c>
      <c r="H43" s="223">
        <v>0.94817342318436193</v>
      </c>
      <c r="I43" s="223">
        <v>7</v>
      </c>
      <c r="S43" s="225"/>
      <c r="T43" s="225"/>
      <c r="V43" s="223"/>
      <c r="W43" s="223"/>
    </row>
    <row r="44" spans="1:25" x14ac:dyDescent="0.3">
      <c r="D44" s="238"/>
      <c r="E44" s="238"/>
      <c r="F44" s="236"/>
      <c r="G44" s="227" t="s">
        <v>296</v>
      </c>
      <c r="H44" s="223">
        <v>0.7936289654708828</v>
      </c>
      <c r="I44" s="223">
        <v>8</v>
      </c>
      <c r="S44" s="225"/>
      <c r="T44" s="225"/>
      <c r="V44" s="223"/>
      <c r="W44" s="223"/>
    </row>
    <row r="45" spans="1:25" x14ac:dyDescent="0.3">
      <c r="D45" s="238"/>
      <c r="E45" s="238"/>
      <c r="F45" s="236"/>
      <c r="G45" s="227" t="s">
        <v>289</v>
      </c>
      <c r="H45" s="223">
        <v>0.72897089811492233</v>
      </c>
      <c r="I45" s="223">
        <v>9</v>
      </c>
      <c r="S45" s="225"/>
      <c r="T45" s="225"/>
      <c r="V45" s="223"/>
      <c r="W45" s="223"/>
    </row>
    <row r="46" spans="1:25" x14ac:dyDescent="0.3">
      <c r="D46" s="238"/>
      <c r="E46" s="238"/>
      <c r="F46" s="236"/>
      <c r="G46" s="227" t="s">
        <v>302</v>
      </c>
      <c r="H46" s="223">
        <v>0.44166265681859773</v>
      </c>
      <c r="I46" s="223">
        <v>10</v>
      </c>
      <c r="S46" s="225"/>
      <c r="T46" s="225"/>
      <c r="V46" s="223"/>
      <c r="W46" s="223"/>
    </row>
    <row r="47" spans="1:25" x14ac:dyDescent="0.3">
      <c r="D47" s="238"/>
      <c r="E47" s="238"/>
      <c r="F47" s="236"/>
      <c r="G47" s="227" t="s">
        <v>288</v>
      </c>
      <c r="H47" s="223">
        <v>4.5180315450576991E-2</v>
      </c>
      <c r="I47" s="223">
        <v>11</v>
      </c>
      <c r="S47" s="225"/>
      <c r="T47" s="225"/>
      <c r="V47" s="223"/>
      <c r="W47" s="223"/>
    </row>
    <row r="48" spans="1:25" x14ac:dyDescent="0.3">
      <c r="D48" s="238"/>
      <c r="E48" s="238"/>
      <c r="F48" s="236"/>
      <c r="G48" s="227" t="s">
        <v>308</v>
      </c>
      <c r="H48" s="223">
        <v>5.7713148551297166E-3</v>
      </c>
      <c r="I48" s="223">
        <v>12</v>
      </c>
      <c r="S48" s="225"/>
      <c r="T48" s="225"/>
      <c r="V48" s="223"/>
      <c r="W48" s="223"/>
    </row>
    <row r="49" spans="4:23" x14ac:dyDescent="0.3">
      <c r="D49" s="239"/>
      <c r="E49" s="239"/>
      <c r="F49" s="236"/>
      <c r="G49" s="227" t="s">
        <v>301</v>
      </c>
      <c r="H49" s="223">
        <v>1.4775663216060053E-3</v>
      </c>
      <c r="I49" s="223">
        <v>13</v>
      </c>
      <c r="S49" s="225"/>
      <c r="T49" s="225"/>
      <c r="V49" s="223"/>
      <c r="W49" s="223"/>
    </row>
    <row r="50" spans="4:23" x14ac:dyDescent="0.3">
      <c r="D50" s="238"/>
      <c r="E50" s="238"/>
      <c r="F50" s="236"/>
      <c r="G50" s="227" t="s">
        <v>306</v>
      </c>
      <c r="H50" s="223">
        <v>-2.958791003182526E-3</v>
      </c>
      <c r="I50" s="223">
        <v>14</v>
      </c>
      <c r="S50" s="225"/>
      <c r="T50" s="225"/>
      <c r="V50" s="223"/>
      <c r="W50" s="223"/>
    </row>
    <row r="51" spans="4:23" x14ac:dyDescent="0.3">
      <c r="D51" s="239"/>
      <c r="E51" s="239"/>
      <c r="F51" s="236"/>
      <c r="G51" s="227" t="s">
        <v>312</v>
      </c>
      <c r="H51" s="223">
        <v>-0.23152880565890932</v>
      </c>
      <c r="I51" s="223">
        <v>15</v>
      </c>
      <c r="S51" s="225"/>
      <c r="T51" s="225"/>
      <c r="V51" s="223"/>
      <c r="W51" s="223"/>
    </row>
    <row r="52" spans="4:23" x14ac:dyDescent="0.3">
      <c r="D52" s="238"/>
      <c r="E52" s="238"/>
      <c r="F52" s="236"/>
      <c r="G52" s="227" t="s">
        <v>298</v>
      </c>
      <c r="H52" s="223">
        <v>-0.2908156602821288</v>
      </c>
      <c r="I52" s="223">
        <v>16</v>
      </c>
      <c r="S52" s="225"/>
      <c r="T52" s="225"/>
      <c r="V52" s="223"/>
      <c r="W52" s="223"/>
    </row>
    <row r="53" spans="4:23" x14ac:dyDescent="0.3">
      <c r="D53" s="238"/>
      <c r="E53" s="238"/>
      <c r="F53" s="236"/>
      <c r="G53" s="227" t="s">
        <v>314</v>
      </c>
      <c r="H53" s="223">
        <v>-0.50847131181744887</v>
      </c>
      <c r="I53" s="223">
        <v>17</v>
      </c>
      <c r="S53" s="225"/>
      <c r="T53" s="225"/>
      <c r="V53" s="223"/>
      <c r="W53" s="223"/>
    </row>
    <row r="54" spans="4:23" x14ac:dyDescent="0.3">
      <c r="D54" s="238"/>
      <c r="E54" s="238"/>
      <c r="F54" s="236"/>
      <c r="G54" s="227" t="s">
        <v>291</v>
      </c>
      <c r="H54" s="223">
        <v>-0.57120873245132264</v>
      </c>
      <c r="I54" s="223">
        <v>18</v>
      </c>
      <c r="S54" s="225"/>
      <c r="T54" s="225"/>
      <c r="V54" s="223"/>
      <c r="W54" s="223"/>
    </row>
    <row r="55" spans="4:23" x14ac:dyDescent="0.3">
      <c r="D55" s="238"/>
      <c r="E55" s="238"/>
      <c r="F55" s="236"/>
      <c r="G55" s="227" t="s">
        <v>304</v>
      </c>
      <c r="H55" s="223">
        <v>-0.58447943486303888</v>
      </c>
      <c r="I55" s="223">
        <v>19</v>
      </c>
      <c r="S55" s="225"/>
      <c r="T55" s="225"/>
      <c r="V55" s="223"/>
      <c r="W55" s="223"/>
    </row>
    <row r="56" spans="4:23" x14ac:dyDescent="0.3">
      <c r="D56" s="238"/>
      <c r="E56" s="238"/>
      <c r="F56" s="236"/>
      <c r="G56" s="227" t="s">
        <v>293</v>
      </c>
      <c r="H56" s="223">
        <v>-0.65912297672813258</v>
      </c>
      <c r="I56" s="223">
        <v>20</v>
      </c>
      <c r="S56" s="225"/>
      <c r="T56" s="225"/>
      <c r="V56" s="223"/>
      <c r="W56" s="223"/>
    </row>
    <row r="57" spans="4:23" x14ac:dyDescent="0.3">
      <c r="D57" s="238"/>
      <c r="E57" s="238"/>
      <c r="F57" s="236"/>
      <c r="G57" s="227" t="s">
        <v>309</v>
      </c>
      <c r="H57" s="223">
        <v>-0.74836838288615537</v>
      </c>
      <c r="I57" s="223">
        <v>21</v>
      </c>
      <c r="S57" s="225"/>
      <c r="T57" s="225"/>
      <c r="V57" s="223"/>
      <c r="W57" s="223"/>
    </row>
    <row r="58" spans="4:23" x14ac:dyDescent="0.3">
      <c r="D58" s="238"/>
      <c r="E58" s="238"/>
      <c r="F58" s="236"/>
      <c r="G58" s="227" t="s">
        <v>303</v>
      </c>
      <c r="H58" s="223">
        <v>-0.76437138802052385</v>
      </c>
      <c r="I58" s="223">
        <v>22</v>
      </c>
      <c r="S58" s="225"/>
      <c r="T58" s="225"/>
      <c r="V58" s="223"/>
      <c r="W58" s="223"/>
    </row>
    <row r="59" spans="4:23" x14ac:dyDescent="0.3">
      <c r="D59" s="239"/>
      <c r="E59" s="239"/>
      <c r="F59" s="236"/>
      <c r="G59" s="227" t="s">
        <v>299</v>
      </c>
      <c r="H59" s="223">
        <v>-0.78881711610102601</v>
      </c>
      <c r="I59" s="223">
        <v>23</v>
      </c>
      <c r="S59" s="225"/>
      <c r="T59" s="225"/>
      <c r="V59" s="223"/>
      <c r="W59" s="223"/>
    </row>
    <row r="60" spans="4:23" x14ac:dyDescent="0.3">
      <c r="D60" s="238"/>
      <c r="E60" s="238"/>
      <c r="F60" s="236"/>
      <c r="G60" s="227" t="s">
        <v>287</v>
      </c>
      <c r="H60" s="223">
        <v>-1.0790756405208324</v>
      </c>
      <c r="I60" s="223">
        <v>24</v>
      </c>
      <c r="S60" s="225"/>
      <c r="T60" s="225"/>
      <c r="V60" s="223"/>
      <c r="W60" s="223"/>
    </row>
    <row r="61" spans="4:23" x14ac:dyDescent="0.3">
      <c r="D61" s="238"/>
      <c r="E61" s="238"/>
      <c r="F61" s="236"/>
      <c r="G61" s="227" t="s">
        <v>311</v>
      </c>
      <c r="H61" s="223">
        <v>-1.2439041237825466</v>
      </c>
      <c r="I61" s="223">
        <v>25</v>
      </c>
      <c r="S61" s="225"/>
      <c r="T61" s="225"/>
      <c r="V61" s="223"/>
      <c r="W61" s="223"/>
    </row>
    <row r="62" spans="4:23" x14ac:dyDescent="0.3">
      <c r="D62" s="238"/>
      <c r="E62" s="238"/>
      <c r="F62" s="236"/>
      <c r="G62" s="227" t="s">
        <v>305</v>
      </c>
      <c r="H62" s="223">
        <v>-1.2541624438974885</v>
      </c>
      <c r="I62" s="223">
        <v>26</v>
      </c>
      <c r="S62" s="225"/>
      <c r="T62" s="225"/>
      <c r="V62" s="223"/>
      <c r="W62" s="223"/>
    </row>
    <row r="63" spans="4:23" x14ac:dyDescent="0.3">
      <c r="D63" s="238"/>
      <c r="E63" s="238"/>
      <c r="F63" s="236"/>
      <c r="G63" s="223" t="s">
        <v>295</v>
      </c>
      <c r="H63" s="223">
        <v>-1.5324604777035677</v>
      </c>
      <c r="I63" s="223">
        <v>27</v>
      </c>
      <c r="S63" s="225"/>
      <c r="T63" s="225"/>
      <c r="V63" s="223"/>
      <c r="W63" s="223"/>
    </row>
    <row r="64" spans="4:23" x14ac:dyDescent="0.3">
      <c r="D64" s="238"/>
      <c r="E64" s="238"/>
      <c r="F64" s="236"/>
      <c r="G64" s="227" t="s">
        <v>300</v>
      </c>
      <c r="H64" s="223">
        <v>-3.8507978085338346</v>
      </c>
      <c r="I64" s="223">
        <v>28</v>
      </c>
      <c r="S64" s="225"/>
      <c r="T64" s="225"/>
      <c r="V64" s="223"/>
      <c r="W64" s="223"/>
    </row>
    <row r="65" spans="6:7" x14ac:dyDescent="0.3">
      <c r="F65" s="236"/>
    </row>
    <row r="66" spans="6:7" x14ac:dyDescent="0.3">
      <c r="F66" s="236"/>
      <c r="G66" s="227"/>
    </row>
    <row r="67" spans="6:7" x14ac:dyDescent="0.3">
      <c r="F67" s="236"/>
      <c r="G67" s="227"/>
    </row>
  </sheetData>
  <sortState ref="G37:H64">
    <sortCondition descending="1" ref="H37:H6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LG104"/>
  <sheetViews>
    <sheetView showGridLines="0" zoomScale="70" zoomScaleNormal="70" workbookViewId="0">
      <selection activeCell="E52" sqref="E52"/>
    </sheetView>
  </sheetViews>
  <sheetFormatPr defaultColWidth="8.73046875" defaultRowHeight="12.75" x14ac:dyDescent="0.3"/>
  <cols>
    <col min="1" max="1" width="16.1328125" style="21" customWidth="1"/>
    <col min="2" max="2" width="12" style="21" customWidth="1"/>
    <col min="3" max="3" width="29.1328125" style="21" customWidth="1"/>
    <col min="4" max="4" width="13" style="54" customWidth="1"/>
    <col min="5" max="8" width="11.59765625" style="54" customWidth="1"/>
    <col min="9" max="9" width="13.86328125" style="54" customWidth="1"/>
    <col min="10" max="10" width="13.3984375" style="54" customWidth="1"/>
    <col min="11" max="11" width="10.59765625" style="54" customWidth="1"/>
    <col min="12" max="12" width="13.86328125" style="54" customWidth="1"/>
    <col min="13" max="318" width="11.59765625" style="54" customWidth="1"/>
    <col min="319" max="319" width="11.59765625" style="55" customWidth="1"/>
    <col min="320" max="16384" width="8.73046875" style="21"/>
  </cols>
  <sheetData>
    <row r="1" spans="1:319" s="15" customFormat="1" ht="13.15" x14ac:dyDescent="0.3">
      <c r="A1" s="8" t="s">
        <v>56</v>
      </c>
      <c r="B1" s="9" t="s">
        <v>109</v>
      </c>
      <c r="C1" s="8" t="s">
        <v>110</v>
      </c>
      <c r="D1" s="10">
        <v>42370</v>
      </c>
      <c r="E1" s="11">
        <v>42377</v>
      </c>
      <c r="F1" s="11">
        <v>42384</v>
      </c>
      <c r="G1" s="11">
        <v>42391</v>
      </c>
      <c r="H1" s="11">
        <v>42398</v>
      </c>
      <c r="I1" s="11">
        <v>42405</v>
      </c>
      <c r="J1" s="11">
        <v>42412</v>
      </c>
      <c r="K1" s="11">
        <v>42419</v>
      </c>
      <c r="L1" s="11">
        <v>42426</v>
      </c>
      <c r="M1" s="11">
        <v>42433</v>
      </c>
      <c r="N1" s="11">
        <v>42440</v>
      </c>
      <c r="O1" s="11">
        <v>42447</v>
      </c>
      <c r="P1" s="11">
        <v>42454</v>
      </c>
      <c r="Q1" s="11">
        <v>42461</v>
      </c>
      <c r="R1" s="11">
        <v>42468</v>
      </c>
      <c r="S1" s="11">
        <v>42475</v>
      </c>
      <c r="T1" s="11">
        <v>42482</v>
      </c>
      <c r="U1" s="11">
        <v>42489</v>
      </c>
      <c r="V1" s="11">
        <v>42496</v>
      </c>
      <c r="W1" s="11">
        <v>42503</v>
      </c>
      <c r="X1" s="11">
        <v>42510</v>
      </c>
      <c r="Y1" s="11">
        <v>42517</v>
      </c>
      <c r="Z1" s="11">
        <v>42524</v>
      </c>
      <c r="AA1" s="11">
        <v>42531</v>
      </c>
      <c r="AB1" s="11">
        <v>42538</v>
      </c>
      <c r="AC1" s="11">
        <v>42545</v>
      </c>
      <c r="AD1" s="11">
        <v>42552</v>
      </c>
      <c r="AE1" s="11">
        <v>42559</v>
      </c>
      <c r="AF1" s="11">
        <v>42566</v>
      </c>
      <c r="AG1" s="11">
        <v>42573</v>
      </c>
      <c r="AH1" s="11">
        <v>42580</v>
      </c>
      <c r="AI1" s="11">
        <v>42587</v>
      </c>
      <c r="AJ1" s="11">
        <v>42594</v>
      </c>
      <c r="AK1" s="11">
        <v>42601</v>
      </c>
      <c r="AL1" s="11">
        <v>42608</v>
      </c>
      <c r="AM1" s="11">
        <v>42615</v>
      </c>
      <c r="AN1" s="11">
        <v>42622</v>
      </c>
      <c r="AO1" s="11">
        <v>42629</v>
      </c>
      <c r="AP1" s="11">
        <v>42636</v>
      </c>
      <c r="AQ1" s="11">
        <v>42643</v>
      </c>
      <c r="AR1" s="11">
        <v>42650</v>
      </c>
      <c r="AS1" s="11">
        <v>42657</v>
      </c>
      <c r="AT1" s="11">
        <v>42664</v>
      </c>
      <c r="AU1" s="11">
        <v>42671</v>
      </c>
      <c r="AV1" s="11">
        <v>42678</v>
      </c>
      <c r="AW1" s="11">
        <v>42685</v>
      </c>
      <c r="AX1" s="11">
        <v>42692</v>
      </c>
      <c r="AY1" s="11">
        <v>42699</v>
      </c>
      <c r="AZ1" s="11">
        <v>42706</v>
      </c>
      <c r="BA1" s="11">
        <v>42713</v>
      </c>
      <c r="BB1" s="11">
        <v>42720</v>
      </c>
      <c r="BC1" s="11">
        <v>42727</v>
      </c>
      <c r="BD1" s="11">
        <v>42734</v>
      </c>
      <c r="BE1" s="12">
        <v>42741</v>
      </c>
      <c r="BF1" s="11">
        <v>42748</v>
      </c>
      <c r="BG1" s="13">
        <v>42755</v>
      </c>
      <c r="BH1" s="14">
        <v>42761</v>
      </c>
      <c r="BI1" s="14">
        <v>42769</v>
      </c>
      <c r="BJ1" s="14">
        <v>42776</v>
      </c>
      <c r="BK1" s="14">
        <v>42783</v>
      </c>
      <c r="BL1" s="14">
        <v>42790</v>
      </c>
      <c r="BM1" s="14">
        <v>42797</v>
      </c>
      <c r="BN1" s="14">
        <v>42804</v>
      </c>
      <c r="BO1" s="14">
        <v>42811</v>
      </c>
    </row>
    <row r="2" spans="1:319" ht="13.15" x14ac:dyDescent="0.3">
      <c r="A2" s="16" t="s">
        <v>4</v>
      </c>
      <c r="B2" s="5" t="s">
        <v>5</v>
      </c>
      <c r="C2" s="17" t="s">
        <v>52</v>
      </c>
      <c r="D2" s="18">
        <f>D49/估值指标!$I3</f>
        <v>0.80894379295177943</v>
      </c>
      <c r="E2" s="18">
        <f>E49/估值指标!$I3</f>
        <v>0.78774875907531439</v>
      </c>
      <c r="F2" s="18">
        <f>F49/估值指标!$I3</f>
        <v>0.74712494414542163</v>
      </c>
      <c r="G2" s="18">
        <f>G49/估值指标!$I3</f>
        <v>0.74535869132238275</v>
      </c>
      <c r="H2" s="18">
        <f>H49/估值指标!$I3</f>
        <v>0.72416365744591682</v>
      </c>
      <c r="I2" s="18">
        <f>I49/估值指标!$I3</f>
        <v>0.70826738203856743</v>
      </c>
      <c r="J2" s="18">
        <f>J49/估值指标!$I3</f>
        <v>0.70826738203856743</v>
      </c>
      <c r="K2" s="18">
        <f>K49/估值指标!$I3</f>
        <v>0.7100336348616062</v>
      </c>
      <c r="L2" s="18">
        <f>L49/估值指标!$I3</f>
        <v>0.7100336348616062</v>
      </c>
      <c r="M2" s="18">
        <f>M49/估值指标!$I3</f>
        <v>0.76125496672973203</v>
      </c>
      <c r="N2" s="18">
        <f>N49/估值指标!$I3</f>
        <v>0.76655372519884868</v>
      </c>
      <c r="O2" s="18">
        <f>O49/估值指标!$I3</f>
        <v>0.75948871390669326</v>
      </c>
      <c r="P2" s="18">
        <f>P49/估值指标!$I3</f>
        <v>0.75595620826061571</v>
      </c>
      <c r="Q2" s="18">
        <f>Q49/估值指标!$I3</f>
        <v>0.75948871390669326</v>
      </c>
      <c r="R2" s="18">
        <f>R49/估值指标!$I3</f>
        <v>0.75242370261453795</v>
      </c>
      <c r="S2" s="18">
        <f>S49/估值指标!$I3</f>
        <v>0.75948871390669326</v>
      </c>
      <c r="T2" s="18">
        <f>T49/估值指标!$I3</f>
        <v>0.75595620826061571</v>
      </c>
      <c r="U2" s="18">
        <f>U49/估值指标!$I3</f>
        <v>0.75242370261453795</v>
      </c>
      <c r="V2" s="18">
        <f>V49/估值指标!$I3</f>
        <v>0.7488911969684604</v>
      </c>
      <c r="W2" s="18">
        <f>W49/估值指标!$I3</f>
        <v>0.74535869132238275</v>
      </c>
      <c r="X2" s="18">
        <f>X49/估值指标!$I3</f>
        <v>0.75065744979149918</v>
      </c>
      <c r="Y2" s="18">
        <f>Y49/估值指标!$I3</f>
        <v>0.75772246108365449</v>
      </c>
      <c r="Z2" s="18">
        <f>Z49/估值指标!$I3</f>
        <v>0.77185248366796511</v>
      </c>
      <c r="AA2" s="18">
        <f>AA49/估值指标!$I3</f>
        <v>0.77538498931404254</v>
      </c>
      <c r="AB2" s="18">
        <f>AB49/估值指标!$I3</f>
        <v>0.77185248366796511</v>
      </c>
      <c r="AC2" s="18">
        <f>AC49/估值指标!$I3</f>
        <v>0.77715124213708153</v>
      </c>
      <c r="AD2" s="18">
        <f>AD49/估值指标!$I3</f>
        <v>0.78951501189835327</v>
      </c>
      <c r="AE2" s="18">
        <f>AE49/估值指标!$I3</f>
        <v>0.79769431015247305</v>
      </c>
      <c r="AF2" s="18">
        <f>AF49/估值指标!$I3</f>
        <v>0.80327259204165125</v>
      </c>
      <c r="AG2" s="18">
        <f>AG49/估值指标!$I3</f>
        <v>0.79583488285608039</v>
      </c>
      <c r="AH2" s="18">
        <f>AH49/估值指标!$I3</f>
        <v>0.79955373744886571</v>
      </c>
      <c r="AI2" s="18">
        <f>AI49/估值指标!$I3</f>
        <v>0.8051320193380439</v>
      </c>
      <c r="AJ2" s="18">
        <f>AJ49/估值指标!$I3</f>
        <v>0.83674228337671996</v>
      </c>
      <c r="AK2" s="18">
        <f>AK49/估值指标!$I3</f>
        <v>0.8255857195983638</v>
      </c>
      <c r="AL2" s="18">
        <f>AL49/估值指标!$I3</f>
        <v>0.83674228337671996</v>
      </c>
      <c r="AM2" s="18">
        <f>AM49/估值指标!$I3</f>
        <v>0.84232056526589816</v>
      </c>
      <c r="AN2" s="18">
        <f>AN49/估值指标!$I3</f>
        <v>0.83302342878393465</v>
      </c>
      <c r="AO2" s="18">
        <f>AO49/估值指标!$I3</f>
        <v>0.81256972852361475</v>
      </c>
      <c r="AP2" s="18">
        <f>AP49/估值指标!$I3</f>
        <v>0.8255857195983638</v>
      </c>
      <c r="AQ2" s="18">
        <f>AQ49/估值指标!$I3</f>
        <v>0.82372629230197092</v>
      </c>
      <c r="AR2" s="18">
        <f>AR49/估值指标!$I3</f>
        <v>0.82372629230197092</v>
      </c>
      <c r="AS2" s="18">
        <f>AS49/估值指标!$I3</f>
        <v>0.82186686500557826</v>
      </c>
      <c r="AT2" s="18">
        <f>AT49/估值指标!$I3</f>
        <v>0.8200074377091856</v>
      </c>
      <c r="AU2" s="18">
        <f>AU49/估值指标!$I3</f>
        <v>0.8255857195983638</v>
      </c>
      <c r="AV2" s="18">
        <f>AV49/估值指标!$I3</f>
        <v>0.8200074377091856</v>
      </c>
      <c r="AW2" s="18">
        <f>AW49/估值指标!$I3</f>
        <v>0.8200074377091856</v>
      </c>
      <c r="AX2" s="18">
        <f>AX49/估值指标!$I3</f>
        <v>0.81628858311640007</v>
      </c>
      <c r="AY2" s="18">
        <f>AY49/估值指标!$I3</f>
        <v>0.83674228337671996</v>
      </c>
      <c r="AZ2" s="18">
        <f>AZ49/估值指标!$I3</f>
        <v>0.84046113796950528</v>
      </c>
      <c r="BA2" s="18">
        <f>BA49/估值指标!$I3</f>
        <v>0.85347712904425432</v>
      </c>
      <c r="BB2" s="18">
        <f>BB49/估值指标!$I3</f>
        <v>0.82372629230197092</v>
      </c>
      <c r="BC2" s="18">
        <f>BC49/估值指标!$I3</f>
        <v>0.81814801041279295</v>
      </c>
      <c r="BD2" s="18">
        <f>BD49/估值指标!$I3</f>
        <v>0.8200074377091856</v>
      </c>
      <c r="BE2" s="19">
        <f>BE49/估值指标!$J3</f>
        <v>0.74546675621222303</v>
      </c>
      <c r="BF2" s="18">
        <f>BF49/估值指标!$J3</f>
        <v>0.7538616521155137</v>
      </c>
      <c r="BG2" s="20">
        <f>BG49/估值指标!$J3</f>
        <v>0.75889858965748813</v>
      </c>
      <c r="BH2" s="20">
        <f>BH49/估值指标!$J3</f>
        <v>0.77233042310275346</v>
      </c>
      <c r="BI2" s="20">
        <f>BI49/估值指标!$J3</f>
        <v>0.76561450638012074</v>
      </c>
      <c r="BJ2" s="20">
        <f>BJ49/估值指标!$J3</f>
        <v>0.73676049067580651</v>
      </c>
      <c r="BK2" s="20">
        <f>BK49/估值指标!$J3</f>
        <v>0.74478620408186114</v>
      </c>
      <c r="BL2" s="20">
        <f>BL49/估值指标!$J3</f>
        <v>0.75441706016912657</v>
      </c>
      <c r="BM2" s="20">
        <f>BM49/估值指标!$J3</f>
        <v>0.74639134676307217</v>
      </c>
      <c r="BN2" s="20">
        <f>BN49/估值指标!$J3</f>
        <v>0.7560222028503375</v>
      </c>
      <c r="BO2" s="20">
        <f>BO49/估值指标!$J3</f>
        <v>0.75281191748791576</v>
      </c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</row>
    <row r="3" spans="1:319" ht="13.15" x14ac:dyDescent="0.3">
      <c r="A3" s="16" t="s">
        <v>8</v>
      </c>
      <c r="B3" s="5" t="s">
        <v>9</v>
      </c>
      <c r="C3" s="22" t="s">
        <v>111</v>
      </c>
      <c r="D3" s="18">
        <f>D50/估值指标!$I4</f>
        <v>0.87164153237810849</v>
      </c>
      <c r="E3" s="18">
        <f>E50/估值指标!$I4</f>
        <v>0.83544880439009028</v>
      </c>
      <c r="F3" s="18">
        <f>F50/估值指标!$I4</f>
        <v>0.76758743941255569</v>
      </c>
      <c r="G3" s="18">
        <f>G50/估值指标!$I4</f>
        <v>0.76155531808121946</v>
      </c>
      <c r="H3" s="18">
        <f>H50/估值指标!$I4</f>
        <v>0.72536259009320103</v>
      </c>
      <c r="I3" s="18">
        <f>I50/估值指标!$I4</f>
        <v>0.70726622609919199</v>
      </c>
      <c r="J3" s="18">
        <f>J50/估值指标!$I4</f>
        <v>0.70726622609919199</v>
      </c>
      <c r="K3" s="18">
        <f>K50/估值指标!$I4</f>
        <v>0.70726622609919199</v>
      </c>
      <c r="L3" s="18">
        <f>L50/估值指标!$I4</f>
        <v>0.69671001376935315</v>
      </c>
      <c r="M3" s="18">
        <f>M50/估值指标!$I4</f>
        <v>0.72988668109170329</v>
      </c>
      <c r="N3" s="18">
        <v>4.7999999999999996E-3</v>
      </c>
      <c r="O3" s="18">
        <f>O50/估值指标!$I4</f>
        <v>0.73290274175737158</v>
      </c>
      <c r="P3" s="18">
        <f>P50/估值指标!$I4</f>
        <v>0.72988668109170329</v>
      </c>
      <c r="Q3" s="18">
        <f>Q50/估值指标!$I4</f>
        <v>0.72988668109170329</v>
      </c>
      <c r="R3" s="18">
        <f>R50/估值指标!$I4</f>
        <v>0.71782243842903048</v>
      </c>
      <c r="S3" s="18">
        <f>S50/估值指标!$I4</f>
        <v>0.72837865075886921</v>
      </c>
      <c r="T3" s="18">
        <f>T50/估值指标!$I4</f>
        <v>0.70877425643202596</v>
      </c>
      <c r="U3" s="18">
        <f>U50/估值指标!$I4</f>
        <v>0.70726622609919199</v>
      </c>
      <c r="V3" s="18">
        <f>V50/估值指标!$I4</f>
        <v>0.70726622609919199</v>
      </c>
      <c r="W3" s="18">
        <f>W50/估值指标!$I4</f>
        <v>0.70726622609919199</v>
      </c>
      <c r="X3" s="18">
        <f>X50/估值指标!$I4</f>
        <v>0.71028228676486005</v>
      </c>
      <c r="Y3" s="18">
        <f>Y50/估值指标!$I4</f>
        <v>0.72083849909469877</v>
      </c>
      <c r="Z3" s="18">
        <f>Z50/估值指标!$I4</f>
        <v>0.73893486308870793</v>
      </c>
      <c r="AA3" s="18">
        <f>AA50/估值指标!$I4</f>
        <v>0.74044289342154201</v>
      </c>
      <c r="AB3" s="18">
        <f>AB50/估值指标!$I4</f>
        <v>0.73893486308870793</v>
      </c>
      <c r="AC3" s="18">
        <f>AC50/估值指标!$I4</f>
        <v>0.74798304508571245</v>
      </c>
      <c r="AD3" s="18">
        <f>AD50/估值指标!$I4</f>
        <v>0.75871082916254906</v>
      </c>
      <c r="AE3" s="18">
        <f>AE50/估值指标!$I4</f>
        <v>0.75711689884918232</v>
      </c>
      <c r="AF3" s="18">
        <f>AF50/估值指标!$I4</f>
        <v>0.81131052950365012</v>
      </c>
      <c r="AG3" s="18">
        <f>AG50/估值指标!$I4</f>
        <v>0.80015301731008315</v>
      </c>
      <c r="AH3" s="18">
        <f>AH50/估值指标!$I4</f>
        <v>0.80652873856355001</v>
      </c>
      <c r="AI3" s="18">
        <f>AI50/估值指标!$I4</f>
        <v>0.80493480825018338</v>
      </c>
      <c r="AJ3" s="18">
        <f>AJ50/估值指标!$I4</f>
        <v>0.85275271765118432</v>
      </c>
      <c r="AK3" s="18">
        <f>AK50/估值指标!$I4</f>
        <v>0.84000127514425071</v>
      </c>
      <c r="AL3" s="18">
        <f>AL50/估值指标!$I4</f>
        <v>0.84000127514425071</v>
      </c>
      <c r="AM3" s="18">
        <f>AM50/估值指标!$I4</f>
        <v>0.84478306608435083</v>
      </c>
      <c r="AN3" s="18">
        <f>AN50/估值指标!$I4</f>
        <v>0.83840734483088397</v>
      </c>
      <c r="AO3" s="18">
        <f>AO50/估值指标!$I4</f>
        <v>0.81768625075711698</v>
      </c>
      <c r="AP3" s="18">
        <f>AP50/估值指标!$I4</f>
        <v>0.83362555389078397</v>
      </c>
      <c r="AQ3" s="18">
        <f>AQ50/估值指标!$I4</f>
        <v>0.82565590232395036</v>
      </c>
      <c r="AR3" s="18">
        <f>AR50/估值指标!$I4</f>
        <v>0.82565590232395036</v>
      </c>
      <c r="AS3" s="18">
        <f>AS50/估值指标!$I4</f>
        <v>0.8224680416972171</v>
      </c>
      <c r="AT3" s="18">
        <f>AT50/估值指标!$I4</f>
        <v>0.82884376295068385</v>
      </c>
      <c r="AU3" s="18">
        <f>AU50/估值指标!$I4</f>
        <v>0.83840734483088397</v>
      </c>
      <c r="AV3" s="18">
        <f>AV50/估值指标!$I4</f>
        <v>0.83681341451751734</v>
      </c>
      <c r="AW3" s="18">
        <f>AW50/估值指标!$I4</f>
        <v>0.84797092671108432</v>
      </c>
      <c r="AX3" s="18">
        <f>AX50/估值指标!$I4</f>
        <v>0.8431891357709842</v>
      </c>
      <c r="AY3" s="18">
        <f>AY50/估值指标!$I4</f>
        <v>0.88622525423188503</v>
      </c>
      <c r="AZ3" s="18">
        <f>AZ50/估值指标!$I4</f>
        <v>0.90057062705218538</v>
      </c>
      <c r="BA3" s="18">
        <f>BA50/估值指标!$I4</f>
        <v>0.91332206955911899</v>
      </c>
      <c r="BB3" s="18">
        <f>BB50/估值指标!$I4</f>
        <v>0.85753450859128444</v>
      </c>
      <c r="BC3" s="18">
        <f>BC50/估值指标!$I4</f>
        <v>0.84956485702445095</v>
      </c>
      <c r="BD3" s="18">
        <f>BD50/估值指标!$I4</f>
        <v>0.86709809047148467</v>
      </c>
      <c r="BE3" s="19">
        <f>BE50/估值指标!$J4</f>
        <v>0.791441989911289</v>
      </c>
      <c r="BF3" s="18">
        <f>BF50/估值指标!$J4</f>
        <v>0.80303820954368876</v>
      </c>
      <c r="BG3" s="20">
        <f>BG50/估值指标!$J4</f>
        <v>0.81318490172203872</v>
      </c>
      <c r="BH3" s="20">
        <f>BH50/估值指标!$J4</f>
        <v>0.83347828607873842</v>
      </c>
      <c r="BI3" s="20">
        <f>BI50/估值指标!$J4</f>
        <v>0.8247811213544386</v>
      </c>
      <c r="BJ3" s="20">
        <f>BJ50/估值指标!$J4</f>
        <v>0.7930803860153548</v>
      </c>
      <c r="BK3" s="20">
        <f>BK50/估值指标!$J4</f>
        <v>0.81249144441433196</v>
      </c>
      <c r="BL3" s="20">
        <f>BL50/估值指标!$J4</f>
        <v>0.8249699819565316</v>
      </c>
      <c r="BM3" s="20">
        <f>BM50/估值指标!$J4</f>
        <v>0.81526445275704296</v>
      </c>
      <c r="BN3" s="20">
        <f>BN50/估值指标!$J4</f>
        <v>0.81526445275704296</v>
      </c>
      <c r="BO3" s="20">
        <f>BO50/估值指标!$J4</f>
        <v>0.81665095692839851</v>
      </c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</row>
    <row r="4" spans="1:319" ht="13.15" x14ac:dyDescent="0.3">
      <c r="A4" s="16" t="s">
        <v>2</v>
      </c>
      <c r="B4" s="5" t="s">
        <v>3</v>
      </c>
      <c r="C4" s="22" t="s">
        <v>52</v>
      </c>
      <c r="D4" s="18">
        <f>D51/估值指标!$I5</f>
        <v>0.77394873095094663</v>
      </c>
      <c r="E4" s="18">
        <f>E51/估值指标!$I5</f>
        <v>0.75717584823683948</v>
      </c>
      <c r="F4" s="18">
        <f>F51/估值指标!$I5</f>
        <v>0.73561071331870154</v>
      </c>
      <c r="G4" s="18">
        <f>G51/估值指标!$I5</f>
        <v>0.74519521772676289</v>
      </c>
      <c r="H4" s="18">
        <f>H51/估值指标!$I5</f>
        <v>0.71644170450257916</v>
      </c>
      <c r="I4" s="18">
        <f>I51/估值指标!$I5</f>
        <v>0.6996688217884719</v>
      </c>
      <c r="J4" s="18">
        <f>J51/估值指标!$I5</f>
        <v>0.6996688217884719</v>
      </c>
      <c r="K4" s="18">
        <f>K51/估值指标!$I5</f>
        <v>0.70685720009451791</v>
      </c>
      <c r="L4" s="18">
        <f>L51/估值指标!$I5</f>
        <v>0.70925332619653314</v>
      </c>
      <c r="M4" s="18">
        <f>M51/估值指标!$I5</f>
        <v>0.76676035264490072</v>
      </c>
      <c r="N4" s="18">
        <f>N51/估值指标!$I5</f>
        <v>0.76436422654288538</v>
      </c>
      <c r="O4" s="18">
        <f>O51/估值指标!$I5</f>
        <v>0.77155260484893129</v>
      </c>
      <c r="P4" s="18">
        <f>P51/估值指标!$I5</f>
        <v>0.75717584823683948</v>
      </c>
      <c r="Q4" s="18">
        <f>Q51/估值指标!$I5</f>
        <v>0.76676035264490072</v>
      </c>
      <c r="R4" s="18">
        <f>R51/估值指标!$I5</f>
        <v>0.75717584823683948</v>
      </c>
      <c r="S4" s="18">
        <f>S51/估值指标!$I5</f>
        <v>0.76196810044087004</v>
      </c>
      <c r="T4" s="18">
        <f>T51/估值指标!$I5</f>
        <v>0.74998746993079346</v>
      </c>
      <c r="U4" s="18">
        <f>U51/估值指标!$I5</f>
        <v>0.74759134382877812</v>
      </c>
      <c r="V4" s="18">
        <f>V51/估值指标!$I5</f>
        <v>0.74279909162474755</v>
      </c>
      <c r="W4" s="18">
        <f>W51/估值指标!$I5</f>
        <v>0.73081846111467097</v>
      </c>
      <c r="X4" s="18">
        <f>X51/估值指标!$I5</f>
        <v>0.73800683942071699</v>
      </c>
      <c r="Y4" s="18">
        <f>Y51/估值指标!$I5</f>
        <v>0.74279909162474755</v>
      </c>
      <c r="Z4" s="18">
        <f>Z51/估值指标!$I5</f>
        <v>0.76436422654288538</v>
      </c>
      <c r="AA4" s="18">
        <f>AA51/估值指标!$I5</f>
        <v>0.76196810044087004</v>
      </c>
      <c r="AB4" s="18">
        <f>AB51/估值指标!$I5</f>
        <v>0.75957197433885471</v>
      </c>
      <c r="AC4" s="18">
        <f>AC51/估值指标!$I5</f>
        <v>0.75957197433885471</v>
      </c>
      <c r="AD4" s="18">
        <f>AD51/估值指标!$I5</f>
        <v>0.77155260484893129</v>
      </c>
      <c r="AE4" s="18">
        <f>AE51/估值指标!$I5</f>
        <v>0.77582067675823196</v>
      </c>
      <c r="AF4" s="18">
        <f>AF51/估值指标!$I5</f>
        <v>0.78845619266634659</v>
      </c>
      <c r="AG4" s="18">
        <f>AG51/估值指标!$I5</f>
        <v>0.78087488312147779</v>
      </c>
      <c r="AH4" s="18">
        <f>AH51/估值指标!$I5</f>
        <v>0.78592908948472362</v>
      </c>
      <c r="AI4" s="18">
        <f>AI51/估值指标!$I5</f>
        <v>0.78845619266634659</v>
      </c>
      <c r="AJ4" s="18">
        <f>AJ51/估值指标!$I5</f>
        <v>0.81120012130095265</v>
      </c>
      <c r="AK4" s="18">
        <f>AK51/估值指标!$I5</f>
        <v>0.80361881175608407</v>
      </c>
      <c r="AL4" s="18">
        <f>AL51/估值指标!$I5</f>
        <v>0.80867301811932979</v>
      </c>
      <c r="AM4" s="18">
        <f>AM51/估值指标!$I5</f>
        <v>0.80614591493770693</v>
      </c>
      <c r="AN4" s="18">
        <f>AN51/估值指标!$I5</f>
        <v>0.80614591493770693</v>
      </c>
      <c r="AO4" s="18">
        <f>AO51/估值指标!$I5</f>
        <v>0.78592908948472362</v>
      </c>
      <c r="AP4" s="18">
        <f>AP51/估值指标!$I5</f>
        <v>0.79603750221121528</v>
      </c>
      <c r="AQ4" s="18">
        <f>AQ51/估值指标!$I5</f>
        <v>0.79098329584796945</v>
      </c>
      <c r="AR4" s="18">
        <f>AR51/估值指标!$I5</f>
        <v>0.79098329584796945</v>
      </c>
      <c r="AS4" s="18">
        <f>AS51/估值指标!$I5</f>
        <v>0.79351039902959242</v>
      </c>
      <c r="AT4" s="18">
        <f>AT51/估值指标!$I5</f>
        <v>0.79351039902959242</v>
      </c>
      <c r="AU4" s="18">
        <f>AU51/估值指标!$I5</f>
        <v>0.8010917085744611</v>
      </c>
      <c r="AV4" s="18">
        <f>AV51/估值指标!$I5</f>
        <v>0.79603750221121528</v>
      </c>
      <c r="AW4" s="18">
        <f>AW51/估值指标!$I5</f>
        <v>0.8010917085744611</v>
      </c>
      <c r="AX4" s="18">
        <f>AX51/估值指标!$I5</f>
        <v>0.8010917085744611</v>
      </c>
      <c r="AY4" s="18">
        <f>AY51/估值指标!$I5</f>
        <v>0.81372722448257562</v>
      </c>
      <c r="AZ4" s="18">
        <f>AZ51/估值指标!$I5</f>
        <v>0.81372722448257562</v>
      </c>
      <c r="BA4" s="18">
        <f>BA51/估值指标!$I5</f>
        <v>0.82636274039069013</v>
      </c>
      <c r="BB4" s="18">
        <f>BB51/估值指标!$I5</f>
        <v>0.79603750221121528</v>
      </c>
      <c r="BC4" s="18">
        <f>BC51/估值指标!$I5</f>
        <v>0.78845619266634659</v>
      </c>
      <c r="BD4" s="18">
        <f>BD51/估值指标!$I5</f>
        <v>0.78340198630310076</v>
      </c>
      <c r="BE4" s="19">
        <f>BE51/估值指标!$J5</f>
        <v>0.71577214205675876</v>
      </c>
      <c r="BF4" s="18">
        <f>BF51/估值指标!$J5</f>
        <v>0.71348533010130588</v>
      </c>
      <c r="BG4" s="20">
        <f>BG51/估值指标!$J5</f>
        <v>0.72263257792311753</v>
      </c>
      <c r="BH4" s="20">
        <f>BH51/估值指标!$J5</f>
        <v>0.73406663770038194</v>
      </c>
      <c r="BI4" s="20">
        <f>BI51/估值指标!$J5</f>
        <v>0.72720620183402329</v>
      </c>
      <c r="BJ4" s="20">
        <f>BJ51/估值指标!$J5</f>
        <v>0.69712741655564536</v>
      </c>
      <c r="BK4" s="20">
        <f>BK51/估值指标!$J5</f>
        <v>0.7101985556160636</v>
      </c>
      <c r="BL4" s="20">
        <f>BL51/估值指标!$J5</f>
        <v>0.7123770787928001</v>
      </c>
      <c r="BM4" s="20">
        <f>BM51/估值指标!$J5</f>
        <v>0.70584150926259082</v>
      </c>
      <c r="BN4" s="20">
        <f>BN51/估值指标!$J5</f>
        <v>0.70584150926259082</v>
      </c>
      <c r="BO4" s="20">
        <f>BO51/估值指标!$J5</f>
        <v>0.7101985556160636</v>
      </c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</row>
    <row r="5" spans="1:319" ht="13.15" x14ac:dyDescent="0.3">
      <c r="A5" s="16" t="s">
        <v>6</v>
      </c>
      <c r="B5" s="5" t="s">
        <v>7</v>
      </c>
      <c r="C5" s="22" t="s">
        <v>112</v>
      </c>
      <c r="D5" s="18">
        <f>D52/估值指标!$I6</f>
        <v>0.82877318654625176</v>
      </c>
      <c r="E5" s="18">
        <f>E52/估值指标!$I6</f>
        <v>0.78537109947026351</v>
      </c>
      <c r="F5" s="18">
        <f>F52/估值指标!$I6</f>
        <v>0.71923458583066235</v>
      </c>
      <c r="G5" s="18">
        <f>G52/估值指标!$I6</f>
        <v>0.71303428767694987</v>
      </c>
      <c r="H5" s="18">
        <f>H52/估值指标!$I6</f>
        <v>0.66549866849848649</v>
      </c>
      <c r="I5" s="18">
        <f>I52/估值指标!$I6</f>
        <v>0.65723160429353633</v>
      </c>
      <c r="J5" s="18">
        <f>J52/估值指标!$I6</f>
        <v>0.65723160429353633</v>
      </c>
      <c r="K5" s="18">
        <f>K52/估值指标!$I6</f>
        <v>0.66549866849848649</v>
      </c>
      <c r="L5" s="18">
        <f>L52/估值指标!$I6</f>
        <v>0.65103130613982374</v>
      </c>
      <c r="M5" s="18">
        <f>M52/估值指标!$I6</f>
        <v>0.70270045742076215</v>
      </c>
      <c r="N5" s="18">
        <f>N52/估值指标!$I6</f>
        <v>0.70270045742076215</v>
      </c>
      <c r="O5" s="18">
        <f>O52/估值指标!$I6</f>
        <v>0.70890075557447474</v>
      </c>
      <c r="P5" s="18">
        <f>P52/估值指标!$I6</f>
        <v>0.69443339321581199</v>
      </c>
      <c r="Q5" s="18">
        <f>Q52/估值指标!$I6</f>
        <v>0.70476722347199972</v>
      </c>
      <c r="R5" s="18">
        <f>R52/估值指标!$I6</f>
        <v>0.69443339321581199</v>
      </c>
      <c r="S5" s="18">
        <f>S52/估值指标!$I6</f>
        <v>0.70683398952323717</v>
      </c>
      <c r="T5" s="18">
        <f>T52/估值指标!$I6</f>
        <v>0.69236662716457442</v>
      </c>
      <c r="U5" s="18">
        <f>U52/估值指标!$I6</f>
        <v>0.69236662716457442</v>
      </c>
      <c r="V5" s="18">
        <f>V52/估值指标!$I6</f>
        <v>0.6882330950620994</v>
      </c>
      <c r="W5" s="18">
        <f>W52/估值指标!$I6</f>
        <v>0.67169896665219908</v>
      </c>
      <c r="X5" s="18">
        <f>X52/估值指标!$I6</f>
        <v>0.66963220060096162</v>
      </c>
      <c r="Y5" s="18">
        <f>Y52/估值指标!$I6</f>
        <v>0.66963220060096162</v>
      </c>
      <c r="Z5" s="18">
        <f>Z52/估值指标!$I6</f>
        <v>0.69029986111333697</v>
      </c>
      <c r="AA5" s="18">
        <f>AA52/估值指标!$I6</f>
        <v>0.69443339321581199</v>
      </c>
      <c r="AB5" s="18">
        <f>AB52/估值指标!$I6</f>
        <v>0.68409956295962437</v>
      </c>
      <c r="AC5" s="18">
        <f>AC52/估值指标!$I6</f>
        <v>0.68779383597422949</v>
      </c>
      <c r="AD5" s="18">
        <f>AD52/估值指标!$I6</f>
        <v>0.70085321260665157</v>
      </c>
      <c r="AE5" s="18">
        <f>AE52/估值指标!$I6</f>
        <v>0.70302977537872191</v>
      </c>
      <c r="AF5" s="18">
        <f>AF52/估值指标!$I6</f>
        <v>0.72479540309942536</v>
      </c>
      <c r="AG5" s="18">
        <f>AG52/估值指标!$I6</f>
        <v>0.71826571478321422</v>
      </c>
      <c r="AH5" s="18">
        <f>AH52/估值指标!$I6</f>
        <v>0.72697196587149571</v>
      </c>
      <c r="AI5" s="18">
        <f>AI52/估值指标!$I6</f>
        <v>0.72479540309942536</v>
      </c>
      <c r="AJ5" s="18">
        <f>AJ52/估值指标!$I6</f>
        <v>0.76179697022462123</v>
      </c>
      <c r="AK5" s="18">
        <f>AK52/估值指标!$I6</f>
        <v>0.74656103082012881</v>
      </c>
      <c r="AL5" s="18">
        <f>AL52/估值指标!$I6</f>
        <v>0.7509141563642695</v>
      </c>
      <c r="AM5" s="18">
        <f>AM52/估值指标!$I6</f>
        <v>0.75526728190841019</v>
      </c>
      <c r="AN5" s="18">
        <f>AN52/估值指标!$I6</f>
        <v>0.74873759359219916</v>
      </c>
      <c r="AO5" s="18">
        <f>AO52/估值指标!$I6</f>
        <v>0.72697196587149571</v>
      </c>
      <c r="AP5" s="18">
        <f>AP52/估值指标!$I6</f>
        <v>0.74003134250391778</v>
      </c>
      <c r="AQ5" s="18">
        <f>AQ52/估值指标!$I6</f>
        <v>0.73350165418770674</v>
      </c>
      <c r="AR5" s="18">
        <f>AR52/估值指标!$I6</f>
        <v>0.73350165418770674</v>
      </c>
      <c r="AS5" s="18">
        <f>AS52/估值指标!$I6</f>
        <v>0.73567821695977709</v>
      </c>
      <c r="AT5" s="18">
        <f>AT52/估值指标!$I6</f>
        <v>0.74003134250391778</v>
      </c>
      <c r="AU5" s="18">
        <f>AU52/估值指标!$I6</f>
        <v>0.74220790527598812</v>
      </c>
      <c r="AV5" s="18">
        <f>AV52/估值指标!$I6</f>
        <v>0.73350165418770674</v>
      </c>
      <c r="AW5" s="18">
        <f>AW52/估值指标!$I6</f>
        <v>0.73567821695977709</v>
      </c>
      <c r="AX5" s="18">
        <f>AX52/估值指标!$I6</f>
        <v>0.73567821695977709</v>
      </c>
      <c r="AY5" s="18">
        <f>AY52/估值指标!$I6</f>
        <v>0.75962040745255088</v>
      </c>
      <c r="AZ5" s="18">
        <f>AZ52/估值指标!$I6</f>
        <v>0.76397353299669157</v>
      </c>
      <c r="BA5" s="18">
        <f>BA52/估值指标!$I6</f>
        <v>0.78138603517325433</v>
      </c>
      <c r="BB5" s="18">
        <f>BB52/估值指标!$I6</f>
        <v>0.75309071913633985</v>
      </c>
      <c r="BC5" s="18">
        <f>BC52/估值指标!$I6</f>
        <v>0.74656103082012881</v>
      </c>
      <c r="BD5" s="18">
        <f>BD52/估值指标!$I6</f>
        <v>0.74873759359219916</v>
      </c>
      <c r="BE5" s="19">
        <f>BE52/估值指标!$J6</f>
        <v>0.68429114201030417</v>
      </c>
      <c r="BF5" s="18">
        <f>BF52/估值指标!$J6</f>
        <v>0.6882695788824571</v>
      </c>
      <c r="BG5" s="20">
        <f>BG52/估值指标!$J6</f>
        <v>0.70020488949891591</v>
      </c>
      <c r="BH5" s="20">
        <f>BH52/估值指标!$J6</f>
        <v>0.71214020011537471</v>
      </c>
      <c r="BI5" s="20">
        <f>BI52/估值指标!$J6</f>
        <v>0.7061725448071452</v>
      </c>
      <c r="BJ5" s="20">
        <f>BJ52/估值指标!$J6</f>
        <v>0.68416576932260864</v>
      </c>
      <c r="BK5" s="20">
        <f>BK52/估值指标!$J6</f>
        <v>0.68986715073363036</v>
      </c>
      <c r="BL5" s="20">
        <f>BL52/估值指标!$J6</f>
        <v>0.70697129496669564</v>
      </c>
      <c r="BM5" s="20">
        <f>BM52/估值指标!$J6</f>
        <v>0.69366807167431155</v>
      </c>
      <c r="BN5" s="20">
        <f>BN52/估值指标!$J6</f>
        <v>0.68986715073363036</v>
      </c>
      <c r="BO5" s="20">
        <f>BO52/估值指标!$J6</f>
        <v>0.69366807167431155</v>
      </c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</row>
    <row r="6" spans="1:319" ht="13.15" x14ac:dyDescent="0.3">
      <c r="A6" s="16" t="s">
        <v>12</v>
      </c>
      <c r="B6" s="5" t="s">
        <v>13</v>
      </c>
      <c r="C6" s="22" t="s">
        <v>52</v>
      </c>
      <c r="D6" s="18">
        <f>D53/估值指标!$I7</f>
        <v>0.80068361168387658</v>
      </c>
      <c r="E6" s="18">
        <f>E53/估值指标!$I7</f>
        <v>0.7497084128033813</v>
      </c>
      <c r="F6" s="18">
        <f>F53/估值指标!$I7</f>
        <v>0.69127342872086239</v>
      </c>
      <c r="G6" s="18">
        <f>G53/估值指标!$I7</f>
        <v>0.68630023858617994</v>
      </c>
      <c r="H6" s="18">
        <f>H53/估值指标!$I7</f>
        <v>0.66516418051377946</v>
      </c>
      <c r="I6" s="18">
        <f>I53/估值指标!$I7</f>
        <v>0.64651471750872025</v>
      </c>
      <c r="J6" s="18">
        <f>J53/估值指标!$I7</f>
        <v>0.64651471750872025</v>
      </c>
      <c r="K6" s="18">
        <f>K53/估值指标!$I7</f>
        <v>0.65646109777808526</v>
      </c>
      <c r="L6" s="18">
        <f>L53/估值指标!$I7</f>
        <v>0.6415415273740378</v>
      </c>
      <c r="M6" s="18">
        <f>M53/估值指标!$I7</f>
        <v>0.68754353611985053</v>
      </c>
      <c r="N6" s="18">
        <f>N53/估值指标!$I7</f>
        <v>0.68257034598516808</v>
      </c>
      <c r="O6" s="18">
        <f>O53/估值指标!$I7</f>
        <v>0.70370640405756857</v>
      </c>
      <c r="P6" s="18">
        <f>P53/估值指标!$I7</f>
        <v>0.68505694105250925</v>
      </c>
      <c r="Q6" s="18">
        <f>Q53/估值指标!$I7</f>
        <v>0.6999765114565567</v>
      </c>
      <c r="R6" s="18">
        <f>R53/估值指标!$I7</f>
        <v>0.68630023858617994</v>
      </c>
      <c r="S6" s="18">
        <f>S53/估值指标!$I7</f>
        <v>0.69500332132187426</v>
      </c>
      <c r="T6" s="18">
        <f>T53/估值指标!$I7</f>
        <v>0.67635385831681505</v>
      </c>
      <c r="U6" s="18">
        <f>U53/估值指标!$I7</f>
        <v>0.66889407311479132</v>
      </c>
      <c r="V6" s="18">
        <f>V53/估值指标!$I7</f>
        <v>0.66516418051377946</v>
      </c>
      <c r="W6" s="18">
        <f>W53/估值指标!$I7</f>
        <v>0.65148790764340281</v>
      </c>
      <c r="X6" s="18">
        <f>X53/估值指标!$I7</f>
        <v>0.65397450271074398</v>
      </c>
      <c r="Y6" s="18">
        <f>Y53/估值指标!$I7</f>
        <v>0.65770439531175573</v>
      </c>
      <c r="Z6" s="18">
        <f>Z53/估值指标!$I7</f>
        <v>0.69003013118719181</v>
      </c>
      <c r="AA6" s="18">
        <f>AA53/估值指标!$I7</f>
        <v>0.68878683365352122</v>
      </c>
      <c r="AB6" s="18">
        <f>AB53/估值指标!$I7</f>
        <v>0.69003013118719181</v>
      </c>
      <c r="AC6" s="18">
        <f>AC53/估值指标!$I7</f>
        <v>0.68754353611985053</v>
      </c>
      <c r="AD6" s="18">
        <f>AD53/估值指标!$I7</f>
        <v>0.70370640405756857</v>
      </c>
      <c r="AE6" s="18">
        <f>AE53/估值指标!$I7</f>
        <v>0.72235586706262778</v>
      </c>
      <c r="AF6" s="18">
        <f>AF53/估值指标!$I7</f>
        <v>0.73236206312387608</v>
      </c>
      <c r="AG6" s="18">
        <f>AG53/估值指标!$I7</f>
        <v>0.7258463864056921</v>
      </c>
      <c r="AH6" s="18">
        <f>AH53/估值指标!$I7</f>
        <v>0.73236206312387608</v>
      </c>
      <c r="AI6" s="18">
        <f>AI53/估值指标!$I7</f>
        <v>0.73105892778023929</v>
      </c>
      <c r="AJ6" s="18">
        <f>AJ53/估值指标!$I7</f>
        <v>0.76103104068388538</v>
      </c>
      <c r="AK6" s="18">
        <f>AK53/估值指标!$I7</f>
        <v>0.75321222862206472</v>
      </c>
      <c r="AL6" s="18">
        <f>AL53/估值指标!$I7</f>
        <v>0.7584247699966119</v>
      </c>
      <c r="AM6" s="18">
        <f>AM53/估值指标!$I7</f>
        <v>0.75060595793479112</v>
      </c>
      <c r="AN6" s="18">
        <f>AN53/估值指标!$I7</f>
        <v>0.74278714587297034</v>
      </c>
      <c r="AO6" s="18">
        <f>AO53/估值指标!$I7</f>
        <v>0.71802757434387132</v>
      </c>
      <c r="AP6" s="18">
        <f>AP53/估值指标!$I7</f>
        <v>0.7258463864056921</v>
      </c>
      <c r="AQ6" s="18">
        <f>AQ53/估值指标!$I7</f>
        <v>0.72063384503114503</v>
      </c>
      <c r="AR6" s="18">
        <f>AR53/估值指标!$I7</f>
        <v>0.72063384503114503</v>
      </c>
      <c r="AS6" s="18">
        <f>AS53/估值指标!$I7</f>
        <v>0.72193698037478171</v>
      </c>
      <c r="AT6" s="18">
        <f>AT53/估值指标!$I7</f>
        <v>0.73236206312387608</v>
      </c>
      <c r="AU6" s="18">
        <f>AU53/估值指标!$I7</f>
        <v>0.73627146915478647</v>
      </c>
      <c r="AV6" s="18">
        <f>AV53/估值指标!$I7</f>
        <v>0.73757460449842327</v>
      </c>
      <c r="AW6" s="18">
        <f>AW53/估值指标!$I7</f>
        <v>0.74148401052933366</v>
      </c>
      <c r="AX6" s="18">
        <f>AX53/估值指标!$I7</f>
        <v>0.74148401052933366</v>
      </c>
      <c r="AY6" s="18">
        <f>AY53/估值指标!$I7</f>
        <v>0.76884985274570627</v>
      </c>
      <c r="AZ6" s="18">
        <f>AZ53/估值指标!$I7</f>
        <v>0.76103104068388538</v>
      </c>
      <c r="BA6" s="18">
        <f>BA53/估值指标!$I7</f>
        <v>0.80142823633662597</v>
      </c>
      <c r="BB6" s="18">
        <f>BB53/估值指标!$I7</f>
        <v>0.7558184993093382</v>
      </c>
      <c r="BC6" s="18">
        <f>BC53/估值指标!$I7</f>
        <v>0.75321222862206472</v>
      </c>
      <c r="BD6" s="18">
        <f>BD53/估值指标!$I7</f>
        <v>0.75190909327842781</v>
      </c>
      <c r="BE6" s="19">
        <f>BE53/估值指标!$J7</f>
        <v>0.69460300674173503</v>
      </c>
      <c r="BF6" s="18">
        <f>BF53/估值指标!$J7</f>
        <v>0.70181341857642432</v>
      </c>
      <c r="BG6" s="20">
        <f>BG53/估值指标!$J7</f>
        <v>0.71743597755158439</v>
      </c>
      <c r="BH6" s="20">
        <f>BH53/估值指标!$J7</f>
        <v>0.72344465408049208</v>
      </c>
      <c r="BI6" s="20">
        <f>BI53/估值指标!$J7</f>
        <v>0.71743597755158439</v>
      </c>
      <c r="BJ6" s="20">
        <f>BJ53/估值指标!$J7</f>
        <v>0.69303833280206251</v>
      </c>
      <c r="BK6" s="20">
        <f>BK53/估值指标!$J7</f>
        <v>0.70338218851552614</v>
      </c>
      <c r="BL6" s="20">
        <f>BL53/估值指标!$J7</f>
        <v>0.72177126533946145</v>
      </c>
      <c r="BM6" s="20">
        <f>BM53/估值指标!$J7</f>
        <v>0.71717399613347765</v>
      </c>
      <c r="BN6" s="20">
        <f>BN53/估值指标!$J7</f>
        <v>0.70797945772150994</v>
      </c>
      <c r="BO6" s="20">
        <f>BO53/估值指标!$J7</f>
        <v>0.70797945772150994</v>
      </c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</row>
    <row r="7" spans="1:319" s="28" customFormat="1" ht="13.15" x14ac:dyDescent="0.3">
      <c r="A7" s="23" t="s">
        <v>14</v>
      </c>
      <c r="B7" s="24" t="s">
        <v>15</v>
      </c>
      <c r="C7" s="25" t="s">
        <v>113</v>
      </c>
      <c r="D7" s="26">
        <f>D54/估值指标!$I8</f>
        <v>1.0811832412614879</v>
      </c>
      <c r="E7" s="26">
        <f>E54/估值指标!$I8</f>
        <v>1.0102662749085944</v>
      </c>
      <c r="F7" s="26">
        <f>F54/估值指标!$I8</f>
        <v>0.93033443995151965</v>
      </c>
      <c r="G7" s="26">
        <f>G54/估值指标!$I8</f>
        <v>0.91831461514594437</v>
      </c>
      <c r="H7" s="26">
        <f>H54/估值指标!$I8</f>
        <v>0.9008858691778604</v>
      </c>
      <c r="I7" s="26">
        <f>I54/估值指标!$I8</f>
        <v>0.89307298305423644</v>
      </c>
      <c r="J7" s="26">
        <f>J54/估值指标!$I8</f>
        <v>0.89307298305423644</v>
      </c>
      <c r="K7" s="26">
        <f>K54/估值指标!$I8</f>
        <v>0.88646207941117017</v>
      </c>
      <c r="L7" s="26">
        <f>L54/估值指标!$I8</f>
        <v>0.86843234220280729</v>
      </c>
      <c r="M7" s="26">
        <f>M54/估值指标!$I8</f>
        <v>0.9597830107251788</v>
      </c>
      <c r="N7" s="26">
        <f>N54/估值指标!$I8</f>
        <v>0.94716219467932494</v>
      </c>
      <c r="O7" s="26">
        <f>O54/估值指标!$I8</f>
        <v>0.97180283553075419</v>
      </c>
      <c r="P7" s="26">
        <f>P54/估值指标!$I8</f>
        <v>0.9693988705696388</v>
      </c>
      <c r="Q7" s="26">
        <f>Q54/估值指标!$I8</f>
        <v>0.97781274793354156</v>
      </c>
      <c r="R7" s="26">
        <f>R54/估值指标!$I8</f>
        <v>0.97120184429047518</v>
      </c>
      <c r="S7" s="26">
        <f>S54/估值指标!$I8</f>
        <v>1.0174781697919397</v>
      </c>
      <c r="T7" s="26">
        <f>T54/估值指标!$I8</f>
        <v>1.0739713463781431</v>
      </c>
      <c r="U7" s="26">
        <f>U54/估值指标!$I8</f>
        <v>1.066759451494798</v>
      </c>
      <c r="V7" s="26">
        <f>V54/估值指标!$I8</f>
        <v>1.0409168281628114</v>
      </c>
      <c r="W7" s="26">
        <f>W54/估值指标!$I8</f>
        <v>1.0559416091697804</v>
      </c>
      <c r="X7" s="26">
        <f>X54/估值指标!$I8</f>
        <v>1.0745723376184217</v>
      </c>
      <c r="Y7" s="26">
        <f>Y54/估值指标!$I8</f>
        <v>1.0613505303322892</v>
      </c>
      <c r="Z7" s="26">
        <f>Z54/估值指标!$I8</f>
        <v>1.0685624252156343</v>
      </c>
      <c r="AA7" s="26">
        <f>AA54/估值指标!$I8</f>
        <v>1.0679614339753554</v>
      </c>
      <c r="AB7" s="26">
        <f>AB54/估值指标!$I8</f>
        <v>1.051734670487829</v>
      </c>
      <c r="AC7" s="26">
        <f>AC54/估值指标!$I8</f>
        <v>1.0367098894808602</v>
      </c>
      <c r="AD7" s="26">
        <f>AD54/估值指标!$I8</f>
        <v>1.0595475566114527</v>
      </c>
      <c r="AE7" s="26">
        <f>AE54/估值指标!$I8</f>
        <v>1.0451237668447628</v>
      </c>
      <c r="AF7" s="26">
        <f>AF54/估值指标!$I8</f>
        <v>1.071859697291117</v>
      </c>
      <c r="AG7" s="26">
        <f>AG54/估值指标!$I8</f>
        <v>1.068107562994882</v>
      </c>
      <c r="AH7" s="26">
        <f>AH54/估值指标!$I8</f>
        <v>1.0731104087231953</v>
      </c>
      <c r="AI7" s="26">
        <f>AI54/估值指标!$I8</f>
        <v>1.0693582744269605</v>
      </c>
      <c r="AJ7" s="26">
        <f>AJ54/估值指标!$I8</f>
        <v>1.1250149331544452</v>
      </c>
      <c r="AK7" s="26">
        <f>AK54/估值指标!$I8</f>
        <v>1.1644123432649125</v>
      </c>
      <c r="AL7" s="26">
        <f>AL54/估值指标!$I8</f>
        <v>1.1600348532526383</v>
      </c>
      <c r="AM7" s="26">
        <f>AM54/估值指标!$I8</f>
        <v>1.1681644775611473</v>
      </c>
      <c r="AN7" s="26">
        <f>AN54/估值指标!$I8</f>
        <v>1.1462770274997767</v>
      </c>
      <c r="AO7" s="26">
        <f>AO54/估值指标!$I8</f>
        <v>1.0968739259326832</v>
      </c>
      <c r="AP7" s="26">
        <f>AP54/估值指标!$I8</f>
        <v>1.1243895774384063</v>
      </c>
      <c r="AQ7" s="26">
        <f>AQ54/估值指标!$I8</f>
        <v>1.1256402888704846</v>
      </c>
      <c r="AR7" s="26">
        <f>AR54/估值指标!$I8</f>
        <v>1.1256402888704846</v>
      </c>
      <c r="AS7" s="26">
        <f>AS54/估值指标!$I8</f>
        <v>1.1318938460308763</v>
      </c>
      <c r="AT7" s="26">
        <f>AT54/估值指标!$I8</f>
        <v>1.1200120874261321</v>
      </c>
      <c r="AU7" s="26">
        <f>AU54/估值指标!$I8</f>
        <v>1.119386731710093</v>
      </c>
      <c r="AV7" s="26">
        <f>AV54/估值指标!$I8</f>
        <v>1.1200120874261321</v>
      </c>
      <c r="AW7" s="26">
        <f>AW54/估值指标!$I8</f>
        <v>1.126891000302563</v>
      </c>
      <c r="AX7" s="26">
        <f>AX54/估值指标!$I8</f>
        <v>1.1318938460308763</v>
      </c>
      <c r="AY7" s="26">
        <f>AY54/估值指标!$I8</f>
        <v>1.1875505047583612</v>
      </c>
      <c r="AZ7" s="26">
        <f>AZ54/估值指标!$I8</f>
        <v>1.1562827189564033</v>
      </c>
      <c r="BA7" s="26">
        <f>BA54/估值指标!$I8</f>
        <v>1.2006829747951835</v>
      </c>
      <c r="BB7" s="26">
        <f>BB54/估值指标!$I8</f>
        <v>1.1368966917591894</v>
      </c>
      <c r="BC7" s="26">
        <f>BC54/估值指标!$I8</f>
        <v>1.1006260602289184</v>
      </c>
      <c r="BD7" s="26">
        <f>BD54/估值指标!$I8</f>
        <v>1.1006260602289184</v>
      </c>
      <c r="BE7" s="27">
        <f>BE54/估值指标!$J8</f>
        <v>1.0009307095127429</v>
      </c>
      <c r="BF7" s="26">
        <f>BF54/估值指标!$J8</f>
        <v>1.0154207977350878</v>
      </c>
      <c r="BG7" s="26">
        <f>BG54/估值指标!$J8</f>
        <v>1.0360413078976554</v>
      </c>
      <c r="BH7" s="20">
        <f>BH54/估值指标!$J8</f>
        <v>1.0588910624021222</v>
      </c>
      <c r="BI7" s="20">
        <f>BI54/估值指标!$J8</f>
        <v>1.0421717298378781</v>
      </c>
      <c r="BJ7" s="20">
        <f>BJ54/估值指标!$J8</f>
        <v>1.0186601260908403</v>
      </c>
      <c r="BK7" s="20">
        <f>BK54/估值指标!$J8</f>
        <v>1.0251278094310998</v>
      </c>
      <c r="BL7" s="20">
        <f>BL54/估值指标!$J8</f>
        <v>1.0472257275103189</v>
      </c>
      <c r="BM7" s="20">
        <f>BM54/估值指标!$J8</f>
        <v>1.0245888358194117</v>
      </c>
      <c r="BN7" s="20">
        <f>BN54/估值指标!$J8</f>
        <v>1.0191990997025289</v>
      </c>
      <c r="BO7" s="20">
        <f>BO54/估值指标!$J8</f>
        <v>1.013809363585646</v>
      </c>
    </row>
    <row r="8" spans="1:319" s="28" customFormat="1" ht="13.15" x14ac:dyDescent="0.3">
      <c r="A8" s="23" t="s">
        <v>22</v>
      </c>
      <c r="B8" s="24" t="s">
        <v>23</v>
      </c>
      <c r="C8" s="25" t="s">
        <v>114</v>
      </c>
      <c r="D8" s="26">
        <f>D55/估值指标!$I9</f>
        <v>0.99107634483342755</v>
      </c>
      <c r="E8" s="26">
        <f>E55/估值指标!$I9</f>
        <v>0.89636129248785079</v>
      </c>
      <c r="F8" s="26">
        <f>F55/估值指标!$I9</f>
        <v>0.82772719658525873</v>
      </c>
      <c r="G8" s="26">
        <f>G55/估值指标!$I9</f>
        <v>0.84008133384772543</v>
      </c>
      <c r="H8" s="26">
        <f>H55/估值指标!$I9</f>
        <v>0.76183846451877046</v>
      </c>
      <c r="I8" s="26">
        <f>I55/估值指标!$I9</f>
        <v>0.75772041876461493</v>
      </c>
      <c r="J8" s="26">
        <f>J55/估值指标!$I9</f>
        <v>0.75772041876461493</v>
      </c>
      <c r="K8" s="26">
        <f>K55/估值指标!$I9</f>
        <v>0.77007455602708152</v>
      </c>
      <c r="L8" s="26">
        <f>L55/估值指标!$I9</f>
        <v>0.76595651027292599</v>
      </c>
      <c r="M8" s="26">
        <f>M55/估值指标!$I9</f>
        <v>0.81674574124084398</v>
      </c>
      <c r="N8" s="26">
        <f>N55/估值指标!$I9</f>
        <v>0.7947828305520146</v>
      </c>
      <c r="O8" s="26">
        <f>O55/估值指标!$I9</f>
        <v>0.8236091508311032</v>
      </c>
      <c r="P8" s="26">
        <f>P55/估值指标!$I9</f>
        <v>0.82086378699499962</v>
      </c>
      <c r="Q8" s="26">
        <f>Q55/估值指标!$I9</f>
        <v>0.83596328809356968</v>
      </c>
      <c r="R8" s="26">
        <f>R55/估值指标!$I9</f>
        <v>0.81949110507694767</v>
      </c>
      <c r="S8" s="26">
        <f>S55/估值指标!$I9</f>
        <v>0.8428266976838289</v>
      </c>
      <c r="T8" s="26">
        <f>T55/估值指标!$I9</f>
        <v>0.81125501356863672</v>
      </c>
      <c r="U8" s="26">
        <f>U55/估值指标!$I9</f>
        <v>0.80576428589642934</v>
      </c>
      <c r="V8" s="26">
        <f>V55/估值指标!$I9</f>
        <v>0.79890087630617013</v>
      </c>
      <c r="W8" s="26">
        <f>W55/估值指标!$I9</f>
        <v>0.75634773684656309</v>
      </c>
      <c r="X8" s="26">
        <f>X55/估值指标!$I9</f>
        <v>0.75909310068266689</v>
      </c>
      <c r="Y8" s="26">
        <f>Y55/估值指标!$I9</f>
        <v>0.76046578260071862</v>
      </c>
      <c r="Z8" s="26">
        <f>Z55/估值指标!$I9</f>
        <v>0.78517405712565169</v>
      </c>
      <c r="AA8" s="26">
        <f>AA55/估值指标!$I9</f>
        <v>0.78105601137149627</v>
      </c>
      <c r="AB8" s="26">
        <f>AB55/估值指标!$I9</f>
        <v>0.76321114643682231</v>
      </c>
      <c r="AC8" s="26">
        <f>AC55/估值指标!$I9</f>
        <v>0.76732919219097784</v>
      </c>
      <c r="AD8" s="26">
        <f>AD55/估值指标!$I9</f>
        <v>0.77831064753539259</v>
      </c>
      <c r="AE8" s="26">
        <f>AE55/估值指标!$I9</f>
        <v>0.78517405712565169</v>
      </c>
      <c r="AF8" s="26">
        <f>AF55/估值指标!$I9</f>
        <v>0.83184524233941415</v>
      </c>
      <c r="AG8" s="26">
        <f>AG55/估值指标!$I9</f>
        <v>0.84145401576577705</v>
      </c>
      <c r="AH8" s="26">
        <f>AH55/估值指标!$I9</f>
        <v>0.85140331787761625</v>
      </c>
      <c r="AI8" s="26">
        <f>AI55/估值指标!$I9</f>
        <v>0.84713919441579177</v>
      </c>
      <c r="AJ8" s="26">
        <f>AJ55/估值指标!$I9</f>
        <v>0.9139437953177082</v>
      </c>
      <c r="AK8" s="26">
        <f>AK55/估值指标!$I9</f>
        <v>0.9139437953177082</v>
      </c>
      <c r="AL8" s="26">
        <f>AL55/估值指标!$I9</f>
        <v>0.90541554839405936</v>
      </c>
      <c r="AM8" s="26">
        <f>AM55/估值指标!$I9</f>
        <v>0.89404455249586079</v>
      </c>
      <c r="AN8" s="26">
        <f>AN55/估值指标!$I9</f>
        <v>0.87130256069946366</v>
      </c>
      <c r="AO8" s="26">
        <f>AO55/估值指标!$I9</f>
        <v>0.83434682403031846</v>
      </c>
      <c r="AP8" s="26">
        <f>AP55/估值指标!$I9</f>
        <v>0.84713919441579177</v>
      </c>
      <c r="AQ8" s="26">
        <f>AQ55/估值指标!$I9</f>
        <v>0.8499819433903415</v>
      </c>
      <c r="AR8" s="26">
        <f>AR55/估值指标!$I9</f>
        <v>0.8499819433903415</v>
      </c>
      <c r="AS8" s="26">
        <f>AS55/估值指标!$I9</f>
        <v>0.84713919441579177</v>
      </c>
      <c r="AT8" s="26">
        <f>AT55/估值指标!$I9</f>
        <v>0.86703843723763918</v>
      </c>
      <c r="AU8" s="26">
        <f>AU55/估值指标!$I9</f>
        <v>0.86988118621218891</v>
      </c>
      <c r="AV8" s="26">
        <f>AV55/估值指标!$I9</f>
        <v>0.86135293928853995</v>
      </c>
      <c r="AW8" s="26">
        <f>AW55/估值指标!$I9</f>
        <v>0.89973005044496013</v>
      </c>
      <c r="AX8" s="26">
        <f>AX55/估值指标!$I9</f>
        <v>0.89830867595768527</v>
      </c>
      <c r="AY8" s="26">
        <f>AY55/估值指标!$I9</f>
        <v>0.98501251968144921</v>
      </c>
      <c r="AZ8" s="26">
        <f>AZ55/估值指标!$I9</f>
        <v>0.95516365544867798</v>
      </c>
      <c r="BA8" s="26">
        <f>BA55/估值指标!$I9</f>
        <v>1.0219682563505945</v>
      </c>
      <c r="BB8" s="26">
        <f>BB55/估值指标!$I9</f>
        <v>0.95516365544867798</v>
      </c>
      <c r="BC8" s="26">
        <f>BC55/估值指标!$I9</f>
        <v>0.92389341672863201</v>
      </c>
      <c r="BD8" s="26">
        <f>BD55/估值指标!$I9</f>
        <v>0.91110104634315869</v>
      </c>
      <c r="BE8" s="27">
        <f>BE55/估值指标!$J9</f>
        <v>0.85192341471983135</v>
      </c>
      <c r="BF8" s="26">
        <f>BF55/估值指标!$J9</f>
        <v>0.84941406740106895</v>
      </c>
      <c r="BG8" s="26">
        <f>BG55/估值指标!$J9</f>
        <v>0.8682341722917869</v>
      </c>
      <c r="BH8" s="20">
        <f>BH55/估值指标!$J9</f>
        <v>0.8757622142480741</v>
      </c>
      <c r="BI8" s="20">
        <f>BI55/估值指标!$J9</f>
        <v>0.86196080399488095</v>
      </c>
      <c r="BJ8" s="20">
        <f>BJ55/估值指标!$J9</f>
        <v>0.8337046270470333</v>
      </c>
      <c r="BK8" s="20">
        <f>BK55/估值指标!$J9</f>
        <v>0.83979006228095343</v>
      </c>
      <c r="BL8" s="20">
        <f>BL55/估值指标!$J9</f>
        <v>0.84587549751487334</v>
      </c>
      <c r="BM8" s="20">
        <f>BM55/估值指标!$J9</f>
        <v>0.83248754000024938</v>
      </c>
      <c r="BN8" s="20">
        <f>BN55/估值指标!$J9</f>
        <v>0.81544832134527356</v>
      </c>
      <c r="BO8" s="20">
        <f>BO55/估值指标!$J9</f>
        <v>0.81788249543884139</v>
      </c>
    </row>
    <row r="9" spans="1:319" s="28" customFormat="1" ht="13.15" x14ac:dyDescent="0.3">
      <c r="A9" s="23" t="s">
        <v>24</v>
      </c>
      <c r="B9" s="24" t="s">
        <v>25</v>
      </c>
      <c r="C9" s="25" t="s">
        <v>113</v>
      </c>
      <c r="D9" s="26">
        <f>D56/估值指标!$I10</f>
        <v>1.0319414604487747</v>
      </c>
      <c r="E9" s="26">
        <f>E56/估值指标!$I10</f>
        <v>0.98788484637378593</v>
      </c>
      <c r="F9" s="26">
        <f>F56/估值指标!$I10</f>
        <v>0.992968301843977</v>
      </c>
      <c r="G9" s="26">
        <f>G56/估值指标!$I10</f>
        <v>0.96133791225167742</v>
      </c>
      <c r="H9" s="26">
        <f>H56/估值指标!$I10</f>
        <v>0.95455997162475603</v>
      </c>
      <c r="I9" s="26">
        <f>I56/估值指标!$I10</f>
        <v>1.0381545726901193</v>
      </c>
      <c r="J9" s="26">
        <f>J56/估值指标!$I10</f>
        <v>1.0381545726901193</v>
      </c>
      <c r="K9" s="26">
        <f>K56/估值指标!$I10</f>
        <v>1.0421083713891568</v>
      </c>
      <c r="L9" s="26">
        <f>L56/估值指标!$I10</f>
        <v>1.0421083713891568</v>
      </c>
      <c r="M9" s="26">
        <f>M56/估值指标!$I10</f>
        <v>1.0421083713891568</v>
      </c>
      <c r="N9" s="26">
        <f>N56/估值指标!$I10</f>
        <v>0.95851377032379359</v>
      </c>
      <c r="O9" s="26">
        <f>O56/估值指标!$I10</f>
        <v>1.0076538398689734</v>
      </c>
      <c r="P9" s="26">
        <f>P56/估值指标!$I10</f>
        <v>1.0020055560132055</v>
      </c>
      <c r="Q9" s="26">
        <f>Q56/估值指标!$I10</f>
        <v>1.0268580049785838</v>
      </c>
      <c r="R9" s="26">
        <f>R56/估值指标!$I10</f>
        <v>0.99409795861513073</v>
      </c>
      <c r="S9" s="26">
        <f>S56/估值指标!$I10</f>
        <v>1.0104779817968572</v>
      </c>
      <c r="T9" s="26">
        <f>T56/估值指标!$I10</f>
        <v>1.0302469752920442</v>
      </c>
      <c r="U9" s="26">
        <f>U56/估值指标!$I10</f>
        <v>1.0070890114833966</v>
      </c>
      <c r="V9" s="26">
        <f>V56/估值指标!$I10</f>
        <v>1.0014407276276287</v>
      </c>
      <c r="W9" s="26">
        <f>W56/估值指标!$I10</f>
        <v>0.97376413673436657</v>
      </c>
      <c r="X9" s="26">
        <f>X56/估值指标!$I10</f>
        <v>0.98562553283147891</v>
      </c>
      <c r="Y9" s="26">
        <f>Y56/估值指标!$I10</f>
        <v>1.0020055560132055</v>
      </c>
      <c r="Z9" s="26">
        <f>Z56/估值指标!$I10</f>
        <v>1.0172559224237787</v>
      </c>
      <c r="AA9" s="26">
        <f>AA56/估值指标!$I10</f>
        <v>1.0161262656526249</v>
      </c>
      <c r="AB9" s="26">
        <f>AB56/估值指标!$I10</f>
        <v>1.0037000411699359</v>
      </c>
      <c r="AC9" s="26">
        <f>AC56/估值指标!$I10</f>
        <v>0.97722169296582839</v>
      </c>
      <c r="AD9" s="26">
        <f>AD56/估值指标!$I10</f>
        <v>1.018152444503664</v>
      </c>
      <c r="AE9" s="26">
        <f>AE56/估值指标!$I10</f>
        <v>0.98809392384306594</v>
      </c>
      <c r="AF9" s="26">
        <f>AF56/估值指标!$I10</f>
        <v>1.0047220416553118</v>
      </c>
      <c r="AG9" s="26">
        <f>AG56/估值指标!$I10</f>
        <v>0.99960569771308239</v>
      </c>
      <c r="AH9" s="26">
        <f>AH56/估值指标!$I10</f>
        <v>1.004082498662533</v>
      </c>
      <c r="AI9" s="26">
        <f>AI56/估值指标!$I10</f>
        <v>1.0060011276408691</v>
      </c>
      <c r="AJ9" s="26">
        <f>AJ56/估值指标!$I10</f>
        <v>1.0462923361859262</v>
      </c>
      <c r="AK9" s="26">
        <f>AK56/估值指标!$I10</f>
        <v>1.0501295941425985</v>
      </c>
      <c r="AL9" s="26">
        <f>AL56/估值指标!$I10</f>
        <v>1.0450132502003688</v>
      </c>
      <c r="AM9" s="26">
        <f>AM56/估值指标!$I10</f>
        <v>1.0539668520992704</v>
      </c>
      <c r="AN9" s="26">
        <f>AN56/估值指标!$I10</f>
        <v>1.0590831960414999</v>
      </c>
      <c r="AO9" s="26">
        <f>AO56/估值指标!$I10</f>
        <v>1.048850508157041</v>
      </c>
      <c r="AP9" s="26">
        <f>AP56/估值指标!$I10</f>
        <v>1.0539668520992704</v>
      </c>
      <c r="AQ9" s="26">
        <f>AQ56/估值指标!$I10</f>
        <v>1.054606395092049</v>
      </c>
      <c r="AR9" s="26">
        <f>AR56/估值指标!$I10</f>
        <v>1.054606395092049</v>
      </c>
      <c r="AS9" s="26">
        <f>AS56/估值指标!$I10</f>
        <v>1.0526877661137131</v>
      </c>
      <c r="AT9" s="26">
        <f>AT56/估值指标!$I10</f>
        <v>1.0424550782292541</v>
      </c>
      <c r="AU9" s="26">
        <f>AU56/估值指标!$I10</f>
        <v>1.0418155352364753</v>
      </c>
      <c r="AV9" s="26">
        <f>AV56/估值指标!$I10</f>
        <v>1.048850508157041</v>
      </c>
      <c r="AW9" s="26">
        <f>AW56/估值指标!$I10</f>
        <v>1.0610018250198359</v>
      </c>
      <c r="AX9" s="26">
        <f>AX56/估值指标!$I10</f>
        <v>1.0616413680126147</v>
      </c>
      <c r="AY9" s="26">
        <f>AY56/估值指标!$I10</f>
        <v>1.0929789746587701</v>
      </c>
      <c r="AZ9" s="26">
        <f>AZ56/估值指标!$I10</f>
        <v>1.0936185176515489</v>
      </c>
      <c r="BA9" s="26">
        <f>BA56/估值指标!$I10</f>
        <v>1.1089675494782372</v>
      </c>
      <c r="BB9" s="26">
        <f>BB56/估值指标!$I10</f>
        <v>1.0654786259692868</v>
      </c>
      <c r="BC9" s="26">
        <f>BC56/估值指标!$I10</f>
        <v>1.0354201053086887</v>
      </c>
      <c r="BD9" s="26">
        <f>BD56/估值指标!$I10</f>
        <v>1.036699191294246</v>
      </c>
      <c r="BE9" s="27">
        <f>BE56/估值指标!$J10</f>
        <v>0.88861062598170049</v>
      </c>
      <c r="BF9" s="26">
        <f>BF56/估值指标!$J10</f>
        <v>0.89355345393833541</v>
      </c>
      <c r="BG9" s="26">
        <f>BG56/估值指标!$J10</f>
        <v>0.91167715644599689</v>
      </c>
      <c r="BH9" s="20">
        <f>BH56/估值指标!$J10</f>
        <v>0.91936599993409551</v>
      </c>
      <c r="BI9" s="20">
        <f>BI56/估值指标!$J10</f>
        <v>0.91332476576487509</v>
      </c>
      <c r="BJ9" s="20">
        <f>BJ56/估值指标!$J10</f>
        <v>0.69995880555640255</v>
      </c>
      <c r="BK9" s="20">
        <f>BK56/估值指标!$J10</f>
        <v>0.6941188631977675</v>
      </c>
      <c r="BL9" s="20">
        <f>BL56/估值指标!$J10</f>
        <v>0.69703883437708503</v>
      </c>
      <c r="BM9" s="20">
        <f>BM56/估值指标!$J10</f>
        <v>0.68202183974059483</v>
      </c>
      <c r="BN9" s="20">
        <f>BN56/估值指标!$J10</f>
        <v>0.6770161748617648</v>
      </c>
      <c r="BO9" s="20">
        <f>BO56/估值指标!$J10</f>
        <v>0.67576475864205721</v>
      </c>
    </row>
    <row r="10" spans="1:319" s="28" customFormat="1" ht="13.15" x14ac:dyDescent="0.3">
      <c r="A10" s="23" t="s">
        <v>18</v>
      </c>
      <c r="B10" s="24" t="s">
        <v>19</v>
      </c>
      <c r="C10" s="25" t="s">
        <v>115</v>
      </c>
      <c r="D10" s="26">
        <f>D57/估值指标!$I11</f>
        <v>0.9940078469749718</v>
      </c>
      <c r="E10" s="26">
        <f>E57/估值指标!$I11</f>
        <v>0.89708177061019245</v>
      </c>
      <c r="F10" s="26">
        <f>F57/估值指标!$I11</f>
        <v>0.8733658157549804</v>
      </c>
      <c r="G10" s="26">
        <f>G57/估值指标!$I11</f>
        <v>0.87645920117087772</v>
      </c>
      <c r="H10" s="26">
        <f>H57/估值指标!$I11</f>
        <v>0.88573935741856935</v>
      </c>
      <c r="I10" s="26">
        <f>I57/估值指标!$I11</f>
        <v>0.86924130186711746</v>
      </c>
      <c r="J10" s="26">
        <f>J57/估值指标!$I11</f>
        <v>0.86924130186711746</v>
      </c>
      <c r="K10" s="26">
        <f>K57/估值指标!$I11</f>
        <v>0.87749032964284346</v>
      </c>
      <c r="L10" s="26">
        <f>L57/估值指标!$I11</f>
        <v>0.86423641016867281</v>
      </c>
      <c r="M10" s="26">
        <f>M57/估值指标!$I11</f>
        <v>0.97031596953955701</v>
      </c>
      <c r="N10" s="26">
        <f>N57/估值指标!$I11</f>
        <v>0.94847606025731601</v>
      </c>
      <c r="O10" s="26">
        <f>O57/估值指标!$I11</f>
        <v>0.94951605593742283</v>
      </c>
      <c r="P10" s="26">
        <f>P57/估值指标!$I11</f>
        <v>0.945356073216996</v>
      </c>
      <c r="Q10" s="26">
        <f>Q57/估值指标!$I11</f>
        <v>0.96095600841859652</v>
      </c>
      <c r="R10" s="26">
        <f>R57/估值指标!$I11</f>
        <v>0.93495611641592891</v>
      </c>
      <c r="S10" s="26">
        <f>S57/估值指标!$I11</f>
        <v>0.9578360213782765</v>
      </c>
      <c r="T10" s="26">
        <f>T57/估值指标!$I11</f>
        <v>0.97759593930030386</v>
      </c>
      <c r="U10" s="26">
        <f>U57/估值指标!$I11</f>
        <v>0.96719598249923688</v>
      </c>
      <c r="V10" s="26">
        <f>V57/估值指标!$I11</f>
        <v>0.96303599977880983</v>
      </c>
      <c r="W10" s="26">
        <f>W57/估值指标!$I11</f>
        <v>0.95575603001806297</v>
      </c>
      <c r="X10" s="26">
        <f>X57/估值指标!$I11</f>
        <v>0.9359961120960355</v>
      </c>
      <c r="Y10" s="26">
        <f>Y57/估值指标!$I11</f>
        <v>0.92663615097507523</v>
      </c>
      <c r="Z10" s="26">
        <f>Z57/估值指标!$I11</f>
        <v>0.93495611641592891</v>
      </c>
      <c r="AA10" s="26">
        <f>AA57/估值指标!$I11</f>
        <v>0.9359961120960355</v>
      </c>
      <c r="AB10" s="26">
        <f>AB57/估值指标!$I11</f>
        <v>0.94431607753688918</v>
      </c>
      <c r="AC10" s="26">
        <f>AC57/估值指标!$I11</f>
        <v>0.93582841362197822</v>
      </c>
      <c r="AD10" s="26">
        <f>AD57/估值指标!$I11</f>
        <v>0.94535607846654579</v>
      </c>
      <c r="AE10" s="26">
        <f>AE57/估值指标!$I11</f>
        <v>0.94535607846654579</v>
      </c>
      <c r="AF10" s="26">
        <f>AF57/估值指标!$I11</f>
        <v>0.97923222013611966</v>
      </c>
      <c r="AG10" s="26">
        <f>AG57/估值指标!$I11</f>
        <v>0.97605633185459728</v>
      </c>
      <c r="AH10" s="26">
        <f>AH57/估值指标!$I11</f>
        <v>0.96970455529155208</v>
      </c>
      <c r="AI10" s="26">
        <f>AI57/估值指标!$I11</f>
        <v>0.98452536727199069</v>
      </c>
      <c r="AJ10" s="26">
        <f>AJ57/估值指标!$I11</f>
        <v>1.0046393263883002</v>
      </c>
      <c r="AK10" s="26">
        <f>AK57/估值指标!$I11</f>
        <v>0.98875988498068745</v>
      </c>
      <c r="AL10" s="26">
        <f>AL57/估值指标!$I11</f>
        <v>0.98452536727199069</v>
      </c>
      <c r="AM10" s="26">
        <f>AM57/估值指标!$I11</f>
        <v>0.98558399669916497</v>
      </c>
      <c r="AN10" s="26">
        <f>AN57/估值指标!$I11</f>
        <v>0.98452536727199069</v>
      </c>
      <c r="AO10" s="26">
        <f>AO57/估值指标!$I11</f>
        <v>0.98558399669916497</v>
      </c>
      <c r="AP10" s="26">
        <f>AP57/估值指标!$I11</f>
        <v>0.99299440268938421</v>
      </c>
      <c r="AQ10" s="26">
        <f>AQ57/估值指标!$I11</f>
        <v>0.99192321700194952</v>
      </c>
      <c r="AR10" s="26">
        <f>AR57/估值指标!$I11</f>
        <v>0.99192321700194952</v>
      </c>
      <c r="AS10" s="26">
        <f>AS57/估值指标!$I11</f>
        <v>0.989780834243846</v>
      </c>
      <c r="AT10" s="26">
        <f>AT57/估值指标!$I11</f>
        <v>0.9951367911391048</v>
      </c>
      <c r="AU10" s="26">
        <f>AU57/估值指标!$I11</f>
        <v>0.99727917389720855</v>
      </c>
      <c r="AV10" s="26">
        <f>AV57/估值指标!$I11</f>
        <v>0.9812113032114318</v>
      </c>
      <c r="AW10" s="26">
        <f>AW57/估值指标!$I11</f>
        <v>0.98549606872763884</v>
      </c>
      <c r="AX10" s="26">
        <f>AX57/估值指标!$I11</f>
        <v>0.98549606872763884</v>
      </c>
      <c r="AY10" s="26">
        <f>AY57/估值指标!$I11</f>
        <v>1.0079910876877263</v>
      </c>
      <c r="AZ10" s="26">
        <f>AZ57/估值指标!$I11</f>
        <v>1.0101334704458298</v>
      </c>
      <c r="BA10" s="26">
        <f>BA57/估值指标!$I11</f>
        <v>1.0411980204383315</v>
      </c>
      <c r="BB10" s="26">
        <f>BB57/估值指标!$I11</f>
        <v>0.99942155665531207</v>
      </c>
      <c r="BC10" s="26">
        <f>BC57/估值指标!$I11</f>
        <v>0.9812113032114318</v>
      </c>
      <c r="BD10" s="26">
        <f>BD57/估值指标!$I11</f>
        <v>0.97264177217901748</v>
      </c>
      <c r="BE10" s="27">
        <f>BE57/估值指标!$J11</f>
        <v>0.85735219952231867</v>
      </c>
      <c r="BF10" s="26">
        <f>BF57/估值指标!$J11</f>
        <v>0.86401309341427901</v>
      </c>
      <c r="BG10" s="26">
        <f>BG57/估值指标!$J11</f>
        <v>0.87733488119819969</v>
      </c>
      <c r="BH10" s="20">
        <f>BH57/估值指标!$J11</f>
        <v>0.88018955000903976</v>
      </c>
      <c r="BI10" s="20">
        <f>BI57/估值指标!$J11</f>
        <v>0.87257709984679943</v>
      </c>
      <c r="BJ10" s="20">
        <f>BJ57/估值指标!$J11</f>
        <v>0.83745394279405305</v>
      </c>
      <c r="BK10" s="20">
        <f>BK57/估值指标!$J11</f>
        <v>0.83009979181452231</v>
      </c>
      <c r="BL10" s="20">
        <f>BL57/估值指标!$J11</f>
        <v>0.83377686730428768</v>
      </c>
      <c r="BM10" s="20">
        <f>BM57/估值指标!$J11</f>
        <v>0.82458417857987454</v>
      </c>
      <c r="BN10" s="20">
        <f>BN57/估值指标!$J11</f>
        <v>0.81263368323813701</v>
      </c>
      <c r="BO10" s="20">
        <f>BO57/估值指标!$J11</f>
        <v>0.80987587662081317</v>
      </c>
    </row>
    <row r="11" spans="1:319" s="28" customFormat="1" ht="13.15" x14ac:dyDescent="0.3">
      <c r="A11" s="23" t="s">
        <v>16</v>
      </c>
      <c r="B11" s="24" t="s">
        <v>17</v>
      </c>
      <c r="C11" s="25" t="s">
        <v>53</v>
      </c>
      <c r="D11" s="26">
        <f>D58/估值指标!$I12</f>
        <v>0.94454572471597542</v>
      </c>
      <c r="E11" s="26">
        <f>E58/估值指标!$I12</f>
        <v>0.90968551343471804</v>
      </c>
      <c r="F11" s="26">
        <f>F58/估值指标!$I12</f>
        <v>0.85379850804730517</v>
      </c>
      <c r="G11" s="26">
        <f>G58/估值指标!$I12</f>
        <v>0.83111170388013766</v>
      </c>
      <c r="H11" s="26">
        <f>H58/估值指标!$I12</f>
        <v>0.80012484940790896</v>
      </c>
      <c r="I11" s="26">
        <f>I58/估值指标!$I12</f>
        <v>0.79791150265989252</v>
      </c>
      <c r="J11" s="26">
        <f>J58/估值指标!$I12</f>
        <v>0.79791150265989252</v>
      </c>
      <c r="K11" s="26">
        <f>K58/估值指标!$I12</f>
        <v>0.7984648393468966</v>
      </c>
      <c r="L11" s="26">
        <f>L58/估值指标!$I12</f>
        <v>0.78795144229381897</v>
      </c>
      <c r="M11" s="26">
        <f>M58/估值指标!$I12</f>
        <v>0.85158516129928896</v>
      </c>
      <c r="N11" s="26">
        <f>N58/估值指标!$I12</f>
        <v>0.83941175418519898</v>
      </c>
      <c r="O11" s="26">
        <f>O58/估值指标!$I12</f>
        <v>0.85269183467329701</v>
      </c>
      <c r="P11" s="26">
        <f>P58/估值指标!$I12</f>
        <v>0.8560118547953216</v>
      </c>
      <c r="Q11" s="26">
        <f>Q58/估值指标!$I12</f>
        <v>0.86375856841337872</v>
      </c>
      <c r="R11" s="26">
        <f>R58/估值指标!$I12</f>
        <v>0.85213849798629304</v>
      </c>
      <c r="S11" s="26">
        <f>S58/估值指标!$I12</f>
        <v>0.87648531221447279</v>
      </c>
      <c r="T11" s="26">
        <f>T58/估值指标!$I12</f>
        <v>0.89253207613759122</v>
      </c>
      <c r="U11" s="26">
        <f>U58/估值指标!$I12</f>
        <v>0.89197873945058725</v>
      </c>
      <c r="V11" s="26">
        <f>V58/估值指标!$I12</f>
        <v>0.88644537258054634</v>
      </c>
      <c r="W11" s="26">
        <f>W58/估值指标!$I12</f>
        <v>0.8820186790845137</v>
      </c>
      <c r="X11" s="26">
        <f>X58/估值指标!$I12</f>
        <v>0.88644537258054634</v>
      </c>
      <c r="Y11" s="26">
        <f>Y58/估值指标!$I12</f>
        <v>0.87261195540544423</v>
      </c>
      <c r="Z11" s="26">
        <f>Z58/估值指标!$I12</f>
        <v>0.89419208619860358</v>
      </c>
      <c r="AA11" s="26">
        <f>AA58/估值指标!$I12</f>
        <v>0.88556641748131104</v>
      </c>
      <c r="AB11" s="26">
        <f>AB58/估值指标!$I12</f>
        <v>0.88729154686601486</v>
      </c>
      <c r="AC11" s="26">
        <f>AC58/估值指标!$I12</f>
        <v>0.87694077055779185</v>
      </c>
      <c r="AD11" s="26">
        <f>AD58/估值指标!$I12</f>
        <v>0.88269120184013794</v>
      </c>
      <c r="AE11" s="26">
        <f>AE58/估值指标!$I12</f>
        <v>0.87579068430132256</v>
      </c>
      <c r="AF11" s="26">
        <f>AF58/估值指标!$I12</f>
        <v>0.89304197814836106</v>
      </c>
      <c r="AG11" s="26">
        <f>AG58/估值指标!$I12</f>
        <v>0.88901667625071878</v>
      </c>
      <c r="AH11" s="26">
        <f>AH58/估值指标!$I12</f>
        <v>0.88901667625071878</v>
      </c>
      <c r="AI11" s="26">
        <f>AI58/估值指标!$I12</f>
        <v>0.89189189189189189</v>
      </c>
      <c r="AJ11" s="26">
        <f>AJ58/估值指标!$I12</f>
        <v>0.93041978148361126</v>
      </c>
      <c r="AK11" s="26">
        <f>AK58/估值指标!$I12</f>
        <v>0.92236917768832649</v>
      </c>
      <c r="AL11" s="26">
        <f>AL58/估值指标!$I12</f>
        <v>0.91604370327774576</v>
      </c>
      <c r="AM11" s="26">
        <f>AM58/估值指标!$I12</f>
        <v>0.92294422081656124</v>
      </c>
      <c r="AN11" s="26">
        <f>AN58/估值指标!$I12</f>
        <v>0.91834387579068433</v>
      </c>
      <c r="AO11" s="26">
        <f>AO58/估值指标!$I12</f>
        <v>0.90454284071305346</v>
      </c>
      <c r="AP11" s="26">
        <f>AP58/估值指标!$I12</f>
        <v>0.91891891891891886</v>
      </c>
      <c r="AQ11" s="26">
        <f>AQ58/估值指标!$I12</f>
        <v>0.91834387579068433</v>
      </c>
      <c r="AR11" s="26">
        <f>AR58/估值指标!$I12</f>
        <v>0.91834387579068433</v>
      </c>
      <c r="AS11" s="26">
        <f>AS58/估值指标!$I12</f>
        <v>0.9252443933294997</v>
      </c>
      <c r="AT11" s="26">
        <f>AT58/估值指标!$I12</f>
        <v>0.9338700402530189</v>
      </c>
      <c r="AU11" s="26">
        <f>AU58/估值指标!$I12</f>
        <v>0.93559516963772282</v>
      </c>
      <c r="AV11" s="26">
        <f>AV58/估值指标!$I12</f>
        <v>0.94077055779183427</v>
      </c>
      <c r="AW11" s="26">
        <f>AW58/估值指标!$I12</f>
        <v>0.936745255894192</v>
      </c>
      <c r="AX11" s="26">
        <f>AX58/估值指标!$I12</f>
        <v>0.93329499712478436</v>
      </c>
      <c r="AY11" s="26">
        <f>AY58/估值指标!$I12</f>
        <v>0.97182288671650363</v>
      </c>
      <c r="AZ11" s="26">
        <f>AZ58/估值指标!$I12</f>
        <v>0.97009775733179993</v>
      </c>
      <c r="BA11" s="26">
        <f>BA58/估值指标!$I12</f>
        <v>0.98907418056354224</v>
      </c>
      <c r="BB11" s="26">
        <f>BB58/估值指标!$I12</f>
        <v>0.94882116158711904</v>
      </c>
      <c r="BC11" s="26">
        <f>BC58/估值指标!$I12</f>
        <v>0.92294422081656124</v>
      </c>
      <c r="BD11" s="26">
        <f>BD58/估值指标!$I12</f>
        <v>0.9281196089706728</v>
      </c>
      <c r="BE11" s="27">
        <f>BE58/估值指标!$J12</f>
        <v>0.81904935570143456</v>
      </c>
      <c r="BF11" s="26">
        <f>BF58/估值指标!$J12</f>
        <v>0.8236080719669342</v>
      </c>
      <c r="BG11" s="26">
        <f>BG58/估值指标!$J12</f>
        <v>0.84994732150093211</v>
      </c>
      <c r="BH11" s="20">
        <f>BH58/估值指标!$J12</f>
        <v>0.86463651835643085</v>
      </c>
      <c r="BI11" s="20">
        <f>BI58/估值指标!$J12</f>
        <v>0.84741470135343222</v>
      </c>
      <c r="BJ11" s="20">
        <f>BJ58/估值指标!$J12</f>
        <v>0.8176253204240661</v>
      </c>
      <c r="BK11" s="20">
        <f>BK58/估值指标!$J12</f>
        <v>0.81421041753446677</v>
      </c>
      <c r="BL11" s="20">
        <f>BL58/估值指标!$J12</f>
        <v>0.82445512620326455</v>
      </c>
      <c r="BM11" s="20">
        <f>BM58/估值指标!$J12</f>
        <v>0.80396570886566876</v>
      </c>
      <c r="BN11" s="20">
        <f>BN58/估值指标!$J12</f>
        <v>0.80055080597606942</v>
      </c>
      <c r="BO11" s="20">
        <f>BO58/估值指标!$J12</f>
        <v>0.79859943289629842</v>
      </c>
    </row>
    <row r="12" spans="1:319" s="28" customFormat="1" ht="13.15" x14ac:dyDescent="0.3">
      <c r="A12" s="23" t="s">
        <v>10</v>
      </c>
      <c r="B12" s="24" t="s">
        <v>11</v>
      </c>
      <c r="C12" s="25" t="s">
        <v>53</v>
      </c>
      <c r="D12" s="26">
        <f>D59/估值指标!$I13</f>
        <v>0.8110994443894165</v>
      </c>
      <c r="E12" s="26">
        <f>E59/估值指标!$I13</f>
        <v>0.77092706624748786</v>
      </c>
      <c r="F12" s="26">
        <f>F59/估值指标!$I13</f>
        <v>0.70779904345302858</v>
      </c>
      <c r="G12" s="26">
        <f>G59/估值指标!$I13</f>
        <v>0.70971201384073934</v>
      </c>
      <c r="H12" s="26">
        <f>H59/估值指标!$I13</f>
        <v>0.68293042841278695</v>
      </c>
      <c r="I12" s="26">
        <f>I59/估值指标!$I13</f>
        <v>0.66953963569881081</v>
      </c>
      <c r="J12" s="26">
        <f>J59/估值指标!$I13</f>
        <v>0.66953963569881081</v>
      </c>
      <c r="K12" s="26">
        <f>K59/估值指标!$I13</f>
        <v>0.6791044876373652</v>
      </c>
      <c r="L12" s="26">
        <f>L59/估值指标!$I13</f>
        <v>0.65614884298483467</v>
      </c>
      <c r="M12" s="26">
        <f>M59/估值指标!$I13</f>
        <v>0.71353795461616121</v>
      </c>
      <c r="N12" s="26">
        <f>N59/估值指标!$I13</f>
        <v>0.70397310267760682</v>
      </c>
      <c r="O12" s="26">
        <f>O59/估值指标!$I13</f>
        <v>0.7154509250038722</v>
      </c>
      <c r="P12" s="26">
        <f>P59/估值指标!$I13</f>
        <v>0.70779904345302858</v>
      </c>
      <c r="Q12" s="26">
        <f>Q59/估值指标!$I13</f>
        <v>0.72310280655471559</v>
      </c>
      <c r="R12" s="26">
        <f>R59/估值指标!$I13</f>
        <v>0.71162498422845033</v>
      </c>
      <c r="S12" s="26">
        <f>S59/估值指标!$I13</f>
        <v>0.72310280655471559</v>
      </c>
      <c r="T12" s="26">
        <f>T59/估值指标!$I13</f>
        <v>0.70206013228989583</v>
      </c>
      <c r="U12" s="26">
        <f>U59/估值指标!$I13</f>
        <v>0.69823419151447408</v>
      </c>
      <c r="V12" s="26">
        <f>V59/估值指标!$I13</f>
        <v>0.69440825073905232</v>
      </c>
      <c r="W12" s="26">
        <f>W59/估值指标!$I13</f>
        <v>0.67719151724965432</v>
      </c>
      <c r="X12" s="26">
        <f>X59/估值指标!$I13</f>
        <v>0.67527854686194333</v>
      </c>
      <c r="Y12" s="26">
        <f>Y59/估值指标!$I13</f>
        <v>0.6791044876373652</v>
      </c>
      <c r="Z12" s="26">
        <f>Z59/估值指标!$I13</f>
        <v>0.71162498422845033</v>
      </c>
      <c r="AA12" s="26">
        <f>AA59/估值指标!$I13</f>
        <v>0.70779904345302858</v>
      </c>
      <c r="AB12" s="26">
        <f>AB59/估值指标!$I13</f>
        <v>0.6963212211267632</v>
      </c>
      <c r="AC12" s="26">
        <f>AC59/估值指标!$I13</f>
        <v>0.6963212211267632</v>
      </c>
      <c r="AD12" s="26">
        <f>AD59/估值指标!$I13</f>
        <v>0.72884171771784834</v>
      </c>
      <c r="AE12" s="26">
        <f>AE59/估值指标!$I13</f>
        <v>0.7307546881055591</v>
      </c>
      <c r="AF12" s="26">
        <f>AF59/估值指标!$I13</f>
        <v>0.7681788931788931</v>
      </c>
      <c r="AG12" s="26">
        <f>AG59/估值指标!$I13</f>
        <v>0.7681788931788931</v>
      </c>
      <c r="AH12" s="26">
        <f>AH59/估值指标!$I13</f>
        <v>0.7722007722007721</v>
      </c>
      <c r="AI12" s="26">
        <f>AI59/估值指标!$I13</f>
        <v>0.7722007722007721</v>
      </c>
      <c r="AJ12" s="26">
        <f>AJ59/估值指标!$I13</f>
        <v>0.81644144144144126</v>
      </c>
      <c r="AK12" s="26">
        <f>AK59/估值指标!$I13</f>
        <v>0.81443050193050182</v>
      </c>
      <c r="AL12" s="26">
        <f>AL59/估值指标!$I13</f>
        <v>0.79633204633204624</v>
      </c>
      <c r="AM12" s="26">
        <f>AM59/估值指标!$I13</f>
        <v>0.79029922779922779</v>
      </c>
      <c r="AN12" s="26">
        <f>AN59/估值指标!$I13</f>
        <v>0.77421171171171166</v>
      </c>
      <c r="AO12" s="26">
        <f>AO59/估值指标!$I13</f>
        <v>0.75008043758043752</v>
      </c>
      <c r="AP12" s="26">
        <f>AP59/估值指标!$I13</f>
        <v>0.76214607464607464</v>
      </c>
      <c r="AQ12" s="26">
        <f>AQ59/估值指标!$I13</f>
        <v>0.76214607464607464</v>
      </c>
      <c r="AR12" s="26">
        <f>AR59/估值指标!$I13</f>
        <v>0.76214607464607464</v>
      </c>
      <c r="AS12" s="26">
        <f>AS59/估值指标!$I13</f>
        <v>0.75812419562419553</v>
      </c>
      <c r="AT12" s="26">
        <f>AT59/估值指标!$I13</f>
        <v>0.7681788931788931</v>
      </c>
      <c r="AU12" s="26">
        <f>AU59/估值指标!$I13</f>
        <v>0.7681788931788931</v>
      </c>
      <c r="AV12" s="26">
        <f>AV59/估值指标!$I13</f>
        <v>0.77421171171171166</v>
      </c>
      <c r="AW12" s="26">
        <f>AW59/估值指标!$I13</f>
        <v>0.78627734877734878</v>
      </c>
      <c r="AX12" s="26">
        <f>AX59/估值指标!$I13</f>
        <v>0.77622265122265111</v>
      </c>
      <c r="AY12" s="26">
        <f>AY59/估值指标!$I13</f>
        <v>0.83252895752895739</v>
      </c>
      <c r="AZ12" s="26">
        <f>AZ59/估值指标!$I13</f>
        <v>0.82046332046332038</v>
      </c>
      <c r="BA12" s="26">
        <f>BA59/估值指标!$I13</f>
        <v>0.84258365508365507</v>
      </c>
      <c r="BB12" s="26">
        <f>BB59/估值指标!$I13</f>
        <v>0.79432110682110679</v>
      </c>
      <c r="BC12" s="26">
        <f>BC59/估值指标!$I13</f>
        <v>0.78225546975546978</v>
      </c>
      <c r="BD12" s="26">
        <f>BD59/估值指标!$I13</f>
        <v>0.78627734877734878</v>
      </c>
      <c r="BE12" s="27">
        <f>BE59/估值指标!$J13</f>
        <v>0.70685395892312963</v>
      </c>
      <c r="BF12" s="26">
        <f>BF59/估值指标!$J13</f>
        <v>0.70685395892312963</v>
      </c>
      <c r="BG12" s="26">
        <f>BG59/估值指标!$J13</f>
        <v>0.72127954992156085</v>
      </c>
      <c r="BH12" s="20">
        <f>BH59/估值指标!$J13</f>
        <v>0.73570514091999206</v>
      </c>
      <c r="BI12" s="20">
        <f>BI59/估值指标!$J13</f>
        <v>0.72668914654597261</v>
      </c>
      <c r="BJ12" s="20">
        <f>BJ59/估值指标!$J13</f>
        <v>0.71744951967417481</v>
      </c>
      <c r="BK12" s="20">
        <f>BK59/估值指标!$J13</f>
        <v>0.72096642908434228</v>
      </c>
      <c r="BL12" s="20">
        <f>BL59/估值指标!$J13</f>
        <v>0.73151715731484501</v>
      </c>
      <c r="BM12" s="20">
        <f>BM59/估值指标!$J13</f>
        <v>0.73151715731484501</v>
      </c>
      <c r="BN12" s="20">
        <f>BN59/估值指标!$J13</f>
        <v>0.72800024790467743</v>
      </c>
      <c r="BO12" s="20">
        <f>BO59/估值指标!$J13</f>
        <v>0.72448333849450997</v>
      </c>
    </row>
    <row r="13" spans="1:319" s="28" customFormat="1" ht="13.15" x14ac:dyDescent="0.3">
      <c r="A13" s="23" t="s">
        <v>20</v>
      </c>
      <c r="B13" s="24" t="s">
        <v>21</v>
      </c>
      <c r="C13" s="25" t="s">
        <v>53</v>
      </c>
      <c r="D13" s="26">
        <f>D60/估值指标!$I14</f>
        <v>0.93139633980363323</v>
      </c>
      <c r="E13" s="26">
        <f>E60/估值指标!$I14</f>
        <v>0.83089146293849658</v>
      </c>
      <c r="F13" s="26">
        <f>F60/估值指标!$I14</f>
        <v>0.7541701828887738</v>
      </c>
      <c r="G13" s="26">
        <f>G60/估值指标!$I14</f>
        <v>0.7618423108937461</v>
      </c>
      <c r="H13" s="26">
        <f>H60/估值指标!$I14</f>
        <v>0.73115379887385701</v>
      </c>
      <c r="I13" s="26">
        <f>I60/估值指标!$I14</f>
        <v>0.72885216047236545</v>
      </c>
      <c r="J13" s="26">
        <f>J60/估值指标!$I14</f>
        <v>0.72885216047236545</v>
      </c>
      <c r="K13" s="26">
        <f>K60/估值指标!$I14</f>
        <v>0.73192101167435419</v>
      </c>
      <c r="L13" s="26">
        <f>L60/估值指标!$I14</f>
        <v>0.71580954286391241</v>
      </c>
      <c r="M13" s="26">
        <f>M60/估值指标!$I14</f>
        <v>0.78792754611065174</v>
      </c>
      <c r="N13" s="26">
        <f>N60/估值指标!$I14</f>
        <v>0.77565214130269622</v>
      </c>
      <c r="O13" s="26">
        <f>O60/估值指标!$I14</f>
        <v>0.79099639731264071</v>
      </c>
      <c r="P13" s="26">
        <f>P60/估值指标!$I14</f>
        <v>0.77795377970418789</v>
      </c>
      <c r="Q13" s="26">
        <f>Q60/估值指标!$I14</f>
        <v>0.78485869490866289</v>
      </c>
      <c r="R13" s="26">
        <f>R60/估值指标!$I14</f>
        <v>0.77948820530518237</v>
      </c>
      <c r="S13" s="26">
        <f>S60/估值指标!$I14</f>
        <v>0.79483246131512675</v>
      </c>
      <c r="T13" s="26">
        <f>T60/估值指标!$I14</f>
        <v>0.77795377970418789</v>
      </c>
      <c r="U13" s="26">
        <f>U60/估值指标!$I14</f>
        <v>0.78025541810567967</v>
      </c>
      <c r="V13" s="26">
        <f>V60/估值指标!$I14</f>
        <v>0.77565214130269622</v>
      </c>
      <c r="W13" s="26">
        <f>W60/估值指标!$I14</f>
        <v>0.76491116209573506</v>
      </c>
      <c r="X13" s="26">
        <f>X60/估值指标!$I14</f>
        <v>0.7626095236942434</v>
      </c>
      <c r="Y13" s="26">
        <f>Y60/估值指标!$I14</f>
        <v>0.76107509809324891</v>
      </c>
      <c r="Z13" s="26">
        <f>Z60/估值指标!$I14</f>
        <v>0.77948820530518237</v>
      </c>
      <c r="AA13" s="26">
        <f>AA60/估值指标!$I14</f>
        <v>0.77565214130269622</v>
      </c>
      <c r="AB13" s="26">
        <f>AB60/估值指标!$I14</f>
        <v>0.7618423108937461</v>
      </c>
      <c r="AC13" s="26">
        <f>AC60/估值指标!$I14</f>
        <v>0.75570460848976828</v>
      </c>
      <c r="AD13" s="26">
        <f>AD60/估值指标!$I14</f>
        <v>0.76030788529275162</v>
      </c>
      <c r="AE13" s="26">
        <f>AE60/估值指标!$I14</f>
        <v>0.76715555590924656</v>
      </c>
      <c r="AF13" s="26">
        <f>AF60/估值指标!$I14</f>
        <v>0.78625486435511993</v>
      </c>
      <c r="AG13" s="26">
        <f>AG60/估值指标!$I14</f>
        <v>0.78545905983654174</v>
      </c>
      <c r="AH13" s="26">
        <f>AH60/估值指标!$I14</f>
        <v>0.78943808242943203</v>
      </c>
      <c r="AI13" s="26">
        <f>AI60/估值指标!$I14</f>
        <v>0.80057934568952493</v>
      </c>
      <c r="AJ13" s="26">
        <f>AJ60/估值指标!$I14</f>
        <v>0.84832761680420832</v>
      </c>
      <c r="AK13" s="26">
        <f>AK60/估值指标!$I14</f>
        <v>0.84275698517416187</v>
      </c>
      <c r="AL13" s="26">
        <f>AL60/估值指标!$I14</f>
        <v>0.82922830835833494</v>
      </c>
      <c r="AM13" s="26">
        <f>AM60/估值指标!$I14</f>
        <v>0.83241152643264715</v>
      </c>
      <c r="AN13" s="26">
        <f>AN60/估值指标!$I14</f>
        <v>0.82445348124686657</v>
      </c>
      <c r="AO13" s="26">
        <f>AO60/估值指标!$I14</f>
        <v>0.79500871405947848</v>
      </c>
      <c r="AP13" s="26">
        <f>AP60/估值指标!$I14</f>
        <v>0.80694578183814936</v>
      </c>
      <c r="AQ13" s="26">
        <f>AQ60/估值指标!$I14</f>
        <v>0.79978354117094685</v>
      </c>
      <c r="AR13" s="26">
        <f>AR60/估值指标!$I14</f>
        <v>0.79978354117094685</v>
      </c>
      <c r="AS13" s="26">
        <f>AS60/估值指标!$I14</f>
        <v>0.81569963154250791</v>
      </c>
      <c r="AT13" s="26">
        <f>AT60/估值指标!$I14</f>
        <v>0.82524928576544454</v>
      </c>
      <c r="AU13" s="26">
        <f>AU60/估值指标!$I14</f>
        <v>0.83161572191406907</v>
      </c>
      <c r="AV13" s="26">
        <f>AV60/估值指标!$I14</f>
        <v>0.84991922584136437</v>
      </c>
      <c r="AW13" s="26">
        <f>AW60/估值指标!$I14</f>
        <v>0.87061014332439379</v>
      </c>
      <c r="AX13" s="26">
        <f>AX60/估值指标!$I14</f>
        <v>0.87140594784297187</v>
      </c>
      <c r="AY13" s="26">
        <f>AY60/估值指标!$I14</f>
        <v>0.95814864036797998</v>
      </c>
      <c r="AZ13" s="26">
        <f>AZ60/估值指标!$I14</f>
        <v>0.92233743703196747</v>
      </c>
      <c r="BA13" s="26">
        <f>BA60/估值指标!$I14</f>
        <v>0.94621157258930932</v>
      </c>
      <c r="BB13" s="26">
        <f>BB60/估值指标!$I14</f>
        <v>0.87299755688012803</v>
      </c>
      <c r="BC13" s="26">
        <f>BC60/估值指标!$I14</f>
        <v>0.845144398729896</v>
      </c>
      <c r="BD13" s="26">
        <f>BD60/估值指标!$I14</f>
        <v>0.86344790265719129</v>
      </c>
      <c r="BE13" s="27">
        <f>BE60/估值指标!$J14</f>
        <v>0.76939741018455754</v>
      </c>
      <c r="BF13" s="26">
        <f>BF60/估值指标!$J14</f>
        <v>0.76520450876665791</v>
      </c>
      <c r="BG13" s="26">
        <f>BG60/估值指标!$J14</f>
        <v>0.79455481869195443</v>
      </c>
      <c r="BH13" s="20">
        <f>BH60/估值指标!$J14</f>
        <v>0.80992879055758593</v>
      </c>
      <c r="BI13" s="20">
        <f>BI60/估值指标!$J14</f>
        <v>0.80294062152775347</v>
      </c>
      <c r="BJ13" s="20">
        <f>BJ60/估值指标!$J14</f>
        <v>0.66664857112982401</v>
      </c>
      <c r="BK13" s="20">
        <f>BK60/估值指标!$J14</f>
        <v>0.66492892735218889</v>
      </c>
      <c r="BL13" s="20">
        <f>BL60/估值指标!$J14</f>
        <v>0.6723807170552738</v>
      </c>
      <c r="BM13" s="20">
        <f>BM60/估值指标!$J14</f>
        <v>0.65518427927892409</v>
      </c>
      <c r="BN13" s="20">
        <f>BN60/估值指标!$J14</f>
        <v>0.65231820631619919</v>
      </c>
      <c r="BO13" s="20">
        <f>BO60/估值指标!$J14</f>
        <v>0.64658606039074928</v>
      </c>
    </row>
    <row r="14" spans="1:319" s="28" customFormat="1" ht="13.15" x14ac:dyDescent="0.3">
      <c r="A14" s="23" t="s">
        <v>32</v>
      </c>
      <c r="B14" s="24" t="s">
        <v>33</v>
      </c>
      <c r="C14" s="25" t="s">
        <v>116</v>
      </c>
      <c r="D14" s="26">
        <f>D61/估值指标!$I15</f>
        <v>0.92028591963044337</v>
      </c>
      <c r="E14" s="26">
        <f>E61/估值指标!$I15</f>
        <v>0.85350954347710839</v>
      </c>
      <c r="F14" s="26">
        <f>F61/估值指标!$I15</f>
        <v>0.80285160294699232</v>
      </c>
      <c r="G14" s="26">
        <f>G61/估值指标!$I15</f>
        <v>0.79824633562607261</v>
      </c>
      <c r="H14" s="26">
        <f>H61/估值指标!$I15</f>
        <v>0.76754455348660822</v>
      </c>
      <c r="I14" s="26">
        <f>I61/估值指标!$I15</f>
        <v>0.76140419705871543</v>
      </c>
      <c r="J14" s="26">
        <f>J61/估值指标!$I15</f>
        <v>0.76140419705871543</v>
      </c>
      <c r="K14" s="26">
        <f>K61/估值指标!$I15</f>
        <v>0.77061473170055461</v>
      </c>
      <c r="L14" s="26">
        <f>L61/估值指标!$I15</f>
        <v>0.75142611786338942</v>
      </c>
      <c r="M14" s="26">
        <f>M61/估值指标!$I15</f>
        <v>0.79824633562607261</v>
      </c>
      <c r="N14" s="26">
        <f>N61/估值指标!$I15</f>
        <v>0.77982526634239402</v>
      </c>
      <c r="O14" s="26">
        <f>O61/估值指标!$I15</f>
        <v>0.80899195937488511</v>
      </c>
      <c r="P14" s="26">
        <f>P61/估值指标!$I15</f>
        <v>0.81282968214231821</v>
      </c>
      <c r="Q14" s="26">
        <f>Q61/估值指标!$I15</f>
        <v>0.81820249401672451</v>
      </c>
      <c r="R14" s="26">
        <f>R61/估值指标!$I15</f>
        <v>0.8112945930353449</v>
      </c>
      <c r="S14" s="26">
        <f>S61/估值指标!$I15</f>
        <v>0.83508847419342991</v>
      </c>
      <c r="T14" s="26">
        <f>T61/估值指标!$I15</f>
        <v>0.80975950392837182</v>
      </c>
      <c r="U14" s="26">
        <f>U61/估值指标!$I15</f>
        <v>0.8112945930353449</v>
      </c>
      <c r="V14" s="26">
        <f>V61/估值指标!$I15</f>
        <v>0.80745687026791202</v>
      </c>
      <c r="W14" s="26">
        <f>W61/估值指标!$I15</f>
        <v>0.79440861285863962</v>
      </c>
      <c r="X14" s="26">
        <f>X61/估值指标!$I15</f>
        <v>0.79057089009120662</v>
      </c>
      <c r="Y14" s="26">
        <f>Y61/估值指标!$I15</f>
        <v>0.78826825643074661</v>
      </c>
      <c r="Z14" s="26">
        <f>Z61/估值指标!$I15</f>
        <v>0.80592178116093871</v>
      </c>
      <c r="AA14" s="26">
        <f>AA61/估值指标!$I15</f>
        <v>0.80592178116093871</v>
      </c>
      <c r="AB14" s="26">
        <f>AB61/估值指标!$I15</f>
        <v>0.80225154045386116</v>
      </c>
      <c r="AC14" s="26">
        <f>AC61/估值指标!$I15</f>
        <v>0.80131651534843706</v>
      </c>
      <c r="AD14" s="26">
        <f>AD61/估值指标!$I15</f>
        <v>0.81440686682437424</v>
      </c>
      <c r="AE14" s="26">
        <f>AE61/估值指标!$I15</f>
        <v>0.81721194214064641</v>
      </c>
      <c r="AF14" s="26">
        <f>AF61/估值指标!$I15</f>
        <v>0.84058756977624849</v>
      </c>
      <c r="AG14" s="26">
        <f>AG61/估值指标!$I15</f>
        <v>0.83591244424912803</v>
      </c>
      <c r="AH14" s="26">
        <f>AH61/估值指标!$I15</f>
        <v>0.86022309699015409</v>
      </c>
      <c r="AI14" s="26">
        <f>AI61/估值指标!$I15</f>
        <v>0.84526269530336873</v>
      </c>
      <c r="AJ14" s="26">
        <f>AJ61/估值指标!$I15</f>
        <v>0.88827385015287652</v>
      </c>
      <c r="AK14" s="26">
        <f>AK61/估值指标!$I15</f>
        <v>0.88920887525830061</v>
      </c>
      <c r="AL14" s="26">
        <f>AL61/估值指标!$I15</f>
        <v>0.88359872462575606</v>
      </c>
      <c r="AM14" s="26">
        <f>AM61/估值指标!$I15</f>
        <v>0.88359872462575606</v>
      </c>
      <c r="AN14" s="26">
        <f>AN61/估值指标!$I15</f>
        <v>0.87705354888778764</v>
      </c>
      <c r="AO14" s="26">
        <f>AO61/估值指标!$I15</f>
        <v>0.84713274551421702</v>
      </c>
      <c r="AP14" s="26">
        <f>AP61/估值指标!$I15</f>
        <v>0.85554797146303374</v>
      </c>
      <c r="AQ14" s="26">
        <f>AQ61/估值指标!$I15</f>
        <v>0.84806777061964111</v>
      </c>
      <c r="AR14" s="26">
        <f>AR61/估值指标!$I15</f>
        <v>0.84806777061964111</v>
      </c>
      <c r="AS14" s="26">
        <f>AS61/估值指标!$I15</f>
        <v>0.8499378208304893</v>
      </c>
      <c r="AT14" s="26">
        <f>AT61/估值指标!$I15</f>
        <v>0.85367792125218567</v>
      </c>
      <c r="AU14" s="26">
        <f>AU61/估值指标!$I15</f>
        <v>0.85741802167388192</v>
      </c>
      <c r="AV14" s="26">
        <f>AV61/估值指标!$I15</f>
        <v>0.85180787104133737</v>
      </c>
      <c r="AW14" s="26">
        <f>AW61/估值指标!$I15</f>
        <v>0.85835304677930591</v>
      </c>
      <c r="AX14" s="26">
        <f>AX61/估值指标!$I15</f>
        <v>0.85835304677930591</v>
      </c>
      <c r="AY14" s="26">
        <f>AY61/估值指标!$I15</f>
        <v>0.8994941514179654</v>
      </c>
      <c r="AZ14" s="26">
        <f>AZ61/估值指标!$I15</f>
        <v>0.89294897567999698</v>
      </c>
      <c r="BA14" s="26">
        <f>BA61/估值指标!$I15</f>
        <v>0.90229922673423779</v>
      </c>
      <c r="BB14" s="26">
        <f>BB61/估值指标!$I15</f>
        <v>0.86489822251727455</v>
      </c>
      <c r="BC14" s="26">
        <f>BC61/估值指标!$I15</f>
        <v>0.84900279572506521</v>
      </c>
      <c r="BD14" s="26">
        <f>BD61/估值指标!$I15</f>
        <v>0.85087284593591328</v>
      </c>
      <c r="BE14" s="27">
        <f>BE61/估值指标!$J15</f>
        <v>0.75806009681249431</v>
      </c>
      <c r="BF14" s="26">
        <f>BF61/估值指标!$J15</f>
        <v>0.76055098431571166</v>
      </c>
      <c r="BG14" s="26">
        <f>BG61/估值指标!$J15</f>
        <v>0.76553275932214648</v>
      </c>
      <c r="BH14" s="20">
        <f>BH61/估值指标!$J15</f>
        <v>0.77466601350061026</v>
      </c>
      <c r="BI14" s="20">
        <f>BI61/估值指标!$J15</f>
        <v>0.76885394265976958</v>
      </c>
      <c r="BJ14" s="20">
        <f>BJ61/估值指标!$J15</f>
        <v>0.76336733274295576</v>
      </c>
      <c r="BK14" s="20">
        <f>BK61/估值指标!$J15</f>
        <v>0.76827644742297485</v>
      </c>
      <c r="BL14" s="20">
        <f>BL61/估值指标!$J15</f>
        <v>0.77727649100300966</v>
      </c>
      <c r="BM14" s="20">
        <f>BM61/估值指标!$J15</f>
        <v>0.769094633202978</v>
      </c>
      <c r="BN14" s="20">
        <f>BN61/估值指标!$J15</f>
        <v>0.769094633202978</v>
      </c>
      <c r="BO14" s="20">
        <f>BO61/估值指标!$J15</f>
        <v>0.76173096118294958</v>
      </c>
    </row>
    <row r="15" spans="1:319" s="34" customFormat="1" ht="13.15" x14ac:dyDescent="0.3">
      <c r="A15" s="29" t="s">
        <v>28</v>
      </c>
      <c r="B15" s="30" t="s">
        <v>29</v>
      </c>
      <c r="C15" s="31" t="s">
        <v>117</v>
      </c>
      <c r="D15" s="32">
        <f>D62/估值指标!$I16</f>
        <v>1.0274698672629179</v>
      </c>
      <c r="E15" s="32">
        <f>E62/估值指标!$I16</f>
        <v>0.99917297633165059</v>
      </c>
      <c r="F15" s="32">
        <f>F62/估值指标!$I16</f>
        <v>0.9718518402600822</v>
      </c>
      <c r="G15" s="32">
        <f>G62/估值指标!$I16</f>
        <v>0.96502155624218988</v>
      </c>
      <c r="H15" s="32">
        <f>H62/估值指标!$I16</f>
        <v>0.91037928409905278</v>
      </c>
      <c r="I15" s="32">
        <f>I62/估值指标!$I16</f>
        <v>0.93184589101242821</v>
      </c>
      <c r="J15" s="32">
        <f>J62/估值指标!$I16</f>
        <v>0.93184589101242821</v>
      </c>
      <c r="K15" s="32">
        <f>K62/估值指标!$I16</f>
        <v>0.9064762646602571</v>
      </c>
      <c r="L15" s="32">
        <f>L62/估值指标!$I16</f>
        <v>0.91623381325724607</v>
      </c>
      <c r="M15" s="32">
        <f>M62/估值指标!$I16</f>
        <v>1.0177123186659294</v>
      </c>
      <c r="N15" s="32">
        <f>N62/估值指标!$I16</f>
        <v>0.99917297633165059</v>
      </c>
      <c r="O15" s="32">
        <f>O62/估值指标!$I16</f>
        <v>1.0001487311913495</v>
      </c>
      <c r="P15" s="32">
        <f>P62/估值指标!$I16</f>
        <v>0.98356089857646856</v>
      </c>
      <c r="Q15" s="32">
        <f>Q62/估值指标!$I16</f>
        <v>0.97868212427797407</v>
      </c>
      <c r="R15" s="32">
        <f>R62/估值指标!$I16</f>
        <v>0.97087608540038317</v>
      </c>
      <c r="S15" s="32">
        <f>S62/估值指标!$I16</f>
        <v>1.0001487311913495</v>
      </c>
      <c r="T15" s="32">
        <f>T62/估值指标!$I16</f>
        <v>0.99819722147195178</v>
      </c>
      <c r="U15" s="32">
        <f>U62/估值指标!$I16</f>
        <v>1.0050275054898439</v>
      </c>
      <c r="V15" s="32">
        <f>V62/估值指标!$I16</f>
        <v>1.0011244860510484</v>
      </c>
      <c r="W15" s="32">
        <f>W62/估值指标!$I16</f>
        <v>1.0050275054898439</v>
      </c>
      <c r="X15" s="32">
        <f>X62/估值指标!$I16</f>
        <v>1.0079547700689406</v>
      </c>
      <c r="Y15" s="32">
        <f>Y62/估值指标!$I16</f>
        <v>1.0050275054898439</v>
      </c>
      <c r="Z15" s="32">
        <f>Z62/估值指标!$I16</f>
        <v>1.0440576998777988</v>
      </c>
      <c r="AA15" s="32">
        <f>AA62/估值指标!$I16</f>
        <v>1.0382031707196058</v>
      </c>
      <c r="AB15" s="32">
        <f>AB62/估值指标!$I16</f>
        <v>1.0060032603495428</v>
      </c>
      <c r="AC15" s="32">
        <f>AC62/估值指标!$I16</f>
        <v>1.0108820346480372</v>
      </c>
      <c r="AD15" s="32">
        <f>AD62/估值指标!$I16</f>
        <v>1.0206395832450261</v>
      </c>
      <c r="AE15" s="32">
        <f>AE62/估值指标!$I16</f>
        <v>1.0313728867017136</v>
      </c>
      <c r="AF15" s="32">
        <f>AF62/估值指标!$I16</f>
        <v>1.031372925261441</v>
      </c>
      <c r="AG15" s="32">
        <f>AG62/估值指标!$I16</f>
        <v>1.0097860500815503</v>
      </c>
      <c r="AH15" s="32">
        <f>AH62/估值指标!$I16</f>
        <v>1.007387508394896</v>
      </c>
      <c r="AI15" s="32">
        <f>AI62/估值指标!$I16</f>
        <v>1.0157824042981867</v>
      </c>
      <c r="AJ15" s="32">
        <f>AJ62/估值指标!$I16</f>
        <v>1.0541590712846589</v>
      </c>
      <c r="AK15" s="32">
        <f>AK62/估值指标!$I16</f>
        <v>1.0625539671879496</v>
      </c>
      <c r="AL15" s="32">
        <f>AL62/估值指标!$I16</f>
        <v>1.0661517797179316</v>
      </c>
      <c r="AM15" s="32">
        <f>AM62/估值指标!$I16</f>
        <v>1.0877386548978221</v>
      </c>
      <c r="AN15" s="32">
        <f>AN62/估值指标!$I16</f>
        <v>1.0997313633310948</v>
      </c>
      <c r="AO15" s="32">
        <f>AO62/估值指标!$I16</f>
        <v>1.0889379257411493</v>
      </c>
      <c r="AP15" s="32">
        <f>AP62/估值指标!$I16</f>
        <v>1.0937350091144582</v>
      </c>
      <c r="AQ15" s="32">
        <f>AQ62/估值指标!$I16</f>
        <v>1.0913364674278039</v>
      </c>
      <c r="AR15" s="32">
        <f>AR62/估值指标!$I16</f>
        <v>1.0913364674278039</v>
      </c>
      <c r="AS15" s="32">
        <f>AS62/估值指标!$I16</f>
        <v>1.1009306341744218</v>
      </c>
      <c r="AT15" s="32">
        <f>AT62/估值指标!$I16</f>
        <v>1.1177204259810036</v>
      </c>
      <c r="AU15" s="32">
        <f>AU62/估值指标!$I16</f>
        <v>1.1237167801976398</v>
      </c>
      <c r="AV15" s="32">
        <f>AV62/估值指标!$I16</f>
        <v>1.1357094886309125</v>
      </c>
      <c r="AW15" s="32">
        <f>AW62/估值指标!$I16</f>
        <v>1.1441043845342032</v>
      </c>
      <c r="AX15" s="32">
        <f>AX62/估值指标!$I16</f>
        <v>1.1560970929674759</v>
      </c>
      <c r="AY15" s="32">
        <f>AY62/估值指标!$I16</f>
        <v>1.2352489686270749</v>
      </c>
      <c r="AZ15" s="32">
        <f>AZ62/估值指标!$I16</f>
        <v>1.2436438645303654</v>
      </c>
      <c r="BA15" s="32">
        <f>BA62/估值指标!$I16</f>
        <v>1.2112635517605295</v>
      </c>
      <c r="BB15" s="32">
        <f>BB62/估值指标!$I16</f>
        <v>1.1932744891106206</v>
      </c>
      <c r="BC15" s="32">
        <f>BC62/估值指标!$I16</f>
        <v>1.1632927180274393</v>
      </c>
      <c r="BD15" s="32">
        <f>BD62/估值指标!$I16</f>
        <v>1.1704883430874029</v>
      </c>
      <c r="BE15" s="33">
        <f>BE62/估值指标!$J16</f>
        <v>1.0512581945736683</v>
      </c>
      <c r="BF15" s="32">
        <f>BF62/估值指标!$J16</f>
        <v>1.0576748264835789</v>
      </c>
      <c r="BG15" s="32">
        <f>BG62/估值指标!$J16</f>
        <v>1.0726469676067032</v>
      </c>
      <c r="BH15" s="20">
        <f>BH62/估值指标!$J16</f>
        <v>1.0790635995166138</v>
      </c>
      <c r="BI15" s="20">
        <f>BI62/估值指标!$J16</f>
        <v>1.0715775289550515</v>
      </c>
      <c r="BJ15" s="20">
        <f>BJ62/估值指标!$J16</f>
        <v>0.86373627319912172</v>
      </c>
      <c r="BK15" s="20">
        <f>BK62/估值指标!$J16</f>
        <v>0.87414273432200273</v>
      </c>
      <c r="BL15" s="20">
        <f>BL62/估值指标!$J16</f>
        <v>0.87847875978986989</v>
      </c>
      <c r="BM15" s="20">
        <f>BM62/估值指标!$J16</f>
        <v>0.85679863245053434</v>
      </c>
      <c r="BN15" s="20">
        <f>BN62/估值指标!$J16</f>
        <v>0.8533298120762407</v>
      </c>
      <c r="BO15" s="20">
        <f>BO62/估值指标!$J16</f>
        <v>0.85072819679552047</v>
      </c>
    </row>
    <row r="16" spans="1:319" s="34" customFormat="1" ht="13.15" x14ac:dyDescent="0.3">
      <c r="A16" s="29" t="s">
        <v>30</v>
      </c>
      <c r="B16" s="30" t="s">
        <v>31</v>
      </c>
      <c r="C16" s="31" t="s">
        <v>117</v>
      </c>
      <c r="D16" s="32">
        <f>D63/估值指标!$I17</f>
        <v>1.0301963621685168</v>
      </c>
      <c r="E16" s="32">
        <f>E63/估值指标!$I17</f>
        <v>0.94172752202749155</v>
      </c>
      <c r="F16" s="32">
        <f>F63/估值指标!$I17</f>
        <v>0.91320796171887164</v>
      </c>
      <c r="G16" s="32">
        <f>G63/估值指标!$I17</f>
        <v>0.89400091089878075</v>
      </c>
      <c r="H16" s="32">
        <f>H63/估值指标!$I17</f>
        <v>0.85093055451433419</v>
      </c>
      <c r="I16" s="32">
        <f>I63/估值指标!$I17</f>
        <v>0.84802039529916895</v>
      </c>
      <c r="J16" s="32">
        <f>J63/估值指标!$I17</f>
        <v>0.84802039529916895</v>
      </c>
      <c r="K16" s="32">
        <f>K63/估值指标!$I17</f>
        <v>0.87537589192172283</v>
      </c>
      <c r="L16" s="32">
        <f>L63/估值指标!$I17</f>
        <v>0.85442274557253262</v>
      </c>
      <c r="M16" s="32">
        <f>M63/估值指标!$I17</f>
        <v>0.92659469410863216</v>
      </c>
      <c r="N16" s="32">
        <f>N63/估值指标!$I17</f>
        <v>0.90680561144550809</v>
      </c>
      <c r="O16" s="32">
        <f>O63/估值指标!$I17</f>
        <v>0.92717672595166511</v>
      </c>
      <c r="P16" s="32">
        <f>P63/估值指标!$I17</f>
        <v>0.92077437567830156</v>
      </c>
      <c r="Q16" s="32">
        <f>Q63/估值指标!$I17</f>
        <v>0.94056345834142563</v>
      </c>
      <c r="R16" s="32">
        <f>R63/估值指标!$I17</f>
        <v>0.92717672595166511</v>
      </c>
      <c r="S16" s="32">
        <f>S63/估值指标!$I17</f>
        <v>0.95395019073118592</v>
      </c>
      <c r="T16" s="32">
        <f>T63/估值指标!$I17</f>
        <v>0.93416110806806185</v>
      </c>
      <c r="U16" s="32">
        <f>U63/估值指标!$I17</f>
        <v>0.97839552813857444</v>
      </c>
      <c r="V16" s="32">
        <f>V63/估值指标!$I17</f>
        <v>0.9813056873537398</v>
      </c>
      <c r="W16" s="32">
        <f>W63/估值指标!$I17</f>
        <v>0.99003616499923586</v>
      </c>
      <c r="X16" s="32">
        <f>X63/估值指标!$I17</f>
        <v>0.99352835605743406</v>
      </c>
      <c r="Y16" s="32">
        <f>Y63/估值指标!$I17</f>
        <v>0.99527445158653327</v>
      </c>
      <c r="Z16" s="32">
        <f>Z63/估值指标!$I17</f>
        <v>1.0441651264013105</v>
      </c>
      <c r="AA16" s="32">
        <f>AA63/估值指标!$I17</f>
        <v>1.0245967525856063</v>
      </c>
      <c r="AB16" s="32">
        <f>AB63/估值指标!$I17</f>
        <v>0.99351588875194241</v>
      </c>
      <c r="AC16" s="32">
        <f>AC63/估值指标!$I17</f>
        <v>0.9945876426772412</v>
      </c>
      <c r="AD16" s="32">
        <f>AD63/估值指标!$I17</f>
        <v>1.0106639515567224</v>
      </c>
      <c r="AE16" s="32">
        <f>AE63/估值指标!$I17</f>
        <v>1.0245967525856063</v>
      </c>
      <c r="AF16" s="32">
        <f>AF63/估值指标!$I17</f>
        <v>1.0835432184770375</v>
      </c>
      <c r="AG16" s="32">
        <f>AG63/估值指标!$I17</f>
        <v>1.1092653126842076</v>
      </c>
      <c r="AH16" s="32">
        <f>AH63/估值指标!$I17</f>
        <v>1.1071218048336102</v>
      </c>
      <c r="AI16" s="32">
        <f>AI63/估值指标!$I17</f>
        <v>1.1017630352071164</v>
      </c>
      <c r="AJ16" s="32">
        <f>AJ63/估值指标!$I17</f>
        <v>1.1864315953057178</v>
      </c>
      <c r="AK16" s="32">
        <f>AK63/估值指标!$I17</f>
        <v>1.1639247628744438</v>
      </c>
      <c r="AL16" s="32">
        <f>AL63/估值指标!$I17</f>
        <v>1.1521354696961577</v>
      </c>
      <c r="AM16" s="32">
        <f>AM63/估值指标!$I17</f>
        <v>1.1521354696961577</v>
      </c>
      <c r="AN16" s="32">
        <f>AN63/估值指标!$I17</f>
        <v>1.1253416215636889</v>
      </c>
      <c r="AO16" s="32">
        <f>AO63/估值指标!$I17</f>
        <v>1.0835432184770375</v>
      </c>
      <c r="AP16" s="32">
        <f>AP63/估值指标!$I17</f>
        <v>1.1103370666095063</v>
      </c>
      <c r="AQ16" s="32">
        <f>AQ63/估值指标!$I17</f>
        <v>1.0996195273565188</v>
      </c>
      <c r="AR16" s="32">
        <f>AR63/估值指标!$I17</f>
        <v>1.0996195273565188</v>
      </c>
      <c r="AS16" s="32">
        <f>AS63/估值指标!$I17</f>
        <v>1.086758480252934</v>
      </c>
      <c r="AT16" s="32">
        <f>AT63/估值指标!$I17</f>
        <v>1.1178393440865977</v>
      </c>
      <c r="AU16" s="32">
        <f>AU63/估值指标!$I17</f>
        <v>1.1264133754889876</v>
      </c>
      <c r="AV16" s="32">
        <f>AV63/估值指标!$I17</f>
        <v>1.1360591608166763</v>
      </c>
      <c r="AW16" s="32">
        <f>AW63/估值指标!$I17</f>
        <v>1.1403461765178715</v>
      </c>
      <c r="AX16" s="32">
        <f>AX63/估值指标!$I17</f>
        <v>1.1264133754889876</v>
      </c>
      <c r="AY16" s="32">
        <f>AY63/估值指标!$I17</f>
        <v>1.2485933229730453</v>
      </c>
      <c r="AZ16" s="32">
        <f>AZ63/估值指标!$I17</f>
        <v>1.2507368308236428</v>
      </c>
      <c r="BA16" s="32">
        <f>BA63/估值指标!$I17</f>
        <v>1.2646696318525266</v>
      </c>
      <c r="BB16" s="32">
        <f>BB63/估值指标!$I17</f>
        <v>1.1735705482021326</v>
      </c>
      <c r="BC16" s="32">
        <f>BC63/估值指标!$I17</f>
        <v>1.1403461765178715</v>
      </c>
      <c r="BD16" s="32">
        <f>BD63/估值指标!$I17</f>
        <v>1.1617812550238464</v>
      </c>
      <c r="BE16" s="33">
        <f>BE63/估值指标!$J17</f>
        <v>1.0631033894125903</v>
      </c>
      <c r="BF16" s="32">
        <f>BF63/估值指标!$J17</f>
        <v>1.0555165677218672</v>
      </c>
      <c r="BG16" s="32">
        <f>BG63/估值指标!$J17</f>
        <v>1.0896572653301215</v>
      </c>
      <c r="BH16" s="20">
        <f>BH63/估值指标!$J17</f>
        <v>1.0896572653301215</v>
      </c>
      <c r="BI16" s="20">
        <f>BI63/估值指标!$J17</f>
        <v>1.0792253855053771</v>
      </c>
      <c r="BJ16" s="20">
        <f>BJ63/估值指标!$J17</f>
        <v>0.76651773175722904</v>
      </c>
      <c r="BK16" s="20">
        <f>BK63/估值指标!$J17</f>
        <v>0.78639286741212699</v>
      </c>
      <c r="BL16" s="20">
        <f>BL63/估值指标!$J17</f>
        <v>0.81156803924166421</v>
      </c>
      <c r="BM16" s="20">
        <f>BM63/估值指标!$J17</f>
        <v>0.78440535384663712</v>
      </c>
      <c r="BN16" s="20">
        <f>BN63/估值指标!$J17</f>
        <v>0.77910531767199764</v>
      </c>
      <c r="BO16" s="20">
        <f>BO63/估值指标!$J17</f>
        <v>0.78308034480297728</v>
      </c>
    </row>
    <row r="17" spans="1:319" s="34" customFormat="1" ht="13.15" x14ac:dyDescent="0.3">
      <c r="A17" s="29" t="s">
        <v>26</v>
      </c>
      <c r="B17" s="30" t="s">
        <v>27</v>
      </c>
      <c r="C17" s="31" t="s">
        <v>118</v>
      </c>
      <c r="D17" s="32">
        <f>D64/估值指标!$I18</f>
        <v>1.1677594042631421</v>
      </c>
      <c r="E17" s="32">
        <f>E64/估值指标!$I18</f>
        <v>1.0661169029249575</v>
      </c>
      <c r="F17" s="32">
        <f>F64/估值指标!$I18</f>
        <v>0.99383779086224855</v>
      </c>
      <c r="G17" s="32">
        <f>G64/估值指标!$I18</f>
        <v>0.98254417960245022</v>
      </c>
      <c r="H17" s="32">
        <f>H64/估值指标!$I18</f>
        <v>0.91327669720902083</v>
      </c>
      <c r="I17" s="32">
        <f>I64/估值指标!$I18</f>
        <v>0.9057476230358219</v>
      </c>
      <c r="J17" s="32">
        <f>J64/估值指标!$I18</f>
        <v>0.9057476230358219</v>
      </c>
      <c r="K17" s="32">
        <f>K64/估值指标!$I18</f>
        <v>0.92908775297273838</v>
      </c>
      <c r="L17" s="32">
        <f>L64/估值指标!$I18</f>
        <v>0.91553541946098038</v>
      </c>
      <c r="M17" s="32">
        <f>M64/估值指标!$I18</f>
        <v>0.99082616119296896</v>
      </c>
      <c r="N17" s="32">
        <f>N64/估值指标!$I18</f>
        <v>0.99082616119296896</v>
      </c>
      <c r="O17" s="32">
        <f>O64/估值指标!$I18</f>
        <v>1.0051314021220468</v>
      </c>
      <c r="P17" s="32">
        <f>P64/估值指标!$I18</f>
        <v>1.0156721059645253</v>
      </c>
      <c r="Q17" s="32">
        <f>Q64/估值指标!$I18</f>
        <v>1.0104017540432861</v>
      </c>
      <c r="R17" s="32">
        <f>R64/估值指标!$I18</f>
        <v>1.0141662911298854</v>
      </c>
      <c r="S17" s="32">
        <f>S64/估值指标!$I18</f>
        <v>1.0472942174919604</v>
      </c>
      <c r="T17" s="32">
        <f>T64/估值指标!$I18</f>
        <v>1.0149191985472052</v>
      </c>
      <c r="U17" s="32">
        <f>U64/估值指标!$I18</f>
        <v>1.055576199082479</v>
      </c>
      <c r="V17" s="32">
        <f>V64/估值指标!$I18</f>
        <v>1.0638581806729979</v>
      </c>
      <c r="W17" s="32">
        <f>W64/估值指标!$I18</f>
        <v>1.096233199617753</v>
      </c>
      <c r="X17" s="32">
        <f>X64/估值指标!$I18</f>
        <v>1.0736459770981563</v>
      </c>
      <c r="Y17" s="32">
        <f>Y64/估值指标!$I18</f>
        <v>1.0759046993501158</v>
      </c>
      <c r="Z17" s="32">
        <f>Z64/估值指标!$I18</f>
        <v>1.1112913479641506</v>
      </c>
      <c r="AA17" s="32">
        <f>AA64/估值指标!$I18</f>
        <v>1.1052680886255914</v>
      </c>
      <c r="AB17" s="32">
        <f>AB64/估值指标!$I18</f>
        <v>1.076657606767436</v>
      </c>
      <c r="AC17" s="32">
        <f>AC64/估值指标!$I18</f>
        <v>1.083433773523315</v>
      </c>
      <c r="AD17" s="32">
        <f>AD64/估值指标!$I18</f>
        <v>1.1173146073027096</v>
      </c>
      <c r="AE17" s="32">
        <f>AE64/估值指标!$I18</f>
        <v>1.1368902001530266</v>
      </c>
      <c r="AF17" s="32">
        <f>AF64/估值指标!$I18</f>
        <v>1.2177645704224513</v>
      </c>
      <c r="AG17" s="32">
        <f>AG64/估值指标!$I18</f>
        <v>1.2069055232976653</v>
      </c>
      <c r="AH17" s="32">
        <f>AH64/估值指标!$I18</f>
        <v>1.1960464761728791</v>
      </c>
      <c r="AI17" s="32">
        <f>AI64/估值指标!$I18</f>
        <v>1.2255210326544417</v>
      </c>
      <c r="AJ17" s="32">
        <f>AJ64/估值指标!$I18</f>
        <v>1.3255793954471142</v>
      </c>
      <c r="AK17" s="32">
        <f>AK64/估值指标!$I18</f>
        <v>1.2604251126983972</v>
      </c>
      <c r="AL17" s="32">
        <f>AL64/估值指标!$I18</f>
        <v>1.241809603341621</v>
      </c>
      <c r="AM17" s="32">
        <f>AM64/估值指标!$I18</f>
        <v>1.2774893296087753</v>
      </c>
      <c r="AN17" s="32">
        <f>AN64/估值指标!$I18</f>
        <v>1.2580981740288</v>
      </c>
      <c r="AO17" s="32">
        <f>AO64/估值指标!$I18</f>
        <v>1.1929438912800829</v>
      </c>
      <c r="AP17" s="32">
        <f>AP64/估值指标!$I18</f>
        <v>1.2162132779760533</v>
      </c>
      <c r="AQ17" s="32">
        <f>AQ64/估值指标!$I18</f>
        <v>1.2138863393064563</v>
      </c>
      <c r="AR17" s="32">
        <f>AR64/估值指标!$I18</f>
        <v>1.2138863393064563</v>
      </c>
      <c r="AS17" s="32">
        <f>AS64/估值指标!$I18</f>
        <v>1.2224184477616455</v>
      </c>
      <c r="AT17" s="32">
        <f>AT64/估值指标!$I18</f>
        <v>1.2588738202519991</v>
      </c>
      <c r="AU17" s="32">
        <f>AU64/估值指标!$I18</f>
        <v>1.2961048389655518</v>
      </c>
      <c r="AV17" s="32">
        <f>AV64/估值指标!$I18</f>
        <v>1.3069638860903381</v>
      </c>
      <c r="AW17" s="32">
        <f>AW64/估值指标!$I18</f>
        <v>1.3387653812414977</v>
      </c>
      <c r="AX17" s="32">
        <f>AX64/估值指标!$I18</f>
        <v>1.3263550416703134</v>
      </c>
      <c r="AY17" s="32">
        <f>AY64/估值指标!$I18</f>
        <v>1.412451772445404</v>
      </c>
      <c r="AZ17" s="32">
        <f>AZ64/估值指标!$I18</f>
        <v>1.3674642914998609</v>
      </c>
      <c r="BA17" s="32">
        <f>BA64/估值指标!$I18</f>
        <v>1.420983880900593</v>
      </c>
      <c r="BB17" s="32">
        <f>BB64/估值指标!$I18</f>
        <v>1.301534362527945</v>
      </c>
      <c r="BC17" s="32">
        <f>BC64/估值指标!$I18</f>
        <v>1.2798162682783725</v>
      </c>
      <c r="BD17" s="32">
        <f>BD64/估值指标!$I18</f>
        <v>1.2906753154031587</v>
      </c>
      <c r="BE17" s="33">
        <f>BE64/估值指标!$J18</f>
        <v>1.241900647948164</v>
      </c>
      <c r="BF17" s="32">
        <f>BF64/估值指标!$J18</f>
        <v>1.2260619150467962</v>
      </c>
      <c r="BG17" s="32">
        <f>BG64/估值指标!$J18</f>
        <v>1.2814974802015839</v>
      </c>
      <c r="BH17" s="20">
        <f>BH64/估值指标!$J18</f>
        <v>1.2778977681785457</v>
      </c>
      <c r="BI17" s="20">
        <f>BI64/估值指标!$J18</f>
        <v>1.2678185745140387</v>
      </c>
      <c r="BJ17" s="20">
        <f>BJ64/估值指标!$J18</f>
        <v>0.96940072188734627</v>
      </c>
      <c r="BK17" s="20">
        <f>BK64/估值指标!$J18</f>
        <v>0.98462406468759622</v>
      </c>
      <c r="BL17" s="20">
        <f>BL64/估值指标!$J18</f>
        <v>1.0096338421451498</v>
      </c>
      <c r="BM17" s="20">
        <f>BM64/估值指标!$J18</f>
        <v>0.9867988279447748</v>
      </c>
      <c r="BN17" s="20">
        <f>BN64/估值指标!$J18</f>
        <v>0.97973084735894456</v>
      </c>
      <c r="BO17" s="20">
        <f>BO64/估值指标!$J18</f>
        <v>0.98190561061612303</v>
      </c>
    </row>
    <row r="18" spans="1:319" s="41" customFormat="1" ht="13.15" x14ac:dyDescent="0.3">
      <c r="A18" s="35" t="s">
        <v>38</v>
      </c>
      <c r="B18" s="36" t="s">
        <v>39</v>
      </c>
      <c r="C18" s="37" t="s">
        <v>117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>
        <f>AI65/估值指标!$I19</f>
        <v>1.6772375793866814</v>
      </c>
      <c r="AJ18" s="38">
        <f>AJ65/估值指标!$I19</f>
        <v>1.889510778443114</v>
      </c>
      <c r="AK18" s="38">
        <f>AK65/估值指标!$I19</f>
        <v>1.8490112865178736</v>
      </c>
      <c r="AL18" s="38">
        <f>AL65/估值指标!$I19</f>
        <v>1.6925994556341863</v>
      </c>
      <c r="AM18" s="38">
        <f>AM65/估值指标!$I19</f>
        <v>1.6493068953003087</v>
      </c>
      <c r="AN18" s="38">
        <f>AN65/估值指标!$I19</f>
        <v>1.5948420613318819</v>
      </c>
      <c r="AO18" s="38">
        <f>AO65/估值指标!$I19</f>
        <v>1.5208257485029943</v>
      </c>
      <c r="AP18" s="38">
        <f>AP65/估值指标!$I19</f>
        <v>1.4887054618036655</v>
      </c>
      <c r="AQ18" s="38">
        <f>AQ65/估值指标!$I19</f>
        <v>1.3965342043186355</v>
      </c>
      <c r="AR18" s="38">
        <f>AR65/估值指标!$I19</f>
        <v>1.3965342043186355</v>
      </c>
      <c r="AS18" s="38">
        <f>AS65/估值指标!$I19</f>
        <v>1.4244648884050082</v>
      </c>
      <c r="AT18" s="38">
        <f>AT65/估值指标!$I19</f>
        <v>1.4146891489747779</v>
      </c>
      <c r="AU18" s="38">
        <f>AU65/估值指标!$I19</f>
        <v>1.4454129014697878</v>
      </c>
      <c r="AV18" s="38">
        <f>AV65/估值指标!$I19</f>
        <v>1.4174822173834152</v>
      </c>
      <c r="AW18" s="38">
        <f>AW65/估值指标!$I19</f>
        <v>1.4705505171475233</v>
      </c>
      <c r="AX18" s="38">
        <f>AX65/估值指标!$I19</f>
        <v>1.4509990382870626</v>
      </c>
      <c r="AY18" s="38">
        <f>AY65/估值指标!$I19</f>
        <v>1.5529460352023228</v>
      </c>
      <c r="AZ18" s="38">
        <f>AZ65/估值指标!$I19</f>
        <v>1.4928950644166215</v>
      </c>
      <c r="BA18" s="38">
        <f>BA65/估值指标!$I19</f>
        <v>1.5236188169116314</v>
      </c>
      <c r="BB18" s="38">
        <f>BB65/估值指标!$I19</f>
        <v>1.4454129014697878</v>
      </c>
      <c r="BC18" s="38">
        <f>BC65/估值指标!$I19</f>
        <v>1.3713965886409003</v>
      </c>
      <c r="BD18" s="38">
        <f>BD65/估值指标!$I19</f>
        <v>1.3448624387588461</v>
      </c>
      <c r="BE18" s="39">
        <f>BE65/估值指标!$J19</f>
        <v>1.2426447816661506</v>
      </c>
      <c r="BF18" s="38">
        <f>BF65/估值指标!$J19</f>
        <v>1.2065138845875916</v>
      </c>
      <c r="BG18" s="38">
        <f>BG65/估值指标!$J19</f>
        <v>1.2194177764013625</v>
      </c>
      <c r="BH18" s="40">
        <f>BH65/估值指标!$J19</f>
        <v>1.237483224940642</v>
      </c>
      <c r="BI18" s="40">
        <f>BI65/估值指标!$J19</f>
        <v>1.2310312790337565</v>
      </c>
      <c r="BJ18" s="40">
        <f>BJ65/估值指标!$J19</f>
        <v>1.2381647105441222</v>
      </c>
      <c r="BK18" s="40">
        <f>BK65/估值指标!$J19</f>
        <v>1.262219035186595</v>
      </c>
      <c r="BL18" s="110">
        <f>BL65/估值指标!$J19</f>
        <v>1.2875393769155135</v>
      </c>
      <c r="BM18" s="110">
        <f>BM65/估值指标!$J19</f>
        <v>1.2888053940019597</v>
      </c>
      <c r="BN18" s="110">
        <f>BN65/估值指标!$J19</f>
        <v>1.2660170864459328</v>
      </c>
      <c r="BO18" s="110">
        <f>BO65/估值指标!$J19</f>
        <v>1.2748792060510543</v>
      </c>
    </row>
    <row r="19" spans="1:319" s="41" customFormat="1" ht="13.15" x14ac:dyDescent="0.3">
      <c r="A19" s="42" t="s">
        <v>36</v>
      </c>
      <c r="B19" s="36" t="s">
        <v>37</v>
      </c>
      <c r="C19" s="37" t="s">
        <v>118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>
        <f>AK66/估值指标!$I20</f>
        <v>1.7683982860923397</v>
      </c>
      <c r="AL19" s="38">
        <f>AL66/估值指标!$I20</f>
        <v>2.1268573981380841</v>
      </c>
      <c r="AM19" s="38">
        <f>AM66/估值指标!$I20</f>
        <v>2.0160609453239449</v>
      </c>
      <c r="AN19" s="38">
        <f>AN66/估值指标!$I20</f>
        <v>1.9041782527763338</v>
      </c>
      <c r="AO19" s="38">
        <f>AO66/估值指标!$I20</f>
        <v>1.8596424237039837</v>
      </c>
      <c r="AP19" s="38">
        <f>AP66/估值指标!$I20</f>
        <v>1.779260683427059</v>
      </c>
      <c r="AQ19" s="38">
        <f>AQ66/估值指标!$I20</f>
        <v>1.6347907988752894</v>
      </c>
      <c r="AR19" s="38">
        <f>AR66/估值指标!$I20</f>
        <v>1.6347907988752894</v>
      </c>
      <c r="AS19" s="38">
        <f>AS66/估值指标!$I20</f>
        <v>1.6662917511459758</v>
      </c>
      <c r="AT19" s="38">
        <f>AT66/估值指标!$I20</f>
        <v>1.6456531962100089</v>
      </c>
      <c r="AU19" s="38">
        <f>AU66/估值指标!$I20</f>
        <v>1.7075688610179103</v>
      </c>
      <c r="AV19" s="38">
        <f>AV66/估值指标!$I20</f>
        <v>1.7032239020840223</v>
      </c>
      <c r="AW19" s="38">
        <f>AW66/估值指标!$I20</f>
        <v>1.7749157244931713</v>
      </c>
      <c r="AX19" s="38">
        <f>AX66/估值指标!$I20</f>
        <v>1.75753588875762</v>
      </c>
      <c r="AY19" s="38">
        <f>AY66/估值指标!$I20</f>
        <v>1.8227102727659372</v>
      </c>
      <c r="AZ19" s="38">
        <f>AZ66/估值指标!$I20</f>
        <v>1.80750291649733</v>
      </c>
      <c r="BA19" s="38">
        <f>BA66/估值指标!$I20</f>
        <v>1.8922296157081424</v>
      </c>
      <c r="BB19" s="38">
        <f>BB66/估值指标!$I20</f>
        <v>1.870504821038703</v>
      </c>
      <c r="BC19" s="38">
        <f>BC66/估值指标!$I20</f>
        <v>1.7151725391522137</v>
      </c>
      <c r="BD19" s="38">
        <f>BD66/估值指标!$I20</f>
        <v>1.7140862994187418</v>
      </c>
      <c r="BE19" s="39">
        <f>BE66/估值指标!$J20</f>
        <v>1.464566348175748</v>
      </c>
      <c r="BF19" s="38">
        <f>BF66/估值指标!$J20</f>
        <v>1.401851920168222</v>
      </c>
      <c r="BG19" s="38">
        <f>BG66/估值指标!$J20</f>
        <v>1.4322868631718744</v>
      </c>
      <c r="BH19" s="40">
        <f>BH66/估值指标!$J20</f>
        <v>1.4747113291769653</v>
      </c>
      <c r="BI19" s="40">
        <f>BI66/估值指标!$J20</f>
        <v>1.4534990961744199</v>
      </c>
      <c r="BJ19" s="40">
        <f>BJ66/估值指标!$J20</f>
        <v>1.4822389066782191</v>
      </c>
      <c r="BK19" s="40">
        <f>BK66/估值指标!$J20</f>
        <v>1.5185238248343564</v>
      </c>
      <c r="BL19" s="110">
        <f>BL66/估值指标!$J20</f>
        <v>1.6047005054551835</v>
      </c>
      <c r="BM19" s="110">
        <f>BM66/估值指标!$J20</f>
        <v>1.5756725709302735</v>
      </c>
      <c r="BN19" s="110">
        <f>BN66/估值指标!$J20</f>
        <v>1.5793010627458872</v>
      </c>
      <c r="BO19" s="110">
        <f>BO66/估值指标!$J20</f>
        <v>1.5802081856997909</v>
      </c>
    </row>
    <row r="20" spans="1:319" s="41" customFormat="1" ht="13.15" x14ac:dyDescent="0.3">
      <c r="A20" s="42" t="s">
        <v>40</v>
      </c>
      <c r="B20" s="36" t="s">
        <v>41</v>
      </c>
      <c r="C20" s="37" t="s">
        <v>119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>
        <f>AU67/估值指标!$I21</f>
        <v>1.5458393249586238</v>
      </c>
      <c r="AV20" s="38">
        <f>AV67/估值指标!$I21</f>
        <v>1.8266543668773909</v>
      </c>
      <c r="AW20" s="38">
        <f>AW67/估值指标!$I21</f>
        <v>1.8022356675801068</v>
      </c>
      <c r="AX20" s="38">
        <f>AX67/估值指标!$I21</f>
        <v>1.7357625417152778</v>
      </c>
      <c r="AY20" s="38">
        <f>AY67/估值指标!$I21</f>
        <v>1.6706460102558536</v>
      </c>
      <c r="AZ20" s="38">
        <f>AZ67/估值指标!$I21</f>
        <v>1.5709363214586103</v>
      </c>
      <c r="BA20" s="38">
        <f>BA67/估值指标!$I21</f>
        <v>1.6258783948774993</v>
      </c>
      <c r="BB20" s="38">
        <f>BB67/估值指标!$I21</f>
        <v>1.5031066011883767</v>
      </c>
      <c r="BC20" s="38">
        <f>BC67/估值指标!$I21</f>
        <v>1.4501994193775944</v>
      </c>
      <c r="BD20" s="38">
        <f>BD67/估值指标!$I21</f>
        <v>1.4210326396613939</v>
      </c>
      <c r="BE20" s="39">
        <f>BE67/估值指标!$J21</f>
        <v>1.3021677850674782</v>
      </c>
      <c r="BF20" s="38">
        <f>BF67/估值指标!$J21</f>
        <v>1.2248359817397161</v>
      </c>
      <c r="BG20" s="38">
        <f>BG67/估值指标!$J21</f>
        <v>1.231072417491955</v>
      </c>
      <c r="BH20" s="40">
        <f>BH67/估值指标!$J21</f>
        <v>1.2566418040761342</v>
      </c>
      <c r="BI20" s="40">
        <f>BI67/估值指标!$J21</f>
        <v>1.2404270711203134</v>
      </c>
      <c r="BJ20" s="40">
        <f>BJ67/估值指标!$J21</f>
        <v>0.9020972131438979</v>
      </c>
      <c r="BK20" s="40">
        <f>BK67/估值指标!$J21</f>
        <v>0.93285552046005615</v>
      </c>
      <c r="BL20" s="110">
        <f>BL67/估值指标!$J21</f>
        <v>0.98162940777567842</v>
      </c>
      <c r="BM20" s="110">
        <f>BM67/估值指标!$J21</f>
        <v>0.99173570875098749</v>
      </c>
      <c r="BN20" s="110">
        <f>BN67/估值指标!$J21</f>
        <v>0.97811417265383183</v>
      </c>
      <c r="BO20" s="110">
        <f>BO67/估值指标!$J21</f>
        <v>0.98075059899521677</v>
      </c>
    </row>
    <row r="21" spans="1:319" s="41" customFormat="1" ht="13.15" x14ac:dyDescent="0.3">
      <c r="A21" s="42" t="s">
        <v>34</v>
      </c>
      <c r="B21" s="36" t="s">
        <v>35</v>
      </c>
      <c r="C21" s="37" t="s">
        <v>120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>
        <f>AX68/估值指标!$I22</f>
        <v>1.568367132232904</v>
      </c>
      <c r="AY21" s="38">
        <f>AY68/估值指标!$I22</f>
        <v>1.420554753699049</v>
      </c>
      <c r="AZ21" s="38">
        <f>AZ68/估值指标!$I22</f>
        <v>1.3349791661268171</v>
      </c>
      <c r="BA21" s="38">
        <f>BA68/估值指标!$I22</f>
        <v>1.3588366026621062</v>
      </c>
      <c r="BB21" s="38">
        <f>BB68/估值指标!$I22</f>
        <v>1.2608136568975494</v>
      </c>
      <c r="BC21" s="38">
        <f>BC68/估值指标!$I22</f>
        <v>1.2208783826971747</v>
      </c>
      <c r="BD21" s="38">
        <f>BD68/估值指标!$I22</f>
        <v>1.2073937446554897</v>
      </c>
      <c r="BE21" s="39">
        <f>BE68/估值指标!$J22</f>
        <v>1.0983070137999715</v>
      </c>
      <c r="BF21" s="38">
        <f>BF68/估值指标!$J22</f>
        <v>1.0451937212500593</v>
      </c>
      <c r="BG21" s="38">
        <f>BG68/估值指标!$J22</f>
        <v>1.0878740456205245</v>
      </c>
      <c r="BH21" s="40">
        <f>BH68/估值指标!$J22</f>
        <v>1.1039977237160337</v>
      </c>
      <c r="BI21" s="40">
        <f>BI68/估值指标!$J22</f>
        <v>1.0873998197941861</v>
      </c>
      <c r="BJ21" s="40">
        <f>BJ68/估值指标!$J22</f>
        <v>0.83986831899676473</v>
      </c>
      <c r="BK21" s="40">
        <f>BK68/估值指标!$J22</f>
        <v>0.84918029182999122</v>
      </c>
      <c r="BL21" s="110">
        <f>BL68/估值指标!$J22</f>
        <v>0.86995315430411158</v>
      </c>
      <c r="BM21" s="110">
        <f>BM68/估值指标!$J22</f>
        <v>0.86099933427216313</v>
      </c>
      <c r="BN21" s="110">
        <f>BN68/估值指标!$J22</f>
        <v>0.84667322222104557</v>
      </c>
      <c r="BO21" s="110">
        <f>BO68/估值指标!$J22</f>
        <v>0.86135748707344095</v>
      </c>
    </row>
    <row r="22" spans="1:319" s="48" customFormat="1" ht="13.15" x14ac:dyDescent="0.3">
      <c r="A22" s="43" t="s">
        <v>48</v>
      </c>
      <c r="B22" s="44" t="s">
        <v>49</v>
      </c>
      <c r="C22" s="45" t="s">
        <v>121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>
        <f>AM69/估值指标!$I23</f>
        <v>1.3483242391457286</v>
      </c>
      <c r="AN22" s="46">
        <f>AN69/估值指标!$I23</f>
        <v>2.1738700682035179</v>
      </c>
      <c r="AO22" s="46">
        <f>AO69/估值指标!$I23</f>
        <v>2.8944565253517589</v>
      </c>
      <c r="AP22" s="46">
        <f>AP69/估值指标!$I23</f>
        <v>2.9085856715703522</v>
      </c>
      <c r="AQ22" s="46">
        <f>AQ69/估值指标!$I23</f>
        <v>2.5493016677261311</v>
      </c>
      <c r="AR22" s="46">
        <f>AR69/估值指标!$I23</f>
        <v>2.5493016677261311</v>
      </c>
      <c r="AS22" s="46">
        <f>AS69/估值指标!$I23</f>
        <v>2.6118736009798997</v>
      </c>
      <c r="AT22" s="46">
        <f>AT69/估值指标!$I23</f>
        <v>2.4645267904145731</v>
      </c>
      <c r="AU22" s="46">
        <f>AU69/估值指标!$I23</f>
        <v>2.6522425901758799</v>
      </c>
      <c r="AV22" s="46">
        <f>AV69/估值指标!$I23</f>
        <v>2.5654492634045232</v>
      </c>
      <c r="AW22" s="46">
        <f>AW69/估值指标!$I23</f>
        <v>2.7349990180276387</v>
      </c>
      <c r="AX22" s="46">
        <f>AX69/估值指标!$I23</f>
        <v>2.6926115793718597</v>
      </c>
      <c r="AY22" s="46">
        <f>AY69/估值指标!$I23</f>
        <v>2.6946300288316585</v>
      </c>
      <c r="AZ22" s="46">
        <f>AZ69/估值指标!$I23</f>
        <v>2.5069142290703521</v>
      </c>
      <c r="BA22" s="46">
        <f>BA69/估值指标!$I23</f>
        <v>2.57150461178392</v>
      </c>
      <c r="BB22" s="46">
        <f>BB69/估值指标!$I23</f>
        <v>2.3979179582412065</v>
      </c>
      <c r="BC22" s="46">
        <f>BC69/估值指标!$I23</f>
        <v>2.198091461721106</v>
      </c>
      <c r="BD22" s="46">
        <f>BD69/估值指标!$I23</f>
        <v>2.1839623155025127</v>
      </c>
      <c r="BE22" s="47">
        <f>BE69/估值指标!$J23</f>
        <v>2.0269765356448959</v>
      </c>
      <c r="BF22" s="46">
        <f>BF69/估值指标!$J23</f>
        <v>1.9018083993424002</v>
      </c>
      <c r="BG22" s="40">
        <f>BG69/估值指标!$J23</f>
        <v>1.8233447915109848</v>
      </c>
      <c r="BH22" s="40">
        <f>BH69/估值指标!$J23</f>
        <v>1.8513675085936332</v>
      </c>
      <c r="BI22" s="40">
        <f>BI69/估值指标!$J23</f>
        <v>1.8308175160663578</v>
      </c>
      <c r="BJ22" s="40">
        <f>BJ69/估值指标!$J23</f>
        <v>2.0505384063604946</v>
      </c>
      <c r="BK22" s="40">
        <f>BK69/估值指标!$J23</f>
        <v>3.1035676060167412</v>
      </c>
      <c r="BL22" s="110">
        <f>BL69/估值指标!$J23</f>
        <v>3.2812315834631378</v>
      </c>
      <c r="BM22" s="110">
        <f>BM69/估值指标!$J23</f>
        <v>3.4811035580903336</v>
      </c>
      <c r="BN22" s="110">
        <f>BN69/估值指标!$J23</f>
        <v>3.8308795136879272</v>
      </c>
      <c r="BO22" s="110">
        <f>BO69/估值指标!$J23</f>
        <v>3.5107142209980666</v>
      </c>
    </row>
    <row r="23" spans="1:319" s="48" customFormat="1" ht="13.15" x14ac:dyDescent="0.3">
      <c r="A23" s="43" t="s">
        <v>44</v>
      </c>
      <c r="B23" s="44" t="s">
        <v>45</v>
      </c>
      <c r="C23" s="45" t="s">
        <v>122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>
        <f>AP70/估值指标!$I24</f>
        <v>1.3620804992172122</v>
      </c>
      <c r="AQ23" s="46">
        <f>AQ70/估值指标!$I24</f>
        <v>2.1932880088326843</v>
      </c>
      <c r="AR23" s="46">
        <f>AR70/估值指标!$I24</f>
        <v>2.1932880088326843</v>
      </c>
      <c r="AS23" s="46">
        <f>AS70/估值指标!$I24</f>
        <v>2.8024171761844814</v>
      </c>
      <c r="AT23" s="46">
        <f>AT70/估值指标!$I24</f>
        <v>2.4344016375761042</v>
      </c>
      <c r="AU23" s="46">
        <f>AU70/估值指标!$I24</f>
        <v>2.7643466032249941</v>
      </c>
      <c r="AV23" s="46">
        <f>AV70/估值指标!$I24</f>
        <v>2.7093557756168458</v>
      </c>
      <c r="AW23" s="46">
        <f>AW70/估值指标!$I24</f>
        <v>2.9885399773197525</v>
      </c>
      <c r="AX23" s="46">
        <f>AX70/估值指标!$I24</f>
        <v>2.8404877491439686</v>
      </c>
      <c r="AY23" s="46">
        <f>AY70/估值指标!$I24</f>
        <v>2.8616380674547948</v>
      </c>
      <c r="AZ23" s="46">
        <f>AZ70/估值指标!$I24</f>
        <v>2.6226394705424578</v>
      </c>
      <c r="BA23" s="46">
        <f>BA70/估值指标!$I24</f>
        <v>2.6987806164614323</v>
      </c>
      <c r="BB23" s="46">
        <f>BB70/估值指标!$I24</f>
        <v>2.4957375606775005</v>
      </c>
      <c r="BC23" s="46">
        <f>BC70/估值指标!$I24</f>
        <v>2.3434552688395511</v>
      </c>
      <c r="BD23" s="46">
        <f>BD70/估值指标!$I24</f>
        <v>2.3117297913733115</v>
      </c>
      <c r="BE23" s="47">
        <f>BE70/估值指标!$J24</f>
        <v>2.1070162867711137</v>
      </c>
      <c r="BF23" s="46">
        <f>BF70/估值指标!$J24</f>
        <v>1.9792009605515424</v>
      </c>
      <c r="BG23" s="40">
        <f>BG70/估值指标!$J24</f>
        <v>1.8784979762573346</v>
      </c>
      <c r="BH23" s="40">
        <f>BH70/估值指标!$J24</f>
        <v>1.9114201057381333</v>
      </c>
      <c r="BI23" s="40">
        <f>BI70/估值指标!$J24</f>
        <v>1.8746247845537112</v>
      </c>
      <c r="BJ23" s="40">
        <f>BJ70/估值指标!$J24</f>
        <v>2.0425964622203696</v>
      </c>
      <c r="BK23" s="40">
        <f>BK70/估值指标!$J24</f>
        <v>2.2474304092284108</v>
      </c>
      <c r="BL23" s="110">
        <f>BL70/估值指标!$J24</f>
        <v>2.4254636528896052</v>
      </c>
      <c r="BM23" s="110">
        <f>BM70/估值指标!$J24</f>
        <v>2.6379549437110303</v>
      </c>
      <c r="BN23" s="110">
        <f>BN70/估值指标!$J24</f>
        <v>2.6666699830112228</v>
      </c>
      <c r="BO23" s="110">
        <f>BO70/估值指标!$J24</f>
        <v>2.6149829122708765</v>
      </c>
    </row>
    <row r="24" spans="1:319" s="48" customFormat="1" ht="13.15" x14ac:dyDescent="0.3">
      <c r="A24" s="49" t="s">
        <v>42</v>
      </c>
      <c r="B24" s="44" t="s">
        <v>43</v>
      </c>
      <c r="C24" s="45" t="s">
        <v>123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>
        <f>AQ71/估值指标!$I25</f>
        <v>1.389627959914747</v>
      </c>
      <c r="AR24" s="46">
        <f>AR71/估值指标!$I25</f>
        <v>1.389627959914747</v>
      </c>
      <c r="AS24" s="46">
        <f>AS71/估值指标!$I25</f>
        <v>2.2400983184989345</v>
      </c>
      <c r="AT24" s="46">
        <f>AT71/估值指标!$I25</f>
        <v>2.2536336557708312</v>
      </c>
      <c r="AU24" s="46">
        <f>AU71/估值指标!$I25</f>
        <v>2.5559228548431951</v>
      </c>
      <c r="AV24" s="46">
        <f>AV71/估值指标!$I25</f>
        <v>2.6596937739277378</v>
      </c>
      <c r="AW24" s="46">
        <f>AW71/估值指标!$I25</f>
        <v>2.9123534030031464</v>
      </c>
      <c r="AX24" s="46">
        <f>AX71/估值指标!$I25</f>
        <v>2.864979722551507</v>
      </c>
      <c r="AY24" s="46">
        <f>AY71/估值指标!$I25</f>
        <v>2.9123534030031464</v>
      </c>
      <c r="AZ24" s="46">
        <f>AZ71/估值指标!$I25</f>
        <v>2.691276227562164</v>
      </c>
      <c r="BA24" s="46">
        <f>BA71/估值指标!$I25</f>
        <v>2.713835123015325</v>
      </c>
      <c r="BB24" s="46">
        <f>BB71/估值指标!$I25</f>
        <v>2.479222610302446</v>
      </c>
      <c r="BC24" s="46">
        <f>BC71/估值指标!$I25</f>
        <v>2.3055191153131029</v>
      </c>
      <c r="BD24" s="46">
        <f>BD71/估值指标!$I25</f>
        <v>2.3393574584928447</v>
      </c>
      <c r="BE24" s="47">
        <f>BE71/估值指标!$J25</f>
        <v>2.1325791201304733</v>
      </c>
      <c r="BF24" s="46">
        <f>BF71/估值指标!$J25</f>
        <v>2.066516649806974</v>
      </c>
      <c r="BG24" s="40">
        <f>BG71/估值指标!$J25</f>
        <v>1.9199405437767092</v>
      </c>
      <c r="BH24" s="40">
        <f>BH71/估值指标!$J25</f>
        <v>1.926133900369537</v>
      </c>
      <c r="BI24" s="40">
        <f>BI71/估值指标!$J25</f>
        <v>1.8992960218006152</v>
      </c>
      <c r="BJ24" s="40">
        <f>BJ71/估值指标!$J25</f>
        <v>2.0223012545591073</v>
      </c>
      <c r="BK24" s="40">
        <f>BK71/估值指标!$J25</f>
        <v>2.30102889225991</v>
      </c>
      <c r="BL24" s="110">
        <f>BL71/估值指标!$J25</f>
        <v>2.3946162742616393</v>
      </c>
      <c r="BM24" s="110">
        <f>BM71/估值指标!$J25</f>
        <v>2.5899290714826395</v>
      </c>
      <c r="BN24" s="110">
        <f>BN71/估值指标!$J25</f>
        <v>2.6489298123098162</v>
      </c>
      <c r="BO24" s="110">
        <f>BO71/估值指标!$J25</f>
        <v>2.6123086628308791</v>
      </c>
    </row>
    <row r="25" spans="1:319" s="48" customFormat="1" x14ac:dyDescent="0.3">
      <c r="A25" s="49" t="s">
        <v>99</v>
      </c>
      <c r="B25" s="44" t="s">
        <v>47</v>
      </c>
      <c r="C25" s="45" t="s">
        <v>55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0">
        <f>AZ72/估值指标!$J25</f>
        <v>2.7023679266706582</v>
      </c>
      <c r="BA25" s="40">
        <f>BA72/估值指标!$J25</f>
        <v>3.6520159375709662</v>
      </c>
      <c r="BB25" s="40">
        <f>BB72/估值指标!$J25</f>
        <v>3.2928012551869363</v>
      </c>
      <c r="BC25" s="40">
        <f>BC72/估值指标!$J25</f>
        <v>3.2473833068395304</v>
      </c>
      <c r="BD25" s="40">
        <f>BD72/估值指标!$J25</f>
        <v>3.1916430975040777</v>
      </c>
      <c r="BE25" s="40">
        <f>BE72/估值指标!$J25</f>
        <v>3.1648052189351557</v>
      </c>
      <c r="BF25" s="40">
        <f>BF72/估值指标!$J25</f>
        <v>2.8799108156650632</v>
      </c>
      <c r="BG25" s="40">
        <f>BG72/估值指标!$J25</f>
        <v>2.7849460145750329</v>
      </c>
      <c r="BH25" s="40">
        <f>BH72/估值指标!$J25</f>
        <v>2.8365573195152667</v>
      </c>
      <c r="BI25" s="40">
        <f>BI72/估值指标!$J25</f>
        <v>2.7932038233654701</v>
      </c>
      <c r="BJ25" s="40">
        <f>BJ72/估值指标!$J25</f>
        <v>2.2772544229415006</v>
      </c>
      <c r="BK25" s="40">
        <f>BK72/估值指标!$J25</f>
        <v>2.4988080151665244</v>
      </c>
      <c r="BL25" s="110">
        <f>BL72/估值指标!$J26</f>
        <v>1.7000818742499948</v>
      </c>
      <c r="BM25" s="110">
        <f>BM72/估值指标!$J26</f>
        <v>1.8523579171999058</v>
      </c>
      <c r="BN25" s="110">
        <f>BN72/估值指标!$J26</f>
        <v>1.9345068351070946</v>
      </c>
      <c r="BO25" s="110">
        <f>BO72/估值指标!$J26</f>
        <v>1.8353270439752449</v>
      </c>
    </row>
    <row r="26" spans="1:319" s="117" customFormat="1" ht="13.15" x14ac:dyDescent="0.3">
      <c r="A26" s="111" t="s">
        <v>124</v>
      </c>
      <c r="B26" s="112" t="s">
        <v>125</v>
      </c>
      <c r="C26" s="113" t="s">
        <v>55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5"/>
      <c r="BF26" s="114"/>
      <c r="BG26" s="116"/>
      <c r="BH26" s="116">
        <f>BH73/估值指标!J27</f>
        <v>1.5372394489490555</v>
      </c>
      <c r="BI26" s="116">
        <f>BI73/估值指标!J27</f>
        <v>1.6907613912882513</v>
      </c>
      <c r="BJ26" s="116">
        <f>BJ73/估值指标!J27</f>
        <v>2.2341482661467218</v>
      </c>
      <c r="BK26" s="116">
        <f>BK73/估值指标!J27</f>
        <v>3.599685542742729</v>
      </c>
      <c r="BL26" s="116">
        <f>BL73/估值指标!$J27</f>
        <v>3.4966642393308995</v>
      </c>
      <c r="BM26" s="116">
        <f>BM73/估值指标!$J27</f>
        <v>4.6460587813177758</v>
      </c>
      <c r="BN26" s="116">
        <f>BN73/估值指标!$J27</f>
        <v>5.0783442505360377</v>
      </c>
      <c r="BO26" s="116">
        <f>BO73/估值指标!$J27</f>
        <v>5.9489752656438482</v>
      </c>
    </row>
    <row r="27" spans="1:319" x14ac:dyDescent="0.3">
      <c r="A27" s="5"/>
      <c r="B27" s="5"/>
      <c r="C27" s="50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20"/>
    </row>
    <row r="28" spans="1:319" x14ac:dyDescent="0.3">
      <c r="A28" s="5"/>
      <c r="B28" s="5"/>
      <c r="C28" s="50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20"/>
    </row>
    <row r="29" spans="1:319" ht="13.15" x14ac:dyDescent="0.3">
      <c r="A29" s="51" t="s">
        <v>126</v>
      </c>
      <c r="B29" s="5"/>
      <c r="C29" s="50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20"/>
    </row>
    <row r="30" spans="1:319" x14ac:dyDescent="0.3">
      <c r="A30" s="5"/>
      <c r="B30" s="5"/>
      <c r="C30" s="50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20"/>
    </row>
    <row r="31" spans="1:319" x14ac:dyDescent="0.3">
      <c r="A31" s="5"/>
      <c r="B31" s="5"/>
      <c r="C31" s="50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20"/>
    </row>
    <row r="32" spans="1:319" x14ac:dyDescent="0.3">
      <c r="A32" s="5"/>
      <c r="B32" s="5"/>
      <c r="C32" s="5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20"/>
    </row>
    <row r="33" spans="1:319" x14ac:dyDescent="0.3">
      <c r="A33" s="5"/>
      <c r="B33" s="5"/>
      <c r="C33" s="50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20"/>
    </row>
    <row r="34" spans="1:319" x14ac:dyDescent="0.3">
      <c r="A34" s="5"/>
      <c r="B34" s="5"/>
      <c r="C34" s="5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20"/>
    </row>
    <row r="35" spans="1:319" x14ac:dyDescent="0.3">
      <c r="A35" s="5"/>
      <c r="B35" s="5"/>
      <c r="C35" s="5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20"/>
    </row>
    <row r="36" spans="1:319" x14ac:dyDescent="0.3">
      <c r="A36" s="5"/>
      <c r="B36" s="5"/>
      <c r="C36" s="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20"/>
    </row>
    <row r="37" spans="1:319" x14ac:dyDescent="0.3">
      <c r="A37" s="5"/>
      <c r="B37" s="5"/>
      <c r="C37" s="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20"/>
    </row>
    <row r="38" spans="1:319" x14ac:dyDescent="0.3">
      <c r="A38" s="5"/>
      <c r="B38" s="5"/>
      <c r="C38" s="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20"/>
    </row>
    <row r="39" spans="1:319" x14ac:dyDescent="0.3">
      <c r="A39" s="5"/>
      <c r="B39" s="5"/>
      <c r="C39" s="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20"/>
    </row>
    <row r="40" spans="1:319" x14ac:dyDescent="0.3">
      <c r="A40" s="5"/>
      <c r="B40" s="5"/>
      <c r="C40" s="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20"/>
    </row>
    <row r="41" spans="1:319" x14ac:dyDescent="0.3">
      <c r="A41" s="5"/>
      <c r="B41" s="5"/>
      <c r="C41" s="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/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/>
      <c r="JX41" s="18"/>
      <c r="JY41" s="18"/>
      <c r="JZ41" s="18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/>
      <c r="LF41" s="18"/>
      <c r="LG41" s="20"/>
    </row>
    <row r="42" spans="1:319" x14ac:dyDescent="0.3">
      <c r="A42" s="5"/>
      <c r="B42" s="5"/>
      <c r="C42" s="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  <c r="JF42" s="18"/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/>
      <c r="JU42" s="18"/>
      <c r="JV42" s="18"/>
      <c r="JW42" s="18"/>
      <c r="JX42" s="18"/>
      <c r="JY42" s="18"/>
      <c r="JZ42" s="18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/>
      <c r="KY42" s="18"/>
      <c r="KZ42" s="18"/>
      <c r="LA42" s="18"/>
      <c r="LB42" s="18"/>
      <c r="LC42" s="18"/>
      <c r="LD42" s="18"/>
      <c r="LE42" s="18"/>
      <c r="LF42" s="18"/>
      <c r="LG42" s="20"/>
    </row>
    <row r="47" spans="1:319" s="59" customFormat="1" ht="13.15" x14ac:dyDescent="0.3">
      <c r="A47" s="4" t="s">
        <v>167</v>
      </c>
      <c r="B47" s="58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  <c r="ER47" s="60"/>
      <c r="ES47" s="60"/>
      <c r="ET47" s="60"/>
      <c r="EU47" s="60"/>
      <c r="EV47" s="60"/>
      <c r="EW47" s="60"/>
      <c r="EX47" s="60"/>
      <c r="EY47" s="60"/>
      <c r="EZ47" s="60"/>
      <c r="FA47" s="60"/>
      <c r="FB47" s="60"/>
      <c r="FC47" s="60"/>
      <c r="FD47" s="60"/>
      <c r="FE47" s="60"/>
      <c r="FF47" s="60"/>
      <c r="FG47" s="60"/>
      <c r="FH47" s="60"/>
      <c r="FI47" s="60"/>
      <c r="FJ47" s="60"/>
      <c r="FK47" s="60"/>
      <c r="FL47" s="60"/>
      <c r="FM47" s="60"/>
      <c r="FN47" s="60"/>
      <c r="FO47" s="60"/>
      <c r="FP47" s="60"/>
      <c r="FQ47" s="60"/>
      <c r="FR47" s="60"/>
      <c r="FS47" s="60"/>
      <c r="FT47" s="60"/>
      <c r="FU47" s="60"/>
      <c r="FV47" s="60"/>
      <c r="FW47" s="60"/>
      <c r="FX47" s="60"/>
      <c r="FY47" s="60"/>
      <c r="FZ47" s="60"/>
      <c r="GA47" s="60"/>
      <c r="GB47" s="60"/>
      <c r="GC47" s="60"/>
      <c r="GD47" s="60"/>
      <c r="GE47" s="60"/>
      <c r="GF47" s="60"/>
      <c r="GG47" s="60"/>
      <c r="GH47" s="60"/>
      <c r="GI47" s="60"/>
      <c r="GJ47" s="60"/>
      <c r="GK47" s="60"/>
      <c r="GL47" s="60"/>
      <c r="GM47" s="60"/>
      <c r="GN47" s="60"/>
      <c r="GO47" s="60"/>
      <c r="GP47" s="60"/>
      <c r="GQ47" s="60"/>
      <c r="GR47" s="60"/>
      <c r="GS47" s="60"/>
      <c r="GT47" s="60"/>
      <c r="GU47" s="60"/>
      <c r="GV47" s="60"/>
      <c r="GW47" s="60"/>
      <c r="GX47" s="60"/>
      <c r="GY47" s="60"/>
      <c r="GZ47" s="60"/>
      <c r="HA47" s="60"/>
      <c r="HB47" s="60"/>
      <c r="HC47" s="60"/>
      <c r="HD47" s="60"/>
      <c r="HE47" s="60"/>
      <c r="HF47" s="60"/>
      <c r="HG47" s="60"/>
      <c r="HH47" s="60"/>
      <c r="HI47" s="60"/>
      <c r="HJ47" s="60"/>
      <c r="HK47" s="60"/>
      <c r="HL47" s="60"/>
      <c r="HM47" s="60"/>
      <c r="HN47" s="60"/>
      <c r="HO47" s="60"/>
      <c r="HP47" s="60"/>
      <c r="HQ47" s="60"/>
      <c r="HR47" s="60"/>
      <c r="HS47" s="60"/>
      <c r="HT47" s="60"/>
      <c r="HU47" s="60"/>
      <c r="HV47" s="60"/>
      <c r="HW47" s="60"/>
      <c r="HX47" s="60"/>
      <c r="HY47" s="60"/>
      <c r="HZ47" s="60"/>
      <c r="IA47" s="60"/>
      <c r="IB47" s="60"/>
      <c r="IC47" s="60"/>
      <c r="ID47" s="60"/>
      <c r="IE47" s="60"/>
      <c r="IF47" s="60"/>
      <c r="IG47" s="60"/>
      <c r="IH47" s="60"/>
      <c r="II47" s="60"/>
      <c r="IJ47" s="60"/>
      <c r="IK47" s="60"/>
      <c r="IL47" s="60"/>
      <c r="IM47" s="60"/>
      <c r="IN47" s="60"/>
      <c r="IO47" s="60"/>
      <c r="IP47" s="60"/>
      <c r="IQ47" s="60"/>
      <c r="IR47" s="60"/>
      <c r="IS47" s="60"/>
      <c r="IT47" s="60"/>
      <c r="IU47" s="60"/>
      <c r="IV47" s="60"/>
      <c r="IW47" s="60"/>
      <c r="IX47" s="60"/>
      <c r="IY47" s="60"/>
      <c r="IZ47" s="60"/>
      <c r="JA47" s="60"/>
      <c r="JB47" s="60"/>
      <c r="JC47" s="60"/>
      <c r="JD47" s="60"/>
      <c r="JE47" s="60"/>
      <c r="JF47" s="60"/>
      <c r="JG47" s="60"/>
      <c r="JH47" s="60"/>
      <c r="JI47" s="60"/>
      <c r="JJ47" s="60"/>
      <c r="JK47" s="60"/>
      <c r="JL47" s="60"/>
      <c r="JM47" s="60"/>
      <c r="JN47" s="60"/>
      <c r="JO47" s="60"/>
      <c r="JP47" s="60"/>
      <c r="JQ47" s="60"/>
      <c r="JR47" s="60"/>
      <c r="JS47" s="60"/>
      <c r="JT47" s="60"/>
      <c r="JU47" s="60"/>
      <c r="JV47" s="60"/>
      <c r="JW47" s="60"/>
      <c r="JX47" s="60"/>
      <c r="JY47" s="60"/>
      <c r="JZ47" s="60"/>
      <c r="KA47" s="60"/>
      <c r="KB47" s="60"/>
      <c r="KC47" s="60"/>
      <c r="KD47" s="60"/>
      <c r="KE47" s="60"/>
      <c r="KF47" s="60"/>
      <c r="KG47" s="60"/>
      <c r="KH47" s="60"/>
      <c r="KI47" s="60"/>
      <c r="KJ47" s="60"/>
      <c r="KK47" s="60"/>
      <c r="KL47" s="60"/>
      <c r="KM47" s="60"/>
      <c r="KN47" s="60"/>
      <c r="KO47" s="60"/>
      <c r="KP47" s="60"/>
      <c r="KQ47" s="60"/>
      <c r="KR47" s="60"/>
      <c r="KS47" s="60"/>
      <c r="KT47" s="60"/>
      <c r="KU47" s="60"/>
      <c r="KV47" s="60"/>
      <c r="KW47" s="60"/>
      <c r="KX47" s="60"/>
      <c r="KY47" s="60"/>
      <c r="KZ47" s="60"/>
      <c r="LA47" s="60"/>
      <c r="LB47" s="60"/>
      <c r="LC47" s="60"/>
      <c r="LD47" s="60"/>
      <c r="LE47" s="60"/>
      <c r="LF47" s="60"/>
      <c r="LG47" s="61"/>
    </row>
    <row r="48" spans="1:319" x14ac:dyDescent="0.3">
      <c r="A48" s="3" t="s">
        <v>168</v>
      </c>
      <c r="B48" s="3" t="s">
        <v>169</v>
      </c>
      <c r="C48" s="3" t="s">
        <v>170</v>
      </c>
      <c r="D48" s="62">
        <f>D1</f>
        <v>42370</v>
      </c>
      <c r="E48" s="62">
        <v>42377</v>
      </c>
      <c r="F48" s="62">
        <v>42384</v>
      </c>
      <c r="G48" s="62">
        <v>42391</v>
      </c>
      <c r="H48" s="62">
        <v>42398</v>
      </c>
      <c r="I48" s="62">
        <v>42405</v>
      </c>
      <c r="J48" s="62">
        <v>42412</v>
      </c>
      <c r="K48" s="62">
        <v>42419</v>
      </c>
      <c r="L48" s="62">
        <v>42426</v>
      </c>
      <c r="M48" s="62">
        <v>42433</v>
      </c>
      <c r="N48" s="62">
        <v>42440</v>
      </c>
      <c r="O48" s="62">
        <v>42447</v>
      </c>
      <c r="P48" s="62">
        <v>42454</v>
      </c>
      <c r="Q48" s="62">
        <v>42461</v>
      </c>
      <c r="R48" s="62">
        <v>42468</v>
      </c>
      <c r="S48" s="62">
        <v>42475</v>
      </c>
      <c r="T48" s="62">
        <v>42482</v>
      </c>
      <c r="U48" s="62">
        <v>42489</v>
      </c>
      <c r="V48" s="62">
        <v>42496</v>
      </c>
      <c r="W48" s="62">
        <v>42503</v>
      </c>
      <c r="X48" s="62">
        <v>42510</v>
      </c>
      <c r="Y48" s="62">
        <v>42517</v>
      </c>
      <c r="Z48" s="62">
        <v>42524</v>
      </c>
      <c r="AA48" s="62">
        <v>42531</v>
      </c>
      <c r="AB48" s="62">
        <v>42538</v>
      </c>
      <c r="AC48" s="62">
        <v>42545</v>
      </c>
      <c r="AD48" s="62">
        <v>42552</v>
      </c>
      <c r="AE48" s="62">
        <v>42559</v>
      </c>
      <c r="AF48" s="62">
        <v>42566</v>
      </c>
      <c r="AG48" s="62">
        <v>42573</v>
      </c>
      <c r="AH48" s="62">
        <v>42580</v>
      </c>
      <c r="AI48" s="62">
        <v>42587</v>
      </c>
      <c r="AJ48" s="62">
        <v>42594</v>
      </c>
      <c r="AK48" s="62">
        <v>42601</v>
      </c>
      <c r="AL48" s="62">
        <v>42608</v>
      </c>
      <c r="AM48" s="62">
        <v>42615</v>
      </c>
      <c r="AN48" s="62">
        <v>42622</v>
      </c>
      <c r="AO48" s="62">
        <v>42629</v>
      </c>
      <c r="AP48" s="62">
        <v>42636</v>
      </c>
      <c r="AQ48" s="62">
        <v>42643</v>
      </c>
      <c r="AR48" s="62">
        <v>42650</v>
      </c>
      <c r="AS48" s="62">
        <v>42657</v>
      </c>
      <c r="AT48" s="62">
        <v>42664</v>
      </c>
      <c r="AU48" s="62">
        <v>42671</v>
      </c>
      <c r="AV48" s="62">
        <v>42678</v>
      </c>
      <c r="AW48" s="62">
        <v>42685</v>
      </c>
      <c r="AX48" s="62">
        <v>42692</v>
      </c>
      <c r="AY48" s="62">
        <v>42699</v>
      </c>
      <c r="AZ48" s="62">
        <v>42706</v>
      </c>
      <c r="BA48" s="62">
        <v>42713</v>
      </c>
      <c r="BB48" s="62">
        <v>42720</v>
      </c>
      <c r="BC48" s="62">
        <v>42727</v>
      </c>
      <c r="BD48" s="62">
        <v>42734</v>
      </c>
      <c r="BE48" s="62">
        <v>42741</v>
      </c>
      <c r="BF48" s="62">
        <v>42748</v>
      </c>
      <c r="BG48" s="62">
        <v>42755</v>
      </c>
      <c r="BH48" s="62">
        <f t="shared" ref="BH48:BN48" si="0">BH1</f>
        <v>42761</v>
      </c>
      <c r="BI48" s="62">
        <f t="shared" si="0"/>
        <v>42769</v>
      </c>
      <c r="BJ48" s="62">
        <f t="shared" si="0"/>
        <v>42776</v>
      </c>
      <c r="BK48" s="62">
        <f t="shared" si="0"/>
        <v>42783</v>
      </c>
      <c r="BL48" s="62">
        <f t="shared" si="0"/>
        <v>42790</v>
      </c>
      <c r="BM48" s="62">
        <f t="shared" si="0"/>
        <v>42797</v>
      </c>
      <c r="BN48" s="62">
        <f t="shared" si="0"/>
        <v>42804</v>
      </c>
      <c r="BO48" s="62">
        <f>BO1</f>
        <v>42811</v>
      </c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  <c r="JB48" s="21"/>
      <c r="JC48" s="21"/>
      <c r="JD48" s="21"/>
      <c r="JE48" s="21"/>
      <c r="JF48" s="21"/>
      <c r="JG48" s="21"/>
      <c r="JH48" s="21"/>
      <c r="JI48" s="21"/>
      <c r="JJ48" s="21"/>
      <c r="JK48" s="21"/>
      <c r="JL48" s="21"/>
      <c r="JM48" s="21"/>
      <c r="JN48" s="21"/>
      <c r="JO48" s="21"/>
      <c r="JP48" s="21"/>
      <c r="JQ48" s="21"/>
      <c r="JR48" s="21"/>
      <c r="JS48" s="21"/>
      <c r="JT48" s="21"/>
      <c r="JU48" s="21"/>
      <c r="JV48" s="21"/>
      <c r="JW48" s="21"/>
      <c r="JX48" s="21"/>
      <c r="JY48" s="21"/>
      <c r="JZ48" s="21"/>
      <c r="KA48" s="21"/>
      <c r="KB48" s="21"/>
      <c r="KC48" s="21"/>
      <c r="KD48" s="21"/>
      <c r="KE48" s="21"/>
      <c r="KF48" s="21"/>
      <c r="KG48" s="21"/>
      <c r="KH48" s="21"/>
      <c r="KI48" s="21"/>
      <c r="KJ48" s="21"/>
      <c r="KK48" s="21"/>
      <c r="KL48" s="21"/>
      <c r="KM48" s="21"/>
      <c r="KN48" s="21"/>
      <c r="KO48" s="21"/>
      <c r="KP48" s="21"/>
      <c r="KQ48" s="21"/>
      <c r="KR48" s="21"/>
      <c r="KS48" s="21"/>
      <c r="KT48" s="21"/>
      <c r="KU48" s="21"/>
      <c r="KV48" s="21"/>
      <c r="KW48" s="21"/>
      <c r="KX48" s="21"/>
      <c r="KY48" s="21"/>
      <c r="KZ48" s="21"/>
      <c r="LA48" s="21"/>
      <c r="LB48" s="21"/>
      <c r="LC48" s="21"/>
      <c r="LD48" s="21"/>
      <c r="LE48" s="21"/>
      <c r="LF48" s="21"/>
      <c r="LG48" s="21"/>
    </row>
    <row r="49" spans="1:319" x14ac:dyDescent="0.3">
      <c r="A49" s="5" t="s">
        <v>4</v>
      </c>
      <c r="B49" s="5" t="s">
        <v>5</v>
      </c>
      <c r="C49" s="3" t="s">
        <v>140</v>
      </c>
      <c r="D49" s="18">
        <v>4.3504997184946701</v>
      </c>
      <c r="E49" s="18">
        <v>4.2365128263070408</v>
      </c>
      <c r="F49" s="18">
        <v>4.0180379496140777</v>
      </c>
      <c r="G49" s="18">
        <v>4.0085390419317743</v>
      </c>
      <c r="H49" s="18">
        <v>3.8945521497441407</v>
      </c>
      <c r="I49" s="18">
        <v>3.8090619806034156</v>
      </c>
      <c r="J49" s="18">
        <v>3.8090619806034156</v>
      </c>
      <c r="K49" s="18">
        <v>3.8185608882857185</v>
      </c>
      <c r="L49" s="18">
        <v>3.8185608882857185</v>
      </c>
      <c r="M49" s="18">
        <v>4.094029211072499</v>
      </c>
      <c r="N49" s="18">
        <v>4.122525934119408</v>
      </c>
      <c r="O49" s="18">
        <v>4.0845303033901965</v>
      </c>
      <c r="P49" s="18">
        <v>4.0655324880255916</v>
      </c>
      <c r="Q49" s="18">
        <v>4.0845303033901965</v>
      </c>
      <c r="R49" s="18">
        <v>4.046534672660985</v>
      </c>
      <c r="S49" s="18">
        <v>4.0845303033901965</v>
      </c>
      <c r="T49" s="18">
        <v>4.0655324880255916</v>
      </c>
      <c r="U49" s="18">
        <v>4.046534672660985</v>
      </c>
      <c r="V49" s="18">
        <v>4.0275368572963801</v>
      </c>
      <c r="W49" s="18">
        <v>4.0085390419317743</v>
      </c>
      <c r="X49" s="18">
        <v>4.0370357649786826</v>
      </c>
      <c r="Y49" s="18">
        <v>4.0750313957078941</v>
      </c>
      <c r="Z49" s="18">
        <v>4.1510226571663162</v>
      </c>
      <c r="AA49" s="18">
        <v>4.1700204725309211</v>
      </c>
      <c r="AB49" s="18">
        <v>4.1510226571663162</v>
      </c>
      <c r="AC49" s="18">
        <v>4.1795193802132244</v>
      </c>
      <c r="AD49" s="18">
        <v>4.2460117339893442</v>
      </c>
      <c r="AE49" s="18">
        <v>4.29</v>
      </c>
      <c r="AF49" s="18">
        <v>4.32</v>
      </c>
      <c r="AG49" s="18">
        <v>4.28</v>
      </c>
      <c r="AH49" s="18">
        <v>4.3</v>
      </c>
      <c r="AI49" s="18">
        <v>4.33</v>
      </c>
      <c r="AJ49" s="18">
        <v>4.5</v>
      </c>
      <c r="AK49" s="18">
        <v>4.4400000000000004</v>
      </c>
      <c r="AL49" s="18">
        <v>4.5</v>
      </c>
      <c r="AM49" s="18">
        <v>4.53</v>
      </c>
      <c r="AN49" s="18">
        <v>4.4800000000000004</v>
      </c>
      <c r="AO49" s="18">
        <v>4.37</v>
      </c>
      <c r="AP49" s="18">
        <v>4.4400000000000004</v>
      </c>
      <c r="AQ49" s="18">
        <v>4.43</v>
      </c>
      <c r="AR49" s="18">
        <v>4.43</v>
      </c>
      <c r="AS49" s="18">
        <v>4.42</v>
      </c>
      <c r="AT49" s="18">
        <v>4.41</v>
      </c>
      <c r="AU49" s="18">
        <v>4.4400000000000004</v>
      </c>
      <c r="AV49" s="18">
        <v>4.41</v>
      </c>
      <c r="AW49" s="18">
        <v>4.41</v>
      </c>
      <c r="AX49" s="18">
        <v>4.3899999999999997</v>
      </c>
      <c r="AY49" s="18">
        <v>4.5</v>
      </c>
      <c r="AZ49" s="18">
        <v>4.5199999999999996</v>
      </c>
      <c r="BA49" s="18">
        <v>4.59</v>
      </c>
      <c r="BB49" s="18">
        <v>4.43</v>
      </c>
      <c r="BC49" s="18">
        <v>4.4000000000000004</v>
      </c>
      <c r="BD49" s="18">
        <v>4.41</v>
      </c>
      <c r="BE49" s="18">
        <v>4.4400000000000004</v>
      </c>
      <c r="BF49" s="18">
        <v>4.49</v>
      </c>
      <c r="BG49" s="18">
        <v>4.5199999999999996</v>
      </c>
      <c r="BH49" s="18">
        <v>4.5999999999999996</v>
      </c>
      <c r="BI49" s="18">
        <v>4.5599999999999996</v>
      </c>
      <c r="BJ49" s="18">
        <f>[1]!s_wq_close($A49,BJ$48,3)</f>
        <v>4.3881454824651041</v>
      </c>
      <c r="BK49" s="18">
        <f>[1]!s_wq_close($A49,BK$48,3)</f>
        <v>4.4359466315115652</v>
      </c>
      <c r="BL49" s="18">
        <f>[1]!s_wq_close($A49,BL$48,3)</f>
        <v>4.4933080103673184</v>
      </c>
      <c r="BM49" s="18">
        <f>[1]!s_wq_close($A49,BM$48,3)</f>
        <v>4.4455068613208581</v>
      </c>
      <c r="BN49" s="18">
        <f>[1]!s_wq_close($A49,BN$48,3)</f>
        <v>4.5028682401766105</v>
      </c>
      <c r="BO49" s="18">
        <f>[1]!s_wq_close($A49,BO$48,3)</f>
        <v>4.4837477805580264</v>
      </c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GZ49" s="21"/>
      <c r="HA49" s="21"/>
      <c r="HB49" s="21"/>
      <c r="HC49" s="21"/>
      <c r="HD49" s="21"/>
      <c r="HE49" s="21"/>
      <c r="HF49" s="21"/>
      <c r="HG49" s="21"/>
      <c r="HH49" s="21"/>
      <c r="HI49" s="21"/>
      <c r="HJ49" s="21"/>
      <c r="HK49" s="21"/>
      <c r="HL49" s="21"/>
      <c r="HM49" s="21"/>
      <c r="HN49" s="21"/>
      <c r="HO49" s="21"/>
      <c r="HP49" s="21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  <c r="JB49" s="21"/>
      <c r="JC49" s="21"/>
      <c r="JD49" s="21"/>
      <c r="JE49" s="21"/>
      <c r="JF49" s="21"/>
      <c r="JG49" s="21"/>
      <c r="JH49" s="21"/>
      <c r="JI49" s="21"/>
      <c r="JJ49" s="21"/>
      <c r="JK49" s="21"/>
      <c r="JL49" s="21"/>
      <c r="JM49" s="21"/>
      <c r="JN49" s="21"/>
      <c r="JO49" s="21"/>
      <c r="JP49" s="21"/>
      <c r="JQ49" s="21"/>
      <c r="JR49" s="21"/>
      <c r="JS49" s="21"/>
      <c r="JT49" s="21"/>
      <c r="JU49" s="21"/>
      <c r="JV49" s="21"/>
      <c r="JW49" s="21"/>
      <c r="JX49" s="21"/>
      <c r="JY49" s="21"/>
      <c r="JZ49" s="21"/>
      <c r="KA49" s="21"/>
      <c r="KB49" s="21"/>
      <c r="KC49" s="21"/>
      <c r="KD49" s="21"/>
      <c r="KE49" s="21"/>
      <c r="KF49" s="21"/>
      <c r="KG49" s="21"/>
      <c r="KH49" s="21"/>
      <c r="KI49" s="21"/>
      <c r="KJ49" s="21"/>
      <c r="KK49" s="21"/>
      <c r="KL49" s="21"/>
      <c r="KM49" s="21"/>
      <c r="KN49" s="21"/>
      <c r="KO49" s="21"/>
      <c r="KP49" s="21"/>
      <c r="KQ49" s="21"/>
      <c r="KR49" s="21"/>
      <c r="KS49" s="21"/>
      <c r="KT49" s="21"/>
      <c r="KU49" s="21"/>
      <c r="KV49" s="21"/>
      <c r="KW49" s="21"/>
      <c r="KX49" s="21"/>
      <c r="KY49" s="21"/>
      <c r="KZ49" s="21"/>
      <c r="LA49" s="21"/>
      <c r="LB49" s="21"/>
      <c r="LC49" s="21"/>
      <c r="LD49" s="21"/>
      <c r="LE49" s="21"/>
      <c r="LF49" s="21"/>
      <c r="LG49" s="21"/>
    </row>
    <row r="50" spans="1:319" x14ac:dyDescent="0.3">
      <c r="A50" s="5" t="s">
        <v>8</v>
      </c>
      <c r="B50" s="5" t="s">
        <v>9</v>
      </c>
      <c r="C50" s="3" t="s">
        <v>138</v>
      </c>
      <c r="D50" s="18">
        <v>5.4685046458337769</v>
      </c>
      <c r="E50" s="18">
        <v>5.2414387089825478</v>
      </c>
      <c r="F50" s="18">
        <v>4.8156900773864919</v>
      </c>
      <c r="G50" s="18">
        <v>4.777845754577954</v>
      </c>
      <c r="H50" s="18">
        <v>4.550779817726724</v>
      </c>
      <c r="I50" s="18">
        <v>4.4372468493011104</v>
      </c>
      <c r="J50" s="18">
        <v>4.4372468493011104</v>
      </c>
      <c r="K50" s="18">
        <v>4.4372468493011104</v>
      </c>
      <c r="L50" s="18">
        <v>4.3710192843861675</v>
      </c>
      <c r="M50" s="18">
        <v>4.5791630598331281</v>
      </c>
      <c r="N50" s="18">
        <v>4.5034744142160514</v>
      </c>
      <c r="O50" s="18">
        <v>4.5980852212373975</v>
      </c>
      <c r="P50" s="18">
        <v>4.5791630598331281</v>
      </c>
      <c r="Q50" s="18">
        <v>4.5791630598331281</v>
      </c>
      <c r="R50" s="18">
        <v>4.5034744142160514</v>
      </c>
      <c r="S50" s="18">
        <v>4.5697019791309934</v>
      </c>
      <c r="T50" s="18">
        <v>4.4467079300032442</v>
      </c>
      <c r="U50" s="18">
        <v>4.4372468493011104</v>
      </c>
      <c r="V50" s="18">
        <v>4.4372468493011104</v>
      </c>
      <c r="W50" s="18">
        <v>4.4372468493011104</v>
      </c>
      <c r="X50" s="18">
        <v>4.4561690107053789</v>
      </c>
      <c r="Y50" s="18">
        <v>4.5223965756203208</v>
      </c>
      <c r="Z50" s="18">
        <v>4.6359295440459354</v>
      </c>
      <c r="AA50" s="18">
        <v>4.6453906247480701</v>
      </c>
      <c r="AB50" s="18">
        <v>4.6359295440459354</v>
      </c>
      <c r="AC50" s="18">
        <v>4.6926960282587427</v>
      </c>
      <c r="AD50" s="18">
        <v>4.76</v>
      </c>
      <c r="AE50" s="18">
        <v>4.75</v>
      </c>
      <c r="AF50" s="18">
        <v>5.09</v>
      </c>
      <c r="AG50" s="18">
        <v>5.0199999999999996</v>
      </c>
      <c r="AH50" s="18">
        <v>5.0599999999999996</v>
      </c>
      <c r="AI50" s="18">
        <v>5.05</v>
      </c>
      <c r="AJ50" s="18">
        <v>5.35</v>
      </c>
      <c r="AK50" s="18">
        <v>5.27</v>
      </c>
      <c r="AL50" s="18">
        <v>5.27</v>
      </c>
      <c r="AM50" s="18">
        <v>5.3</v>
      </c>
      <c r="AN50" s="18">
        <v>5.26</v>
      </c>
      <c r="AO50" s="18">
        <v>5.13</v>
      </c>
      <c r="AP50" s="18">
        <v>5.23</v>
      </c>
      <c r="AQ50" s="18">
        <v>5.18</v>
      </c>
      <c r="AR50" s="18">
        <v>5.18</v>
      </c>
      <c r="AS50" s="18">
        <v>5.16</v>
      </c>
      <c r="AT50" s="18">
        <v>5.2</v>
      </c>
      <c r="AU50" s="18">
        <v>5.26</v>
      </c>
      <c r="AV50" s="18">
        <v>5.25</v>
      </c>
      <c r="AW50" s="18">
        <v>5.32</v>
      </c>
      <c r="AX50" s="18">
        <v>5.29</v>
      </c>
      <c r="AY50" s="18">
        <v>5.56</v>
      </c>
      <c r="AZ50" s="18">
        <v>5.65</v>
      </c>
      <c r="BA50" s="18">
        <v>5.73</v>
      </c>
      <c r="BB50" s="18">
        <v>5.38</v>
      </c>
      <c r="BC50" s="18">
        <v>5.33</v>
      </c>
      <c r="BD50" s="18">
        <v>5.44</v>
      </c>
      <c r="BE50" s="18">
        <v>5.46</v>
      </c>
      <c r="BF50" s="18">
        <v>5.54</v>
      </c>
      <c r="BG50" s="18">
        <v>5.61</v>
      </c>
      <c r="BH50" s="18">
        <v>5.75</v>
      </c>
      <c r="BI50" s="18">
        <v>5.69</v>
      </c>
      <c r="BJ50" s="18">
        <f>[1]!s_wq_close($A50,BJ$48,3)</f>
        <v>5.4713029670427291</v>
      </c>
      <c r="BK50" s="18">
        <f>[1]!s_wq_close($A50,BK$48,3)</f>
        <v>5.6052159767255931</v>
      </c>
      <c r="BL50" s="18">
        <f>[1]!s_wq_close($A50,BL$48,3)</f>
        <v>5.6913029115217197</v>
      </c>
      <c r="BM50" s="18">
        <f>[1]!s_wq_close($A50,BM$48,3)</f>
        <v>5.6243464066802877</v>
      </c>
      <c r="BN50" s="18">
        <f>[1]!s_wq_close($A50,BN$48,3)</f>
        <v>5.6243464066802877</v>
      </c>
      <c r="BO50" s="18">
        <f>[1]!s_wq_close($A50,BO$48,3)</f>
        <v>5.633911621657635</v>
      </c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</row>
    <row r="51" spans="1:319" x14ac:dyDescent="0.3">
      <c r="A51" s="5" t="s">
        <v>2</v>
      </c>
      <c r="B51" s="5" t="s">
        <v>3</v>
      </c>
      <c r="C51" s="3" t="s">
        <v>171</v>
      </c>
      <c r="D51" s="18">
        <v>3.062592523245991</v>
      </c>
      <c r="E51" s="18">
        <v>2.9962205490579974</v>
      </c>
      <c r="F51" s="18">
        <v>2.9108851536734339</v>
      </c>
      <c r="G51" s="18">
        <v>2.9488119960665733</v>
      </c>
      <c r="H51" s="18">
        <v>2.8350314688871561</v>
      </c>
      <c r="I51" s="18">
        <v>2.7686594946991621</v>
      </c>
      <c r="J51" s="18">
        <v>2.7686594946991621</v>
      </c>
      <c r="K51" s="18">
        <v>2.7971046264940167</v>
      </c>
      <c r="L51" s="18">
        <v>2.8065863370923014</v>
      </c>
      <c r="M51" s="18">
        <v>3.0341473914511368</v>
      </c>
      <c r="N51" s="18">
        <v>3.0246656808528516</v>
      </c>
      <c r="O51" s="18">
        <v>3.0531108126477062</v>
      </c>
      <c r="P51" s="18">
        <v>2.9962205490579974</v>
      </c>
      <c r="Q51" s="18">
        <v>3.0341473914511368</v>
      </c>
      <c r="R51" s="18">
        <v>2.9962205490579974</v>
      </c>
      <c r="S51" s="18">
        <v>3.0151839702545669</v>
      </c>
      <c r="T51" s="18">
        <v>2.9677754172631428</v>
      </c>
      <c r="U51" s="18">
        <v>2.958293706664858</v>
      </c>
      <c r="V51" s="18">
        <v>2.9393302854682886</v>
      </c>
      <c r="W51" s="18">
        <v>2.8919217324768645</v>
      </c>
      <c r="X51" s="18">
        <v>2.9203668642717191</v>
      </c>
      <c r="Y51" s="18">
        <v>2.9393302854682886</v>
      </c>
      <c r="Z51" s="18">
        <v>3.0246656808528516</v>
      </c>
      <c r="AA51" s="18">
        <v>3.0151839702545669</v>
      </c>
      <c r="AB51" s="18">
        <v>3.0057022596562821</v>
      </c>
      <c r="AC51" s="18">
        <v>3.0057022596562821</v>
      </c>
      <c r="AD51" s="18">
        <v>3.0531108126477062</v>
      </c>
      <c r="AE51" s="18">
        <v>3.07</v>
      </c>
      <c r="AF51" s="18">
        <v>3.12</v>
      </c>
      <c r="AG51" s="18">
        <v>3.09</v>
      </c>
      <c r="AH51" s="18">
        <v>3.11</v>
      </c>
      <c r="AI51" s="18">
        <v>3.12</v>
      </c>
      <c r="AJ51" s="18">
        <v>3.21</v>
      </c>
      <c r="AK51" s="18">
        <v>3.18</v>
      </c>
      <c r="AL51" s="18">
        <v>3.2</v>
      </c>
      <c r="AM51" s="18">
        <v>3.19</v>
      </c>
      <c r="AN51" s="18">
        <v>3.19</v>
      </c>
      <c r="AO51" s="18">
        <v>3.11</v>
      </c>
      <c r="AP51" s="18">
        <v>3.15</v>
      </c>
      <c r="AQ51" s="18">
        <v>3.13</v>
      </c>
      <c r="AR51" s="18">
        <v>3.13</v>
      </c>
      <c r="AS51" s="18">
        <v>3.14</v>
      </c>
      <c r="AT51" s="18">
        <v>3.14</v>
      </c>
      <c r="AU51" s="18">
        <v>3.17</v>
      </c>
      <c r="AV51" s="18">
        <v>3.15</v>
      </c>
      <c r="AW51" s="18">
        <v>3.17</v>
      </c>
      <c r="AX51" s="18">
        <v>3.17</v>
      </c>
      <c r="AY51" s="18">
        <v>3.22</v>
      </c>
      <c r="AZ51" s="18">
        <v>3.22</v>
      </c>
      <c r="BA51" s="18">
        <v>3.27</v>
      </c>
      <c r="BB51" s="18">
        <v>3.15</v>
      </c>
      <c r="BC51" s="18">
        <v>3.12</v>
      </c>
      <c r="BD51" s="18">
        <v>3.1</v>
      </c>
      <c r="BE51" s="18">
        <v>3.13</v>
      </c>
      <c r="BF51" s="18">
        <v>3.12</v>
      </c>
      <c r="BG51" s="18">
        <v>3.16</v>
      </c>
      <c r="BH51" s="18">
        <v>3.21</v>
      </c>
      <c r="BI51" s="18">
        <v>3.18</v>
      </c>
      <c r="BJ51" s="18">
        <f>[1]!s_wq_close($A51,BJ$48,3)</f>
        <v>3.0484684798561812</v>
      </c>
      <c r="BK51" s="18">
        <f>[1]!s_wq_close($A51,BK$48,3)</f>
        <v>3.1056272638534841</v>
      </c>
      <c r="BL51" s="18">
        <f>[1]!s_wq_close($A51,BL$48,3)</f>
        <v>3.115153727853035</v>
      </c>
      <c r="BM51" s="18">
        <f>[1]!s_wq_close($A51,BM$48,3)</f>
        <v>3.0865743358543831</v>
      </c>
      <c r="BN51" s="18">
        <f>[1]!s_wq_close($A51,BN$48,3)</f>
        <v>3.0865743358543831</v>
      </c>
      <c r="BO51" s="18">
        <f>[1]!s_wq_close($A51,BO$48,3)</f>
        <v>3.1056272638534841</v>
      </c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  <c r="JG51" s="21"/>
      <c r="JH51" s="21"/>
      <c r="JI51" s="21"/>
      <c r="JJ51" s="21"/>
      <c r="JK51" s="21"/>
      <c r="JL51" s="21"/>
      <c r="JM51" s="21"/>
      <c r="JN51" s="21"/>
      <c r="JO51" s="21"/>
      <c r="JP51" s="21"/>
      <c r="JQ51" s="21"/>
      <c r="JR51" s="21"/>
      <c r="JS51" s="21"/>
      <c r="JT51" s="21"/>
      <c r="JU51" s="21"/>
      <c r="JV51" s="21"/>
      <c r="JW51" s="21"/>
      <c r="JX51" s="21"/>
      <c r="JY51" s="21"/>
      <c r="JZ51" s="21"/>
      <c r="KA51" s="21"/>
      <c r="KB51" s="21"/>
      <c r="KC51" s="21"/>
      <c r="KD51" s="21"/>
      <c r="KE51" s="21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</row>
    <row r="52" spans="1:319" x14ac:dyDescent="0.3">
      <c r="A52" s="5" t="s">
        <v>6</v>
      </c>
      <c r="B52" s="5" t="s">
        <v>7</v>
      </c>
      <c r="C52" s="3" t="s">
        <v>112</v>
      </c>
      <c r="D52" s="18">
        <v>3.8077155282680994</v>
      </c>
      <c r="E52" s="18">
        <v>3.6083089794061789</v>
      </c>
      <c r="F52" s="18">
        <v>3.3044513811403955</v>
      </c>
      <c r="G52" s="18">
        <v>3.2759647313029787</v>
      </c>
      <c r="H52" s="18">
        <v>3.0575670825494465</v>
      </c>
      <c r="I52" s="18">
        <v>3.0195848827662237</v>
      </c>
      <c r="J52" s="18">
        <v>3.0195848827662237</v>
      </c>
      <c r="K52" s="18">
        <v>3.0575670825494465</v>
      </c>
      <c r="L52" s="18">
        <v>2.9910982329288065</v>
      </c>
      <c r="M52" s="18">
        <v>3.2284869815739499</v>
      </c>
      <c r="N52" s="18">
        <v>3.2284869815739499</v>
      </c>
      <c r="O52" s="18">
        <v>3.2569736314113671</v>
      </c>
      <c r="P52" s="18">
        <v>3.1905047817907266</v>
      </c>
      <c r="Q52" s="18">
        <v>3.2379825315197555</v>
      </c>
      <c r="R52" s="18">
        <v>3.1905047817907266</v>
      </c>
      <c r="S52" s="18">
        <v>3.2474780814655611</v>
      </c>
      <c r="T52" s="18">
        <v>3.181009231844921</v>
      </c>
      <c r="U52" s="18">
        <v>3.181009231844921</v>
      </c>
      <c r="V52" s="18">
        <v>3.1620181319533098</v>
      </c>
      <c r="W52" s="18">
        <v>3.0860537323868638</v>
      </c>
      <c r="X52" s="18">
        <v>3.0765581824410582</v>
      </c>
      <c r="Y52" s="18">
        <v>3.0765581824410582</v>
      </c>
      <c r="Z52" s="18">
        <v>3.1715136818991154</v>
      </c>
      <c r="AA52" s="18">
        <v>3.1905047817907266</v>
      </c>
      <c r="AB52" s="18">
        <v>3.1430270320616982</v>
      </c>
      <c r="AC52" s="18">
        <v>3.16</v>
      </c>
      <c r="AD52" s="18">
        <v>3.22</v>
      </c>
      <c r="AE52" s="18">
        <v>3.23</v>
      </c>
      <c r="AF52" s="18">
        <v>3.33</v>
      </c>
      <c r="AG52" s="18">
        <v>3.3</v>
      </c>
      <c r="AH52" s="18">
        <v>3.34</v>
      </c>
      <c r="AI52" s="18">
        <v>3.33</v>
      </c>
      <c r="AJ52" s="18">
        <v>3.5</v>
      </c>
      <c r="AK52" s="18">
        <v>3.43</v>
      </c>
      <c r="AL52" s="18">
        <v>3.45</v>
      </c>
      <c r="AM52" s="18">
        <v>3.47</v>
      </c>
      <c r="AN52" s="18">
        <v>3.44</v>
      </c>
      <c r="AO52" s="18">
        <v>3.34</v>
      </c>
      <c r="AP52" s="18">
        <v>3.4</v>
      </c>
      <c r="AQ52" s="18">
        <v>3.37</v>
      </c>
      <c r="AR52" s="18">
        <v>3.37</v>
      </c>
      <c r="AS52" s="18">
        <v>3.38</v>
      </c>
      <c r="AT52" s="18">
        <v>3.4</v>
      </c>
      <c r="AU52" s="18">
        <v>3.41</v>
      </c>
      <c r="AV52" s="18">
        <v>3.37</v>
      </c>
      <c r="AW52" s="18">
        <v>3.38</v>
      </c>
      <c r="AX52" s="18">
        <v>3.38</v>
      </c>
      <c r="AY52" s="18">
        <v>3.49</v>
      </c>
      <c r="AZ52" s="18">
        <v>3.51</v>
      </c>
      <c r="BA52" s="18">
        <v>3.59</v>
      </c>
      <c r="BB52" s="18">
        <v>3.46</v>
      </c>
      <c r="BC52" s="18">
        <v>3.43</v>
      </c>
      <c r="BD52" s="18">
        <v>3.44</v>
      </c>
      <c r="BE52" s="18">
        <v>3.44</v>
      </c>
      <c r="BF52" s="18">
        <v>3.46</v>
      </c>
      <c r="BG52" s="18">
        <v>3.52</v>
      </c>
      <c r="BH52" s="18">
        <v>3.58</v>
      </c>
      <c r="BI52" s="18">
        <v>3.55</v>
      </c>
      <c r="BJ52" s="18">
        <f>[1]!s_wq_close($A52,BJ$48,3)</f>
        <v>3.4393697389616857</v>
      </c>
      <c r="BK52" s="18">
        <f>[1]!s_wq_close($A52,BK$48,3)</f>
        <v>3.4680311534530333</v>
      </c>
      <c r="BL52" s="18">
        <f>[1]!s_wq_close($A52,BL$48,3)</f>
        <v>3.5540153969270758</v>
      </c>
      <c r="BM52" s="18">
        <f>[1]!s_wq_close($A52,BM$48,3)</f>
        <v>3.4871387631139315</v>
      </c>
      <c r="BN52" s="18">
        <f>[1]!s_wq_close($A52,BN$48,3)</f>
        <v>3.4680311534530333</v>
      </c>
      <c r="BO52" s="18">
        <f>[1]!s_wq_close($A52,BO$48,3)</f>
        <v>3.4871387631139315</v>
      </c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</row>
    <row r="53" spans="1:319" x14ac:dyDescent="0.3">
      <c r="A53" s="5" t="s">
        <v>12</v>
      </c>
      <c r="B53" s="5" t="s">
        <v>13</v>
      </c>
      <c r="C53" s="3" t="s">
        <v>171</v>
      </c>
      <c r="D53" s="18">
        <v>6.1442858993397325</v>
      </c>
      <c r="E53" s="18">
        <v>5.7531124181705877</v>
      </c>
      <c r="F53" s="18">
        <v>5.3046940373181535</v>
      </c>
      <c r="G53" s="18">
        <v>5.2665307708626274</v>
      </c>
      <c r="H53" s="18">
        <v>5.1043368884266407</v>
      </c>
      <c r="I53" s="18">
        <v>4.9612246392184174</v>
      </c>
      <c r="J53" s="18">
        <v>4.9612246392184174</v>
      </c>
      <c r="K53" s="18">
        <v>5.0375511721294703</v>
      </c>
      <c r="L53" s="18">
        <v>4.9230613727628914</v>
      </c>
      <c r="M53" s="18">
        <v>5.2760715874765092</v>
      </c>
      <c r="N53" s="18">
        <v>5.2379083210209831</v>
      </c>
      <c r="O53" s="18">
        <v>5.4001022034569699</v>
      </c>
      <c r="P53" s="18">
        <v>5.2569899542487457</v>
      </c>
      <c r="Q53" s="18">
        <v>5.3714797536153247</v>
      </c>
      <c r="R53" s="18">
        <v>5.2665307708626274</v>
      </c>
      <c r="S53" s="18">
        <v>5.3333164871597987</v>
      </c>
      <c r="T53" s="18">
        <v>5.1902042379515754</v>
      </c>
      <c r="U53" s="18">
        <v>5.1329593382682859</v>
      </c>
      <c r="V53" s="18">
        <v>5.1043368884266407</v>
      </c>
      <c r="W53" s="18">
        <v>4.9993879056739443</v>
      </c>
      <c r="X53" s="18">
        <v>5.0184695389017069</v>
      </c>
      <c r="Y53" s="18">
        <v>5.0470919887433512</v>
      </c>
      <c r="Z53" s="18">
        <v>5.2951532207042726</v>
      </c>
      <c r="AA53" s="18">
        <v>5.2856124040903909</v>
      </c>
      <c r="AB53" s="18">
        <v>5.2951532207042726</v>
      </c>
      <c r="AC53" s="18">
        <v>5.2760715874765092</v>
      </c>
      <c r="AD53" s="18">
        <v>5.4001022034569699</v>
      </c>
      <c r="AE53" s="18">
        <v>5.5432144526651932</v>
      </c>
      <c r="AF53" s="18">
        <v>5.62</v>
      </c>
      <c r="AG53" s="18">
        <v>5.57</v>
      </c>
      <c r="AH53" s="18">
        <v>5.62</v>
      </c>
      <c r="AI53" s="18">
        <v>5.61</v>
      </c>
      <c r="AJ53" s="18">
        <v>5.84</v>
      </c>
      <c r="AK53" s="18">
        <v>5.78</v>
      </c>
      <c r="AL53" s="18">
        <v>5.82</v>
      </c>
      <c r="AM53" s="18">
        <v>5.76</v>
      </c>
      <c r="AN53" s="18">
        <v>5.7</v>
      </c>
      <c r="AO53" s="18">
        <v>5.51</v>
      </c>
      <c r="AP53" s="18">
        <v>5.57</v>
      </c>
      <c r="AQ53" s="18">
        <v>5.53</v>
      </c>
      <c r="AR53" s="18">
        <v>5.53</v>
      </c>
      <c r="AS53" s="18">
        <v>5.54</v>
      </c>
      <c r="AT53" s="18">
        <v>5.62</v>
      </c>
      <c r="AU53" s="18">
        <v>5.65</v>
      </c>
      <c r="AV53" s="18">
        <v>5.66</v>
      </c>
      <c r="AW53" s="18">
        <v>5.69</v>
      </c>
      <c r="AX53" s="18">
        <v>5.69</v>
      </c>
      <c r="AY53" s="18">
        <v>5.9</v>
      </c>
      <c r="AZ53" s="18">
        <v>5.84</v>
      </c>
      <c r="BA53" s="18">
        <v>6.15</v>
      </c>
      <c r="BB53" s="18">
        <v>5.8</v>
      </c>
      <c r="BC53" s="18">
        <v>5.78</v>
      </c>
      <c r="BD53" s="18">
        <v>5.77</v>
      </c>
      <c r="BE53" s="18">
        <v>5.78</v>
      </c>
      <c r="BF53" s="18">
        <v>5.84</v>
      </c>
      <c r="BG53" s="18">
        <v>5.97</v>
      </c>
      <c r="BH53" s="18">
        <v>6.02</v>
      </c>
      <c r="BI53" s="18">
        <v>5.97</v>
      </c>
      <c r="BJ53" s="18">
        <f>[1]!s_wq_close($A53,BJ$48,3)</f>
        <v>5.7669798787458033</v>
      </c>
      <c r="BK53" s="18">
        <f>[1]!s_wq_close($A53,BK$48,3)</f>
        <v>5.8530542052942485</v>
      </c>
      <c r="BL53" s="18">
        <f>[1]!s_wq_close($A53,BL$48,3)</f>
        <v>6.0060752302692615</v>
      </c>
      <c r="BM53" s="18">
        <f>[1]!s_wq_close($A53,BM$48,3)</f>
        <v>5.9678199740255078</v>
      </c>
      <c r="BN53" s="18">
        <f>[1]!s_wq_close($A53,BN$48,3)</f>
        <v>5.8913094615380013</v>
      </c>
      <c r="BO53" s="18">
        <f>[1]!s_wq_close($A53,BO$48,3)</f>
        <v>5.8913094615380013</v>
      </c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  <c r="JB53" s="21"/>
      <c r="JC53" s="21"/>
      <c r="JD53" s="21"/>
      <c r="JE53" s="21"/>
      <c r="JF53" s="21"/>
      <c r="JG53" s="21"/>
      <c r="JH53" s="21"/>
      <c r="JI53" s="21"/>
      <c r="JJ53" s="21"/>
      <c r="JK53" s="21"/>
      <c r="JL53" s="21"/>
      <c r="JM53" s="21"/>
      <c r="JN53" s="21"/>
      <c r="JO53" s="21"/>
      <c r="JP53" s="21"/>
      <c r="JQ53" s="21"/>
      <c r="JR53" s="21"/>
      <c r="JS53" s="21"/>
      <c r="JT53" s="21"/>
      <c r="JU53" s="21"/>
      <c r="JV53" s="21"/>
      <c r="JW53" s="21"/>
      <c r="JX53" s="21"/>
      <c r="JY53" s="21"/>
      <c r="JZ53" s="21"/>
      <c r="KA53" s="21"/>
      <c r="KB53" s="21"/>
      <c r="KC53" s="21"/>
      <c r="KD53" s="21"/>
      <c r="KE53" s="21"/>
      <c r="KF53" s="21"/>
      <c r="KG53" s="21"/>
      <c r="KH53" s="21"/>
      <c r="KI53" s="21"/>
      <c r="KJ53" s="21"/>
      <c r="KK53" s="21"/>
      <c r="KL53" s="21"/>
      <c r="KM53" s="21"/>
      <c r="KN53" s="21"/>
      <c r="KO53" s="21"/>
      <c r="KP53" s="21"/>
      <c r="KQ53" s="21"/>
      <c r="KR53" s="21"/>
      <c r="KS53" s="21"/>
      <c r="KT53" s="21"/>
      <c r="KU53" s="21"/>
      <c r="KV53" s="21"/>
      <c r="KW53" s="21"/>
      <c r="KX53" s="21"/>
      <c r="KY53" s="21"/>
      <c r="KZ53" s="21"/>
      <c r="LA53" s="21"/>
      <c r="LB53" s="21"/>
      <c r="LC53" s="21"/>
      <c r="LD53" s="21"/>
      <c r="LE53" s="21"/>
      <c r="LF53" s="21"/>
      <c r="LG53" s="21"/>
    </row>
    <row r="54" spans="1:319" x14ac:dyDescent="0.3">
      <c r="A54" s="5" t="s">
        <v>14</v>
      </c>
      <c r="B54" s="5" t="s">
        <v>15</v>
      </c>
      <c r="C54" s="3" t="s">
        <v>147</v>
      </c>
      <c r="D54" s="18">
        <v>17.289091848546999</v>
      </c>
      <c r="E54" s="18">
        <v>16.155065812900226</v>
      </c>
      <c r="F54" s="18">
        <v>14.876883925264458</v>
      </c>
      <c r="G54" s="18">
        <v>14.684676122612462</v>
      </c>
      <c r="H54" s="18">
        <v>14.405974808767068</v>
      </c>
      <c r="I54" s="18">
        <v>14.281039737043271</v>
      </c>
      <c r="J54" s="18">
        <v>14.281039737043271</v>
      </c>
      <c r="K54" s="18">
        <v>14.175325445584674</v>
      </c>
      <c r="L54" s="18">
        <v>13.88701374160668</v>
      </c>
      <c r="M54" s="18">
        <v>15.347793041761847</v>
      </c>
      <c r="N54" s="18">
        <v>15.145974848977252</v>
      </c>
      <c r="O54" s="18">
        <v>15.540000844413845</v>
      </c>
      <c r="P54" s="18">
        <v>15.501559283883442</v>
      </c>
      <c r="Q54" s="18">
        <v>15.636104745739839</v>
      </c>
      <c r="R54" s="18">
        <v>15.530390454281243</v>
      </c>
      <c r="S54" s="18">
        <v>16.270390494491426</v>
      </c>
      <c r="T54" s="18">
        <v>17.173767166955805</v>
      </c>
      <c r="U54" s="18">
        <v>17.058442485364608</v>
      </c>
      <c r="V54" s="18">
        <v>16.645195709662818</v>
      </c>
      <c r="W54" s="18">
        <v>16.885455462977813</v>
      </c>
      <c r="X54" s="18">
        <v>17.183377557088402</v>
      </c>
      <c r="Y54" s="18">
        <v>16.971948974171209</v>
      </c>
      <c r="Z54" s="18">
        <v>17.087273655762406</v>
      </c>
      <c r="AA54" s="18">
        <v>17.077663265629806</v>
      </c>
      <c r="AB54" s="18">
        <v>16.818182732049614</v>
      </c>
      <c r="AC54" s="18">
        <v>16.57792297873462</v>
      </c>
      <c r="AD54" s="18">
        <v>16.943117803773408</v>
      </c>
      <c r="AE54" s="18">
        <v>16.712468440591017</v>
      </c>
      <c r="AF54" s="18">
        <v>17.14</v>
      </c>
      <c r="AG54" s="18">
        <v>17.079999999999998</v>
      </c>
      <c r="AH54" s="18">
        <v>17.16</v>
      </c>
      <c r="AI54" s="18">
        <v>17.100000000000001</v>
      </c>
      <c r="AJ54" s="18">
        <v>17.989999999999998</v>
      </c>
      <c r="AK54" s="18">
        <v>18.62</v>
      </c>
      <c r="AL54" s="18">
        <v>18.55</v>
      </c>
      <c r="AM54" s="18">
        <v>18.68</v>
      </c>
      <c r="AN54" s="18">
        <v>18.329999999999998</v>
      </c>
      <c r="AO54" s="18">
        <v>17.54</v>
      </c>
      <c r="AP54" s="18">
        <v>17.98</v>
      </c>
      <c r="AQ54" s="18">
        <v>18</v>
      </c>
      <c r="AR54" s="18">
        <v>18</v>
      </c>
      <c r="AS54" s="18">
        <v>18.100000000000001</v>
      </c>
      <c r="AT54" s="18">
        <v>17.91</v>
      </c>
      <c r="AU54" s="18">
        <v>17.899999999999999</v>
      </c>
      <c r="AV54" s="18">
        <v>17.91</v>
      </c>
      <c r="AW54" s="18">
        <v>18.02</v>
      </c>
      <c r="AX54" s="18">
        <v>18.100000000000001</v>
      </c>
      <c r="AY54" s="18">
        <v>18.989999999999998</v>
      </c>
      <c r="AZ54" s="18">
        <v>18.489999999999998</v>
      </c>
      <c r="BA54" s="18">
        <v>19.2</v>
      </c>
      <c r="BB54" s="18">
        <v>18.18</v>
      </c>
      <c r="BC54" s="18">
        <v>17.600000000000001</v>
      </c>
      <c r="BD54" s="18">
        <v>17.600000000000001</v>
      </c>
      <c r="BE54" s="18">
        <v>17.96</v>
      </c>
      <c r="BF54" s="18">
        <v>18.22</v>
      </c>
      <c r="BG54" s="18">
        <v>18.59</v>
      </c>
      <c r="BH54" s="18">
        <v>19</v>
      </c>
      <c r="BI54" s="18">
        <v>18.7</v>
      </c>
      <c r="BJ54" s="18">
        <f>[1]!s_wq_close($A54,BJ$48,3)</f>
        <v>18.278124240485777</v>
      </c>
      <c r="BK54" s="18">
        <f>[1]!s_wq_close($A54,BK$48,3)</f>
        <v>18.394175822965053</v>
      </c>
      <c r="BL54" s="18">
        <f>[1]!s_wq_close($A54,BL$48,3)</f>
        <v>18.790685396435908</v>
      </c>
      <c r="BM54" s="18">
        <f>[1]!s_wq_close($A54,BM$48,3)</f>
        <v>18.384504857758451</v>
      </c>
      <c r="BN54" s="18">
        <f>[1]!s_wq_close($A54,BN$48,3)</f>
        <v>18.287795205692387</v>
      </c>
      <c r="BO54" s="18">
        <f>[1]!s_wq_close($A54,BO$48,3)</f>
        <v>18.191085553626323</v>
      </c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  <c r="JB54" s="21"/>
      <c r="JC54" s="21"/>
      <c r="JD54" s="21"/>
      <c r="JE54" s="21"/>
      <c r="JF54" s="21"/>
      <c r="JG54" s="21"/>
      <c r="JH54" s="21"/>
      <c r="JI54" s="21"/>
      <c r="JJ54" s="21"/>
      <c r="JK54" s="21"/>
      <c r="JL54" s="21"/>
      <c r="JM54" s="21"/>
      <c r="JN54" s="21"/>
      <c r="JO54" s="21"/>
      <c r="JP54" s="21"/>
      <c r="JQ54" s="21"/>
      <c r="JR54" s="21"/>
      <c r="JS54" s="21"/>
      <c r="JT54" s="21"/>
      <c r="JU54" s="21"/>
      <c r="JV54" s="21"/>
      <c r="JW54" s="21"/>
      <c r="JX54" s="21"/>
      <c r="JY54" s="21"/>
      <c r="JZ54" s="21"/>
      <c r="KA54" s="21"/>
      <c r="KB54" s="21"/>
      <c r="KC54" s="21"/>
      <c r="KD54" s="21"/>
      <c r="KE54" s="21"/>
      <c r="KF54" s="21"/>
      <c r="KG54" s="21"/>
      <c r="KH54" s="21"/>
      <c r="KI54" s="21"/>
      <c r="KJ54" s="21"/>
      <c r="KK54" s="21"/>
      <c r="KL54" s="21"/>
      <c r="KM54" s="21"/>
      <c r="KN54" s="21"/>
      <c r="KO54" s="21"/>
      <c r="KP54" s="21"/>
      <c r="KQ54" s="21"/>
      <c r="KR54" s="21"/>
      <c r="KS54" s="21"/>
      <c r="KT54" s="21"/>
      <c r="KU54" s="21"/>
      <c r="KV54" s="21"/>
      <c r="KW54" s="21"/>
      <c r="KX54" s="21"/>
      <c r="KY54" s="21"/>
      <c r="KZ54" s="21"/>
      <c r="LA54" s="21"/>
      <c r="LB54" s="21"/>
      <c r="LC54" s="21"/>
      <c r="LD54" s="21"/>
      <c r="LE54" s="21"/>
      <c r="LF54" s="21"/>
      <c r="LG54" s="21"/>
    </row>
    <row r="55" spans="1:319" x14ac:dyDescent="0.3">
      <c r="A55" s="5" t="s">
        <v>22</v>
      </c>
      <c r="B55" s="5" t="s">
        <v>23</v>
      </c>
      <c r="C55" s="3" t="s">
        <v>172</v>
      </c>
      <c r="D55" s="18">
        <v>6.9726616996876345</v>
      </c>
      <c r="E55" s="18">
        <v>6.3062992934848001</v>
      </c>
      <c r="F55" s="18">
        <v>5.8234279846421657</v>
      </c>
      <c r="G55" s="18">
        <v>5.9103448202338402</v>
      </c>
      <c r="H55" s="18">
        <v>5.3598715281532368</v>
      </c>
      <c r="I55" s="18">
        <v>5.3308992496226786</v>
      </c>
      <c r="J55" s="18">
        <v>5.3308992496226786</v>
      </c>
      <c r="K55" s="18">
        <v>5.4178160852143531</v>
      </c>
      <c r="L55" s="18">
        <v>5.3888438066837949</v>
      </c>
      <c r="M55" s="18">
        <v>5.7461685752273439</v>
      </c>
      <c r="N55" s="18">
        <v>5.5916497563977012</v>
      </c>
      <c r="O55" s="18">
        <v>5.7944557061116075</v>
      </c>
      <c r="P55" s="18">
        <v>5.775140853757903</v>
      </c>
      <c r="Q55" s="18">
        <v>5.8813725417032812</v>
      </c>
      <c r="R55" s="18">
        <v>5.7654834275810494</v>
      </c>
      <c r="S55" s="18">
        <v>5.9296596725875448</v>
      </c>
      <c r="T55" s="18">
        <v>5.7075388705199339</v>
      </c>
      <c r="U55" s="18">
        <v>5.668909165812523</v>
      </c>
      <c r="V55" s="18">
        <v>5.6206220349282594</v>
      </c>
      <c r="W55" s="18">
        <v>5.3212418234458259</v>
      </c>
      <c r="X55" s="18">
        <v>5.3405566757995322</v>
      </c>
      <c r="Y55" s="18">
        <v>5.350214101976384</v>
      </c>
      <c r="Z55" s="18">
        <v>5.5240477731597322</v>
      </c>
      <c r="AA55" s="18">
        <v>5.4950754946291749</v>
      </c>
      <c r="AB55" s="18">
        <v>5.3695289543300895</v>
      </c>
      <c r="AC55" s="18">
        <v>5.3985012328606476</v>
      </c>
      <c r="AD55" s="18">
        <v>5.4757606422754694</v>
      </c>
      <c r="AE55" s="18">
        <v>5.5240477731597322</v>
      </c>
      <c r="AF55" s="18">
        <v>5.852400263172723</v>
      </c>
      <c r="AG55" s="18">
        <v>5.9200022464106921</v>
      </c>
      <c r="AH55" s="18">
        <v>5.99</v>
      </c>
      <c r="AI55" s="18">
        <v>5.96</v>
      </c>
      <c r="AJ55" s="18">
        <v>6.43</v>
      </c>
      <c r="AK55" s="18">
        <v>6.43</v>
      </c>
      <c r="AL55" s="18">
        <v>6.37</v>
      </c>
      <c r="AM55" s="18">
        <v>6.29</v>
      </c>
      <c r="AN55" s="18">
        <v>6.13</v>
      </c>
      <c r="AO55" s="18">
        <v>5.87</v>
      </c>
      <c r="AP55" s="18">
        <v>5.96</v>
      </c>
      <c r="AQ55" s="18">
        <v>5.98</v>
      </c>
      <c r="AR55" s="18">
        <v>5.98</v>
      </c>
      <c r="AS55" s="18">
        <v>5.96</v>
      </c>
      <c r="AT55" s="18">
        <v>6.1</v>
      </c>
      <c r="AU55" s="18">
        <v>6.12</v>
      </c>
      <c r="AV55" s="18">
        <v>6.06</v>
      </c>
      <c r="AW55" s="18">
        <v>6.33</v>
      </c>
      <c r="AX55" s="18">
        <v>6.32</v>
      </c>
      <c r="AY55" s="18">
        <v>6.93</v>
      </c>
      <c r="AZ55" s="18">
        <v>6.72</v>
      </c>
      <c r="BA55" s="18">
        <v>7.19</v>
      </c>
      <c r="BB55" s="18">
        <v>6.72</v>
      </c>
      <c r="BC55" s="18">
        <v>6.5</v>
      </c>
      <c r="BD55" s="18">
        <v>6.41</v>
      </c>
      <c r="BE55" s="18">
        <v>6.79</v>
      </c>
      <c r="BF55" s="18">
        <v>6.77</v>
      </c>
      <c r="BG55" s="18">
        <v>6.92</v>
      </c>
      <c r="BH55" s="18">
        <v>6.98</v>
      </c>
      <c r="BI55" s="18">
        <v>6.87</v>
      </c>
      <c r="BJ55" s="18">
        <f>[1]!s_wq_close($A55,BJ$48,3)</f>
        <v>6.644792618490265</v>
      </c>
      <c r="BK55" s="18">
        <f>[1]!s_wq_close($A55,BK$48,3)</f>
        <v>6.6932947543916548</v>
      </c>
      <c r="BL55" s="18">
        <f>[1]!s_wq_close($A55,BL$48,3)</f>
        <v>6.7417968902930436</v>
      </c>
      <c r="BM55" s="18">
        <f>[1]!s_wq_close($A55,BM$48,3)</f>
        <v>6.6350921913099876</v>
      </c>
      <c r="BN55" s="18">
        <f>[1]!s_wq_close($A55,BN$48,3)</f>
        <v>6.4992862107860994</v>
      </c>
      <c r="BO55" s="18">
        <f>[1]!s_wq_close($A55,BO$48,3)</f>
        <v>6.5186870651466542</v>
      </c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  <c r="JG55" s="21"/>
      <c r="JH55" s="21"/>
      <c r="JI55" s="21"/>
      <c r="JJ55" s="21"/>
      <c r="JK55" s="21"/>
      <c r="JL55" s="21"/>
      <c r="JM55" s="21"/>
      <c r="JN55" s="21"/>
      <c r="JO55" s="21"/>
      <c r="JP55" s="21"/>
      <c r="JQ55" s="21"/>
      <c r="JR55" s="21"/>
      <c r="JS55" s="21"/>
      <c r="JT55" s="21"/>
      <c r="JU55" s="21"/>
      <c r="JV55" s="21"/>
      <c r="JW55" s="21"/>
      <c r="JX55" s="21"/>
      <c r="JY55" s="21"/>
      <c r="JZ55" s="21"/>
      <c r="KA55" s="21"/>
      <c r="KB55" s="21"/>
      <c r="KC55" s="21"/>
      <c r="KD55" s="21"/>
      <c r="KE55" s="21"/>
      <c r="KF55" s="21"/>
      <c r="KG55" s="21"/>
      <c r="KH55" s="21"/>
      <c r="KI55" s="21"/>
      <c r="KJ55" s="21"/>
      <c r="KK55" s="21"/>
      <c r="KL55" s="21"/>
      <c r="KM55" s="21"/>
      <c r="KN55" s="21"/>
      <c r="KO55" s="21"/>
      <c r="KP55" s="21"/>
      <c r="KQ55" s="21"/>
      <c r="KR55" s="21"/>
      <c r="KS55" s="21"/>
      <c r="KT55" s="21"/>
      <c r="KU55" s="21"/>
      <c r="KV55" s="21"/>
      <c r="KW55" s="21"/>
      <c r="KX55" s="21"/>
      <c r="KY55" s="21"/>
      <c r="KZ55" s="21"/>
      <c r="LA55" s="21"/>
      <c r="LB55" s="21"/>
      <c r="LC55" s="21"/>
      <c r="LD55" s="21"/>
      <c r="LE55" s="21"/>
      <c r="LF55" s="21"/>
      <c r="LG55" s="21"/>
    </row>
    <row r="56" spans="1:319" x14ac:dyDescent="0.3">
      <c r="A56" s="5" t="s">
        <v>24</v>
      </c>
      <c r="B56" s="5" t="s">
        <v>25</v>
      </c>
      <c r="C56" s="3" t="s">
        <v>147</v>
      </c>
      <c r="D56" s="18">
        <v>16.135607333686828</v>
      </c>
      <c r="E56" s="18">
        <v>15.446730830113991</v>
      </c>
      <c r="F56" s="18">
        <v>15.52621658052624</v>
      </c>
      <c r="G56" s="18">
        <v>15.031638577961129</v>
      </c>
      <c r="H56" s="18">
        <v>14.92565757741146</v>
      </c>
      <c r="I56" s="18">
        <v>16.232756584190689</v>
      </c>
      <c r="J56" s="18">
        <v>16.232756584190689</v>
      </c>
      <c r="K56" s="18">
        <v>16.294578834511327</v>
      </c>
      <c r="L56" s="18">
        <v>16.294578834511327</v>
      </c>
      <c r="M56" s="18">
        <v>16.294578834511327</v>
      </c>
      <c r="N56" s="18">
        <v>14.9874798277321</v>
      </c>
      <c r="O56" s="18">
        <v>15.755842081717187</v>
      </c>
      <c r="P56" s="18">
        <v>15.66752458125913</v>
      </c>
      <c r="Q56" s="18">
        <v>16.056121583274578</v>
      </c>
      <c r="R56" s="18">
        <v>15.543880080617855</v>
      </c>
      <c r="S56" s="18">
        <v>15.800000831946216</v>
      </c>
      <c r="T56" s="18">
        <v>16.109112083549409</v>
      </c>
      <c r="U56" s="18">
        <v>15.747010331671381</v>
      </c>
      <c r="V56" s="18">
        <v>15.658692831213326</v>
      </c>
      <c r="W56" s="18">
        <v>15.225937078968851</v>
      </c>
      <c r="X56" s="18">
        <v>15.411403829930769</v>
      </c>
      <c r="Y56" s="18">
        <v>15.66752458125913</v>
      </c>
      <c r="Z56" s="18">
        <v>15.905981832495884</v>
      </c>
      <c r="AA56" s="18">
        <v>15.888318332404271</v>
      </c>
      <c r="AB56" s="18">
        <v>15.694019831396549</v>
      </c>
      <c r="AC56" s="18">
        <v>15.28</v>
      </c>
      <c r="AD56" s="18">
        <v>15.92</v>
      </c>
      <c r="AE56" s="18">
        <v>15.45</v>
      </c>
      <c r="AF56" s="18">
        <v>15.71</v>
      </c>
      <c r="AG56" s="18">
        <v>15.63</v>
      </c>
      <c r="AH56" s="18">
        <v>15.7</v>
      </c>
      <c r="AI56" s="18">
        <v>15.73</v>
      </c>
      <c r="AJ56" s="18">
        <v>16.36</v>
      </c>
      <c r="AK56" s="18">
        <v>16.420000000000002</v>
      </c>
      <c r="AL56" s="18">
        <v>16.34</v>
      </c>
      <c r="AM56" s="18">
        <v>16.48</v>
      </c>
      <c r="AN56" s="18">
        <v>16.559999999999999</v>
      </c>
      <c r="AO56" s="18">
        <v>16.399999999999999</v>
      </c>
      <c r="AP56" s="18">
        <v>16.48</v>
      </c>
      <c r="AQ56" s="18">
        <v>16.489999999999998</v>
      </c>
      <c r="AR56" s="18">
        <v>16.489999999999998</v>
      </c>
      <c r="AS56" s="18">
        <v>16.46</v>
      </c>
      <c r="AT56" s="18">
        <v>16.3</v>
      </c>
      <c r="AU56" s="18">
        <v>16.29</v>
      </c>
      <c r="AV56" s="18">
        <v>16.399999999999999</v>
      </c>
      <c r="AW56" s="18">
        <v>16.59</v>
      </c>
      <c r="AX56" s="18">
        <v>16.600000000000001</v>
      </c>
      <c r="AY56" s="18">
        <v>17.09</v>
      </c>
      <c r="AZ56" s="18">
        <v>17.100000000000001</v>
      </c>
      <c r="BA56" s="18">
        <v>17.34</v>
      </c>
      <c r="BB56" s="18">
        <v>16.66</v>
      </c>
      <c r="BC56" s="18">
        <v>16.190000000000001</v>
      </c>
      <c r="BD56" s="18">
        <v>16.21</v>
      </c>
      <c r="BE56" s="18">
        <v>16.18</v>
      </c>
      <c r="BF56" s="18">
        <v>16.27</v>
      </c>
      <c r="BG56" s="18">
        <v>16.600000000000001</v>
      </c>
      <c r="BH56" s="18">
        <v>16.739999999999998</v>
      </c>
      <c r="BI56" s="18">
        <v>16.63</v>
      </c>
      <c r="BJ56" s="18">
        <f>[1]!s_wq_close($A56,BJ$48,3)</f>
        <v>12.74498992333209</v>
      </c>
      <c r="BK56" s="18">
        <f>[1]!s_wq_close($A56,BK$48,3)</f>
        <v>12.638655084877591</v>
      </c>
      <c r="BL56" s="18">
        <f>[1]!s_wq_close($A56,BL$48,3)</f>
        <v>12.69182250410484</v>
      </c>
      <c r="BM56" s="18">
        <f>[1]!s_wq_close($A56,BM$48,3)</f>
        <v>12.418390062364701</v>
      </c>
      <c r="BN56" s="18">
        <f>[1]!s_wq_close($A56,BN$48,3)</f>
        <v>12.327245915117986</v>
      </c>
      <c r="BO56" s="18">
        <f>[1]!s_wq_close($A56,BO$48,3)</f>
        <v>12.304459878306307</v>
      </c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</row>
    <row r="57" spans="1:319" x14ac:dyDescent="0.3">
      <c r="A57" s="5" t="s">
        <v>18</v>
      </c>
      <c r="B57" s="5" t="s">
        <v>19</v>
      </c>
      <c r="C57" s="3" t="s">
        <v>172</v>
      </c>
      <c r="D57" s="18">
        <v>9.2794608546501518</v>
      </c>
      <c r="E57" s="18">
        <v>8.37461716135439</v>
      </c>
      <c r="F57" s="18">
        <v>8.1532192363990443</v>
      </c>
      <c r="G57" s="18">
        <v>8.1820972266106118</v>
      </c>
      <c r="H57" s="18">
        <v>8.2687311972453124</v>
      </c>
      <c r="I57" s="18">
        <v>8.1147152494502883</v>
      </c>
      <c r="J57" s="18">
        <v>8.1147152494502883</v>
      </c>
      <c r="K57" s="18">
        <v>8.1917232233478003</v>
      </c>
      <c r="L57" s="18">
        <v>8.0679925834886284</v>
      </c>
      <c r="M57" s="18">
        <v>9.0582877020395802</v>
      </c>
      <c r="N57" s="18">
        <v>8.854403412926148</v>
      </c>
      <c r="O57" s="18">
        <v>8.8641121885982166</v>
      </c>
      <c r="P57" s="18">
        <v>8.8252770859099439</v>
      </c>
      <c r="Q57" s="18">
        <v>8.9709087209909661</v>
      </c>
      <c r="R57" s="18">
        <v>8.7281893291892629</v>
      </c>
      <c r="S57" s="18">
        <v>8.941782393974762</v>
      </c>
      <c r="T57" s="18">
        <v>9.1262491317440571</v>
      </c>
      <c r="U57" s="18">
        <v>9.0291613750233761</v>
      </c>
      <c r="V57" s="18">
        <v>8.9903262723351016</v>
      </c>
      <c r="W57" s="18">
        <v>8.9223648426306248</v>
      </c>
      <c r="X57" s="18">
        <v>8.7378981048613298</v>
      </c>
      <c r="Y57" s="18">
        <v>8.6505191238127175</v>
      </c>
      <c r="Z57" s="18">
        <v>8.7281893291892629</v>
      </c>
      <c r="AA57" s="18">
        <v>8.7378981048613298</v>
      </c>
      <c r="AB57" s="18">
        <v>8.8155683102378752</v>
      </c>
      <c r="AC57" s="18">
        <v>8.7363325725266154</v>
      </c>
      <c r="AD57" s="18">
        <v>8.8252771349165915</v>
      </c>
      <c r="AE57" s="18">
        <v>8.8252771349165915</v>
      </c>
      <c r="AF57" s="18">
        <v>9.1415244678587317</v>
      </c>
      <c r="AG57" s="18">
        <v>9.111876280395407</v>
      </c>
      <c r="AH57" s="18">
        <v>9.0525799054687557</v>
      </c>
      <c r="AI57" s="18">
        <v>9.190938113630942</v>
      </c>
      <c r="AJ57" s="18">
        <v>9.3787099675653369</v>
      </c>
      <c r="AK57" s="18">
        <v>9.2304690302487096</v>
      </c>
      <c r="AL57" s="18">
        <v>9.190938113630942</v>
      </c>
      <c r="AM57" s="18">
        <v>9.2008208427853848</v>
      </c>
      <c r="AN57" s="18">
        <v>9.190938113630942</v>
      </c>
      <c r="AO57" s="18">
        <v>9.2008208427853848</v>
      </c>
      <c r="AP57" s="18">
        <v>9.2699999468664771</v>
      </c>
      <c r="AQ57" s="18">
        <v>9.26</v>
      </c>
      <c r="AR57" s="18">
        <v>9.26</v>
      </c>
      <c r="AS57" s="18">
        <v>9.24</v>
      </c>
      <c r="AT57" s="18">
        <v>9.2899999999999991</v>
      </c>
      <c r="AU57" s="18">
        <v>9.31</v>
      </c>
      <c r="AV57" s="18">
        <v>9.16</v>
      </c>
      <c r="AW57" s="18">
        <v>9.1999999999999993</v>
      </c>
      <c r="AX57" s="18">
        <v>9.1999999999999993</v>
      </c>
      <c r="AY57" s="18">
        <v>9.41</v>
      </c>
      <c r="AZ57" s="18">
        <v>9.43</v>
      </c>
      <c r="BA57" s="18">
        <v>9.7200000000000006</v>
      </c>
      <c r="BB57" s="18">
        <v>9.33</v>
      </c>
      <c r="BC57" s="18">
        <v>9.16</v>
      </c>
      <c r="BD57" s="18">
        <v>9.08</v>
      </c>
      <c r="BE57" s="18">
        <v>9.01</v>
      </c>
      <c r="BF57" s="18">
        <v>9.08</v>
      </c>
      <c r="BG57" s="18">
        <v>9.2200000000000006</v>
      </c>
      <c r="BH57" s="18">
        <v>9.25</v>
      </c>
      <c r="BI57" s="18">
        <v>9.17</v>
      </c>
      <c r="BJ57" s="18">
        <f>[1]!s_wq_close($A57,BJ$48,3)</f>
        <v>8.8008872302169827</v>
      </c>
      <c r="BK57" s="18">
        <f>[1]!s_wq_close($A57,BK$48,3)</f>
        <v>8.723601722157996</v>
      </c>
      <c r="BL57" s="18">
        <f>[1]!s_wq_close($A57,BL$48,3)</f>
        <v>8.7622444761874902</v>
      </c>
      <c r="BM57" s="18">
        <f>[1]!s_wq_close($A57,BM$48,3)</f>
        <v>8.6656375911137591</v>
      </c>
      <c r="BN57" s="18">
        <f>[1]!s_wq_close($A57,BN$48,3)</f>
        <v>8.5400486405179059</v>
      </c>
      <c r="BO57" s="18">
        <f>[1]!s_wq_close($A57,BO$48,3)</f>
        <v>8.5110665749957874</v>
      </c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1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</row>
    <row r="58" spans="1:319" x14ac:dyDescent="0.3">
      <c r="A58" s="5" t="s">
        <v>16</v>
      </c>
      <c r="B58" s="5" t="s">
        <v>17</v>
      </c>
      <c r="C58" s="3" t="s">
        <v>147</v>
      </c>
      <c r="D58" s="18">
        <v>16.425650152810814</v>
      </c>
      <c r="E58" s="18">
        <v>15.819431078629748</v>
      </c>
      <c r="F58" s="18">
        <v>14.847556054942638</v>
      </c>
      <c r="G58" s="18">
        <v>14.453032530475594</v>
      </c>
      <c r="H58" s="18">
        <v>13.914171131203537</v>
      </c>
      <c r="I58" s="18">
        <v>13.875681031255532</v>
      </c>
      <c r="J58" s="18">
        <v>13.875681031255532</v>
      </c>
      <c r="K58" s="18">
        <v>13.885303556242532</v>
      </c>
      <c r="L58" s="18">
        <v>13.702475581489512</v>
      </c>
      <c r="M58" s="18">
        <v>14.809065954994635</v>
      </c>
      <c r="N58" s="18">
        <v>14.597370405280611</v>
      </c>
      <c r="O58" s="18">
        <v>14.828311004968636</v>
      </c>
      <c r="P58" s="18">
        <v>14.886046154890643</v>
      </c>
      <c r="Q58" s="18">
        <v>15.020761504708657</v>
      </c>
      <c r="R58" s="18">
        <v>14.818688479981637</v>
      </c>
      <c r="S58" s="18">
        <v>15.242079579409682</v>
      </c>
      <c r="T58" s="18">
        <v>15.521132804032712</v>
      </c>
      <c r="U58" s="18">
        <v>15.511510279045712</v>
      </c>
      <c r="V58" s="18">
        <v>15.415285029175701</v>
      </c>
      <c r="W58" s="18">
        <v>15.338304829279693</v>
      </c>
      <c r="X58" s="18">
        <v>15.415285029175701</v>
      </c>
      <c r="Y58" s="18">
        <v>15.174721904500675</v>
      </c>
      <c r="Z58" s="18">
        <v>15.550000378993717</v>
      </c>
      <c r="AA58" s="18">
        <v>15.4</v>
      </c>
      <c r="AB58" s="18">
        <v>15.43</v>
      </c>
      <c r="AC58" s="18">
        <v>15.25</v>
      </c>
      <c r="AD58" s="18">
        <v>15.35</v>
      </c>
      <c r="AE58" s="18">
        <v>15.23</v>
      </c>
      <c r="AF58" s="18">
        <v>15.53</v>
      </c>
      <c r="AG58" s="18">
        <v>15.46</v>
      </c>
      <c r="AH58" s="18">
        <v>15.46</v>
      </c>
      <c r="AI58" s="18">
        <v>15.51</v>
      </c>
      <c r="AJ58" s="18">
        <v>16.18</v>
      </c>
      <c r="AK58" s="18">
        <v>16.04</v>
      </c>
      <c r="AL58" s="18">
        <v>15.93</v>
      </c>
      <c r="AM58" s="18">
        <v>16.05</v>
      </c>
      <c r="AN58" s="18">
        <v>15.97</v>
      </c>
      <c r="AO58" s="18">
        <v>15.73</v>
      </c>
      <c r="AP58" s="18">
        <v>15.98</v>
      </c>
      <c r="AQ58" s="18">
        <v>15.97</v>
      </c>
      <c r="AR58" s="18">
        <v>15.97</v>
      </c>
      <c r="AS58" s="18">
        <v>16.09</v>
      </c>
      <c r="AT58" s="18">
        <v>16.239999999999998</v>
      </c>
      <c r="AU58" s="18">
        <v>16.27</v>
      </c>
      <c r="AV58" s="18">
        <v>16.36</v>
      </c>
      <c r="AW58" s="18">
        <v>16.29</v>
      </c>
      <c r="AX58" s="18">
        <v>16.23</v>
      </c>
      <c r="AY58" s="18">
        <v>16.899999999999999</v>
      </c>
      <c r="AZ58" s="18">
        <v>16.87</v>
      </c>
      <c r="BA58" s="18">
        <v>17.2</v>
      </c>
      <c r="BB58" s="18">
        <v>16.5</v>
      </c>
      <c r="BC58" s="18">
        <v>16.05</v>
      </c>
      <c r="BD58" s="18">
        <v>16.14</v>
      </c>
      <c r="BE58" s="18">
        <v>16.170000000000002</v>
      </c>
      <c r="BF58" s="18">
        <v>16.260000000000002</v>
      </c>
      <c r="BG58" s="18">
        <v>16.78</v>
      </c>
      <c r="BH58" s="18">
        <v>17.07</v>
      </c>
      <c r="BI58" s="18">
        <v>16.73</v>
      </c>
      <c r="BJ58" s="18">
        <f>[1]!s_wq_close($A58,BJ$48,3)</f>
        <v>16.141886125940083</v>
      </c>
      <c r="BK58" s="18">
        <f>[1]!s_wq_close($A58,BK$48,3)</f>
        <v>16.074467747132456</v>
      </c>
      <c r="BL58" s="18">
        <f>[1]!s_wq_close($A58,BL$48,3)</f>
        <v>16.27672288355533</v>
      </c>
      <c r="BM58" s="18">
        <f>[1]!s_wq_close($A58,BM$48,3)</f>
        <v>15.872212610709578</v>
      </c>
      <c r="BN58" s="18">
        <f>[1]!s_wq_close($A58,BN$48,3)</f>
        <v>15.804794231901953</v>
      </c>
      <c r="BO58" s="18">
        <f>[1]!s_wq_close($A58,BO$48,3)</f>
        <v>15.766269444011883</v>
      </c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  <c r="JG58" s="21"/>
      <c r="JH58" s="21"/>
      <c r="JI58" s="21"/>
      <c r="JJ58" s="21"/>
      <c r="JK58" s="21"/>
      <c r="JL58" s="21"/>
      <c r="JM58" s="21"/>
      <c r="JN58" s="21"/>
      <c r="JO58" s="21"/>
      <c r="JP58" s="21"/>
      <c r="JQ58" s="21"/>
      <c r="JR58" s="21"/>
      <c r="JS58" s="21"/>
      <c r="JT58" s="21"/>
      <c r="JU58" s="21"/>
      <c r="JV58" s="21"/>
      <c r="JW58" s="21"/>
      <c r="JX58" s="21"/>
      <c r="JY58" s="21"/>
      <c r="JZ58" s="21"/>
      <c r="KA58" s="21"/>
      <c r="KB58" s="21"/>
      <c r="KC58" s="21"/>
      <c r="KD58" s="21"/>
      <c r="KE58" s="21"/>
      <c r="KF58" s="21"/>
      <c r="KG58" s="21"/>
      <c r="KH58" s="21"/>
      <c r="KI58" s="21"/>
      <c r="KJ58" s="21"/>
      <c r="KK58" s="21"/>
      <c r="KL58" s="21"/>
      <c r="KM58" s="21"/>
      <c r="KN58" s="21"/>
      <c r="KO58" s="21"/>
      <c r="KP58" s="21"/>
      <c r="KQ58" s="21"/>
      <c r="KR58" s="21"/>
      <c r="KS58" s="21"/>
      <c r="KT58" s="21"/>
      <c r="KU58" s="21"/>
      <c r="KV58" s="21"/>
      <c r="KW58" s="21"/>
      <c r="KX58" s="21"/>
      <c r="KY58" s="21"/>
      <c r="KZ58" s="21"/>
      <c r="LA58" s="21"/>
      <c r="LB58" s="21"/>
      <c r="LC58" s="21"/>
      <c r="LD58" s="21"/>
      <c r="LE58" s="21"/>
      <c r="LF58" s="21"/>
      <c r="LG58" s="21"/>
    </row>
    <row r="59" spans="1:319" x14ac:dyDescent="0.3">
      <c r="A59" s="5" t="s">
        <v>10</v>
      </c>
      <c r="B59" s="5" t="s">
        <v>11</v>
      </c>
      <c r="C59" s="3" t="s">
        <v>113</v>
      </c>
      <c r="D59" s="18">
        <v>4.0334353170596904</v>
      </c>
      <c r="E59" s="18">
        <v>3.8336661150355078</v>
      </c>
      <c r="F59" s="18">
        <v>3.5197430832832208</v>
      </c>
      <c r="G59" s="18">
        <v>3.529255902427229</v>
      </c>
      <c r="H59" s="18">
        <v>3.396076434411107</v>
      </c>
      <c r="I59" s="18">
        <v>3.3294867004030464</v>
      </c>
      <c r="J59" s="18">
        <v>3.3294867004030464</v>
      </c>
      <c r="K59" s="18">
        <v>3.3770507961230898</v>
      </c>
      <c r="L59" s="18">
        <v>3.2628969663949858</v>
      </c>
      <c r="M59" s="18">
        <v>3.5482815407152466</v>
      </c>
      <c r="N59" s="18">
        <v>3.5007174449952032</v>
      </c>
      <c r="O59" s="18">
        <v>3.5577943598592556</v>
      </c>
      <c r="P59" s="18">
        <v>3.5197430832832208</v>
      </c>
      <c r="Q59" s="18">
        <v>3.59584563643529</v>
      </c>
      <c r="R59" s="18">
        <v>3.538768721571238</v>
      </c>
      <c r="S59" s="18">
        <v>3.59584563643529</v>
      </c>
      <c r="T59" s="18">
        <v>3.4912046258511942</v>
      </c>
      <c r="U59" s="18">
        <v>3.472178987563177</v>
      </c>
      <c r="V59" s="18">
        <v>3.4531533492751594</v>
      </c>
      <c r="W59" s="18">
        <v>3.3675379769790812</v>
      </c>
      <c r="X59" s="18">
        <v>3.3580251578350722</v>
      </c>
      <c r="Y59" s="18">
        <v>3.3770507961230898</v>
      </c>
      <c r="Z59" s="18">
        <v>3.538768721571238</v>
      </c>
      <c r="AA59" s="18">
        <v>3.5197430832832208</v>
      </c>
      <c r="AB59" s="18">
        <v>3.4626661684191684</v>
      </c>
      <c r="AC59" s="18">
        <v>3.4626661684191684</v>
      </c>
      <c r="AD59" s="18">
        <v>3.6243840938673162</v>
      </c>
      <c r="AE59" s="18">
        <v>3.6338969130113248</v>
      </c>
      <c r="AF59" s="18">
        <v>3.82</v>
      </c>
      <c r="AG59" s="18">
        <v>3.82</v>
      </c>
      <c r="AH59" s="18">
        <v>3.84</v>
      </c>
      <c r="AI59" s="18">
        <v>3.84</v>
      </c>
      <c r="AJ59" s="18">
        <v>4.0599999999999996</v>
      </c>
      <c r="AK59" s="18">
        <v>4.05</v>
      </c>
      <c r="AL59" s="18">
        <v>3.96</v>
      </c>
      <c r="AM59" s="18">
        <v>3.93</v>
      </c>
      <c r="AN59" s="18">
        <v>3.85</v>
      </c>
      <c r="AO59" s="18">
        <v>3.73</v>
      </c>
      <c r="AP59" s="18">
        <v>3.79</v>
      </c>
      <c r="AQ59" s="18">
        <v>3.79</v>
      </c>
      <c r="AR59" s="18">
        <v>3.79</v>
      </c>
      <c r="AS59" s="18">
        <v>3.77</v>
      </c>
      <c r="AT59" s="18">
        <v>3.82</v>
      </c>
      <c r="AU59" s="18">
        <v>3.82</v>
      </c>
      <c r="AV59" s="18">
        <v>3.85</v>
      </c>
      <c r="AW59" s="18">
        <v>3.91</v>
      </c>
      <c r="AX59" s="18">
        <v>3.86</v>
      </c>
      <c r="AY59" s="18">
        <v>4.1399999999999997</v>
      </c>
      <c r="AZ59" s="18">
        <v>4.08</v>
      </c>
      <c r="BA59" s="18">
        <v>4.1900000000000004</v>
      </c>
      <c r="BB59" s="18">
        <v>3.95</v>
      </c>
      <c r="BC59" s="18">
        <v>3.89</v>
      </c>
      <c r="BD59" s="18">
        <v>3.91</v>
      </c>
      <c r="BE59" s="18">
        <v>3.92</v>
      </c>
      <c r="BF59" s="18">
        <v>3.92</v>
      </c>
      <c r="BG59" s="18">
        <v>4</v>
      </c>
      <c r="BH59" s="18">
        <v>4.08</v>
      </c>
      <c r="BI59" s="18">
        <v>4.03</v>
      </c>
      <c r="BJ59" s="18">
        <f>[1]!s_wq_close($A59,BJ$48,3)</f>
        <v>3.9787598012570715</v>
      </c>
      <c r="BK59" s="18">
        <f>[1]!s_wq_close($A59,BK$48,3)</f>
        <v>3.9982635257730372</v>
      </c>
      <c r="BL59" s="18">
        <f>[1]!s_wq_close($A59,BL$48,3)</f>
        <v>4.0567746993209362</v>
      </c>
      <c r="BM59" s="18">
        <f>[1]!s_wq_close($A59,BM$48,3)</f>
        <v>4.0567746993209362</v>
      </c>
      <c r="BN59" s="18">
        <f>[1]!s_wq_close($A59,BN$48,3)</f>
        <v>4.0372709748049695</v>
      </c>
      <c r="BO59" s="18">
        <f>[1]!s_wq_close($A59,BO$48,3)</f>
        <v>4.0177672502890038</v>
      </c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  <c r="JB59" s="21"/>
      <c r="JC59" s="21"/>
      <c r="JD59" s="21"/>
      <c r="JE59" s="21"/>
      <c r="JF59" s="21"/>
      <c r="JG59" s="21"/>
      <c r="JH59" s="21"/>
      <c r="JI59" s="21"/>
      <c r="JJ59" s="21"/>
      <c r="JK59" s="21"/>
      <c r="JL59" s="21"/>
      <c r="JM59" s="21"/>
      <c r="JN59" s="21"/>
      <c r="JO59" s="21"/>
      <c r="JP59" s="21"/>
      <c r="JQ59" s="21"/>
      <c r="JR59" s="21"/>
      <c r="JS59" s="21"/>
      <c r="JT59" s="21"/>
      <c r="JU59" s="21"/>
      <c r="JV59" s="21"/>
      <c r="JW59" s="21"/>
      <c r="JX59" s="21"/>
      <c r="JY59" s="21"/>
      <c r="JZ59" s="21"/>
      <c r="KA59" s="21"/>
      <c r="KB59" s="21"/>
      <c r="KC59" s="21"/>
      <c r="KD59" s="21"/>
      <c r="KE59" s="21"/>
      <c r="KF59" s="21"/>
      <c r="KG59" s="21"/>
      <c r="KH59" s="21"/>
      <c r="KI59" s="21"/>
      <c r="KJ59" s="21"/>
      <c r="KK59" s="21"/>
      <c r="KL59" s="21"/>
      <c r="KM59" s="21"/>
      <c r="KN59" s="21"/>
      <c r="KO59" s="21"/>
      <c r="KP59" s="21"/>
      <c r="KQ59" s="21"/>
      <c r="KR59" s="21"/>
      <c r="KS59" s="21"/>
      <c r="KT59" s="21"/>
      <c r="KU59" s="21"/>
      <c r="KV59" s="21"/>
      <c r="KW59" s="21"/>
      <c r="KX59" s="21"/>
      <c r="KY59" s="21"/>
      <c r="KZ59" s="21"/>
      <c r="LA59" s="21"/>
      <c r="LB59" s="21"/>
      <c r="LC59" s="21"/>
      <c r="LD59" s="21"/>
      <c r="LE59" s="21"/>
      <c r="LF59" s="21"/>
      <c r="LG59" s="21"/>
    </row>
    <row r="60" spans="1:319" x14ac:dyDescent="0.3">
      <c r="A60" s="5" t="s">
        <v>20</v>
      </c>
      <c r="B60" s="5" t="s">
        <v>21</v>
      </c>
      <c r="C60" s="3" t="s">
        <v>147</v>
      </c>
      <c r="D60" s="18">
        <v>11.703833266338474</v>
      </c>
      <c r="E60" s="18">
        <v>10.440899034138853</v>
      </c>
      <c r="F60" s="18">
        <v>9.4768271011620424</v>
      </c>
      <c r="G60" s="18">
        <v>9.5732342944597235</v>
      </c>
      <c r="H60" s="18">
        <v>9.1876055212689991</v>
      </c>
      <c r="I60" s="18">
        <v>9.158683363279696</v>
      </c>
      <c r="J60" s="18">
        <v>9.158683363279696</v>
      </c>
      <c r="K60" s="18">
        <v>9.1972462405987674</v>
      </c>
      <c r="L60" s="18">
        <v>8.9947911346736369</v>
      </c>
      <c r="M60" s="18">
        <v>9.9010187516718382</v>
      </c>
      <c r="N60" s="18">
        <v>9.7467672423955491</v>
      </c>
      <c r="O60" s="18">
        <v>9.9395816289909114</v>
      </c>
      <c r="P60" s="18">
        <v>9.775689400384854</v>
      </c>
      <c r="Q60" s="18">
        <v>9.8624558743527668</v>
      </c>
      <c r="R60" s="18">
        <v>9.7949708390443906</v>
      </c>
      <c r="S60" s="18">
        <v>9.987785225639751</v>
      </c>
      <c r="T60" s="18">
        <v>9.775689400384854</v>
      </c>
      <c r="U60" s="18">
        <v>9.8046115583741589</v>
      </c>
      <c r="V60" s="18">
        <v>9.7467672423955491</v>
      </c>
      <c r="W60" s="18">
        <v>9.6117971717787967</v>
      </c>
      <c r="X60" s="18">
        <v>9.5828750137894918</v>
      </c>
      <c r="Y60" s="18">
        <v>9.5635935751299552</v>
      </c>
      <c r="Z60" s="18">
        <v>9.7949708390443906</v>
      </c>
      <c r="AA60" s="18">
        <v>9.7467672423955491</v>
      </c>
      <c r="AB60" s="18">
        <v>9.5732342944597235</v>
      </c>
      <c r="AC60" s="18">
        <v>9.496108539821579</v>
      </c>
      <c r="AD60" s="18">
        <v>9.5539528558001869</v>
      </c>
      <c r="AE60" s="18">
        <v>9.64</v>
      </c>
      <c r="AF60" s="18">
        <v>9.8800000000000008</v>
      </c>
      <c r="AG60" s="18">
        <v>9.8699999999999992</v>
      </c>
      <c r="AH60" s="18">
        <v>9.92</v>
      </c>
      <c r="AI60" s="18">
        <v>10.06</v>
      </c>
      <c r="AJ60" s="18">
        <v>10.66</v>
      </c>
      <c r="AK60" s="18">
        <v>10.59</v>
      </c>
      <c r="AL60" s="18">
        <v>10.42</v>
      </c>
      <c r="AM60" s="18">
        <v>10.46</v>
      </c>
      <c r="AN60" s="18">
        <v>10.36</v>
      </c>
      <c r="AO60" s="18">
        <v>9.99</v>
      </c>
      <c r="AP60" s="18">
        <v>10.14</v>
      </c>
      <c r="AQ60" s="18">
        <v>10.050000000000001</v>
      </c>
      <c r="AR60" s="18">
        <v>10.050000000000001</v>
      </c>
      <c r="AS60" s="18">
        <v>10.25</v>
      </c>
      <c r="AT60" s="18">
        <v>10.37</v>
      </c>
      <c r="AU60" s="18">
        <v>10.45</v>
      </c>
      <c r="AV60" s="18">
        <v>10.68</v>
      </c>
      <c r="AW60" s="18">
        <v>10.94</v>
      </c>
      <c r="AX60" s="18">
        <v>10.95</v>
      </c>
      <c r="AY60" s="18">
        <v>12.04</v>
      </c>
      <c r="AZ60" s="18">
        <v>11.59</v>
      </c>
      <c r="BA60" s="18">
        <v>11.89</v>
      </c>
      <c r="BB60" s="18">
        <v>10.97</v>
      </c>
      <c r="BC60" s="18">
        <v>10.62</v>
      </c>
      <c r="BD60" s="18">
        <v>10.85</v>
      </c>
      <c r="BE60" s="18">
        <v>11.01</v>
      </c>
      <c r="BF60" s="18">
        <v>10.95</v>
      </c>
      <c r="BG60" s="18">
        <v>11.37</v>
      </c>
      <c r="BH60" s="18">
        <v>11.59</v>
      </c>
      <c r="BI60" s="18">
        <v>11.49</v>
      </c>
      <c r="BJ60" s="18">
        <f>[1]!s_wq_close($A60,BJ$48,3)</f>
        <v>9.5396743880106687</v>
      </c>
      <c r="BK60" s="18">
        <f>[1]!s_wq_close($A60,BK$48,3)</f>
        <v>9.5150664575170882</v>
      </c>
      <c r="BL60" s="18">
        <f>[1]!s_wq_close($A60,BL$48,3)</f>
        <v>9.6217008229892631</v>
      </c>
      <c r="BM60" s="18">
        <f>[1]!s_wq_close($A60,BM$48,3)</f>
        <v>9.3756215180534763</v>
      </c>
      <c r="BN60" s="18">
        <f>[1]!s_wq_close($A60,BN$48,3)</f>
        <v>9.3346083005641791</v>
      </c>
      <c r="BO60" s="18">
        <f>[1]!s_wq_close($A60,BO$48,3)</f>
        <v>9.2525818655855829</v>
      </c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  <c r="JB60" s="21"/>
      <c r="JC60" s="21"/>
      <c r="JD60" s="21"/>
      <c r="JE60" s="21"/>
      <c r="JF60" s="21"/>
      <c r="JG60" s="21"/>
      <c r="JH60" s="21"/>
      <c r="JI60" s="21"/>
      <c r="JJ60" s="21"/>
      <c r="JK60" s="21"/>
      <c r="JL60" s="21"/>
      <c r="JM60" s="21"/>
      <c r="JN60" s="21"/>
      <c r="JO60" s="21"/>
      <c r="JP60" s="21"/>
      <c r="JQ60" s="21"/>
      <c r="JR60" s="21"/>
      <c r="JS60" s="21"/>
      <c r="JT60" s="21"/>
      <c r="JU60" s="21"/>
      <c r="JV60" s="21"/>
      <c r="JW60" s="21"/>
      <c r="JX60" s="21"/>
      <c r="JY60" s="21"/>
      <c r="JZ60" s="21"/>
      <c r="KA60" s="21"/>
      <c r="KB60" s="21"/>
      <c r="KC60" s="21"/>
      <c r="KD60" s="21"/>
      <c r="KE60" s="21"/>
      <c r="KF60" s="21"/>
      <c r="KG60" s="21"/>
      <c r="KH60" s="21"/>
      <c r="KI60" s="21"/>
      <c r="KJ60" s="21"/>
      <c r="KK60" s="21"/>
      <c r="KL60" s="21"/>
      <c r="KM60" s="21"/>
      <c r="KN60" s="21"/>
      <c r="KO60" s="21"/>
      <c r="KP60" s="21"/>
      <c r="KQ60" s="21"/>
      <c r="KR60" s="21"/>
      <c r="KS60" s="21"/>
      <c r="KT60" s="21"/>
      <c r="KU60" s="21"/>
      <c r="KV60" s="21"/>
      <c r="KW60" s="21"/>
      <c r="KX60" s="21"/>
      <c r="KY60" s="21"/>
      <c r="KZ60" s="21"/>
      <c r="LA60" s="21"/>
      <c r="LB60" s="21"/>
      <c r="LC60" s="21"/>
      <c r="LD60" s="21"/>
      <c r="LE60" s="21"/>
      <c r="LF60" s="21"/>
      <c r="LG60" s="21"/>
    </row>
    <row r="61" spans="1:319" x14ac:dyDescent="0.3">
      <c r="A61" s="5" t="s">
        <v>32</v>
      </c>
      <c r="B61" s="5" t="s">
        <v>33</v>
      </c>
      <c r="C61" s="3" t="s">
        <v>147</v>
      </c>
      <c r="D61" s="18">
        <v>9.8423658818556294</v>
      </c>
      <c r="E61" s="18">
        <v>9.1281992165333268</v>
      </c>
      <c r="F61" s="18">
        <v>8.5864176083577881</v>
      </c>
      <c r="G61" s="18">
        <v>8.5371647348872841</v>
      </c>
      <c r="H61" s="18">
        <v>8.2088122450839265</v>
      </c>
      <c r="I61" s="18">
        <v>8.1431417471232557</v>
      </c>
      <c r="J61" s="18">
        <v>8.1431417471232557</v>
      </c>
      <c r="K61" s="18">
        <v>8.2416474940642619</v>
      </c>
      <c r="L61" s="18">
        <v>8.0364271879371643</v>
      </c>
      <c r="M61" s="18">
        <v>8.5371647348872841</v>
      </c>
      <c r="N61" s="18">
        <v>8.3401532410052699</v>
      </c>
      <c r="O61" s="18">
        <v>8.6520881063184589</v>
      </c>
      <c r="P61" s="18">
        <v>8.6931321675438795</v>
      </c>
      <c r="Q61" s="18">
        <v>8.7505938532594669</v>
      </c>
      <c r="R61" s="18">
        <v>8.6767145430537109</v>
      </c>
      <c r="S61" s="18">
        <v>8.9311877226513143</v>
      </c>
      <c r="T61" s="18">
        <v>8.6602969185635441</v>
      </c>
      <c r="U61" s="18">
        <v>8.6767145430537109</v>
      </c>
      <c r="V61" s="18">
        <v>8.6356704818282921</v>
      </c>
      <c r="W61" s="18">
        <v>8.4961206736618653</v>
      </c>
      <c r="X61" s="18">
        <v>8.4550766124364465</v>
      </c>
      <c r="Y61" s="18">
        <v>8.4304501757011927</v>
      </c>
      <c r="Z61" s="18">
        <v>8.6192528573381235</v>
      </c>
      <c r="AA61" s="18">
        <v>8.6192528573381235</v>
      </c>
      <c r="AB61" s="18">
        <v>8.58</v>
      </c>
      <c r="AC61" s="18">
        <v>8.57</v>
      </c>
      <c r="AD61" s="18">
        <v>8.7100000000000009</v>
      </c>
      <c r="AE61" s="18">
        <v>8.74</v>
      </c>
      <c r="AF61" s="18">
        <v>8.99</v>
      </c>
      <c r="AG61" s="18">
        <v>8.94</v>
      </c>
      <c r="AH61" s="18">
        <v>9.1999999999999993</v>
      </c>
      <c r="AI61" s="18">
        <v>9.0399999999999991</v>
      </c>
      <c r="AJ61" s="18">
        <v>9.5</v>
      </c>
      <c r="AK61" s="18">
        <v>9.51</v>
      </c>
      <c r="AL61" s="18">
        <v>9.4499999999999993</v>
      </c>
      <c r="AM61" s="18">
        <v>9.4499999999999993</v>
      </c>
      <c r="AN61" s="18">
        <v>9.3800000000000008</v>
      </c>
      <c r="AO61" s="18">
        <v>9.06</v>
      </c>
      <c r="AP61" s="18">
        <v>9.15</v>
      </c>
      <c r="AQ61" s="18">
        <v>9.07</v>
      </c>
      <c r="AR61" s="18">
        <v>9.07</v>
      </c>
      <c r="AS61" s="18">
        <v>9.09</v>
      </c>
      <c r="AT61" s="18">
        <v>9.1300000000000008</v>
      </c>
      <c r="AU61" s="18">
        <v>9.17</v>
      </c>
      <c r="AV61" s="18">
        <v>9.11</v>
      </c>
      <c r="AW61" s="18">
        <v>9.18</v>
      </c>
      <c r="AX61" s="18">
        <v>9.18</v>
      </c>
      <c r="AY61" s="18">
        <v>9.6199999999999992</v>
      </c>
      <c r="AZ61" s="18">
        <v>9.5500000000000007</v>
      </c>
      <c r="BA61" s="18">
        <v>9.65</v>
      </c>
      <c r="BB61" s="18">
        <v>9.25</v>
      </c>
      <c r="BC61" s="18">
        <v>9.08</v>
      </c>
      <c r="BD61" s="18">
        <v>9.1</v>
      </c>
      <c r="BE61" s="18">
        <v>9.1300000000000008</v>
      </c>
      <c r="BF61" s="18">
        <v>9.16</v>
      </c>
      <c r="BG61" s="18">
        <v>9.2200000000000006</v>
      </c>
      <c r="BH61" s="18">
        <v>9.33</v>
      </c>
      <c r="BI61" s="18">
        <v>9.26</v>
      </c>
      <c r="BJ61" s="18">
        <f>[1]!s_wq_close($A61,BJ$48,3)</f>
        <v>9.1939198188228861</v>
      </c>
      <c r="BK61" s="18">
        <f>[1]!s_wq_close($A61,BK$48,3)</f>
        <v>9.253044705117567</v>
      </c>
      <c r="BL61" s="18">
        <f>[1]!s_wq_close($A61,BL$48,3)</f>
        <v>9.3614403299911491</v>
      </c>
      <c r="BM61" s="18">
        <f>[1]!s_wq_close($A61,BM$48,3)</f>
        <v>9.2628988528333469</v>
      </c>
      <c r="BN61" s="18">
        <f>[1]!s_wq_close($A61,BN$48,3)</f>
        <v>9.2628988528333469</v>
      </c>
      <c r="BO61" s="18">
        <f>[1]!s_wq_close($A61,BO$48,3)</f>
        <v>9.1742115233913264</v>
      </c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  <c r="JB61" s="21"/>
      <c r="JC61" s="21"/>
      <c r="JD61" s="21"/>
      <c r="JE61" s="21"/>
      <c r="JF61" s="21"/>
      <c r="JG61" s="21"/>
      <c r="JH61" s="21"/>
      <c r="JI61" s="21"/>
      <c r="JJ61" s="21"/>
      <c r="JK61" s="21"/>
      <c r="JL61" s="21"/>
      <c r="JM61" s="21"/>
      <c r="JN61" s="21"/>
      <c r="JO61" s="21"/>
      <c r="JP61" s="21"/>
      <c r="JQ61" s="21"/>
      <c r="JR61" s="21"/>
      <c r="JS61" s="21"/>
      <c r="JT61" s="21"/>
      <c r="JU61" s="21"/>
      <c r="JV61" s="21"/>
      <c r="JW61" s="21"/>
      <c r="JX61" s="21"/>
      <c r="JY61" s="21"/>
      <c r="JZ61" s="21"/>
      <c r="KA61" s="21"/>
      <c r="KB61" s="21"/>
      <c r="KC61" s="21"/>
      <c r="KD61" s="21"/>
      <c r="KE61" s="21"/>
      <c r="KF61" s="21"/>
      <c r="KG61" s="21"/>
      <c r="KH61" s="21"/>
      <c r="KI61" s="21"/>
      <c r="KJ61" s="21"/>
      <c r="KK61" s="21"/>
      <c r="KL61" s="21"/>
      <c r="KM61" s="21"/>
      <c r="KN61" s="21"/>
      <c r="KO61" s="21"/>
      <c r="KP61" s="21"/>
      <c r="KQ61" s="21"/>
      <c r="KR61" s="21"/>
      <c r="KS61" s="21"/>
      <c r="KT61" s="21"/>
      <c r="KU61" s="21"/>
      <c r="KV61" s="21"/>
      <c r="KW61" s="21"/>
      <c r="KX61" s="21"/>
      <c r="KY61" s="21"/>
      <c r="KZ61" s="21"/>
      <c r="LA61" s="21"/>
      <c r="LB61" s="21"/>
      <c r="LC61" s="21"/>
      <c r="LD61" s="21"/>
      <c r="LE61" s="21"/>
      <c r="LF61" s="21"/>
      <c r="LG61" s="21"/>
    </row>
    <row r="62" spans="1:319" x14ac:dyDescent="0.3">
      <c r="A62" s="5" t="s">
        <v>28</v>
      </c>
      <c r="B62" s="5" t="s">
        <v>29</v>
      </c>
      <c r="C62" s="3" t="s">
        <v>117</v>
      </c>
      <c r="D62" s="18">
        <v>8.5674547411851147</v>
      </c>
      <c r="E62" s="18">
        <v>8.3315039458438349</v>
      </c>
      <c r="F62" s="18">
        <v>8.1036893848246692</v>
      </c>
      <c r="G62" s="18">
        <v>8.0467357445698759</v>
      </c>
      <c r="H62" s="18">
        <v>7.5911066225315418</v>
      </c>
      <c r="I62" s="18">
        <v>7.7701037776180311</v>
      </c>
      <c r="J62" s="18">
        <v>7.7701037776180311</v>
      </c>
      <c r="K62" s="18">
        <v>7.5585616852430881</v>
      </c>
      <c r="L62" s="18">
        <v>7.6399240284642209</v>
      </c>
      <c r="M62" s="18">
        <v>8.4860923979639846</v>
      </c>
      <c r="N62" s="18">
        <v>8.3315039458438349</v>
      </c>
      <c r="O62" s="18">
        <v>8.339640180165949</v>
      </c>
      <c r="P62" s="18">
        <v>8.2013241966900257</v>
      </c>
      <c r="Q62" s="18">
        <v>8.1606430250794588</v>
      </c>
      <c r="R62" s="18">
        <v>8.0955531505025551</v>
      </c>
      <c r="S62" s="18">
        <v>8.339640180165949</v>
      </c>
      <c r="T62" s="18">
        <v>8.3233677115217226</v>
      </c>
      <c r="U62" s="18">
        <v>8.380321351776514</v>
      </c>
      <c r="V62" s="18">
        <v>8.3477764144880613</v>
      </c>
      <c r="W62" s="18">
        <v>8.380321351776514</v>
      </c>
      <c r="X62" s="18">
        <v>8.4047300547428545</v>
      </c>
      <c r="Y62" s="18">
        <v>8.380321351776514</v>
      </c>
      <c r="Z62" s="18">
        <v>8.7057707246610381</v>
      </c>
      <c r="AA62" s="18">
        <v>8.6569533187283607</v>
      </c>
      <c r="AB62" s="18">
        <v>8.3884575860986281</v>
      </c>
      <c r="AC62" s="18">
        <v>8.4291387577091932</v>
      </c>
      <c r="AD62" s="18">
        <v>8.5105011009303251</v>
      </c>
      <c r="AE62" s="18">
        <v>8.5999996784735693</v>
      </c>
      <c r="AF62" s="18">
        <v>8.6</v>
      </c>
      <c r="AG62" s="18">
        <v>8.42</v>
      </c>
      <c r="AH62" s="18">
        <v>8.4</v>
      </c>
      <c r="AI62" s="18">
        <v>8.4700000000000006</v>
      </c>
      <c r="AJ62" s="18">
        <v>8.7899999999999991</v>
      </c>
      <c r="AK62" s="18">
        <v>8.86</v>
      </c>
      <c r="AL62" s="18">
        <v>8.89</v>
      </c>
      <c r="AM62" s="18">
        <v>9.07</v>
      </c>
      <c r="AN62" s="18">
        <v>9.17</v>
      </c>
      <c r="AO62" s="18">
        <v>9.08</v>
      </c>
      <c r="AP62" s="18">
        <v>9.1199999999999992</v>
      </c>
      <c r="AQ62" s="18">
        <v>9.1</v>
      </c>
      <c r="AR62" s="18">
        <v>9.1</v>
      </c>
      <c r="AS62" s="18">
        <v>9.18</v>
      </c>
      <c r="AT62" s="18">
        <v>9.32</v>
      </c>
      <c r="AU62" s="18">
        <v>9.3699999999999992</v>
      </c>
      <c r="AV62" s="18">
        <v>9.4700000000000006</v>
      </c>
      <c r="AW62" s="18">
        <v>9.5399999999999991</v>
      </c>
      <c r="AX62" s="18">
        <v>9.64</v>
      </c>
      <c r="AY62" s="18">
        <v>10.3</v>
      </c>
      <c r="AZ62" s="18">
        <v>10.37</v>
      </c>
      <c r="BA62" s="18">
        <v>10.1</v>
      </c>
      <c r="BB62" s="18">
        <v>9.9499999999999993</v>
      </c>
      <c r="BC62" s="18">
        <v>9.6999999999999993</v>
      </c>
      <c r="BD62" s="18">
        <v>9.76</v>
      </c>
      <c r="BE62" s="18">
        <v>9.83</v>
      </c>
      <c r="BF62" s="18">
        <v>9.89</v>
      </c>
      <c r="BG62" s="18">
        <v>10.029999999999999</v>
      </c>
      <c r="BH62" s="18">
        <v>10.09</v>
      </c>
      <c r="BI62" s="18">
        <v>10.02</v>
      </c>
      <c r="BJ62" s="18">
        <f>[1]!s_wq_close($A62,BJ$48,3)</f>
        <v>8.0765387698030278</v>
      </c>
      <c r="BK62" s="18">
        <f>[1]!s_wq_close($A62,BK$48,3)</f>
        <v>8.1738464658247505</v>
      </c>
      <c r="BL62" s="18">
        <f>[1]!s_wq_close($A62,BL$48,3)</f>
        <v>8.2143913391671362</v>
      </c>
      <c r="BM62" s="18">
        <f>[1]!s_wq_close($A62,BM$48,3)</f>
        <v>8.0116669724552114</v>
      </c>
      <c r="BN62" s="18">
        <f>[1]!s_wq_close($A62,BN$48,3)</f>
        <v>7.9792310737813041</v>
      </c>
      <c r="BO62" s="18">
        <f>[1]!s_wq_close($A62,BO$48,3)</f>
        <v>7.9549041497758735</v>
      </c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  <c r="JB62" s="21"/>
      <c r="JC62" s="21"/>
      <c r="JD62" s="21"/>
      <c r="JE62" s="21"/>
      <c r="JF62" s="21"/>
      <c r="JG62" s="21"/>
      <c r="JH62" s="21"/>
      <c r="JI62" s="21"/>
      <c r="JJ62" s="21"/>
      <c r="JK62" s="21"/>
      <c r="JL62" s="21"/>
      <c r="JM62" s="21"/>
      <c r="JN62" s="21"/>
      <c r="JO62" s="21"/>
      <c r="JP62" s="21"/>
      <c r="JQ62" s="21"/>
      <c r="JR62" s="21"/>
      <c r="JS62" s="21"/>
      <c r="JT62" s="21"/>
      <c r="JU62" s="21"/>
      <c r="JV62" s="21"/>
      <c r="JW62" s="21"/>
      <c r="JX62" s="21"/>
      <c r="JY62" s="21"/>
      <c r="JZ62" s="21"/>
      <c r="KA62" s="21"/>
      <c r="KB62" s="21"/>
      <c r="KC62" s="21"/>
      <c r="KD62" s="21"/>
      <c r="KE62" s="21"/>
      <c r="KF62" s="21"/>
      <c r="KG62" s="21"/>
      <c r="KH62" s="21"/>
      <c r="KI62" s="21"/>
      <c r="KJ62" s="21"/>
      <c r="KK62" s="21"/>
      <c r="KL62" s="21"/>
      <c r="KM62" s="21"/>
      <c r="KN62" s="21"/>
      <c r="KO62" s="21"/>
      <c r="KP62" s="21"/>
      <c r="KQ62" s="21"/>
      <c r="KR62" s="21"/>
      <c r="KS62" s="21"/>
      <c r="KT62" s="21"/>
      <c r="KU62" s="21"/>
      <c r="KV62" s="21"/>
      <c r="KW62" s="21"/>
      <c r="KX62" s="21"/>
      <c r="KY62" s="21"/>
      <c r="KZ62" s="21"/>
      <c r="LA62" s="21"/>
      <c r="LB62" s="21"/>
      <c r="LC62" s="21"/>
      <c r="LD62" s="21"/>
      <c r="LE62" s="21"/>
      <c r="LF62" s="21"/>
      <c r="LG62" s="21"/>
    </row>
    <row r="63" spans="1:319" x14ac:dyDescent="0.3">
      <c r="A63" s="5" t="s">
        <v>30</v>
      </c>
      <c r="B63" s="5" t="s">
        <v>31</v>
      </c>
      <c r="C63" s="3" t="s">
        <v>120</v>
      </c>
      <c r="D63" s="18">
        <v>9.6122471572133463</v>
      </c>
      <c r="E63" s="18">
        <v>8.7867886442775109</v>
      </c>
      <c r="F63" s="18">
        <v>8.5206868868179324</v>
      </c>
      <c r="G63" s="18">
        <v>8.3414754991410742</v>
      </c>
      <c r="H63" s="18">
        <v>7.9396075388959959</v>
      </c>
      <c r="I63" s="18">
        <v>7.9124542983388961</v>
      </c>
      <c r="J63" s="18">
        <v>7.9124542983388961</v>
      </c>
      <c r="K63" s="18">
        <v>8.1676947595756353</v>
      </c>
      <c r="L63" s="18">
        <v>7.9721914275645158</v>
      </c>
      <c r="M63" s="18">
        <v>8.6455917933805928</v>
      </c>
      <c r="N63" s="18">
        <v>8.4609497575923136</v>
      </c>
      <c r="O63" s="18">
        <v>8.651022441492012</v>
      </c>
      <c r="P63" s="18">
        <v>8.5912853122663932</v>
      </c>
      <c r="Q63" s="18">
        <v>8.7759273480546724</v>
      </c>
      <c r="R63" s="18">
        <v>8.651022441492012</v>
      </c>
      <c r="S63" s="18">
        <v>8.9008322546173311</v>
      </c>
      <c r="T63" s="18">
        <v>8.7161902188290519</v>
      </c>
      <c r="U63" s="18">
        <v>9.1289194752969696</v>
      </c>
      <c r="V63" s="18">
        <v>9.1560727158540693</v>
      </c>
      <c r="W63" s="18">
        <v>9.2375324375253705</v>
      </c>
      <c r="X63" s="18">
        <v>9.2701163261938895</v>
      </c>
      <c r="Y63" s="18">
        <v>9.286408270528149</v>
      </c>
      <c r="Z63" s="18">
        <v>9.7425827118874277</v>
      </c>
      <c r="AA63" s="18">
        <v>9.56</v>
      </c>
      <c r="AB63" s="18">
        <v>9.27</v>
      </c>
      <c r="AC63" s="18">
        <v>9.2799999999999994</v>
      </c>
      <c r="AD63" s="18">
        <v>9.43</v>
      </c>
      <c r="AE63" s="18">
        <v>9.56</v>
      </c>
      <c r="AF63" s="18">
        <v>10.11</v>
      </c>
      <c r="AG63" s="18">
        <v>10.35</v>
      </c>
      <c r="AH63" s="18">
        <v>10.33</v>
      </c>
      <c r="AI63" s="18">
        <v>10.28</v>
      </c>
      <c r="AJ63" s="18">
        <v>11.07</v>
      </c>
      <c r="AK63" s="18">
        <v>10.86</v>
      </c>
      <c r="AL63" s="18">
        <v>10.75</v>
      </c>
      <c r="AM63" s="18">
        <v>10.75</v>
      </c>
      <c r="AN63" s="18">
        <v>10.5</v>
      </c>
      <c r="AO63" s="18">
        <v>10.11</v>
      </c>
      <c r="AP63" s="18">
        <v>10.36</v>
      </c>
      <c r="AQ63" s="18">
        <v>10.26</v>
      </c>
      <c r="AR63" s="18">
        <v>10.26</v>
      </c>
      <c r="AS63" s="18">
        <v>10.14</v>
      </c>
      <c r="AT63" s="18">
        <v>10.43</v>
      </c>
      <c r="AU63" s="18">
        <v>10.51</v>
      </c>
      <c r="AV63" s="18">
        <v>10.6</v>
      </c>
      <c r="AW63" s="18">
        <v>10.64</v>
      </c>
      <c r="AX63" s="18">
        <v>10.51</v>
      </c>
      <c r="AY63" s="18">
        <v>11.65</v>
      </c>
      <c r="AZ63" s="18">
        <v>11.67</v>
      </c>
      <c r="BA63" s="18">
        <v>11.8</v>
      </c>
      <c r="BB63" s="18">
        <v>10.95</v>
      </c>
      <c r="BC63" s="18">
        <v>10.64</v>
      </c>
      <c r="BD63" s="18">
        <v>10.84</v>
      </c>
      <c r="BE63" s="18">
        <v>11.21</v>
      </c>
      <c r="BF63" s="18">
        <v>11.13</v>
      </c>
      <c r="BG63" s="18">
        <v>11.49</v>
      </c>
      <c r="BH63" s="18">
        <v>11.49</v>
      </c>
      <c r="BI63" s="18">
        <v>11.38</v>
      </c>
      <c r="BJ63" s="18">
        <f>[1]!s_wq_close($A63,BJ$48,3)</f>
        <v>8.0826228742872779</v>
      </c>
      <c r="BK63" s="18">
        <f>[1]!s_wq_close($A63,BK$48,3)</f>
        <v>8.2921982297139145</v>
      </c>
      <c r="BL63" s="18">
        <f>[1]!s_wq_close($A63,BL$48,3)</f>
        <v>8.5576603465876531</v>
      </c>
      <c r="BM63" s="18">
        <f>[1]!s_wq_close($A63,BM$48,3)</f>
        <v>8.2712406941712509</v>
      </c>
      <c r="BN63" s="18">
        <f>[1]!s_wq_close($A63,BN$48,3)</f>
        <v>8.2153539327241472</v>
      </c>
      <c r="BO63" s="18">
        <f>[1]!s_wq_close($A63,BO$48,3)</f>
        <v>8.2572690038094745</v>
      </c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  <c r="JB63" s="21"/>
      <c r="JC63" s="21"/>
      <c r="JD63" s="21"/>
      <c r="JE63" s="21"/>
      <c r="JF63" s="21"/>
      <c r="JG63" s="21"/>
      <c r="JH63" s="21"/>
      <c r="JI63" s="21"/>
      <c r="JJ63" s="21"/>
      <c r="JK63" s="21"/>
      <c r="JL63" s="21"/>
      <c r="JM63" s="21"/>
      <c r="JN63" s="21"/>
      <c r="JO63" s="21"/>
      <c r="JP63" s="21"/>
      <c r="JQ63" s="21"/>
      <c r="JR63" s="21"/>
      <c r="JS63" s="21"/>
      <c r="JT63" s="21"/>
      <c r="JU63" s="21"/>
      <c r="JV63" s="21"/>
      <c r="JW63" s="21"/>
      <c r="JX63" s="21"/>
      <c r="JY63" s="21"/>
      <c r="JZ63" s="21"/>
      <c r="KA63" s="21"/>
      <c r="KB63" s="21"/>
      <c r="KC63" s="21"/>
      <c r="KD63" s="21"/>
      <c r="KE63" s="21"/>
      <c r="KF63" s="21"/>
      <c r="KG63" s="21"/>
      <c r="KH63" s="21"/>
      <c r="KI63" s="21"/>
      <c r="KJ63" s="21"/>
      <c r="KK63" s="21"/>
      <c r="KL63" s="21"/>
      <c r="KM63" s="21"/>
      <c r="KN63" s="21"/>
      <c r="KO63" s="21"/>
      <c r="KP63" s="21"/>
      <c r="KQ63" s="21"/>
      <c r="KR63" s="21"/>
      <c r="KS63" s="21"/>
      <c r="KT63" s="21"/>
      <c r="KU63" s="21"/>
      <c r="KV63" s="21"/>
      <c r="KW63" s="21"/>
      <c r="KX63" s="21"/>
      <c r="KY63" s="21"/>
      <c r="KZ63" s="21"/>
      <c r="LA63" s="21"/>
      <c r="LB63" s="21"/>
      <c r="LC63" s="21"/>
      <c r="LD63" s="21"/>
      <c r="LE63" s="21"/>
      <c r="LF63" s="21"/>
      <c r="LG63" s="21"/>
    </row>
    <row r="64" spans="1:319" x14ac:dyDescent="0.3">
      <c r="A64" s="5" t="s">
        <v>26</v>
      </c>
      <c r="B64" s="5" t="s">
        <v>27</v>
      </c>
      <c r="C64" s="3" t="s">
        <v>120</v>
      </c>
      <c r="D64" s="18">
        <v>15.055309615857187</v>
      </c>
      <c r="E64" s="18">
        <v>13.744886148326097</v>
      </c>
      <c r="F64" s="18">
        <v>12.813029460303989</v>
      </c>
      <c r="G64" s="18">
        <v>12.667426852800535</v>
      </c>
      <c r="H64" s="18">
        <v>11.774397526779348</v>
      </c>
      <c r="I64" s="18">
        <v>11.677329121777044</v>
      </c>
      <c r="J64" s="18">
        <v>11.677329121777044</v>
      </c>
      <c r="K64" s="18">
        <v>11.978241177284184</v>
      </c>
      <c r="L64" s="18">
        <v>11.803518048280038</v>
      </c>
      <c r="M64" s="18">
        <v>12.774202098303068</v>
      </c>
      <c r="N64" s="18">
        <v>12.774202098303068</v>
      </c>
      <c r="O64" s="18">
        <v>12.958632067807443</v>
      </c>
      <c r="P64" s="18">
        <v>13.094527834810668</v>
      </c>
      <c r="Q64" s="18">
        <v>13.026579951309056</v>
      </c>
      <c r="R64" s="18">
        <v>13.075114153810208</v>
      </c>
      <c r="S64" s="18">
        <v>13.502215135820339</v>
      </c>
      <c r="T64" s="18">
        <v>13.084820994310437</v>
      </c>
      <c r="U64" s="18">
        <v>13.608990381322872</v>
      </c>
      <c r="V64" s="18">
        <v>13.715765626825407</v>
      </c>
      <c r="W64" s="18">
        <v>14.133159768335309</v>
      </c>
      <c r="X64" s="18">
        <v>13.841954553328399</v>
      </c>
      <c r="Y64" s="18">
        <v>13.87107507482909</v>
      </c>
      <c r="Z64" s="18">
        <v>14.327296578339915</v>
      </c>
      <c r="AA64" s="18">
        <v>14.249641854338073</v>
      </c>
      <c r="AB64" s="18">
        <v>13.880781915329322</v>
      </c>
      <c r="AC64" s="18">
        <v>13.968143479831395</v>
      </c>
      <c r="AD64" s="18">
        <v>14.404951302341757</v>
      </c>
      <c r="AE64" s="18">
        <v>14.657329155347744</v>
      </c>
      <c r="AF64" s="18">
        <v>15.7</v>
      </c>
      <c r="AG64" s="18">
        <v>15.56</v>
      </c>
      <c r="AH64" s="18">
        <v>15.42</v>
      </c>
      <c r="AI64" s="18">
        <v>15.8</v>
      </c>
      <c r="AJ64" s="18">
        <v>17.09</v>
      </c>
      <c r="AK64" s="18">
        <v>16.25</v>
      </c>
      <c r="AL64" s="18">
        <v>16.010000000000002</v>
      </c>
      <c r="AM64" s="18">
        <v>16.47</v>
      </c>
      <c r="AN64" s="18">
        <v>16.22</v>
      </c>
      <c r="AO64" s="18">
        <v>15.38</v>
      </c>
      <c r="AP64" s="18">
        <v>15.68</v>
      </c>
      <c r="AQ64" s="18">
        <v>15.65</v>
      </c>
      <c r="AR64" s="18">
        <v>15.65</v>
      </c>
      <c r="AS64" s="18">
        <v>15.76</v>
      </c>
      <c r="AT64" s="18">
        <v>16.23</v>
      </c>
      <c r="AU64" s="18">
        <v>16.71</v>
      </c>
      <c r="AV64" s="18">
        <v>16.850000000000001</v>
      </c>
      <c r="AW64" s="18">
        <v>17.260000000000002</v>
      </c>
      <c r="AX64" s="18">
        <v>17.100000000000001</v>
      </c>
      <c r="AY64" s="18">
        <v>18.21</v>
      </c>
      <c r="AZ64" s="18">
        <v>17.63</v>
      </c>
      <c r="BA64" s="18">
        <v>18.32</v>
      </c>
      <c r="BB64" s="18">
        <v>16.78</v>
      </c>
      <c r="BC64" s="18">
        <v>16.5</v>
      </c>
      <c r="BD64" s="18">
        <v>16.64</v>
      </c>
      <c r="BE64" s="18">
        <v>17.25</v>
      </c>
      <c r="BF64" s="18">
        <v>17.03</v>
      </c>
      <c r="BG64" s="18">
        <v>17.8</v>
      </c>
      <c r="BH64" s="18">
        <v>17.75</v>
      </c>
      <c r="BI64" s="18">
        <v>17.61</v>
      </c>
      <c r="BJ64" s="18">
        <f>[1]!s_wq_close($A64,BJ$48,3)</f>
        <v>13.46497602701524</v>
      </c>
      <c r="BK64" s="18">
        <f>[1]!s_wq_close($A64,BK$48,3)</f>
        <v>13.676428258510713</v>
      </c>
      <c r="BL64" s="18">
        <f>[1]!s_wq_close($A64,BL$48,3)</f>
        <v>14.023814067396133</v>
      </c>
      <c r="BM64" s="18">
        <f>[1]!s_wq_close($A64,BM$48,3)</f>
        <v>13.706635720152923</v>
      </c>
      <c r="BN64" s="18">
        <f>[1]!s_wq_close($A64,BN$48,3)</f>
        <v>13.60846146981574</v>
      </c>
      <c r="BO64" s="18">
        <f>[1]!s_wq_close($A64,BO$48,3)</f>
        <v>13.63866893145795</v>
      </c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  <c r="JB64" s="21"/>
      <c r="JC64" s="21"/>
      <c r="JD64" s="21"/>
      <c r="JE64" s="21"/>
      <c r="JF64" s="21"/>
      <c r="JG64" s="21"/>
      <c r="JH64" s="21"/>
      <c r="JI64" s="21"/>
      <c r="JJ64" s="21"/>
      <c r="JK64" s="21"/>
      <c r="JL64" s="21"/>
      <c r="JM64" s="21"/>
      <c r="JN64" s="21"/>
      <c r="JO64" s="21"/>
      <c r="JP64" s="21"/>
      <c r="JQ64" s="21"/>
      <c r="JR64" s="21"/>
      <c r="JS64" s="21"/>
      <c r="JT64" s="21"/>
      <c r="JU64" s="21"/>
      <c r="JV64" s="21"/>
      <c r="JW64" s="21"/>
      <c r="JX64" s="21"/>
      <c r="JY64" s="21"/>
      <c r="JZ64" s="21"/>
      <c r="KA64" s="21"/>
      <c r="KB64" s="21"/>
      <c r="KC64" s="21"/>
      <c r="KD64" s="21"/>
      <c r="KE64" s="21"/>
      <c r="KF64" s="21"/>
      <c r="KG64" s="21"/>
      <c r="KH64" s="21"/>
      <c r="KI64" s="21"/>
      <c r="KJ64" s="21"/>
      <c r="KK64" s="21"/>
      <c r="KL64" s="21"/>
      <c r="KM64" s="21"/>
      <c r="KN64" s="21"/>
      <c r="KO64" s="21"/>
      <c r="KP64" s="21"/>
      <c r="KQ64" s="21"/>
      <c r="KR64" s="21"/>
      <c r="KS64" s="21"/>
      <c r="KT64" s="21"/>
      <c r="KU64" s="21"/>
      <c r="KV64" s="21"/>
      <c r="KW64" s="21"/>
      <c r="KX64" s="21"/>
      <c r="KY64" s="21"/>
      <c r="KZ64" s="21"/>
      <c r="LA64" s="21"/>
      <c r="LB64" s="21"/>
      <c r="LC64" s="21"/>
      <c r="LD64" s="21"/>
      <c r="LE64" s="21"/>
      <c r="LF64" s="21"/>
      <c r="LG64" s="21"/>
    </row>
    <row r="65" spans="1:319" x14ac:dyDescent="0.3">
      <c r="A65" s="5" t="s">
        <v>38</v>
      </c>
      <c r="B65" s="5" t="s">
        <v>39</v>
      </c>
      <c r="C65" s="3" t="s">
        <v>120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12.01</v>
      </c>
      <c r="AJ65" s="18">
        <v>13.53</v>
      </c>
      <c r="AK65" s="18">
        <v>13.24</v>
      </c>
      <c r="AL65" s="18">
        <v>12.12</v>
      </c>
      <c r="AM65" s="18">
        <v>11.81</v>
      </c>
      <c r="AN65" s="18">
        <v>11.42</v>
      </c>
      <c r="AO65" s="18">
        <v>10.89</v>
      </c>
      <c r="AP65" s="18">
        <v>10.66</v>
      </c>
      <c r="AQ65" s="18">
        <v>10</v>
      </c>
      <c r="AR65" s="18">
        <v>10</v>
      </c>
      <c r="AS65" s="18">
        <v>10.199999999999999</v>
      </c>
      <c r="AT65" s="18">
        <v>10.130000000000001</v>
      </c>
      <c r="AU65" s="18">
        <v>10.35</v>
      </c>
      <c r="AV65" s="18">
        <v>10.15</v>
      </c>
      <c r="AW65" s="18">
        <v>10.53</v>
      </c>
      <c r="AX65" s="18">
        <v>10.39</v>
      </c>
      <c r="AY65" s="18">
        <v>11.12</v>
      </c>
      <c r="AZ65" s="18">
        <v>10.69</v>
      </c>
      <c r="BA65" s="18">
        <v>10.91</v>
      </c>
      <c r="BB65" s="18">
        <v>10.35</v>
      </c>
      <c r="BC65" s="18">
        <v>9.82</v>
      </c>
      <c r="BD65" s="18">
        <v>9.6300000000000008</v>
      </c>
      <c r="BE65" s="18">
        <v>9.6300000000000008</v>
      </c>
      <c r="BF65" s="18">
        <v>9.35</v>
      </c>
      <c r="BG65" s="18">
        <v>9.4499999999999993</v>
      </c>
      <c r="BH65" s="18">
        <v>9.59</v>
      </c>
      <c r="BI65" s="18">
        <v>9.5399999999999991</v>
      </c>
      <c r="BJ65" s="18">
        <f>[1]!s_wq_close($A65,BJ$48,3)</f>
        <v>9.5952812408327297</v>
      </c>
      <c r="BK65" s="18">
        <f>[1]!s_wq_close($A65,BK$48,3)</f>
        <v>9.7816926350820363</v>
      </c>
      <c r="BL65" s="18">
        <f>[1]!s_wq_close($A65,BL$48,3)</f>
        <v>9.9779151553444638</v>
      </c>
      <c r="BM65" s="18">
        <f>[1]!s_wq_close($A65,BM$48,3)</f>
        <v>9.9877262813575864</v>
      </c>
      <c r="BN65" s="18">
        <f>[1]!s_wq_close($A65,BN$48,3)</f>
        <v>9.8111260131214006</v>
      </c>
      <c r="BO65" s="18">
        <f>[1]!s_wq_close($A65,BO$48,3)</f>
        <v>9.8798038952132501</v>
      </c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  <c r="JB65" s="21"/>
      <c r="JC65" s="21"/>
      <c r="JD65" s="21"/>
      <c r="JE65" s="21"/>
      <c r="JF65" s="21"/>
      <c r="JG65" s="21"/>
      <c r="JH65" s="21"/>
      <c r="JI65" s="21"/>
      <c r="JJ65" s="21"/>
      <c r="JK65" s="21"/>
      <c r="JL65" s="21"/>
      <c r="JM65" s="21"/>
      <c r="JN65" s="21"/>
      <c r="JO65" s="21"/>
      <c r="JP65" s="21"/>
      <c r="JQ65" s="21"/>
      <c r="JR65" s="21"/>
      <c r="JS65" s="21"/>
      <c r="JT65" s="21"/>
      <c r="JU65" s="21"/>
      <c r="JV65" s="21"/>
      <c r="JW65" s="21"/>
      <c r="JX65" s="21"/>
      <c r="JY65" s="21"/>
      <c r="JZ65" s="21"/>
      <c r="KA65" s="21"/>
      <c r="KB65" s="21"/>
      <c r="KC65" s="21"/>
      <c r="KD65" s="21"/>
      <c r="KE65" s="21"/>
      <c r="KF65" s="21"/>
      <c r="KG65" s="21"/>
      <c r="KH65" s="21"/>
      <c r="KI65" s="21"/>
      <c r="KJ65" s="21"/>
      <c r="KK65" s="21"/>
      <c r="KL65" s="21"/>
      <c r="KM65" s="21"/>
      <c r="KN65" s="21"/>
      <c r="KO65" s="21"/>
      <c r="KP65" s="21"/>
      <c r="KQ65" s="21"/>
      <c r="KR65" s="21"/>
      <c r="KS65" s="21"/>
      <c r="KT65" s="21"/>
      <c r="KU65" s="21"/>
      <c r="KV65" s="21"/>
      <c r="KW65" s="21"/>
      <c r="KX65" s="21"/>
      <c r="KY65" s="21"/>
      <c r="KZ65" s="21"/>
      <c r="LA65" s="21"/>
      <c r="LB65" s="21"/>
      <c r="LC65" s="21"/>
      <c r="LD65" s="21"/>
      <c r="LE65" s="21"/>
      <c r="LF65" s="21"/>
      <c r="LG65" s="21"/>
    </row>
    <row r="66" spans="1:319" x14ac:dyDescent="0.3">
      <c r="A66" s="6" t="s">
        <v>36</v>
      </c>
      <c r="B66" s="5" t="s">
        <v>37</v>
      </c>
      <c r="C66" s="3" t="s">
        <v>120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16.28</v>
      </c>
      <c r="AL66" s="18">
        <v>19.579999999999998</v>
      </c>
      <c r="AM66" s="18">
        <v>18.559999999999999</v>
      </c>
      <c r="AN66" s="18">
        <v>17.53</v>
      </c>
      <c r="AO66" s="18">
        <v>17.12</v>
      </c>
      <c r="AP66" s="18">
        <v>16.38</v>
      </c>
      <c r="AQ66" s="18">
        <v>15.05</v>
      </c>
      <c r="AR66" s="18">
        <v>15.05</v>
      </c>
      <c r="AS66" s="18">
        <v>15.34</v>
      </c>
      <c r="AT66" s="18">
        <v>15.15</v>
      </c>
      <c r="AU66" s="18">
        <v>15.72</v>
      </c>
      <c r="AV66" s="18">
        <v>15.68</v>
      </c>
      <c r="AW66" s="18">
        <v>16.34</v>
      </c>
      <c r="AX66" s="18">
        <v>16.18</v>
      </c>
      <c r="AY66" s="18">
        <v>16.78</v>
      </c>
      <c r="AZ66" s="18">
        <v>16.64</v>
      </c>
      <c r="BA66" s="18">
        <v>17.420000000000002</v>
      </c>
      <c r="BB66" s="18">
        <v>17.22</v>
      </c>
      <c r="BC66" s="18">
        <v>15.79</v>
      </c>
      <c r="BD66" s="18">
        <v>15.78</v>
      </c>
      <c r="BE66" s="18">
        <v>15.88</v>
      </c>
      <c r="BF66" s="18">
        <v>15.2</v>
      </c>
      <c r="BG66" s="18">
        <v>15.53</v>
      </c>
      <c r="BH66" s="18">
        <v>15.99</v>
      </c>
      <c r="BI66" s="18">
        <v>15.76</v>
      </c>
      <c r="BJ66" s="18">
        <f>[1]!s_wq_close($A66,BJ$48,3)</f>
        <v>16.071620017330595</v>
      </c>
      <c r="BK66" s="18">
        <f>[1]!s_wq_close($A66,BK$48,3)</f>
        <v>16.465050127913962</v>
      </c>
      <c r="BL66" s="18">
        <f>[1]!s_wq_close($A66,BL$48,3)</f>
        <v>17.399446640549463</v>
      </c>
      <c r="BM66" s="18">
        <f>[1]!s_wq_close($A66,BM$48,3)</f>
        <v>17.084702552082771</v>
      </c>
      <c r="BN66" s="18">
        <f>[1]!s_wq_close($A66,BN$48,3)</f>
        <v>17.124045563141106</v>
      </c>
      <c r="BO66" s="18">
        <f>[1]!s_wq_close($A66,BO$48,3)</f>
        <v>17.133881315905693</v>
      </c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  <c r="JB66" s="21"/>
      <c r="JC66" s="21"/>
      <c r="JD66" s="21"/>
      <c r="JE66" s="21"/>
      <c r="JF66" s="21"/>
      <c r="JG66" s="21"/>
      <c r="JH66" s="21"/>
      <c r="JI66" s="21"/>
      <c r="JJ66" s="21"/>
      <c r="JK66" s="21"/>
      <c r="JL66" s="21"/>
      <c r="JM66" s="21"/>
      <c r="JN66" s="21"/>
      <c r="JO66" s="21"/>
      <c r="JP66" s="21"/>
      <c r="JQ66" s="21"/>
      <c r="JR66" s="21"/>
      <c r="JS66" s="21"/>
      <c r="JT66" s="21"/>
      <c r="JU66" s="21"/>
      <c r="JV66" s="21"/>
      <c r="JW66" s="21"/>
      <c r="JX66" s="21"/>
      <c r="JY66" s="21"/>
      <c r="JZ66" s="21"/>
      <c r="KA66" s="21"/>
      <c r="KB66" s="21"/>
      <c r="KC66" s="21"/>
      <c r="KD66" s="21"/>
      <c r="KE66" s="21"/>
      <c r="KF66" s="21"/>
      <c r="KG66" s="21"/>
      <c r="KH66" s="21"/>
      <c r="KI66" s="21"/>
      <c r="KJ66" s="21"/>
      <c r="KK66" s="21"/>
      <c r="KL66" s="21"/>
      <c r="KM66" s="21"/>
      <c r="KN66" s="21"/>
      <c r="KO66" s="21"/>
      <c r="KP66" s="21"/>
      <c r="KQ66" s="21"/>
      <c r="KR66" s="21"/>
      <c r="KS66" s="21"/>
      <c r="KT66" s="21"/>
      <c r="KU66" s="21"/>
      <c r="KV66" s="21"/>
      <c r="KW66" s="21"/>
      <c r="KX66" s="21"/>
      <c r="KY66" s="21"/>
      <c r="KZ66" s="21"/>
      <c r="LA66" s="21"/>
      <c r="LB66" s="21"/>
      <c r="LC66" s="21"/>
      <c r="LD66" s="21"/>
      <c r="LE66" s="21"/>
      <c r="LF66" s="21"/>
      <c r="LG66" s="21"/>
    </row>
    <row r="67" spans="1:319" x14ac:dyDescent="0.3">
      <c r="A67" s="6" t="s">
        <v>40</v>
      </c>
      <c r="B67" s="5" t="s">
        <v>41</v>
      </c>
      <c r="C67" s="3" t="s">
        <v>120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0</v>
      </c>
      <c r="AU67" s="18">
        <v>22.79</v>
      </c>
      <c r="AV67" s="18">
        <v>26.93</v>
      </c>
      <c r="AW67" s="18">
        <v>26.57</v>
      </c>
      <c r="AX67" s="18">
        <v>25.59</v>
      </c>
      <c r="AY67" s="18">
        <v>24.63</v>
      </c>
      <c r="AZ67" s="18">
        <v>23.16</v>
      </c>
      <c r="BA67" s="18">
        <v>23.97</v>
      </c>
      <c r="BB67" s="18">
        <v>22.16</v>
      </c>
      <c r="BC67" s="18">
        <v>21.38</v>
      </c>
      <c r="BD67" s="18">
        <v>20.95</v>
      </c>
      <c r="BE67" s="18">
        <v>20.88</v>
      </c>
      <c r="BF67" s="18">
        <v>19.64</v>
      </c>
      <c r="BG67" s="18">
        <v>19.739999999999998</v>
      </c>
      <c r="BH67" s="18">
        <v>20.149999999999999</v>
      </c>
      <c r="BI67" s="18">
        <v>19.89</v>
      </c>
      <c r="BJ67" s="18">
        <f>[1]!s_wq_close($A67,BJ$48,3)</f>
        <v>14.464948393319775</v>
      </c>
      <c r="BK67" s="18">
        <f>[1]!s_wq_close($A67,BK$48,3)</f>
        <v>14.958151699472909</v>
      </c>
      <c r="BL67" s="18">
        <f>[1]!s_wq_close($A67,BL$48,3)</f>
        <v>15.740231227801448</v>
      </c>
      <c r="BM67" s="18">
        <f>[1]!s_wq_close($A67,BM$48,3)</f>
        <v>15.902283742680336</v>
      </c>
      <c r="BN67" s="18">
        <f>[1]!s_wq_close($A67,BN$48,3)</f>
        <v>15.683865135669663</v>
      </c>
      <c r="BO67" s="18">
        <f>[1]!s_wq_close($A67,BO$48,3)</f>
        <v>15.726139704768503</v>
      </c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  <c r="JB67" s="21"/>
      <c r="JC67" s="21"/>
      <c r="JD67" s="21"/>
      <c r="JE67" s="21"/>
      <c r="JF67" s="21"/>
      <c r="JG67" s="21"/>
      <c r="JH67" s="21"/>
      <c r="JI67" s="21"/>
      <c r="JJ67" s="21"/>
      <c r="JK67" s="21"/>
      <c r="JL67" s="21"/>
      <c r="JM67" s="21"/>
      <c r="JN67" s="21"/>
      <c r="JO67" s="21"/>
      <c r="JP67" s="21"/>
      <c r="JQ67" s="21"/>
      <c r="JR67" s="21"/>
      <c r="JS67" s="21"/>
      <c r="JT67" s="21"/>
      <c r="JU67" s="21"/>
      <c r="JV67" s="21"/>
      <c r="JW67" s="21"/>
      <c r="JX67" s="21"/>
      <c r="JY67" s="21"/>
      <c r="JZ67" s="21"/>
      <c r="KA67" s="21"/>
      <c r="KB67" s="21"/>
      <c r="KC67" s="21"/>
      <c r="KD67" s="21"/>
      <c r="KE67" s="21"/>
      <c r="KF67" s="21"/>
      <c r="KG67" s="21"/>
      <c r="KH67" s="21"/>
      <c r="KI67" s="21"/>
      <c r="KJ67" s="21"/>
      <c r="KK67" s="21"/>
      <c r="KL67" s="21"/>
      <c r="KM67" s="21"/>
      <c r="KN67" s="21"/>
      <c r="KO67" s="21"/>
      <c r="KP67" s="21"/>
      <c r="KQ67" s="21"/>
      <c r="KR67" s="21"/>
      <c r="KS67" s="21"/>
      <c r="KT67" s="21"/>
      <c r="KU67" s="21"/>
      <c r="KV67" s="21"/>
      <c r="KW67" s="21"/>
      <c r="KX67" s="21"/>
      <c r="KY67" s="21"/>
      <c r="KZ67" s="21"/>
      <c r="LA67" s="21"/>
      <c r="LB67" s="21"/>
      <c r="LC67" s="21"/>
      <c r="LD67" s="21"/>
      <c r="LE67" s="21"/>
      <c r="LF67" s="21"/>
      <c r="LG67" s="21"/>
    </row>
    <row r="68" spans="1:319" x14ac:dyDescent="0.3">
      <c r="A68" s="6" t="s">
        <v>34</v>
      </c>
      <c r="B68" s="5" t="s">
        <v>35</v>
      </c>
      <c r="C68" s="3" t="s">
        <v>120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30.24</v>
      </c>
      <c r="AY68" s="18">
        <v>27.39</v>
      </c>
      <c r="AZ68" s="18">
        <v>25.74</v>
      </c>
      <c r="BA68" s="18">
        <v>26.2</v>
      </c>
      <c r="BB68" s="18">
        <v>24.31</v>
      </c>
      <c r="BC68" s="18">
        <v>23.54</v>
      </c>
      <c r="BD68" s="18">
        <v>23.28</v>
      </c>
      <c r="BE68" s="18">
        <v>23.16</v>
      </c>
      <c r="BF68" s="18">
        <v>22.04</v>
      </c>
      <c r="BG68" s="18">
        <v>22.94</v>
      </c>
      <c r="BH68" s="18">
        <v>23.28</v>
      </c>
      <c r="BI68" s="18">
        <v>22.93</v>
      </c>
      <c r="BJ68" s="18">
        <f>[1]!s_wq_close($A68,BJ$48,3)</f>
        <v>17.710303242684777</v>
      </c>
      <c r="BK68" s="18">
        <f>[1]!s_wq_close($A68,BK$48,3)</f>
        <v>17.906664813819024</v>
      </c>
      <c r="BL68" s="18">
        <f>[1]!s_wq_close($A68,BL$48,3)</f>
        <v>18.344702164810801</v>
      </c>
      <c r="BM68" s="18">
        <f>[1]!s_wq_close($A68,BM$48,3)</f>
        <v>18.155892961797104</v>
      </c>
      <c r="BN68" s="18">
        <f>[1]!s_wq_close($A68,BN$48,3)</f>
        <v>17.853798236975187</v>
      </c>
      <c r="BO68" s="18">
        <f>[1]!s_wq_close($A68,BO$48,3)</f>
        <v>18.16344532991765</v>
      </c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  <c r="JB68" s="21"/>
      <c r="JC68" s="21"/>
      <c r="JD68" s="21"/>
      <c r="JE68" s="21"/>
      <c r="JF68" s="21"/>
      <c r="JG68" s="21"/>
      <c r="JH68" s="21"/>
      <c r="JI68" s="21"/>
      <c r="JJ68" s="21"/>
      <c r="JK68" s="21"/>
      <c r="JL68" s="21"/>
      <c r="JM68" s="21"/>
      <c r="JN68" s="21"/>
      <c r="JO68" s="21"/>
      <c r="JP68" s="21"/>
      <c r="JQ68" s="21"/>
      <c r="JR68" s="21"/>
      <c r="JS68" s="21"/>
      <c r="JT68" s="21"/>
      <c r="JU68" s="21"/>
      <c r="JV68" s="21"/>
      <c r="JW68" s="21"/>
      <c r="JX68" s="21"/>
      <c r="JY68" s="21"/>
      <c r="JZ68" s="21"/>
      <c r="KA68" s="21"/>
      <c r="KB68" s="21"/>
      <c r="KC68" s="21"/>
      <c r="KD68" s="21"/>
      <c r="KE68" s="21"/>
      <c r="KF68" s="21"/>
      <c r="KG68" s="21"/>
      <c r="KH68" s="21"/>
      <c r="KI68" s="21"/>
      <c r="KJ68" s="21"/>
      <c r="KK68" s="21"/>
      <c r="KL68" s="21"/>
      <c r="KM68" s="21"/>
      <c r="KN68" s="21"/>
      <c r="KO68" s="21"/>
      <c r="KP68" s="21"/>
      <c r="KQ68" s="21"/>
      <c r="KR68" s="21"/>
      <c r="KS68" s="21"/>
      <c r="KT68" s="21"/>
      <c r="KU68" s="21"/>
      <c r="KV68" s="21"/>
      <c r="KW68" s="21"/>
      <c r="KX68" s="21"/>
      <c r="KY68" s="21"/>
      <c r="KZ68" s="21"/>
      <c r="LA68" s="21"/>
      <c r="LB68" s="21"/>
      <c r="LC68" s="21"/>
      <c r="LD68" s="21"/>
      <c r="LE68" s="21"/>
      <c r="LF68" s="21"/>
      <c r="LG68" s="21"/>
    </row>
    <row r="69" spans="1:319" x14ac:dyDescent="0.3">
      <c r="A69" s="6" t="s">
        <v>48</v>
      </c>
      <c r="B69" s="5" t="s">
        <v>49</v>
      </c>
      <c r="C69" s="3" t="s">
        <v>162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6.68</v>
      </c>
      <c r="AN69" s="18">
        <v>10.77</v>
      </c>
      <c r="AO69" s="18">
        <v>14.34</v>
      </c>
      <c r="AP69" s="18">
        <v>14.41</v>
      </c>
      <c r="AQ69" s="18">
        <v>12.63</v>
      </c>
      <c r="AR69" s="18">
        <v>12.63</v>
      </c>
      <c r="AS69" s="18">
        <v>12.94</v>
      </c>
      <c r="AT69" s="18">
        <v>12.21</v>
      </c>
      <c r="AU69" s="18">
        <v>13.14</v>
      </c>
      <c r="AV69" s="18">
        <v>12.71</v>
      </c>
      <c r="AW69" s="18">
        <v>13.55</v>
      </c>
      <c r="AX69" s="18">
        <v>13.34</v>
      </c>
      <c r="AY69" s="18">
        <v>13.35</v>
      </c>
      <c r="AZ69" s="18">
        <v>12.42</v>
      </c>
      <c r="BA69" s="18">
        <v>12.74</v>
      </c>
      <c r="BB69" s="18">
        <v>11.88</v>
      </c>
      <c r="BC69" s="18">
        <v>10.89</v>
      </c>
      <c r="BD69" s="18">
        <v>10.82</v>
      </c>
      <c r="BE69" s="18">
        <v>10.85</v>
      </c>
      <c r="BF69" s="18">
        <v>10.18</v>
      </c>
      <c r="BG69" s="18">
        <v>9.76</v>
      </c>
      <c r="BH69" s="18">
        <v>9.91</v>
      </c>
      <c r="BI69" s="18">
        <v>9.8000000000000007</v>
      </c>
      <c r="BJ69" s="18">
        <f>[1]!s_wq_close($A69,BJ$48,3)</f>
        <v>10.976121981566456</v>
      </c>
      <c r="BK69" s="18">
        <f>[1]!s_wq_close($A69,BK$48,3)</f>
        <v>16.612776681486412</v>
      </c>
      <c r="BL69" s="18">
        <f>[1]!s_wq_close($A69,BL$48,3)</f>
        <v>17.563776419961485</v>
      </c>
      <c r="BM69" s="18">
        <f>[1]!s_wq_close($A69,BM$48,3)</f>
        <v>18.633651125745939</v>
      </c>
      <c r="BN69" s="18">
        <f>[1]!s_wq_close($A69,BN$48,3)</f>
        <v>20.505931860868738</v>
      </c>
      <c r="BO69" s="18">
        <f>[1]!s_wq_close($A69,BO$48,3)</f>
        <v>18.792151082158451</v>
      </c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  <c r="JB69" s="21"/>
      <c r="JC69" s="21"/>
      <c r="JD69" s="21"/>
      <c r="JE69" s="21"/>
      <c r="JF69" s="21"/>
      <c r="JG69" s="21"/>
      <c r="JH69" s="21"/>
      <c r="JI69" s="21"/>
      <c r="JJ69" s="21"/>
      <c r="JK69" s="21"/>
      <c r="JL69" s="21"/>
      <c r="JM69" s="21"/>
      <c r="JN69" s="21"/>
      <c r="JO69" s="21"/>
      <c r="JP69" s="21"/>
      <c r="JQ69" s="21"/>
      <c r="JR69" s="21"/>
      <c r="JS69" s="21"/>
      <c r="JT69" s="21"/>
      <c r="JU69" s="21"/>
      <c r="JV69" s="21"/>
      <c r="JW69" s="21"/>
      <c r="JX69" s="21"/>
      <c r="JY69" s="21"/>
      <c r="JZ69" s="21"/>
      <c r="KA69" s="21"/>
      <c r="KB69" s="21"/>
      <c r="KC69" s="21"/>
      <c r="KD69" s="21"/>
      <c r="KE69" s="21"/>
      <c r="KF69" s="21"/>
      <c r="KG69" s="21"/>
      <c r="KH69" s="21"/>
      <c r="KI69" s="21"/>
      <c r="KJ69" s="21"/>
      <c r="KK69" s="21"/>
      <c r="KL69" s="21"/>
      <c r="KM69" s="21"/>
      <c r="KN69" s="21"/>
      <c r="KO69" s="21"/>
      <c r="KP69" s="21"/>
      <c r="KQ69" s="21"/>
      <c r="KR69" s="21"/>
      <c r="KS69" s="21"/>
      <c r="KT69" s="21"/>
      <c r="KU69" s="21"/>
      <c r="KV69" s="21"/>
      <c r="KW69" s="21"/>
      <c r="KX69" s="21"/>
      <c r="KY69" s="21"/>
      <c r="KZ69" s="21"/>
      <c r="LA69" s="21"/>
      <c r="LB69" s="21"/>
      <c r="LC69" s="21"/>
      <c r="LD69" s="21"/>
      <c r="LE69" s="21"/>
      <c r="LF69" s="21"/>
      <c r="LG69" s="21"/>
    </row>
    <row r="70" spans="1:319" x14ac:dyDescent="0.3">
      <c r="A70" s="6" t="s">
        <v>44</v>
      </c>
      <c r="B70" s="5" t="s">
        <v>45</v>
      </c>
      <c r="C70" s="3" t="s">
        <v>123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6.44</v>
      </c>
      <c r="AQ70" s="18">
        <v>10.37</v>
      </c>
      <c r="AR70" s="18">
        <v>10.37</v>
      </c>
      <c r="AS70" s="18">
        <v>13.25</v>
      </c>
      <c r="AT70" s="18">
        <v>11.51</v>
      </c>
      <c r="AU70" s="18">
        <v>13.07</v>
      </c>
      <c r="AV70" s="18">
        <v>12.81</v>
      </c>
      <c r="AW70" s="18">
        <v>14.13</v>
      </c>
      <c r="AX70" s="18">
        <v>13.43</v>
      </c>
      <c r="AY70" s="18">
        <v>13.53</v>
      </c>
      <c r="AZ70" s="18">
        <v>12.4</v>
      </c>
      <c r="BA70" s="18">
        <v>12.76</v>
      </c>
      <c r="BB70" s="18">
        <v>11.8</v>
      </c>
      <c r="BC70" s="18">
        <v>11.08</v>
      </c>
      <c r="BD70" s="18">
        <v>10.93</v>
      </c>
      <c r="BE70" s="18">
        <v>10.88</v>
      </c>
      <c r="BF70" s="18">
        <v>10.220000000000001</v>
      </c>
      <c r="BG70" s="18">
        <v>9.6999999999999993</v>
      </c>
      <c r="BH70" s="18">
        <v>9.8699999999999992</v>
      </c>
      <c r="BI70" s="18">
        <v>9.68</v>
      </c>
      <c r="BJ70" s="18">
        <f>[1]!s_wq_close($A70,BJ$48,3)</f>
        <v>10.547355351967324</v>
      </c>
      <c r="BK70" s="18">
        <f>[1]!s_wq_close($A70,BK$48,3)</f>
        <v>11.605056404132744</v>
      </c>
      <c r="BL70" s="18">
        <f>[1]!s_wq_close($A70,BL$48,3)</f>
        <v>12.524366664426054</v>
      </c>
      <c r="BM70" s="18">
        <f>[1]!s_wq_close($A70,BM$48,3)</f>
        <v>13.621607942840647</v>
      </c>
      <c r="BN70" s="18">
        <f>[1]!s_wq_close($A70,BN$48,3)</f>
        <v>13.769883791275053</v>
      </c>
      <c r="BO70" s="18">
        <f>[1]!s_wq_close($A70,BO$48,3)</f>
        <v>13.502987264093125</v>
      </c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  <c r="JB70" s="21"/>
      <c r="JC70" s="21"/>
      <c r="JD70" s="21"/>
      <c r="JE70" s="21"/>
      <c r="JF70" s="21"/>
      <c r="JG70" s="21"/>
      <c r="JH70" s="21"/>
      <c r="JI70" s="21"/>
      <c r="JJ70" s="21"/>
      <c r="JK70" s="21"/>
      <c r="JL70" s="21"/>
      <c r="JM70" s="21"/>
      <c r="JN70" s="21"/>
      <c r="JO70" s="21"/>
      <c r="JP70" s="21"/>
      <c r="JQ70" s="21"/>
      <c r="JR70" s="21"/>
      <c r="JS70" s="21"/>
      <c r="JT70" s="21"/>
      <c r="JU70" s="21"/>
      <c r="JV70" s="21"/>
      <c r="JW70" s="21"/>
      <c r="JX70" s="21"/>
      <c r="JY70" s="21"/>
      <c r="JZ70" s="21"/>
      <c r="KA70" s="21"/>
      <c r="KB70" s="21"/>
      <c r="KC70" s="21"/>
      <c r="KD70" s="21"/>
      <c r="KE70" s="21"/>
      <c r="KF70" s="21"/>
      <c r="KG70" s="21"/>
      <c r="KH70" s="21"/>
      <c r="KI70" s="21"/>
      <c r="KJ70" s="21"/>
      <c r="KK70" s="21"/>
      <c r="KL70" s="21"/>
      <c r="KM70" s="21"/>
      <c r="KN70" s="21"/>
      <c r="KO70" s="21"/>
      <c r="KP70" s="21"/>
      <c r="KQ70" s="21"/>
      <c r="KR70" s="21"/>
      <c r="KS70" s="21"/>
      <c r="KT70" s="21"/>
      <c r="KU70" s="21"/>
      <c r="KV70" s="21"/>
      <c r="KW70" s="21"/>
      <c r="KX70" s="21"/>
      <c r="KY70" s="21"/>
      <c r="KZ70" s="21"/>
      <c r="LA70" s="21"/>
      <c r="LB70" s="21"/>
      <c r="LC70" s="21"/>
      <c r="LD70" s="21"/>
      <c r="LE70" s="21"/>
      <c r="LF70" s="21"/>
      <c r="LG70" s="21"/>
    </row>
    <row r="71" spans="1:319" x14ac:dyDescent="0.3">
      <c r="A71" s="5" t="s">
        <v>42</v>
      </c>
      <c r="B71" s="5" t="s">
        <v>43</v>
      </c>
      <c r="C71" s="7" t="s">
        <v>162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6.16</v>
      </c>
      <c r="AR71" s="18">
        <v>6.16</v>
      </c>
      <c r="AS71" s="18">
        <v>9.93</v>
      </c>
      <c r="AT71" s="18">
        <v>9.99</v>
      </c>
      <c r="AU71" s="18">
        <v>11.33</v>
      </c>
      <c r="AV71" s="18">
        <v>11.79</v>
      </c>
      <c r="AW71" s="18">
        <v>12.91</v>
      </c>
      <c r="AX71" s="18">
        <v>12.7</v>
      </c>
      <c r="AY71" s="18">
        <v>12.91</v>
      </c>
      <c r="AZ71" s="18">
        <v>11.93</v>
      </c>
      <c r="BA71" s="18">
        <v>12.03</v>
      </c>
      <c r="BB71" s="18">
        <v>10.99</v>
      </c>
      <c r="BC71" s="18">
        <v>10.220000000000001</v>
      </c>
      <c r="BD71" s="18">
        <v>10.37</v>
      </c>
      <c r="BE71" s="18">
        <v>10.33</v>
      </c>
      <c r="BF71" s="18">
        <v>10.01</v>
      </c>
      <c r="BG71" s="18">
        <v>9.3000000000000007</v>
      </c>
      <c r="BH71" s="18">
        <v>9.33</v>
      </c>
      <c r="BI71" s="18">
        <v>9.1999999999999993</v>
      </c>
      <c r="BJ71" s="18">
        <f>[1]!s_wq_close($A71,BJ$48,3)</f>
        <v>9.7958250469588588</v>
      </c>
      <c r="BK71" s="18">
        <f>[1]!s_wq_close($A71,BK$48,3)</f>
        <v>11.145953851217778</v>
      </c>
      <c r="BL71" s="18">
        <f>[1]!s_wq_close($A71,BL$48,3)</f>
        <v>11.599281770895953</v>
      </c>
      <c r="BM71" s="18">
        <f>[1]!s_wq_close($A71,BM$48,3)</f>
        <v>12.545357429354757</v>
      </c>
      <c r="BN71" s="18">
        <f>[1]!s_wq_close($A71,BN$48,3)</f>
        <v>12.831151117847519</v>
      </c>
      <c r="BO71" s="18">
        <f>[1]!s_wq_close($A71,BO$48,3)</f>
        <v>12.653761931886494</v>
      </c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  <c r="JB71" s="21"/>
      <c r="JC71" s="21"/>
      <c r="JD71" s="21"/>
      <c r="JE71" s="21"/>
      <c r="JF71" s="21"/>
      <c r="JG71" s="21"/>
      <c r="JH71" s="21"/>
      <c r="JI71" s="21"/>
      <c r="JJ71" s="21"/>
      <c r="JK71" s="21"/>
      <c r="JL71" s="21"/>
      <c r="JM71" s="21"/>
      <c r="JN71" s="21"/>
      <c r="JO71" s="21"/>
      <c r="JP71" s="21"/>
      <c r="JQ71" s="21"/>
      <c r="JR71" s="21"/>
      <c r="JS71" s="21"/>
      <c r="JT71" s="21"/>
      <c r="JU71" s="21"/>
      <c r="JV71" s="21"/>
      <c r="JW71" s="21"/>
      <c r="JX71" s="21"/>
      <c r="JY71" s="21"/>
      <c r="JZ71" s="21"/>
      <c r="KA71" s="21"/>
      <c r="KB71" s="21"/>
      <c r="KC71" s="21"/>
      <c r="KD71" s="21"/>
      <c r="KE71" s="21"/>
      <c r="KF71" s="21"/>
      <c r="KG71" s="21"/>
      <c r="KH71" s="21"/>
      <c r="KI71" s="21"/>
      <c r="KJ71" s="21"/>
      <c r="KK71" s="21"/>
      <c r="KL71" s="21"/>
      <c r="KM71" s="21"/>
      <c r="KN71" s="21"/>
      <c r="KO71" s="21"/>
      <c r="KP71" s="21"/>
      <c r="KQ71" s="21"/>
      <c r="KR71" s="21"/>
      <c r="KS71" s="21"/>
      <c r="KT71" s="21"/>
      <c r="KU71" s="21"/>
      <c r="KV71" s="21"/>
      <c r="KW71" s="21"/>
      <c r="KX71" s="21"/>
      <c r="KY71" s="21"/>
      <c r="KZ71" s="21"/>
      <c r="LA71" s="21"/>
      <c r="LB71" s="21"/>
      <c r="LC71" s="21"/>
      <c r="LD71" s="21"/>
      <c r="LE71" s="21"/>
      <c r="LF71" s="21"/>
      <c r="LG71" s="21"/>
    </row>
    <row r="72" spans="1:319" x14ac:dyDescent="0.3">
      <c r="A72" s="5" t="s">
        <v>173</v>
      </c>
      <c r="B72" s="5" t="s">
        <v>47</v>
      </c>
      <c r="C72" s="7" t="s">
        <v>121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13.09</v>
      </c>
      <c r="BA72" s="18">
        <v>17.690000000000001</v>
      </c>
      <c r="BB72" s="18">
        <v>15.95</v>
      </c>
      <c r="BC72" s="18">
        <v>15.73</v>
      </c>
      <c r="BD72" s="18">
        <v>15.46</v>
      </c>
      <c r="BE72" s="18">
        <v>15.33</v>
      </c>
      <c r="BF72" s="18">
        <v>13.95</v>
      </c>
      <c r="BG72" s="18">
        <v>13.49</v>
      </c>
      <c r="BH72" s="18">
        <v>13.74</v>
      </c>
      <c r="BI72" s="18">
        <v>13.53</v>
      </c>
      <c r="BJ72" s="18">
        <f>[1]!s_wq_close($A72,BJ$48,3)</f>
        <v>11.030792699286334</v>
      </c>
      <c r="BK72" s="18">
        <f>[1]!s_wq_close($A72,BK$48,3)</f>
        <v>12.103976144665127</v>
      </c>
      <c r="BL72" s="18">
        <f>[1]!s_wq_close($A72,BL$48,3)</f>
        <v>13.008516477198684</v>
      </c>
      <c r="BM72" s="18">
        <f>[1]!s_wq_close($A72,BM$48,3)</f>
        <v>14.173687075038519</v>
      </c>
      <c r="BN72" s="18">
        <f>[1]!s_wq_close($A72,BN$48,3)</f>
        <v>14.802265950188955</v>
      </c>
      <c r="BO72" s="18">
        <f>[1]!s_wq_close($A72,BO$48,3)</f>
        <v>14.043371942385381</v>
      </c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  <c r="JB72" s="21"/>
      <c r="JC72" s="21"/>
      <c r="JD72" s="21"/>
      <c r="JE72" s="21"/>
      <c r="JF72" s="21"/>
      <c r="JG72" s="21"/>
      <c r="JH72" s="21"/>
      <c r="JI72" s="21"/>
      <c r="JJ72" s="21"/>
      <c r="JK72" s="21"/>
      <c r="JL72" s="21"/>
      <c r="JM72" s="21"/>
      <c r="JN72" s="21"/>
      <c r="JO72" s="21"/>
      <c r="JP72" s="21"/>
      <c r="JQ72" s="21"/>
      <c r="JR72" s="21"/>
      <c r="JS72" s="21"/>
      <c r="JT72" s="21"/>
      <c r="JU72" s="21"/>
      <c r="JV72" s="21"/>
      <c r="JW72" s="21"/>
      <c r="JX72" s="21"/>
      <c r="JY72" s="21"/>
      <c r="JZ72" s="21"/>
      <c r="KA72" s="21"/>
      <c r="KB72" s="21"/>
      <c r="KC72" s="21"/>
      <c r="KD72" s="21"/>
      <c r="KE72" s="21"/>
      <c r="KF72" s="21"/>
      <c r="KG72" s="21"/>
      <c r="KH72" s="21"/>
      <c r="KI72" s="21"/>
      <c r="KJ72" s="21"/>
      <c r="KK72" s="21"/>
      <c r="KL72" s="21"/>
      <c r="KM72" s="21"/>
      <c r="KN72" s="21"/>
      <c r="KO72" s="21"/>
      <c r="KP72" s="21"/>
      <c r="KQ72" s="21"/>
      <c r="KR72" s="21"/>
      <c r="KS72" s="21"/>
      <c r="KT72" s="21"/>
      <c r="KU72" s="21"/>
      <c r="KV72" s="21"/>
      <c r="KW72" s="21"/>
      <c r="KX72" s="21"/>
      <c r="KY72" s="21"/>
      <c r="KZ72" s="21"/>
      <c r="LA72" s="21"/>
      <c r="LB72" s="21"/>
      <c r="LC72" s="21"/>
      <c r="LD72" s="21"/>
      <c r="LE72" s="21"/>
      <c r="LF72" s="21"/>
      <c r="LG72" s="21"/>
    </row>
    <row r="73" spans="1:319" x14ac:dyDescent="0.3">
      <c r="A73" s="63" t="s">
        <v>174</v>
      </c>
      <c r="B73" s="63" t="s">
        <v>175</v>
      </c>
      <c r="C73" s="7" t="s">
        <v>162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f>[1]!s_wq_close($A73,AV$48,3)</f>
        <v>0</v>
      </c>
      <c r="AW73" s="18">
        <f>[1]!s_wq_close($A73,AW$48,3)</f>
        <v>0</v>
      </c>
      <c r="AX73" s="18">
        <f>[1]!s_wq_close($A73,AX$48,3)</f>
        <v>0</v>
      </c>
      <c r="AY73" s="18">
        <f>[1]!s_wq_close($A73,AY$48,3)</f>
        <v>0</v>
      </c>
      <c r="AZ73" s="18">
        <f>[1]!s_wq_close($A73,AZ$48,3)</f>
        <v>0</v>
      </c>
      <c r="BA73" s="18">
        <f>[1]!s_wq_close($A73,BA$48,3)</f>
        <v>0</v>
      </c>
      <c r="BB73" s="18">
        <f>[1]!s_wq_close($A73,BB$48,3)</f>
        <v>0</v>
      </c>
      <c r="BC73" s="18">
        <f>[1]!s_wq_close($A73,BC$48,3)</f>
        <v>0</v>
      </c>
      <c r="BD73" s="18">
        <f>[1]!s_wq_close($A73,BD$48,3)</f>
        <v>0</v>
      </c>
      <c r="BE73" s="18">
        <f>[1]!s_wq_close($A73,BE$48,3)</f>
        <v>0</v>
      </c>
      <c r="BF73" s="18">
        <f>[1]!s_wq_close($A73,BF$48,3)</f>
        <v>0</v>
      </c>
      <c r="BG73" s="18">
        <f>[1]!s_wq_close($A73,BG$48,3)</f>
        <v>0</v>
      </c>
      <c r="BH73" s="18">
        <f>[1]!s_wq_close($A73,BH$48,3)</f>
        <v>7.5633718127742471</v>
      </c>
      <c r="BI73" s="18">
        <f>[1]!s_wq_close($A73,BI$48,3)</f>
        <v>8.3187151212773252</v>
      </c>
      <c r="BJ73" s="18">
        <f>[1]!s_wq_close($A73,BJ$48,3)</f>
        <v>10.992232884268486</v>
      </c>
      <c r="BK73" s="18">
        <f>[1]!s_wq_close($A73,BK$48,3)</f>
        <v>17.710812838848501</v>
      </c>
      <c r="BL73" s="18">
        <f>[1]!s_wq_close($A73,BL$48,3)</f>
        <v>17.203937723931958</v>
      </c>
      <c r="BM73" s="18">
        <f>[1]!s_wq_close($A73,BM$48,3)</f>
        <v>22.859073809961586</v>
      </c>
      <c r="BN73" s="18">
        <f>[1]!s_wq_close($A73,BN$48,3)</f>
        <v>24.98596154706236</v>
      </c>
      <c r="BO73" s="18">
        <f>[1]!s_wq_close($A73,BO$48,3)</f>
        <v>29.269553204494294</v>
      </c>
    </row>
    <row r="77" spans="1:319" ht="13.5" thickBot="1" x14ac:dyDescent="0.35">
      <c r="A77" s="52" t="s">
        <v>127</v>
      </c>
      <c r="B77" s="53" t="s">
        <v>128</v>
      </c>
    </row>
    <row r="78" spans="1:319" ht="13.5" thickBot="1" x14ac:dyDescent="0.35">
      <c r="A78" s="118" t="s">
        <v>129</v>
      </c>
      <c r="B78" s="119" t="s">
        <v>130</v>
      </c>
      <c r="C78" s="120" t="s">
        <v>131</v>
      </c>
      <c r="D78" s="121" t="s">
        <v>132</v>
      </c>
      <c r="E78" s="122" t="s">
        <v>133</v>
      </c>
      <c r="F78" s="123">
        <v>0.25</v>
      </c>
      <c r="G78" s="124">
        <v>0.5</v>
      </c>
      <c r="H78" s="123">
        <v>0.75</v>
      </c>
      <c r="I78" s="125" t="s">
        <v>134</v>
      </c>
      <c r="J78" s="126" t="s">
        <v>135</v>
      </c>
      <c r="K78" s="127">
        <f t="shared" ref="K78:K101" si="1">BJ1</f>
        <v>42776</v>
      </c>
      <c r="L78" s="128" t="s">
        <v>136</v>
      </c>
      <c r="LG78" s="21"/>
    </row>
    <row r="79" spans="1:319" s="85" customFormat="1" ht="13.15" x14ac:dyDescent="0.3">
      <c r="A79" s="129" t="s">
        <v>4</v>
      </c>
      <c r="B79" s="130" t="s">
        <v>5</v>
      </c>
      <c r="C79" s="131" t="s">
        <v>52</v>
      </c>
      <c r="D79" s="132">
        <f t="shared" ref="D79:D94" si="2">AVERAGE(D2:BJ2)</f>
        <v>0.7842733998095327</v>
      </c>
      <c r="E79" s="132">
        <f t="shared" ref="E79:E94" si="3">MIN(D2:BJ2)</f>
        <v>0.70826738203856743</v>
      </c>
      <c r="F79" s="132">
        <f t="shared" ref="F79:F94" si="4">PERCENTILE(D2:BJ2,0.25)</f>
        <v>0.75490893018806471</v>
      </c>
      <c r="G79" s="132">
        <f t="shared" ref="G79:G94" si="5">PERCENTILE(D2:BJ2,0.5)</f>
        <v>0.77715124213708153</v>
      </c>
      <c r="H79" s="132">
        <f t="shared" ref="H79:H94" si="6">PERCENTILE(D2:BJ2,0.75)</f>
        <v>0.8200074377091856</v>
      </c>
      <c r="I79" s="132">
        <f t="shared" ref="I79:I94" si="7">MAX(D2:BJ2)</f>
        <v>0.85347712904425432</v>
      </c>
      <c r="J79" s="133">
        <f>I79/E79-1</f>
        <v>0.20502108481649617</v>
      </c>
      <c r="K79" s="134">
        <f t="shared" si="1"/>
        <v>0.73676049067580651</v>
      </c>
      <c r="L79" s="135">
        <v>0.25</v>
      </c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  <c r="IO79" s="82"/>
      <c r="IP79" s="82"/>
      <c r="IQ79" s="82"/>
      <c r="IR79" s="82"/>
      <c r="IS79" s="82"/>
      <c r="IT79" s="82"/>
      <c r="IU79" s="82"/>
      <c r="IV79" s="82"/>
      <c r="IW79" s="82"/>
      <c r="IX79" s="82"/>
      <c r="IY79" s="82"/>
      <c r="IZ79" s="82"/>
      <c r="JA79" s="82"/>
      <c r="JB79" s="82"/>
      <c r="JC79" s="82"/>
      <c r="JD79" s="82"/>
      <c r="JE79" s="82"/>
      <c r="JF79" s="82"/>
      <c r="JG79" s="82"/>
      <c r="JH79" s="82"/>
      <c r="JI79" s="82"/>
      <c r="JJ79" s="82"/>
      <c r="JK79" s="82"/>
      <c r="JL79" s="82"/>
      <c r="JM79" s="82"/>
      <c r="JN79" s="82"/>
      <c r="JO79" s="82"/>
      <c r="JP79" s="82"/>
      <c r="JQ79" s="82"/>
      <c r="JR79" s="82"/>
      <c r="JS79" s="82"/>
      <c r="JT79" s="82"/>
      <c r="JU79" s="82"/>
      <c r="JV79" s="82"/>
      <c r="JW79" s="82"/>
      <c r="JX79" s="82"/>
      <c r="JY79" s="82"/>
      <c r="JZ79" s="82"/>
      <c r="KA79" s="82"/>
      <c r="KB79" s="82"/>
      <c r="KC79" s="82"/>
      <c r="KD79" s="82"/>
      <c r="KE79" s="82"/>
      <c r="KF79" s="82"/>
      <c r="KG79" s="82"/>
      <c r="KH79" s="82"/>
      <c r="KI79" s="82"/>
      <c r="KJ79" s="82"/>
      <c r="KK79" s="82"/>
      <c r="KL79" s="82"/>
      <c r="KM79" s="82"/>
      <c r="KN79" s="82"/>
      <c r="KO79" s="82"/>
      <c r="KP79" s="82"/>
      <c r="KQ79" s="82"/>
      <c r="KR79" s="82"/>
      <c r="KS79" s="82"/>
      <c r="KT79" s="82"/>
      <c r="KU79" s="82"/>
      <c r="KV79" s="82"/>
      <c r="KW79" s="82"/>
      <c r="KX79" s="82"/>
      <c r="KY79" s="82"/>
      <c r="KZ79" s="82"/>
      <c r="LA79" s="82"/>
      <c r="LB79" s="82"/>
      <c r="LC79" s="82"/>
      <c r="LD79" s="82"/>
      <c r="LE79" s="82"/>
      <c r="LF79" s="82"/>
    </row>
    <row r="80" spans="1:319" s="85" customFormat="1" ht="12.6" customHeight="1" x14ac:dyDescent="0.3">
      <c r="A80" s="136" t="s">
        <v>8</v>
      </c>
      <c r="B80" s="137" t="s">
        <v>9</v>
      </c>
      <c r="C80" s="138" t="s">
        <v>137</v>
      </c>
      <c r="D80" s="139">
        <f t="shared" si="2"/>
        <v>0.77610160463967071</v>
      </c>
      <c r="E80" s="139">
        <f t="shared" si="3"/>
        <v>4.7999999999999996E-3</v>
      </c>
      <c r="F80" s="139">
        <f t="shared" si="4"/>
        <v>0.72988668109170329</v>
      </c>
      <c r="G80" s="139">
        <f t="shared" si="5"/>
        <v>0.80303820954368876</v>
      </c>
      <c r="H80" s="139">
        <f t="shared" si="6"/>
        <v>0.83761037967420071</v>
      </c>
      <c r="I80" s="139">
        <f t="shared" si="7"/>
        <v>0.91332206955911899</v>
      </c>
      <c r="J80" s="140">
        <f t="shared" ref="J80:J102" si="8">I80/E80-1</f>
        <v>189.27543115814981</v>
      </c>
      <c r="K80" s="141">
        <f t="shared" si="1"/>
        <v>0.7930803860153548</v>
      </c>
      <c r="L80" s="142">
        <v>0.5</v>
      </c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  <c r="HQ80" s="82"/>
      <c r="HR80" s="82"/>
      <c r="HS80" s="82"/>
      <c r="HT80" s="82"/>
      <c r="HU80" s="82"/>
      <c r="HV80" s="82"/>
      <c r="HW80" s="82"/>
      <c r="HX80" s="82"/>
      <c r="HY80" s="82"/>
      <c r="HZ80" s="82"/>
      <c r="IA80" s="82"/>
      <c r="IB80" s="82"/>
      <c r="IC80" s="82"/>
      <c r="ID80" s="82"/>
      <c r="IE80" s="82"/>
      <c r="IF80" s="82"/>
      <c r="IG80" s="82"/>
      <c r="IH80" s="82"/>
      <c r="II80" s="82"/>
      <c r="IJ80" s="82"/>
      <c r="IK80" s="82"/>
      <c r="IL80" s="82"/>
      <c r="IM80" s="82"/>
      <c r="IN80" s="82"/>
      <c r="IO80" s="82"/>
      <c r="IP80" s="82"/>
      <c r="IQ80" s="82"/>
      <c r="IR80" s="82"/>
      <c r="IS80" s="82"/>
      <c r="IT80" s="82"/>
      <c r="IU80" s="82"/>
      <c r="IV80" s="82"/>
      <c r="IW80" s="82"/>
      <c r="IX80" s="82"/>
      <c r="IY80" s="82"/>
      <c r="IZ80" s="82"/>
      <c r="JA80" s="82"/>
      <c r="JB80" s="82"/>
      <c r="JC80" s="82"/>
      <c r="JD80" s="82"/>
      <c r="JE80" s="82"/>
      <c r="JF80" s="82"/>
      <c r="JG80" s="82"/>
      <c r="JH80" s="82"/>
      <c r="JI80" s="82"/>
      <c r="JJ80" s="82"/>
      <c r="JK80" s="82"/>
      <c r="JL80" s="82"/>
      <c r="JM80" s="82"/>
      <c r="JN80" s="82"/>
      <c r="JO80" s="82"/>
      <c r="JP80" s="82"/>
      <c r="JQ80" s="82"/>
      <c r="JR80" s="82"/>
      <c r="JS80" s="82"/>
      <c r="JT80" s="82"/>
      <c r="JU80" s="82"/>
      <c r="JV80" s="82"/>
      <c r="JW80" s="82"/>
      <c r="JX80" s="82"/>
      <c r="JY80" s="82"/>
      <c r="JZ80" s="82"/>
      <c r="KA80" s="82"/>
      <c r="KB80" s="82"/>
      <c r="KC80" s="82"/>
      <c r="KD80" s="82"/>
      <c r="KE80" s="82"/>
      <c r="KF80" s="82"/>
      <c r="KG80" s="82"/>
      <c r="KH80" s="82"/>
      <c r="KI80" s="82"/>
      <c r="KJ80" s="82"/>
      <c r="KK80" s="82"/>
      <c r="KL80" s="82"/>
      <c r="KM80" s="82"/>
      <c r="KN80" s="82"/>
      <c r="KO80" s="82"/>
      <c r="KP80" s="82"/>
      <c r="KQ80" s="82"/>
      <c r="KR80" s="82"/>
      <c r="KS80" s="82"/>
      <c r="KT80" s="82"/>
      <c r="KU80" s="82"/>
      <c r="KV80" s="82"/>
      <c r="KW80" s="82"/>
      <c r="KX80" s="82"/>
      <c r="KY80" s="82"/>
      <c r="KZ80" s="82"/>
      <c r="LA80" s="82"/>
      <c r="LB80" s="82"/>
      <c r="LC80" s="82"/>
      <c r="LD80" s="82"/>
      <c r="LE80" s="82"/>
      <c r="LF80" s="82"/>
    </row>
    <row r="81" spans="1:318" s="85" customFormat="1" ht="13.15" x14ac:dyDescent="0.3">
      <c r="A81" s="136" t="s">
        <v>2</v>
      </c>
      <c r="B81" s="137" t="s">
        <v>3</v>
      </c>
      <c r="C81" s="138" t="s">
        <v>138</v>
      </c>
      <c r="D81" s="139">
        <f t="shared" si="2"/>
        <v>0.766037279628765</v>
      </c>
      <c r="E81" s="139">
        <f t="shared" si="3"/>
        <v>0.69712741655564536</v>
      </c>
      <c r="F81" s="139">
        <f t="shared" si="4"/>
        <v>0.74279909162474755</v>
      </c>
      <c r="G81" s="139">
        <f t="shared" si="5"/>
        <v>0.76676035264490072</v>
      </c>
      <c r="H81" s="139">
        <f t="shared" si="6"/>
        <v>0.79351039902959242</v>
      </c>
      <c r="I81" s="139">
        <f t="shared" si="7"/>
        <v>0.82636274039069013</v>
      </c>
      <c r="J81" s="140">
        <f t="shared" si="8"/>
        <v>0.18538264421383444</v>
      </c>
      <c r="K81" s="141">
        <f t="shared" si="1"/>
        <v>0.69712741655564536</v>
      </c>
      <c r="L81" s="143" t="s">
        <v>139</v>
      </c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  <c r="DU81" s="82"/>
      <c r="DV81" s="82"/>
      <c r="DW81" s="82"/>
      <c r="DX81" s="82"/>
      <c r="DY81" s="82"/>
      <c r="DZ81" s="82"/>
      <c r="EA81" s="82"/>
      <c r="EB81" s="82"/>
      <c r="EC81" s="82"/>
      <c r="ED81" s="82"/>
      <c r="EE81" s="82"/>
      <c r="EF81" s="82"/>
      <c r="EG81" s="82"/>
      <c r="EH81" s="82"/>
      <c r="EI81" s="82"/>
      <c r="EJ81" s="82"/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/>
      <c r="EZ81" s="82"/>
      <c r="FA81" s="82"/>
      <c r="FB81" s="82"/>
      <c r="FC81" s="82"/>
      <c r="FD81" s="82"/>
      <c r="FE81" s="82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82"/>
      <c r="FR81" s="82"/>
      <c r="FS81" s="82"/>
      <c r="FT81" s="82"/>
      <c r="FU81" s="82"/>
      <c r="FV81" s="82"/>
      <c r="FW81" s="82"/>
      <c r="FX81" s="82"/>
      <c r="FY81" s="82"/>
      <c r="FZ81" s="82"/>
      <c r="GA81" s="82"/>
      <c r="GB81" s="82"/>
      <c r="GC81" s="82"/>
      <c r="GD81" s="82"/>
      <c r="GE81" s="82"/>
      <c r="GF81" s="82"/>
      <c r="GG81" s="82"/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/>
      <c r="GW81" s="82"/>
      <c r="GX81" s="82"/>
      <c r="GY81" s="82"/>
      <c r="GZ81" s="82"/>
      <c r="HA81" s="82"/>
      <c r="HB81" s="82"/>
      <c r="HC81" s="82"/>
      <c r="HD81" s="82"/>
      <c r="HE81" s="82"/>
      <c r="HF81" s="82"/>
      <c r="HG81" s="82"/>
      <c r="HH81" s="82"/>
      <c r="HI81" s="82"/>
      <c r="HJ81" s="82"/>
      <c r="HK81" s="82"/>
      <c r="HL81" s="82"/>
      <c r="HM81" s="82"/>
      <c r="HN81" s="82"/>
      <c r="HO81" s="82"/>
      <c r="HP81" s="82"/>
      <c r="HQ81" s="82"/>
      <c r="HR81" s="82"/>
      <c r="HS81" s="82"/>
      <c r="HT81" s="82"/>
      <c r="HU81" s="82"/>
      <c r="HV81" s="82"/>
      <c r="HW81" s="82"/>
      <c r="HX81" s="82"/>
      <c r="HY81" s="82"/>
      <c r="HZ81" s="82"/>
      <c r="IA81" s="82"/>
      <c r="IB81" s="82"/>
      <c r="IC81" s="82"/>
      <c r="ID81" s="82"/>
      <c r="IE81" s="82"/>
      <c r="IF81" s="82"/>
      <c r="IG81" s="82"/>
      <c r="IH81" s="82"/>
      <c r="II81" s="82"/>
      <c r="IJ81" s="82"/>
      <c r="IK81" s="82"/>
      <c r="IL81" s="82"/>
      <c r="IM81" s="82"/>
      <c r="IN81" s="82"/>
      <c r="IO81" s="82"/>
      <c r="IP81" s="82"/>
      <c r="IQ81" s="82"/>
      <c r="IR81" s="82"/>
      <c r="IS81" s="82"/>
      <c r="IT81" s="82"/>
      <c r="IU81" s="82"/>
      <c r="IV81" s="82"/>
      <c r="IW81" s="82"/>
      <c r="IX81" s="82"/>
      <c r="IY81" s="82"/>
      <c r="IZ81" s="82"/>
      <c r="JA81" s="82"/>
      <c r="JB81" s="82"/>
      <c r="JC81" s="82"/>
      <c r="JD81" s="82"/>
      <c r="JE81" s="82"/>
      <c r="JF81" s="82"/>
      <c r="JG81" s="82"/>
      <c r="JH81" s="82"/>
      <c r="JI81" s="82"/>
      <c r="JJ81" s="82"/>
      <c r="JK81" s="82"/>
      <c r="JL81" s="82"/>
      <c r="JM81" s="82"/>
      <c r="JN81" s="82"/>
      <c r="JO81" s="82"/>
      <c r="JP81" s="82"/>
      <c r="JQ81" s="82"/>
      <c r="JR81" s="82"/>
      <c r="JS81" s="82"/>
      <c r="JT81" s="82"/>
      <c r="JU81" s="82"/>
      <c r="JV81" s="82"/>
      <c r="JW81" s="82"/>
      <c r="JX81" s="82"/>
      <c r="JY81" s="82"/>
      <c r="JZ81" s="82"/>
      <c r="KA81" s="82"/>
      <c r="KB81" s="82"/>
      <c r="KC81" s="82"/>
      <c r="KD81" s="82"/>
      <c r="KE81" s="82"/>
      <c r="KF81" s="82"/>
      <c r="KG81" s="82"/>
      <c r="KH81" s="82"/>
      <c r="KI81" s="82"/>
      <c r="KJ81" s="82"/>
      <c r="KK81" s="82"/>
      <c r="KL81" s="82"/>
      <c r="KM81" s="82"/>
      <c r="KN81" s="82"/>
      <c r="KO81" s="82"/>
      <c r="KP81" s="82"/>
      <c r="KQ81" s="82"/>
      <c r="KR81" s="82"/>
      <c r="KS81" s="82"/>
      <c r="KT81" s="82"/>
      <c r="KU81" s="82"/>
      <c r="KV81" s="82"/>
      <c r="KW81" s="82"/>
      <c r="KX81" s="82"/>
      <c r="KY81" s="82"/>
      <c r="KZ81" s="82"/>
      <c r="LA81" s="82"/>
      <c r="LB81" s="82"/>
      <c r="LC81" s="82"/>
      <c r="LD81" s="82"/>
      <c r="LE81" s="82"/>
      <c r="LF81" s="82"/>
    </row>
    <row r="82" spans="1:318" s="85" customFormat="1" ht="13.15" x14ac:dyDescent="0.3">
      <c r="A82" s="136" t="s">
        <v>6</v>
      </c>
      <c r="B82" s="137" t="s">
        <v>7</v>
      </c>
      <c r="C82" s="138" t="s">
        <v>140</v>
      </c>
      <c r="D82" s="139">
        <f t="shared" si="2"/>
        <v>0.71602737580938181</v>
      </c>
      <c r="E82" s="139">
        <f t="shared" si="3"/>
        <v>0.65103130613982374</v>
      </c>
      <c r="F82" s="139">
        <f t="shared" si="4"/>
        <v>0.69133324413895569</v>
      </c>
      <c r="G82" s="139">
        <f t="shared" si="5"/>
        <v>0.71214020011537471</v>
      </c>
      <c r="H82" s="139">
        <f t="shared" si="6"/>
        <v>0.74003134250391778</v>
      </c>
      <c r="I82" s="139">
        <f t="shared" si="7"/>
        <v>0.82877318654625176</v>
      </c>
      <c r="J82" s="140">
        <f t="shared" si="8"/>
        <v>0.27301587301587293</v>
      </c>
      <c r="K82" s="141">
        <f t="shared" si="1"/>
        <v>0.68416576932260864</v>
      </c>
      <c r="L82" s="142">
        <v>0.5</v>
      </c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  <c r="DU82" s="82"/>
      <c r="DV82" s="82"/>
      <c r="DW82" s="82"/>
      <c r="DX82" s="82"/>
      <c r="DY82" s="82"/>
      <c r="DZ82" s="82"/>
      <c r="EA82" s="82"/>
      <c r="EB82" s="82"/>
      <c r="EC82" s="82"/>
      <c r="ED82" s="82"/>
      <c r="EE82" s="82"/>
      <c r="EF82" s="82"/>
      <c r="EG82" s="82"/>
      <c r="EH82" s="82"/>
      <c r="EI82" s="82"/>
      <c r="EJ82" s="82"/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/>
      <c r="EZ82" s="82"/>
      <c r="FA82" s="82"/>
      <c r="FB82" s="82"/>
      <c r="FC82" s="82"/>
      <c r="FD82" s="82"/>
      <c r="FE82" s="82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82"/>
      <c r="FR82" s="82"/>
      <c r="FS82" s="82"/>
      <c r="FT82" s="82"/>
      <c r="FU82" s="82"/>
      <c r="FV82" s="82"/>
      <c r="FW82" s="82"/>
      <c r="FX82" s="82"/>
      <c r="FY82" s="82"/>
      <c r="FZ82" s="82"/>
      <c r="GA82" s="82"/>
      <c r="GB82" s="82"/>
      <c r="GC82" s="82"/>
      <c r="GD82" s="82"/>
      <c r="GE82" s="82"/>
      <c r="GF82" s="82"/>
      <c r="GG82" s="82"/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/>
      <c r="GW82" s="82"/>
      <c r="GX82" s="82"/>
      <c r="GY82" s="82"/>
      <c r="GZ82" s="82"/>
      <c r="HA82" s="82"/>
      <c r="HB82" s="82"/>
      <c r="HC82" s="82"/>
      <c r="HD82" s="82"/>
      <c r="HE82" s="82"/>
      <c r="HF82" s="82"/>
      <c r="HG82" s="82"/>
      <c r="HH82" s="82"/>
      <c r="HI82" s="82"/>
      <c r="HJ82" s="82"/>
      <c r="HK82" s="82"/>
      <c r="HL82" s="82"/>
      <c r="HM82" s="82"/>
      <c r="HN82" s="82"/>
      <c r="HO82" s="82"/>
      <c r="HP82" s="82"/>
      <c r="HQ82" s="82"/>
      <c r="HR82" s="82"/>
      <c r="HS82" s="82"/>
      <c r="HT82" s="82"/>
      <c r="HU82" s="82"/>
      <c r="HV82" s="82"/>
      <c r="HW82" s="82"/>
      <c r="HX82" s="82"/>
      <c r="HY82" s="82"/>
      <c r="HZ82" s="82"/>
      <c r="IA82" s="82"/>
      <c r="IB82" s="82"/>
      <c r="IC82" s="82"/>
      <c r="ID82" s="82"/>
      <c r="IE82" s="82"/>
      <c r="IF82" s="82"/>
      <c r="IG82" s="82"/>
      <c r="IH82" s="82"/>
      <c r="II82" s="82"/>
      <c r="IJ82" s="82"/>
      <c r="IK82" s="82"/>
      <c r="IL82" s="82"/>
      <c r="IM82" s="82"/>
      <c r="IN82" s="82"/>
      <c r="IO82" s="82"/>
      <c r="IP82" s="82"/>
      <c r="IQ82" s="82"/>
      <c r="IR82" s="82"/>
      <c r="IS82" s="82"/>
      <c r="IT82" s="82"/>
      <c r="IU82" s="82"/>
      <c r="IV82" s="82"/>
      <c r="IW82" s="82"/>
      <c r="IX82" s="82"/>
      <c r="IY82" s="82"/>
      <c r="IZ82" s="82"/>
      <c r="JA82" s="82"/>
      <c r="JB82" s="82"/>
      <c r="JC82" s="82"/>
      <c r="JD82" s="82"/>
      <c r="JE82" s="82"/>
      <c r="JF82" s="82"/>
      <c r="JG82" s="82"/>
      <c r="JH82" s="82"/>
      <c r="JI82" s="82"/>
      <c r="JJ82" s="82"/>
      <c r="JK82" s="82"/>
      <c r="JL82" s="82"/>
      <c r="JM82" s="82"/>
      <c r="JN82" s="82"/>
      <c r="JO82" s="82"/>
      <c r="JP82" s="82"/>
      <c r="JQ82" s="82"/>
      <c r="JR82" s="82"/>
      <c r="JS82" s="82"/>
      <c r="JT82" s="82"/>
      <c r="JU82" s="82"/>
      <c r="JV82" s="82"/>
      <c r="JW82" s="82"/>
      <c r="JX82" s="82"/>
      <c r="JY82" s="82"/>
      <c r="JZ82" s="82"/>
      <c r="KA82" s="82"/>
      <c r="KB82" s="82"/>
      <c r="KC82" s="82"/>
      <c r="KD82" s="82"/>
      <c r="KE82" s="82"/>
      <c r="KF82" s="82"/>
      <c r="KG82" s="82"/>
      <c r="KH82" s="82"/>
      <c r="KI82" s="82"/>
      <c r="KJ82" s="82"/>
      <c r="KK82" s="82"/>
      <c r="KL82" s="82"/>
      <c r="KM82" s="82"/>
      <c r="KN82" s="82"/>
      <c r="KO82" s="82"/>
      <c r="KP82" s="82"/>
      <c r="KQ82" s="82"/>
      <c r="KR82" s="82"/>
      <c r="KS82" s="82"/>
      <c r="KT82" s="82"/>
      <c r="KU82" s="82"/>
      <c r="KV82" s="82"/>
      <c r="KW82" s="82"/>
      <c r="KX82" s="82"/>
      <c r="KY82" s="82"/>
      <c r="KZ82" s="82"/>
      <c r="LA82" s="82"/>
      <c r="LB82" s="82"/>
      <c r="LC82" s="82"/>
      <c r="LD82" s="82"/>
      <c r="LE82" s="82"/>
      <c r="LF82" s="82"/>
    </row>
    <row r="83" spans="1:318" s="85" customFormat="1" ht="13.5" thickBot="1" x14ac:dyDescent="0.35">
      <c r="A83" s="144" t="s">
        <v>12</v>
      </c>
      <c r="B83" s="145" t="s">
        <v>13</v>
      </c>
      <c r="C83" s="146" t="s">
        <v>112</v>
      </c>
      <c r="D83" s="147">
        <f t="shared" si="2"/>
        <v>0.7119375719115747</v>
      </c>
      <c r="E83" s="147">
        <f t="shared" si="3"/>
        <v>0.6415415273740378</v>
      </c>
      <c r="F83" s="147">
        <f t="shared" si="4"/>
        <v>0.68692188735301518</v>
      </c>
      <c r="G83" s="147">
        <f t="shared" si="5"/>
        <v>0.71743597755158439</v>
      </c>
      <c r="H83" s="147">
        <f t="shared" si="6"/>
        <v>0.73952930751387846</v>
      </c>
      <c r="I83" s="147">
        <f t="shared" si="7"/>
        <v>0.80142823633662597</v>
      </c>
      <c r="J83" s="148">
        <f t="shared" si="8"/>
        <v>0.24922269586668455</v>
      </c>
      <c r="K83" s="149">
        <f t="shared" si="1"/>
        <v>0.69303833280206251</v>
      </c>
      <c r="L83" s="150" t="s">
        <v>141</v>
      </c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/>
      <c r="EZ83" s="82"/>
      <c r="FA83" s="82"/>
      <c r="FB83" s="82"/>
      <c r="FC83" s="82"/>
      <c r="FD83" s="82"/>
      <c r="FE83" s="82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82"/>
      <c r="FR83" s="82"/>
      <c r="FS83" s="82"/>
      <c r="FT83" s="82"/>
      <c r="FU83" s="82"/>
      <c r="FV83" s="82"/>
      <c r="FW83" s="82"/>
      <c r="FX83" s="82"/>
      <c r="FY83" s="82"/>
      <c r="FZ83" s="82"/>
      <c r="GA83" s="82"/>
      <c r="GB83" s="82"/>
      <c r="GC83" s="82"/>
      <c r="GD83" s="82"/>
      <c r="GE83" s="82"/>
      <c r="GF83" s="82"/>
      <c r="GG83" s="82"/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/>
      <c r="GW83" s="82"/>
      <c r="GX83" s="82"/>
      <c r="GY83" s="82"/>
      <c r="GZ83" s="82"/>
      <c r="HA83" s="82"/>
      <c r="HB83" s="82"/>
      <c r="HC83" s="82"/>
      <c r="HD83" s="82"/>
      <c r="HE83" s="82"/>
      <c r="HF83" s="82"/>
      <c r="HG83" s="82"/>
      <c r="HH83" s="82"/>
      <c r="HI83" s="82"/>
      <c r="HJ83" s="82"/>
      <c r="HK83" s="82"/>
      <c r="HL83" s="82"/>
      <c r="HM83" s="82"/>
      <c r="HN83" s="82"/>
      <c r="HO83" s="82"/>
      <c r="HP83" s="82"/>
      <c r="HQ83" s="82"/>
      <c r="HR83" s="82"/>
      <c r="HS83" s="82"/>
      <c r="HT83" s="82"/>
      <c r="HU83" s="82"/>
      <c r="HV83" s="82"/>
      <c r="HW83" s="82"/>
      <c r="HX83" s="82"/>
      <c r="HY83" s="82"/>
      <c r="HZ83" s="82"/>
      <c r="IA83" s="82"/>
      <c r="IB83" s="82"/>
      <c r="IC83" s="82"/>
      <c r="ID83" s="82"/>
      <c r="IE83" s="82"/>
      <c r="IF83" s="82"/>
      <c r="IG83" s="82"/>
      <c r="IH83" s="82"/>
      <c r="II83" s="82"/>
      <c r="IJ83" s="82"/>
      <c r="IK83" s="82"/>
      <c r="IL83" s="82"/>
      <c r="IM83" s="82"/>
      <c r="IN83" s="82"/>
      <c r="IO83" s="82"/>
      <c r="IP83" s="82"/>
      <c r="IQ83" s="82"/>
      <c r="IR83" s="82"/>
      <c r="IS83" s="82"/>
      <c r="IT83" s="82"/>
      <c r="IU83" s="82"/>
      <c r="IV83" s="82"/>
      <c r="IW83" s="82"/>
      <c r="IX83" s="82"/>
      <c r="IY83" s="82"/>
      <c r="IZ83" s="82"/>
      <c r="JA83" s="82"/>
      <c r="JB83" s="82"/>
      <c r="JC83" s="82"/>
      <c r="JD83" s="82"/>
      <c r="JE83" s="82"/>
      <c r="JF83" s="82"/>
      <c r="JG83" s="82"/>
      <c r="JH83" s="82"/>
      <c r="JI83" s="82"/>
      <c r="JJ83" s="82"/>
      <c r="JK83" s="82"/>
      <c r="JL83" s="82"/>
      <c r="JM83" s="82"/>
      <c r="JN83" s="82"/>
      <c r="JO83" s="82"/>
      <c r="JP83" s="82"/>
      <c r="JQ83" s="82"/>
      <c r="JR83" s="82"/>
      <c r="JS83" s="82"/>
      <c r="JT83" s="82"/>
      <c r="JU83" s="82"/>
      <c r="JV83" s="82"/>
      <c r="JW83" s="82"/>
      <c r="JX83" s="82"/>
      <c r="JY83" s="82"/>
      <c r="JZ83" s="82"/>
      <c r="KA83" s="82"/>
      <c r="KB83" s="82"/>
      <c r="KC83" s="82"/>
      <c r="KD83" s="82"/>
      <c r="KE83" s="82"/>
      <c r="KF83" s="82"/>
      <c r="KG83" s="82"/>
      <c r="KH83" s="82"/>
      <c r="KI83" s="82"/>
      <c r="KJ83" s="82"/>
      <c r="KK83" s="82"/>
      <c r="KL83" s="82"/>
      <c r="KM83" s="82"/>
      <c r="KN83" s="82"/>
      <c r="KO83" s="82"/>
      <c r="KP83" s="82"/>
      <c r="KQ83" s="82"/>
      <c r="KR83" s="82"/>
      <c r="KS83" s="82"/>
      <c r="KT83" s="82"/>
      <c r="KU83" s="82"/>
      <c r="KV83" s="82"/>
      <c r="KW83" s="82"/>
      <c r="KX83" s="82"/>
      <c r="KY83" s="82"/>
      <c r="KZ83" s="82"/>
      <c r="LA83" s="82"/>
      <c r="LB83" s="82"/>
      <c r="LC83" s="82"/>
      <c r="LD83" s="82"/>
      <c r="LE83" s="82"/>
      <c r="LF83" s="82"/>
    </row>
    <row r="84" spans="1:318" s="21" customFormat="1" ht="12" customHeight="1" x14ac:dyDescent="0.3">
      <c r="A84" s="151" t="s">
        <v>14</v>
      </c>
      <c r="B84" s="152" t="s">
        <v>15</v>
      </c>
      <c r="C84" s="153" t="s">
        <v>113</v>
      </c>
      <c r="D84" s="154">
        <f t="shared" si="2"/>
        <v>1.0546367855910506</v>
      </c>
      <c r="E84" s="154">
        <f t="shared" si="3"/>
        <v>0.86843234220280729</v>
      </c>
      <c r="F84" s="154">
        <f t="shared" si="4"/>
        <v>1.0128435363218411</v>
      </c>
      <c r="G84" s="154">
        <f t="shared" si="5"/>
        <v>1.0679614339753554</v>
      </c>
      <c r="H84" s="154">
        <f t="shared" si="6"/>
        <v>1.1222008324322692</v>
      </c>
      <c r="I84" s="154">
        <f t="shared" si="7"/>
        <v>1.2006829747951835</v>
      </c>
      <c r="J84" s="133">
        <f t="shared" si="8"/>
        <v>0.38258666386101137</v>
      </c>
      <c r="K84" s="134">
        <f t="shared" si="1"/>
        <v>1.0186601260908403</v>
      </c>
      <c r="L84" s="142" t="s">
        <v>141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  <c r="IZ84" s="54"/>
      <c r="JA84" s="54"/>
      <c r="JB84" s="54"/>
      <c r="JC84" s="54"/>
      <c r="JD84" s="54"/>
      <c r="JE84" s="54"/>
      <c r="JF84" s="54"/>
      <c r="JG84" s="54"/>
      <c r="JH84" s="54"/>
      <c r="JI84" s="54"/>
      <c r="JJ84" s="54"/>
      <c r="JK84" s="54"/>
      <c r="JL84" s="54"/>
      <c r="JM84" s="54"/>
      <c r="JN84" s="54"/>
      <c r="JO84" s="54"/>
      <c r="JP84" s="54"/>
      <c r="JQ84" s="54"/>
      <c r="JR84" s="54"/>
      <c r="JS84" s="54"/>
      <c r="JT84" s="54"/>
      <c r="JU84" s="54"/>
      <c r="JV84" s="54"/>
      <c r="JW84" s="54"/>
      <c r="JX84" s="54"/>
      <c r="JY84" s="54"/>
      <c r="JZ84" s="54"/>
      <c r="KA84" s="54"/>
      <c r="KB84" s="54"/>
      <c r="KC84" s="54"/>
      <c r="KD84" s="54"/>
      <c r="KE84" s="54"/>
      <c r="KF84" s="54"/>
      <c r="KG84" s="54"/>
      <c r="KH84" s="54"/>
      <c r="KI84" s="54"/>
      <c r="KJ84" s="54"/>
      <c r="KK84" s="54"/>
      <c r="KL84" s="54"/>
      <c r="KM84" s="54"/>
      <c r="KN84" s="54"/>
      <c r="KO84" s="54"/>
      <c r="KP84" s="54"/>
      <c r="KQ84" s="54"/>
      <c r="KR84" s="54"/>
      <c r="KS84" s="54"/>
      <c r="KT84" s="54"/>
      <c r="KU84" s="54"/>
      <c r="KV84" s="54"/>
      <c r="KW84" s="54"/>
      <c r="KX84" s="54"/>
      <c r="KY84" s="54"/>
      <c r="KZ84" s="54"/>
      <c r="LA84" s="54"/>
      <c r="LB84" s="54"/>
      <c r="LC84" s="54"/>
      <c r="LD84" s="54"/>
      <c r="LE84" s="54"/>
      <c r="LF84" s="54"/>
    </row>
    <row r="85" spans="1:318" s="21" customFormat="1" ht="13.15" x14ac:dyDescent="0.3">
      <c r="A85" s="155" t="s">
        <v>22</v>
      </c>
      <c r="B85" s="156" t="s">
        <v>23</v>
      </c>
      <c r="C85" s="157" t="s">
        <v>142</v>
      </c>
      <c r="D85" s="158">
        <f t="shared" si="2"/>
        <v>0.84514602212497647</v>
      </c>
      <c r="E85" s="158">
        <f t="shared" si="3"/>
        <v>0.75634773684656309</v>
      </c>
      <c r="F85" s="158">
        <f t="shared" si="4"/>
        <v>0.79684185342909242</v>
      </c>
      <c r="G85" s="158">
        <f t="shared" si="5"/>
        <v>0.8428266976838289</v>
      </c>
      <c r="H85" s="158">
        <f t="shared" si="6"/>
        <v>0.87353238747376882</v>
      </c>
      <c r="I85" s="158">
        <f t="shared" si="7"/>
        <v>1.0219682563505945</v>
      </c>
      <c r="J85" s="140">
        <f t="shared" si="8"/>
        <v>0.35118835763491774</v>
      </c>
      <c r="K85" s="141">
        <f t="shared" si="1"/>
        <v>0.8337046270470333</v>
      </c>
      <c r="L85" s="143" t="s">
        <v>143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  <c r="IZ85" s="54"/>
      <c r="JA85" s="54"/>
      <c r="JB85" s="54"/>
      <c r="JC85" s="54"/>
      <c r="JD85" s="54"/>
      <c r="JE85" s="54"/>
      <c r="JF85" s="54"/>
      <c r="JG85" s="54"/>
      <c r="JH85" s="54"/>
      <c r="JI85" s="54"/>
      <c r="JJ85" s="54"/>
      <c r="JK85" s="54"/>
      <c r="JL85" s="54"/>
      <c r="JM85" s="54"/>
      <c r="JN85" s="54"/>
      <c r="JO85" s="54"/>
      <c r="JP85" s="54"/>
      <c r="JQ85" s="54"/>
      <c r="JR85" s="54"/>
      <c r="JS85" s="54"/>
      <c r="JT85" s="54"/>
      <c r="JU85" s="54"/>
      <c r="JV85" s="54"/>
      <c r="JW85" s="54"/>
      <c r="JX85" s="54"/>
      <c r="JY85" s="54"/>
      <c r="JZ85" s="54"/>
      <c r="KA85" s="54"/>
      <c r="KB85" s="54"/>
      <c r="KC85" s="54"/>
      <c r="KD85" s="54"/>
      <c r="KE85" s="54"/>
      <c r="KF85" s="54"/>
      <c r="KG85" s="54"/>
      <c r="KH85" s="54"/>
      <c r="KI85" s="54"/>
      <c r="KJ85" s="54"/>
      <c r="KK85" s="54"/>
      <c r="KL85" s="54"/>
      <c r="KM85" s="54"/>
      <c r="KN85" s="54"/>
      <c r="KO85" s="54"/>
      <c r="KP85" s="54"/>
      <c r="KQ85" s="54"/>
      <c r="KR85" s="54"/>
      <c r="KS85" s="54"/>
      <c r="KT85" s="54"/>
      <c r="KU85" s="54"/>
      <c r="KV85" s="54"/>
      <c r="KW85" s="54"/>
      <c r="KX85" s="54"/>
      <c r="KY85" s="54"/>
      <c r="KZ85" s="54"/>
      <c r="LA85" s="54"/>
      <c r="LB85" s="54"/>
      <c r="LC85" s="54"/>
      <c r="LD85" s="54"/>
      <c r="LE85" s="54"/>
      <c r="LF85" s="54"/>
    </row>
    <row r="86" spans="1:318" s="21" customFormat="1" ht="13.15" x14ac:dyDescent="0.3">
      <c r="A86" s="155" t="s">
        <v>24</v>
      </c>
      <c r="B86" s="159" t="s">
        <v>25</v>
      </c>
      <c r="C86" s="157" t="s">
        <v>142</v>
      </c>
      <c r="D86" s="158">
        <f t="shared" si="2"/>
        <v>1.0101811642671397</v>
      </c>
      <c r="E86" s="158">
        <f t="shared" si="3"/>
        <v>0.69995880555640255</v>
      </c>
      <c r="F86" s="158">
        <f t="shared" si="4"/>
        <v>0.99353313022955381</v>
      </c>
      <c r="G86" s="158">
        <f t="shared" si="5"/>
        <v>1.018152444503664</v>
      </c>
      <c r="H86" s="158">
        <f t="shared" si="6"/>
        <v>1.0475714221714836</v>
      </c>
      <c r="I86" s="158">
        <f t="shared" si="7"/>
        <v>1.1089675494782372</v>
      </c>
      <c r="J86" s="140">
        <f t="shared" si="8"/>
        <v>0.5843325931112624</v>
      </c>
      <c r="K86" s="141">
        <f t="shared" si="1"/>
        <v>0.69995880555640255</v>
      </c>
      <c r="L86" s="143" t="s">
        <v>144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  <c r="IW86" s="54"/>
      <c r="IX86" s="54"/>
      <c r="IY86" s="54"/>
      <c r="IZ86" s="54"/>
      <c r="JA86" s="54"/>
      <c r="JB86" s="54"/>
      <c r="JC86" s="54"/>
      <c r="JD86" s="54"/>
      <c r="JE86" s="54"/>
      <c r="JF86" s="54"/>
      <c r="JG86" s="54"/>
      <c r="JH86" s="54"/>
      <c r="JI86" s="54"/>
      <c r="JJ86" s="54"/>
      <c r="JK86" s="54"/>
      <c r="JL86" s="54"/>
      <c r="JM86" s="54"/>
      <c r="JN86" s="54"/>
      <c r="JO86" s="54"/>
      <c r="JP86" s="54"/>
      <c r="JQ86" s="54"/>
      <c r="JR86" s="54"/>
      <c r="JS86" s="54"/>
      <c r="JT86" s="54"/>
      <c r="JU86" s="54"/>
      <c r="JV86" s="54"/>
      <c r="JW86" s="54"/>
      <c r="JX86" s="54"/>
      <c r="JY86" s="54"/>
      <c r="JZ86" s="54"/>
      <c r="KA86" s="54"/>
      <c r="KB86" s="54"/>
      <c r="KC86" s="54"/>
      <c r="KD86" s="54"/>
      <c r="KE86" s="54"/>
      <c r="KF86" s="54"/>
      <c r="KG86" s="54"/>
      <c r="KH86" s="54"/>
      <c r="KI86" s="54"/>
      <c r="KJ86" s="54"/>
      <c r="KK86" s="54"/>
      <c r="KL86" s="54"/>
      <c r="KM86" s="54"/>
      <c r="KN86" s="54"/>
      <c r="KO86" s="54"/>
      <c r="KP86" s="54"/>
      <c r="KQ86" s="54"/>
      <c r="KR86" s="54"/>
      <c r="KS86" s="54"/>
      <c r="KT86" s="54"/>
      <c r="KU86" s="54"/>
      <c r="KV86" s="54"/>
      <c r="KW86" s="54"/>
      <c r="KX86" s="54"/>
      <c r="KY86" s="54"/>
      <c r="KZ86" s="54"/>
      <c r="LA86" s="54"/>
      <c r="LB86" s="54"/>
      <c r="LC86" s="54"/>
      <c r="LD86" s="54"/>
      <c r="LE86" s="54"/>
      <c r="LF86" s="54"/>
    </row>
    <row r="87" spans="1:318" s="21" customFormat="1" ht="13.15" x14ac:dyDescent="0.3">
      <c r="A87" s="155" t="s">
        <v>18</v>
      </c>
      <c r="B87" s="159" t="s">
        <v>19</v>
      </c>
      <c r="C87" s="157" t="s">
        <v>113</v>
      </c>
      <c r="D87" s="158">
        <f t="shared" si="2"/>
        <v>0.94912196948845662</v>
      </c>
      <c r="E87" s="158">
        <f t="shared" si="3"/>
        <v>0.83745394279405305</v>
      </c>
      <c r="F87" s="158">
        <f t="shared" si="4"/>
        <v>0.93079613369550207</v>
      </c>
      <c r="G87" s="158">
        <f t="shared" si="5"/>
        <v>0.96303599977880983</v>
      </c>
      <c r="H87" s="158">
        <f t="shared" si="6"/>
        <v>0.98554003271340185</v>
      </c>
      <c r="I87" s="158">
        <f t="shared" si="7"/>
        <v>1.0411980204383315</v>
      </c>
      <c r="J87" s="140">
        <f t="shared" si="8"/>
        <v>0.24328989002608736</v>
      </c>
      <c r="K87" s="141">
        <f t="shared" si="1"/>
        <v>0.83745394279405305</v>
      </c>
      <c r="L87" s="160" t="s">
        <v>145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  <c r="IW87" s="54"/>
      <c r="IX87" s="54"/>
      <c r="IY87" s="54"/>
      <c r="IZ87" s="54"/>
      <c r="JA87" s="54"/>
      <c r="JB87" s="54"/>
      <c r="JC87" s="54"/>
      <c r="JD87" s="54"/>
      <c r="JE87" s="54"/>
      <c r="JF87" s="54"/>
      <c r="JG87" s="54"/>
      <c r="JH87" s="54"/>
      <c r="JI87" s="54"/>
      <c r="JJ87" s="54"/>
      <c r="JK87" s="54"/>
      <c r="JL87" s="54"/>
      <c r="JM87" s="54"/>
      <c r="JN87" s="54"/>
      <c r="JO87" s="54"/>
      <c r="JP87" s="54"/>
      <c r="JQ87" s="54"/>
      <c r="JR87" s="54"/>
      <c r="JS87" s="54"/>
      <c r="JT87" s="54"/>
      <c r="JU87" s="54"/>
      <c r="JV87" s="54"/>
      <c r="JW87" s="54"/>
      <c r="JX87" s="54"/>
      <c r="JY87" s="54"/>
      <c r="JZ87" s="54"/>
      <c r="KA87" s="54"/>
      <c r="KB87" s="54"/>
      <c r="KC87" s="54"/>
      <c r="KD87" s="54"/>
      <c r="KE87" s="54"/>
      <c r="KF87" s="54"/>
      <c r="KG87" s="54"/>
      <c r="KH87" s="54"/>
      <c r="KI87" s="54"/>
      <c r="KJ87" s="54"/>
      <c r="KK87" s="54"/>
      <c r="KL87" s="54"/>
      <c r="KM87" s="54"/>
      <c r="KN87" s="54"/>
      <c r="KO87" s="54"/>
      <c r="KP87" s="54"/>
      <c r="KQ87" s="54"/>
      <c r="KR87" s="54"/>
      <c r="KS87" s="54"/>
      <c r="KT87" s="54"/>
      <c r="KU87" s="54"/>
      <c r="KV87" s="54"/>
      <c r="KW87" s="54"/>
      <c r="KX87" s="54"/>
      <c r="KY87" s="54"/>
      <c r="KZ87" s="54"/>
      <c r="LA87" s="54"/>
      <c r="LB87" s="54"/>
      <c r="LC87" s="54"/>
      <c r="LD87" s="54"/>
      <c r="LE87" s="54"/>
      <c r="LF87" s="54"/>
    </row>
    <row r="88" spans="1:318" s="21" customFormat="1" ht="13.15" x14ac:dyDescent="0.3">
      <c r="A88" s="155" t="s">
        <v>16</v>
      </c>
      <c r="B88" s="159" t="s">
        <v>17</v>
      </c>
      <c r="C88" s="157" t="s">
        <v>113</v>
      </c>
      <c r="D88" s="158">
        <f t="shared" si="2"/>
        <v>0.88677987262085867</v>
      </c>
      <c r="E88" s="158">
        <f t="shared" si="3"/>
        <v>0.78795144229381897</v>
      </c>
      <c r="F88" s="158">
        <f t="shared" si="4"/>
        <v>0.85324517136030109</v>
      </c>
      <c r="G88" s="158">
        <f t="shared" si="5"/>
        <v>0.88901667625071878</v>
      </c>
      <c r="H88" s="158">
        <f t="shared" si="6"/>
        <v>0.92265669925244387</v>
      </c>
      <c r="I88" s="158">
        <f t="shared" si="7"/>
        <v>0.98907418056354224</v>
      </c>
      <c r="J88" s="140">
        <f>I88/E88-1</f>
        <v>0.25524763008775198</v>
      </c>
      <c r="K88" s="141">
        <f t="shared" si="1"/>
        <v>0.8176253204240661</v>
      </c>
      <c r="L88" s="143" t="s">
        <v>146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  <c r="IZ88" s="54"/>
      <c r="JA88" s="54"/>
      <c r="JB88" s="54"/>
      <c r="JC88" s="54"/>
      <c r="JD88" s="54"/>
      <c r="JE88" s="54"/>
      <c r="JF88" s="54"/>
      <c r="JG88" s="54"/>
      <c r="JH88" s="54"/>
      <c r="JI88" s="54"/>
      <c r="JJ88" s="54"/>
      <c r="JK88" s="54"/>
      <c r="JL88" s="54"/>
      <c r="JM88" s="54"/>
      <c r="JN88" s="54"/>
      <c r="JO88" s="54"/>
      <c r="JP88" s="54"/>
      <c r="JQ88" s="54"/>
      <c r="JR88" s="54"/>
      <c r="JS88" s="54"/>
      <c r="JT88" s="54"/>
      <c r="JU88" s="54"/>
      <c r="JV88" s="54"/>
      <c r="JW88" s="54"/>
      <c r="JX88" s="54"/>
      <c r="JY88" s="54"/>
      <c r="JZ88" s="54"/>
      <c r="KA88" s="54"/>
      <c r="KB88" s="54"/>
      <c r="KC88" s="54"/>
      <c r="KD88" s="54"/>
      <c r="KE88" s="54"/>
      <c r="KF88" s="54"/>
      <c r="KG88" s="54"/>
      <c r="KH88" s="54"/>
      <c r="KI88" s="54"/>
      <c r="KJ88" s="54"/>
      <c r="KK88" s="54"/>
      <c r="KL88" s="54"/>
      <c r="KM88" s="54"/>
      <c r="KN88" s="54"/>
      <c r="KO88" s="54"/>
      <c r="KP88" s="54"/>
      <c r="KQ88" s="54"/>
      <c r="KR88" s="54"/>
      <c r="KS88" s="54"/>
      <c r="KT88" s="54"/>
      <c r="KU88" s="54"/>
      <c r="KV88" s="54"/>
      <c r="KW88" s="54"/>
      <c r="KX88" s="54"/>
      <c r="KY88" s="54"/>
      <c r="KZ88" s="54"/>
      <c r="LA88" s="54"/>
      <c r="LB88" s="54"/>
      <c r="LC88" s="54"/>
      <c r="LD88" s="54"/>
      <c r="LE88" s="54"/>
      <c r="LF88" s="54"/>
    </row>
    <row r="89" spans="1:318" s="21" customFormat="1" ht="13.15" x14ac:dyDescent="0.3">
      <c r="A89" s="155" t="s">
        <v>10</v>
      </c>
      <c r="B89" s="159" t="s">
        <v>11</v>
      </c>
      <c r="C89" s="157" t="s">
        <v>147</v>
      </c>
      <c r="D89" s="158">
        <f t="shared" si="2"/>
        <v>0.74011491478011948</v>
      </c>
      <c r="E89" s="158">
        <f t="shared" si="3"/>
        <v>0.65614884298483467</v>
      </c>
      <c r="F89" s="158">
        <f t="shared" si="4"/>
        <v>0.70685395892312963</v>
      </c>
      <c r="G89" s="158">
        <f t="shared" si="5"/>
        <v>0.72884171771784834</v>
      </c>
      <c r="H89" s="158">
        <f t="shared" si="6"/>
        <v>0.77320624195624188</v>
      </c>
      <c r="I89" s="158">
        <f t="shared" si="7"/>
        <v>0.84258365508365507</v>
      </c>
      <c r="J89" s="140">
        <f t="shared" si="8"/>
        <v>0.28413493994857109</v>
      </c>
      <c r="K89" s="141">
        <f t="shared" si="1"/>
        <v>0.71744951967417481</v>
      </c>
      <c r="L89" s="143" t="s">
        <v>148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/>
      <c r="FI89" s="54"/>
      <c r="FJ89" s="54"/>
      <c r="FK89" s="54"/>
      <c r="FL89" s="54"/>
      <c r="FM89" s="54"/>
      <c r="FN89" s="54"/>
      <c r="FO89" s="54"/>
      <c r="FP89" s="54"/>
      <c r="FQ89" s="54"/>
      <c r="FR89" s="54"/>
      <c r="FS89" s="54"/>
      <c r="FT89" s="54"/>
      <c r="FU89" s="54"/>
      <c r="FV89" s="54"/>
      <c r="FW89" s="54"/>
      <c r="FX89" s="54"/>
      <c r="FY89" s="54"/>
      <c r="FZ89" s="54"/>
      <c r="GA89" s="54"/>
      <c r="GB89" s="54"/>
      <c r="GC89" s="54"/>
      <c r="GD89" s="54"/>
      <c r="GE89" s="54"/>
      <c r="GF89" s="54"/>
      <c r="GG89" s="54"/>
      <c r="GH89" s="54"/>
      <c r="GI89" s="54"/>
      <c r="GJ89" s="54"/>
      <c r="GK89" s="54"/>
      <c r="GL89" s="54"/>
      <c r="GM89" s="54"/>
      <c r="GN89" s="54"/>
      <c r="GO89" s="54"/>
      <c r="GP89" s="54"/>
      <c r="GQ89" s="54"/>
      <c r="GR89" s="54"/>
      <c r="GS89" s="54"/>
      <c r="GT89" s="54"/>
      <c r="GU89" s="54"/>
      <c r="GV89" s="54"/>
      <c r="GW89" s="54"/>
      <c r="GX89" s="54"/>
      <c r="GY89" s="54"/>
      <c r="GZ89" s="54"/>
      <c r="HA89" s="54"/>
      <c r="HB89" s="54"/>
      <c r="HC89" s="54"/>
      <c r="HD89" s="54"/>
      <c r="HE89" s="54"/>
      <c r="HF89" s="54"/>
      <c r="HG89" s="54"/>
      <c r="HH89" s="54"/>
      <c r="HI89" s="54"/>
      <c r="HJ89" s="54"/>
      <c r="HK89" s="54"/>
      <c r="HL89" s="54"/>
      <c r="HM89" s="54"/>
      <c r="HN89" s="54"/>
      <c r="HO89" s="54"/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  <c r="IW89" s="54"/>
      <c r="IX89" s="54"/>
      <c r="IY89" s="54"/>
      <c r="IZ89" s="54"/>
      <c r="JA89" s="54"/>
      <c r="JB89" s="54"/>
      <c r="JC89" s="54"/>
      <c r="JD89" s="54"/>
      <c r="JE89" s="54"/>
      <c r="JF89" s="54"/>
      <c r="JG89" s="54"/>
      <c r="JH89" s="54"/>
      <c r="JI89" s="54"/>
      <c r="JJ89" s="54"/>
      <c r="JK89" s="54"/>
      <c r="JL89" s="54"/>
      <c r="JM89" s="54"/>
      <c r="JN89" s="54"/>
      <c r="JO89" s="54"/>
      <c r="JP89" s="54"/>
      <c r="JQ89" s="54"/>
      <c r="JR89" s="54"/>
      <c r="JS89" s="54"/>
      <c r="JT89" s="54"/>
      <c r="JU89" s="54"/>
      <c r="JV89" s="54"/>
      <c r="JW89" s="54"/>
      <c r="JX89" s="54"/>
      <c r="JY89" s="54"/>
      <c r="JZ89" s="54"/>
      <c r="KA89" s="54"/>
      <c r="KB89" s="54"/>
      <c r="KC89" s="54"/>
      <c r="KD89" s="54"/>
      <c r="KE89" s="54"/>
      <c r="KF89" s="54"/>
      <c r="KG89" s="54"/>
      <c r="KH89" s="54"/>
      <c r="KI89" s="54"/>
      <c r="KJ89" s="54"/>
      <c r="KK89" s="54"/>
      <c r="KL89" s="54"/>
      <c r="KM89" s="54"/>
      <c r="KN89" s="54"/>
      <c r="KO89" s="54"/>
      <c r="KP89" s="54"/>
      <c r="KQ89" s="54"/>
      <c r="KR89" s="54"/>
      <c r="KS89" s="54"/>
      <c r="KT89" s="54"/>
      <c r="KU89" s="54"/>
      <c r="KV89" s="54"/>
      <c r="KW89" s="54"/>
      <c r="KX89" s="54"/>
      <c r="KY89" s="54"/>
      <c r="KZ89" s="54"/>
      <c r="LA89" s="54"/>
      <c r="LB89" s="54"/>
      <c r="LC89" s="54"/>
      <c r="LD89" s="54"/>
      <c r="LE89" s="54"/>
      <c r="LF89" s="54"/>
    </row>
    <row r="90" spans="1:318" s="21" customFormat="1" ht="13.5" thickBot="1" x14ac:dyDescent="0.35">
      <c r="A90" s="155" t="s">
        <v>20</v>
      </c>
      <c r="B90" s="159" t="s">
        <v>21</v>
      </c>
      <c r="C90" s="157" t="s">
        <v>113</v>
      </c>
      <c r="D90" s="158">
        <f t="shared" si="2"/>
        <v>0.8008660857786738</v>
      </c>
      <c r="E90" s="158">
        <f t="shared" si="3"/>
        <v>0.66664857112982401</v>
      </c>
      <c r="F90" s="158">
        <f t="shared" si="4"/>
        <v>0.76618003233795218</v>
      </c>
      <c r="G90" s="158">
        <f t="shared" si="5"/>
        <v>0.78943808242943203</v>
      </c>
      <c r="H90" s="158">
        <f t="shared" si="6"/>
        <v>0.83005988564841582</v>
      </c>
      <c r="I90" s="158">
        <f t="shared" si="7"/>
        <v>0.95814864036797998</v>
      </c>
      <c r="J90" s="140">
        <f t="shared" si="8"/>
        <v>0.43726197259243627</v>
      </c>
      <c r="K90" s="141">
        <f t="shared" si="1"/>
        <v>0.66664857112982401</v>
      </c>
      <c r="L90" s="150" t="s">
        <v>149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/>
      <c r="FI90" s="54"/>
      <c r="FJ90" s="54"/>
      <c r="FK90" s="54"/>
      <c r="FL90" s="54"/>
      <c r="FM90" s="54"/>
      <c r="FN90" s="54"/>
      <c r="FO90" s="54"/>
      <c r="FP90" s="54"/>
      <c r="FQ90" s="54"/>
      <c r="FR90" s="54"/>
      <c r="FS90" s="54"/>
      <c r="FT90" s="54"/>
      <c r="FU90" s="54"/>
      <c r="FV90" s="54"/>
      <c r="FW90" s="54"/>
      <c r="FX90" s="54"/>
      <c r="FY90" s="54"/>
      <c r="FZ90" s="54"/>
      <c r="GA90" s="54"/>
      <c r="GB90" s="54"/>
      <c r="GC90" s="54"/>
      <c r="GD90" s="54"/>
      <c r="GE90" s="54"/>
      <c r="GF90" s="54"/>
      <c r="GG90" s="54"/>
      <c r="GH90" s="54"/>
      <c r="GI90" s="54"/>
      <c r="GJ90" s="54"/>
      <c r="GK90" s="54"/>
      <c r="GL90" s="54"/>
      <c r="GM90" s="54"/>
      <c r="GN90" s="54"/>
      <c r="GO90" s="54"/>
      <c r="GP90" s="54"/>
      <c r="GQ90" s="54"/>
      <c r="GR90" s="54"/>
      <c r="GS90" s="54"/>
      <c r="GT90" s="54"/>
      <c r="GU90" s="54"/>
      <c r="GV90" s="54"/>
      <c r="GW90" s="54"/>
      <c r="GX90" s="54"/>
      <c r="GY90" s="54"/>
      <c r="GZ90" s="54"/>
      <c r="HA90" s="54"/>
      <c r="HB90" s="54"/>
      <c r="HC90" s="54"/>
      <c r="HD90" s="54"/>
      <c r="HE90" s="54"/>
      <c r="HF90" s="54"/>
      <c r="HG90" s="54"/>
      <c r="HH90" s="54"/>
      <c r="HI90" s="54"/>
      <c r="HJ90" s="54"/>
      <c r="HK90" s="54"/>
      <c r="HL90" s="54"/>
      <c r="HM90" s="54"/>
      <c r="HN90" s="54"/>
      <c r="HO90" s="54"/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  <c r="IS90" s="54"/>
      <c r="IT90" s="54"/>
      <c r="IU90" s="54"/>
      <c r="IV90" s="54"/>
      <c r="IW90" s="54"/>
      <c r="IX90" s="54"/>
      <c r="IY90" s="54"/>
      <c r="IZ90" s="54"/>
      <c r="JA90" s="54"/>
      <c r="JB90" s="54"/>
      <c r="JC90" s="54"/>
      <c r="JD90" s="54"/>
      <c r="JE90" s="54"/>
      <c r="JF90" s="54"/>
      <c r="JG90" s="54"/>
      <c r="JH90" s="54"/>
      <c r="JI90" s="54"/>
      <c r="JJ90" s="54"/>
      <c r="JK90" s="54"/>
      <c r="JL90" s="54"/>
      <c r="JM90" s="54"/>
      <c r="JN90" s="54"/>
      <c r="JO90" s="54"/>
      <c r="JP90" s="54"/>
      <c r="JQ90" s="54"/>
      <c r="JR90" s="54"/>
      <c r="JS90" s="54"/>
      <c r="JT90" s="54"/>
      <c r="JU90" s="54"/>
      <c r="JV90" s="54"/>
      <c r="JW90" s="54"/>
      <c r="JX90" s="54"/>
      <c r="JY90" s="54"/>
      <c r="JZ90" s="54"/>
      <c r="KA90" s="54"/>
      <c r="KB90" s="54"/>
      <c r="KC90" s="54"/>
      <c r="KD90" s="54"/>
      <c r="KE90" s="54"/>
      <c r="KF90" s="54"/>
      <c r="KG90" s="54"/>
      <c r="KH90" s="54"/>
      <c r="KI90" s="54"/>
      <c r="KJ90" s="54"/>
      <c r="KK90" s="54"/>
      <c r="KL90" s="54"/>
      <c r="KM90" s="54"/>
      <c r="KN90" s="54"/>
      <c r="KO90" s="54"/>
      <c r="KP90" s="54"/>
      <c r="KQ90" s="54"/>
      <c r="KR90" s="54"/>
      <c r="KS90" s="54"/>
      <c r="KT90" s="54"/>
      <c r="KU90" s="54"/>
      <c r="KV90" s="54"/>
      <c r="KW90" s="54"/>
      <c r="KX90" s="54"/>
      <c r="KY90" s="54"/>
      <c r="KZ90" s="54"/>
      <c r="LA90" s="54"/>
      <c r="LB90" s="54"/>
      <c r="LC90" s="54"/>
      <c r="LD90" s="54"/>
      <c r="LE90" s="54"/>
      <c r="LF90" s="54"/>
    </row>
    <row r="91" spans="1:318" s="21" customFormat="1" ht="13.5" thickBot="1" x14ac:dyDescent="0.35">
      <c r="A91" s="161" t="s">
        <v>32</v>
      </c>
      <c r="B91" s="162" t="s">
        <v>33</v>
      </c>
      <c r="C91" s="163" t="s">
        <v>113</v>
      </c>
      <c r="D91" s="164">
        <f t="shared" si="2"/>
        <v>0.82513874612013149</v>
      </c>
      <c r="E91" s="164">
        <f t="shared" si="3"/>
        <v>0.75142611786338942</v>
      </c>
      <c r="F91" s="164">
        <f t="shared" si="4"/>
        <v>0.79632747424235606</v>
      </c>
      <c r="G91" s="164">
        <f t="shared" si="5"/>
        <v>0.81721194214064641</v>
      </c>
      <c r="H91" s="164">
        <f t="shared" si="6"/>
        <v>0.85461294635760976</v>
      </c>
      <c r="I91" s="164">
        <f t="shared" si="7"/>
        <v>0.92028591963044337</v>
      </c>
      <c r="J91" s="148">
        <f t="shared" si="8"/>
        <v>0.22471910112359561</v>
      </c>
      <c r="K91" s="149">
        <f t="shared" si="1"/>
        <v>0.76336733274295576</v>
      </c>
      <c r="L91" s="150" t="s">
        <v>150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  <c r="FF91" s="54"/>
      <c r="FG91" s="54"/>
      <c r="FH91" s="54"/>
      <c r="FI91" s="54"/>
      <c r="FJ91" s="54"/>
      <c r="FK91" s="54"/>
      <c r="FL91" s="54"/>
      <c r="FM91" s="54"/>
      <c r="FN91" s="54"/>
      <c r="FO91" s="54"/>
      <c r="FP91" s="54"/>
      <c r="FQ91" s="54"/>
      <c r="FR91" s="54"/>
      <c r="FS91" s="54"/>
      <c r="FT91" s="54"/>
      <c r="FU91" s="54"/>
      <c r="FV91" s="54"/>
      <c r="FW91" s="54"/>
      <c r="FX91" s="54"/>
      <c r="FY91" s="54"/>
      <c r="FZ91" s="54"/>
      <c r="GA91" s="54"/>
      <c r="GB91" s="54"/>
      <c r="GC91" s="54"/>
      <c r="GD91" s="54"/>
      <c r="GE91" s="54"/>
      <c r="GF91" s="54"/>
      <c r="GG91" s="54"/>
      <c r="GH91" s="54"/>
      <c r="GI91" s="54"/>
      <c r="GJ91" s="54"/>
      <c r="GK91" s="54"/>
      <c r="GL91" s="54"/>
      <c r="GM91" s="54"/>
      <c r="GN91" s="54"/>
      <c r="GO91" s="54"/>
      <c r="GP91" s="54"/>
      <c r="GQ91" s="54"/>
      <c r="GR91" s="54"/>
      <c r="GS91" s="54"/>
      <c r="GT91" s="54"/>
      <c r="GU91" s="54"/>
      <c r="GV91" s="54"/>
      <c r="GW91" s="54"/>
      <c r="GX91" s="54"/>
      <c r="GY91" s="54"/>
      <c r="GZ91" s="54"/>
      <c r="HA91" s="54"/>
      <c r="HB91" s="54"/>
      <c r="HC91" s="54"/>
      <c r="HD91" s="54"/>
      <c r="HE91" s="54"/>
      <c r="HF91" s="54"/>
      <c r="HG91" s="54"/>
      <c r="HH91" s="54"/>
      <c r="HI91" s="54"/>
      <c r="HJ91" s="54"/>
      <c r="HK91" s="54"/>
      <c r="HL91" s="54"/>
      <c r="HM91" s="54"/>
      <c r="HN91" s="54"/>
      <c r="HO91" s="54"/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  <c r="IW91" s="54"/>
      <c r="IX91" s="54"/>
      <c r="IY91" s="54"/>
      <c r="IZ91" s="54"/>
      <c r="JA91" s="54"/>
      <c r="JB91" s="54"/>
      <c r="JC91" s="54"/>
      <c r="JD91" s="54"/>
      <c r="JE91" s="54"/>
      <c r="JF91" s="54"/>
      <c r="JG91" s="54"/>
      <c r="JH91" s="54"/>
      <c r="JI91" s="54"/>
      <c r="JJ91" s="54"/>
      <c r="JK91" s="54"/>
      <c r="JL91" s="54"/>
      <c r="JM91" s="54"/>
      <c r="JN91" s="54"/>
      <c r="JO91" s="54"/>
      <c r="JP91" s="54"/>
      <c r="JQ91" s="54"/>
      <c r="JR91" s="54"/>
      <c r="JS91" s="54"/>
      <c r="JT91" s="54"/>
      <c r="JU91" s="54"/>
      <c r="JV91" s="54"/>
      <c r="JW91" s="54"/>
      <c r="JX91" s="54"/>
      <c r="JY91" s="54"/>
      <c r="JZ91" s="54"/>
      <c r="KA91" s="54"/>
      <c r="KB91" s="54"/>
      <c r="KC91" s="54"/>
      <c r="KD91" s="54"/>
      <c r="KE91" s="54"/>
      <c r="KF91" s="54"/>
      <c r="KG91" s="54"/>
      <c r="KH91" s="54"/>
      <c r="KI91" s="54"/>
      <c r="KJ91" s="54"/>
      <c r="KK91" s="54"/>
      <c r="KL91" s="54"/>
      <c r="KM91" s="54"/>
      <c r="KN91" s="54"/>
      <c r="KO91" s="54"/>
      <c r="KP91" s="54"/>
      <c r="KQ91" s="54"/>
      <c r="KR91" s="54"/>
      <c r="KS91" s="54"/>
      <c r="KT91" s="54"/>
      <c r="KU91" s="54"/>
      <c r="KV91" s="54"/>
      <c r="KW91" s="54"/>
      <c r="KX91" s="54"/>
      <c r="KY91" s="54"/>
      <c r="KZ91" s="54"/>
      <c r="LA91" s="54"/>
      <c r="LB91" s="54"/>
      <c r="LC91" s="54"/>
      <c r="LD91" s="54"/>
      <c r="LE91" s="54"/>
      <c r="LF91" s="54"/>
    </row>
    <row r="92" spans="1:318" s="21" customFormat="1" ht="13.15" x14ac:dyDescent="0.3">
      <c r="A92" s="151" t="s">
        <v>28</v>
      </c>
      <c r="B92" s="152" t="s">
        <v>29</v>
      </c>
      <c r="C92" s="153" t="s">
        <v>120</v>
      </c>
      <c r="D92" s="154">
        <f t="shared" si="2"/>
        <v>1.0453487221272395</v>
      </c>
      <c r="E92" s="154">
        <f t="shared" si="3"/>
        <v>0.86373627319912172</v>
      </c>
      <c r="F92" s="154">
        <f t="shared" si="4"/>
        <v>1.0001487311913495</v>
      </c>
      <c r="G92" s="154">
        <f t="shared" si="5"/>
        <v>1.0313728867017136</v>
      </c>
      <c r="H92" s="154">
        <f t="shared" si="6"/>
        <v>1.0913364674278039</v>
      </c>
      <c r="I92" s="154">
        <f t="shared" si="7"/>
        <v>1.2436438645303654</v>
      </c>
      <c r="J92" s="133">
        <f t="shared" si="8"/>
        <v>0.43984211746038548</v>
      </c>
      <c r="K92" s="134">
        <f t="shared" si="1"/>
        <v>0.86373627319912172</v>
      </c>
      <c r="L92" s="165">
        <v>0.5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  <c r="DS92" s="54"/>
      <c r="DT92" s="54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4"/>
      <c r="EN92" s="54"/>
      <c r="EO92" s="54"/>
      <c r="EP92" s="54"/>
      <c r="EQ92" s="54"/>
      <c r="ER92" s="54"/>
      <c r="ES92" s="54"/>
      <c r="ET92" s="54"/>
      <c r="EU92" s="54"/>
      <c r="EV92" s="54"/>
      <c r="EW92" s="54"/>
      <c r="EX92" s="54"/>
      <c r="EY92" s="54"/>
      <c r="EZ92" s="54"/>
      <c r="FA92" s="54"/>
      <c r="FB92" s="54"/>
      <c r="FC92" s="54"/>
      <c r="FD92" s="54"/>
      <c r="FE92" s="54"/>
      <c r="FF92" s="54"/>
      <c r="FG92" s="54"/>
      <c r="FH92" s="54"/>
      <c r="FI92" s="54"/>
      <c r="FJ92" s="54"/>
      <c r="FK92" s="54"/>
      <c r="FL92" s="54"/>
      <c r="FM92" s="54"/>
      <c r="FN92" s="54"/>
      <c r="FO92" s="54"/>
      <c r="FP92" s="54"/>
      <c r="FQ92" s="54"/>
      <c r="FR92" s="54"/>
      <c r="FS92" s="54"/>
      <c r="FT92" s="54"/>
      <c r="FU92" s="54"/>
      <c r="FV92" s="54"/>
      <c r="FW92" s="54"/>
      <c r="FX92" s="54"/>
      <c r="FY92" s="54"/>
      <c r="FZ92" s="54"/>
      <c r="GA92" s="54"/>
      <c r="GB92" s="54"/>
      <c r="GC92" s="54"/>
      <c r="GD92" s="54"/>
      <c r="GE92" s="54"/>
      <c r="GF92" s="54"/>
      <c r="GG92" s="54"/>
      <c r="GH92" s="54"/>
      <c r="GI92" s="54"/>
      <c r="GJ92" s="54"/>
      <c r="GK92" s="54"/>
      <c r="GL92" s="54"/>
      <c r="GM92" s="54"/>
      <c r="GN92" s="54"/>
      <c r="GO92" s="54"/>
      <c r="GP92" s="54"/>
      <c r="GQ92" s="54"/>
      <c r="GR92" s="54"/>
      <c r="GS92" s="54"/>
      <c r="GT92" s="54"/>
      <c r="GU92" s="54"/>
      <c r="GV92" s="54"/>
      <c r="GW92" s="54"/>
      <c r="GX92" s="54"/>
      <c r="GY92" s="54"/>
      <c r="GZ92" s="54"/>
      <c r="HA92" s="54"/>
      <c r="HB92" s="54"/>
      <c r="HC92" s="54"/>
      <c r="HD92" s="54"/>
      <c r="HE92" s="54"/>
      <c r="HF92" s="54"/>
      <c r="HG92" s="54"/>
      <c r="HH92" s="54"/>
      <c r="HI92" s="54"/>
      <c r="HJ92" s="54"/>
      <c r="HK92" s="54"/>
      <c r="HL92" s="54"/>
      <c r="HM92" s="54"/>
      <c r="HN92" s="54"/>
      <c r="HO92" s="54"/>
      <c r="HP92" s="54"/>
      <c r="HQ92" s="54"/>
      <c r="HR92" s="54"/>
      <c r="HS92" s="54"/>
      <c r="HT92" s="54"/>
      <c r="HU92" s="54"/>
      <c r="HV92" s="54"/>
      <c r="HW92" s="54"/>
      <c r="HX92" s="54"/>
      <c r="HY92" s="54"/>
      <c r="HZ92" s="54"/>
      <c r="IA92" s="54"/>
      <c r="IB92" s="54"/>
      <c r="IC92" s="54"/>
      <c r="ID92" s="54"/>
      <c r="IE92" s="54"/>
      <c r="IF92" s="54"/>
      <c r="IG92" s="54"/>
      <c r="IH92" s="54"/>
      <c r="II92" s="54"/>
      <c r="IJ92" s="54"/>
      <c r="IK92" s="54"/>
      <c r="IL92" s="54"/>
      <c r="IM92" s="54"/>
      <c r="IN92" s="54"/>
      <c r="IO92" s="54"/>
      <c r="IP92" s="54"/>
      <c r="IQ92" s="54"/>
      <c r="IR92" s="54"/>
      <c r="IS92" s="54"/>
      <c r="IT92" s="54"/>
      <c r="IU92" s="54"/>
      <c r="IV92" s="54"/>
      <c r="IW92" s="54"/>
      <c r="IX92" s="54"/>
      <c r="IY92" s="54"/>
      <c r="IZ92" s="54"/>
      <c r="JA92" s="54"/>
      <c r="JB92" s="54"/>
      <c r="JC92" s="54"/>
      <c r="JD92" s="54"/>
      <c r="JE92" s="54"/>
      <c r="JF92" s="54"/>
      <c r="JG92" s="54"/>
      <c r="JH92" s="54"/>
      <c r="JI92" s="54"/>
      <c r="JJ92" s="54"/>
      <c r="JK92" s="54"/>
      <c r="JL92" s="54"/>
      <c r="JM92" s="54"/>
      <c r="JN92" s="54"/>
      <c r="JO92" s="54"/>
      <c r="JP92" s="54"/>
      <c r="JQ92" s="54"/>
      <c r="JR92" s="54"/>
      <c r="JS92" s="54"/>
      <c r="JT92" s="54"/>
      <c r="JU92" s="54"/>
      <c r="JV92" s="54"/>
      <c r="JW92" s="54"/>
      <c r="JX92" s="54"/>
      <c r="JY92" s="54"/>
      <c r="JZ92" s="54"/>
      <c r="KA92" s="54"/>
      <c r="KB92" s="54"/>
      <c r="KC92" s="54"/>
      <c r="KD92" s="54"/>
      <c r="KE92" s="54"/>
      <c r="KF92" s="54"/>
      <c r="KG92" s="54"/>
      <c r="KH92" s="54"/>
      <c r="KI92" s="54"/>
      <c r="KJ92" s="54"/>
      <c r="KK92" s="54"/>
      <c r="KL92" s="54"/>
      <c r="KM92" s="54"/>
      <c r="KN92" s="54"/>
      <c r="KO92" s="54"/>
      <c r="KP92" s="54"/>
      <c r="KQ92" s="54"/>
      <c r="KR92" s="54"/>
      <c r="KS92" s="54"/>
      <c r="KT92" s="54"/>
      <c r="KU92" s="54"/>
      <c r="KV92" s="54"/>
      <c r="KW92" s="54"/>
      <c r="KX92" s="54"/>
      <c r="KY92" s="54"/>
      <c r="KZ92" s="54"/>
      <c r="LA92" s="54"/>
      <c r="LB92" s="54"/>
      <c r="LC92" s="54"/>
      <c r="LD92" s="54"/>
      <c r="LE92" s="54"/>
      <c r="LF92" s="54"/>
    </row>
    <row r="93" spans="1:318" s="21" customFormat="1" ht="13.15" x14ac:dyDescent="0.3">
      <c r="A93" s="155" t="s">
        <v>30</v>
      </c>
      <c r="B93" s="159" t="s">
        <v>31</v>
      </c>
      <c r="C93" s="157" t="s">
        <v>151</v>
      </c>
      <c r="D93" s="158">
        <f t="shared" si="2"/>
        <v>1.0375552346717138</v>
      </c>
      <c r="E93" s="158">
        <f t="shared" si="3"/>
        <v>0.76651773175722904</v>
      </c>
      <c r="F93" s="158">
        <f t="shared" si="4"/>
        <v>0.94114549018445859</v>
      </c>
      <c r="G93" s="158">
        <f t="shared" si="5"/>
        <v>1.0555165677218672</v>
      </c>
      <c r="H93" s="158">
        <f t="shared" si="6"/>
        <v>1.1215904828251433</v>
      </c>
      <c r="I93" s="158">
        <f t="shared" si="7"/>
        <v>1.2646696318525266</v>
      </c>
      <c r="J93" s="140">
        <f t="shared" si="8"/>
        <v>0.64988959740473673</v>
      </c>
      <c r="K93" s="141">
        <f t="shared" si="1"/>
        <v>0.76651773175722904</v>
      </c>
      <c r="L93" s="166" t="s">
        <v>149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I93" s="54"/>
      <c r="GJ93" s="54"/>
      <c r="GK93" s="54"/>
      <c r="GL93" s="54"/>
      <c r="GM93" s="54"/>
      <c r="GN93" s="54"/>
      <c r="GO93" s="54"/>
      <c r="GP93" s="54"/>
      <c r="GQ93" s="54"/>
      <c r="GR93" s="54"/>
      <c r="GS93" s="54"/>
      <c r="GT93" s="54"/>
      <c r="GU93" s="54"/>
      <c r="GV93" s="54"/>
      <c r="GW93" s="54"/>
      <c r="GX93" s="54"/>
      <c r="GY93" s="54"/>
      <c r="GZ93" s="54"/>
      <c r="HA93" s="54"/>
      <c r="HB93" s="54"/>
      <c r="HC93" s="54"/>
      <c r="HD93" s="54"/>
      <c r="HE93" s="54"/>
      <c r="HF93" s="54"/>
      <c r="HG93" s="54"/>
      <c r="HH93" s="54"/>
      <c r="HI93" s="54"/>
      <c r="HJ93" s="54"/>
      <c r="HK93" s="54"/>
      <c r="HL93" s="54"/>
      <c r="HM93" s="54"/>
      <c r="HN93" s="54"/>
      <c r="HO93" s="54"/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  <c r="IS93" s="54"/>
      <c r="IT93" s="54"/>
      <c r="IU93" s="54"/>
      <c r="IV93" s="54"/>
      <c r="IW93" s="54"/>
      <c r="IX93" s="54"/>
      <c r="IY93" s="54"/>
      <c r="IZ93" s="54"/>
      <c r="JA93" s="54"/>
      <c r="JB93" s="54"/>
      <c r="JC93" s="54"/>
      <c r="JD93" s="54"/>
      <c r="JE93" s="54"/>
      <c r="JF93" s="54"/>
      <c r="JG93" s="54"/>
      <c r="JH93" s="54"/>
      <c r="JI93" s="54"/>
      <c r="JJ93" s="54"/>
      <c r="JK93" s="54"/>
      <c r="JL93" s="54"/>
      <c r="JM93" s="54"/>
      <c r="JN93" s="54"/>
      <c r="JO93" s="54"/>
      <c r="JP93" s="54"/>
      <c r="JQ93" s="54"/>
      <c r="JR93" s="54"/>
      <c r="JS93" s="54"/>
      <c r="JT93" s="54"/>
      <c r="JU93" s="54"/>
      <c r="JV93" s="54"/>
      <c r="JW93" s="54"/>
      <c r="JX93" s="54"/>
      <c r="JY93" s="54"/>
      <c r="JZ93" s="54"/>
      <c r="KA93" s="54"/>
      <c r="KB93" s="54"/>
      <c r="KC93" s="54"/>
      <c r="KD93" s="54"/>
      <c r="KE93" s="54"/>
      <c r="KF93" s="54"/>
      <c r="KG93" s="54"/>
      <c r="KH93" s="54"/>
      <c r="KI93" s="54"/>
      <c r="KJ93" s="54"/>
      <c r="KK93" s="54"/>
      <c r="KL93" s="54"/>
      <c r="KM93" s="54"/>
      <c r="KN93" s="54"/>
      <c r="KO93" s="54"/>
      <c r="KP93" s="54"/>
      <c r="KQ93" s="54"/>
      <c r="KR93" s="54"/>
      <c r="KS93" s="54"/>
      <c r="KT93" s="54"/>
      <c r="KU93" s="54"/>
      <c r="KV93" s="54"/>
      <c r="KW93" s="54"/>
      <c r="KX93" s="54"/>
      <c r="KY93" s="54"/>
      <c r="KZ93" s="54"/>
      <c r="LA93" s="54"/>
      <c r="LB93" s="54"/>
      <c r="LC93" s="54"/>
      <c r="LD93" s="54"/>
      <c r="LE93" s="54"/>
      <c r="LF93" s="54"/>
    </row>
    <row r="94" spans="1:318" s="21" customFormat="1" ht="13.15" x14ac:dyDescent="0.3">
      <c r="A94" s="155" t="s">
        <v>26</v>
      </c>
      <c r="B94" s="156" t="s">
        <v>27</v>
      </c>
      <c r="C94" s="157" t="s">
        <v>117</v>
      </c>
      <c r="D94" s="158">
        <f t="shared" si="2"/>
        <v>1.1525172550095613</v>
      </c>
      <c r="E94" s="158">
        <f t="shared" si="3"/>
        <v>0.9057476230358219</v>
      </c>
      <c r="F94" s="158">
        <f t="shared" si="4"/>
        <v>1.0314831617282429</v>
      </c>
      <c r="G94" s="158">
        <f t="shared" si="5"/>
        <v>1.1929438912800829</v>
      </c>
      <c r="H94" s="158">
        <f t="shared" si="6"/>
        <v>1.264121843606218</v>
      </c>
      <c r="I94" s="158">
        <f t="shared" si="7"/>
        <v>1.420983880900593</v>
      </c>
      <c r="J94" s="140">
        <f t="shared" si="8"/>
        <v>0.56885190174481282</v>
      </c>
      <c r="K94" s="141">
        <f t="shared" si="1"/>
        <v>0.96940072188734627</v>
      </c>
      <c r="L94" s="167" t="s">
        <v>190</v>
      </c>
      <c r="M94" s="54" t="s">
        <v>191</v>
      </c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I94" s="54"/>
      <c r="GJ94" s="54"/>
      <c r="GK94" s="54"/>
      <c r="GL94" s="54"/>
      <c r="GM94" s="54"/>
      <c r="GN94" s="54"/>
      <c r="GO94" s="54"/>
      <c r="GP94" s="54"/>
      <c r="GQ94" s="54"/>
      <c r="GR94" s="54"/>
      <c r="GS94" s="54"/>
      <c r="GT94" s="54"/>
      <c r="GU94" s="54"/>
      <c r="GV94" s="54"/>
      <c r="GW94" s="54"/>
      <c r="GX94" s="54"/>
      <c r="GY94" s="54"/>
      <c r="GZ94" s="54"/>
      <c r="HA94" s="54"/>
      <c r="HB94" s="54"/>
      <c r="HC94" s="54"/>
      <c r="HD94" s="54"/>
      <c r="HE94" s="54"/>
      <c r="HF94" s="54"/>
      <c r="HG94" s="54"/>
      <c r="HH94" s="54"/>
      <c r="HI94" s="54"/>
      <c r="HJ94" s="54"/>
      <c r="HK94" s="54"/>
      <c r="HL94" s="54"/>
      <c r="HM94" s="54"/>
      <c r="HN94" s="54"/>
      <c r="HO94" s="54"/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  <c r="IS94" s="54"/>
      <c r="IT94" s="54"/>
      <c r="IU94" s="54"/>
      <c r="IV94" s="54"/>
      <c r="IW94" s="54"/>
      <c r="IX94" s="54"/>
      <c r="IY94" s="54"/>
      <c r="IZ94" s="54"/>
      <c r="JA94" s="54"/>
      <c r="JB94" s="54"/>
      <c r="JC94" s="54"/>
      <c r="JD94" s="54"/>
      <c r="JE94" s="54"/>
      <c r="JF94" s="54"/>
      <c r="JG94" s="54"/>
      <c r="JH94" s="54"/>
      <c r="JI94" s="54"/>
      <c r="JJ94" s="54"/>
      <c r="JK94" s="54"/>
      <c r="JL94" s="54"/>
      <c r="JM94" s="54"/>
      <c r="JN94" s="54"/>
      <c r="JO94" s="54"/>
      <c r="JP94" s="54"/>
      <c r="JQ94" s="54"/>
      <c r="JR94" s="54"/>
      <c r="JS94" s="54"/>
      <c r="JT94" s="54"/>
      <c r="JU94" s="54"/>
      <c r="JV94" s="54"/>
      <c r="JW94" s="54"/>
      <c r="JX94" s="54"/>
      <c r="JY94" s="54"/>
      <c r="JZ94" s="54"/>
      <c r="KA94" s="54"/>
      <c r="KB94" s="54"/>
      <c r="KC94" s="54"/>
      <c r="KD94" s="54"/>
      <c r="KE94" s="54"/>
      <c r="KF94" s="54"/>
      <c r="KG94" s="54"/>
      <c r="KH94" s="54"/>
      <c r="KI94" s="54"/>
      <c r="KJ94" s="54"/>
      <c r="KK94" s="54"/>
      <c r="KL94" s="54"/>
      <c r="KM94" s="54"/>
      <c r="KN94" s="54"/>
      <c r="KO94" s="54"/>
      <c r="KP94" s="54"/>
      <c r="KQ94" s="54"/>
      <c r="KR94" s="54"/>
      <c r="KS94" s="54"/>
      <c r="KT94" s="54"/>
      <c r="KU94" s="54"/>
      <c r="KV94" s="54"/>
      <c r="KW94" s="54"/>
      <c r="KX94" s="54"/>
      <c r="KY94" s="54"/>
      <c r="KZ94" s="54"/>
      <c r="LA94" s="54"/>
      <c r="LB94" s="54"/>
      <c r="LC94" s="54"/>
      <c r="LD94" s="54"/>
      <c r="LE94" s="54"/>
      <c r="LF94" s="54"/>
    </row>
    <row r="95" spans="1:318" s="21" customFormat="1" ht="13.15" x14ac:dyDescent="0.3">
      <c r="A95" s="155" t="s">
        <v>152</v>
      </c>
      <c r="B95" s="159" t="s">
        <v>39</v>
      </c>
      <c r="C95" s="157" t="s">
        <v>153</v>
      </c>
      <c r="D95" s="158">
        <f>AVERAGE(AI18:BJ18)</f>
        <v>1.4601819246356886</v>
      </c>
      <c r="E95" s="158">
        <f>MIN(AI18:BJ18)</f>
        <v>1.2065138845875916</v>
      </c>
      <c r="F95" s="158">
        <f>PERCENTILE(AI18:BJ18,0.25)</f>
        <v>1.3647630511703868</v>
      </c>
      <c r="G95" s="158">
        <f>PERCENTILE(AI18:BJ18,0.5)</f>
        <v>1.4454129014697878</v>
      </c>
      <c r="H95" s="158">
        <f>PERCENTILE(AI18:BJ18,0.75)</f>
        <v>1.5309506214843043</v>
      </c>
      <c r="I95" s="158">
        <f>MAX(AI18:BJ18)</f>
        <v>1.889510778443114</v>
      </c>
      <c r="J95" s="140">
        <f t="shared" si="8"/>
        <v>0.56609120092221987</v>
      </c>
      <c r="K95" s="141">
        <f t="shared" si="1"/>
        <v>1.2381647105441222</v>
      </c>
      <c r="L95" s="166" t="s">
        <v>154</v>
      </c>
      <c r="M95" s="168" t="s">
        <v>155</v>
      </c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  <c r="DS95" s="54"/>
      <c r="DT95" s="54"/>
      <c r="DU95" s="54"/>
      <c r="DV95" s="54"/>
      <c r="DW95" s="54"/>
      <c r="DX95" s="54"/>
      <c r="DY95" s="54"/>
      <c r="DZ95" s="54"/>
      <c r="EA95" s="54"/>
      <c r="EB95" s="54"/>
      <c r="EC95" s="54"/>
      <c r="ED95" s="54"/>
      <c r="EE95" s="54"/>
      <c r="EF95" s="54"/>
      <c r="EG95" s="54"/>
      <c r="EH95" s="54"/>
      <c r="EI95" s="54"/>
      <c r="EJ95" s="54"/>
      <c r="EK95" s="54"/>
      <c r="EL95" s="54"/>
      <c r="EM95" s="54"/>
      <c r="EN95" s="54"/>
      <c r="EO95" s="54"/>
      <c r="EP95" s="54"/>
      <c r="EQ95" s="54"/>
      <c r="ER95" s="54"/>
      <c r="ES95" s="54"/>
      <c r="ET95" s="54"/>
      <c r="EU95" s="54"/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/>
      <c r="FI95" s="54"/>
      <c r="FJ95" s="54"/>
      <c r="FK95" s="54"/>
      <c r="FL95" s="54"/>
      <c r="FM95" s="54"/>
      <c r="FN95" s="54"/>
      <c r="FO95" s="54"/>
      <c r="FP95" s="54"/>
      <c r="FQ95" s="54"/>
      <c r="FR95" s="54"/>
      <c r="FS95" s="54"/>
      <c r="FT95" s="54"/>
      <c r="FU95" s="54"/>
      <c r="FV95" s="54"/>
      <c r="FW95" s="54"/>
      <c r="FX95" s="54"/>
      <c r="FY95" s="54"/>
      <c r="FZ95" s="54"/>
      <c r="GA95" s="54"/>
      <c r="GB95" s="54"/>
      <c r="GC95" s="54"/>
      <c r="GD95" s="54"/>
      <c r="GE95" s="54"/>
      <c r="GF95" s="54"/>
      <c r="GG95" s="54"/>
      <c r="GH95" s="54"/>
      <c r="GI95" s="54"/>
      <c r="GJ95" s="54"/>
      <c r="GK95" s="54"/>
      <c r="GL95" s="54"/>
      <c r="GM95" s="54"/>
      <c r="GN95" s="54"/>
      <c r="GO95" s="54"/>
      <c r="GP95" s="54"/>
      <c r="GQ95" s="54"/>
      <c r="GR95" s="54"/>
      <c r="GS95" s="54"/>
      <c r="GT95" s="54"/>
      <c r="GU95" s="54"/>
      <c r="GV95" s="54"/>
      <c r="GW95" s="54"/>
      <c r="GX95" s="54"/>
      <c r="GY95" s="54"/>
      <c r="GZ95" s="54"/>
      <c r="HA95" s="54"/>
      <c r="HB95" s="54"/>
      <c r="HC95" s="54"/>
      <c r="HD95" s="54"/>
      <c r="HE95" s="54"/>
      <c r="HF95" s="54"/>
      <c r="HG95" s="54"/>
      <c r="HH95" s="54"/>
      <c r="HI95" s="54"/>
      <c r="HJ95" s="54"/>
      <c r="HK95" s="54"/>
      <c r="HL95" s="54"/>
      <c r="HM95" s="54"/>
      <c r="HN95" s="54"/>
      <c r="HO95" s="54"/>
      <c r="HP95" s="54"/>
      <c r="HQ95" s="54"/>
      <c r="HR95" s="54"/>
      <c r="HS95" s="54"/>
      <c r="HT95" s="54"/>
      <c r="HU95" s="54"/>
      <c r="HV95" s="54"/>
      <c r="HW95" s="54"/>
      <c r="HX95" s="54"/>
      <c r="HY95" s="54"/>
      <c r="HZ95" s="54"/>
      <c r="IA95" s="54"/>
      <c r="IB95" s="54"/>
      <c r="IC95" s="54"/>
      <c r="ID95" s="54"/>
      <c r="IE95" s="54"/>
      <c r="IF95" s="54"/>
      <c r="IG95" s="54"/>
      <c r="IH95" s="54"/>
      <c r="II95" s="54"/>
      <c r="IJ95" s="54"/>
      <c r="IK95" s="54"/>
      <c r="IL95" s="54"/>
      <c r="IM95" s="54"/>
      <c r="IN95" s="54"/>
      <c r="IO95" s="54"/>
      <c r="IP95" s="54"/>
      <c r="IQ95" s="54"/>
      <c r="IR95" s="54"/>
      <c r="IS95" s="54"/>
      <c r="IT95" s="54"/>
      <c r="IU95" s="54"/>
      <c r="IV95" s="54"/>
      <c r="IW95" s="54"/>
      <c r="IX95" s="54"/>
      <c r="IY95" s="54"/>
      <c r="IZ95" s="54"/>
      <c r="JA95" s="54"/>
      <c r="JB95" s="54"/>
      <c r="JC95" s="54"/>
      <c r="JD95" s="54"/>
      <c r="JE95" s="54"/>
      <c r="JF95" s="54"/>
      <c r="JG95" s="54"/>
      <c r="JH95" s="54"/>
      <c r="JI95" s="54"/>
      <c r="JJ95" s="54"/>
      <c r="JK95" s="54"/>
      <c r="JL95" s="54"/>
      <c r="JM95" s="54"/>
      <c r="JN95" s="54"/>
      <c r="JO95" s="54"/>
      <c r="JP95" s="54"/>
      <c r="JQ95" s="54"/>
      <c r="JR95" s="54"/>
      <c r="JS95" s="54"/>
      <c r="JT95" s="54"/>
      <c r="JU95" s="54"/>
      <c r="JV95" s="54"/>
      <c r="JW95" s="54"/>
      <c r="JX95" s="54"/>
      <c r="JY95" s="54"/>
      <c r="JZ95" s="54"/>
      <c r="KA95" s="54"/>
      <c r="KB95" s="54"/>
      <c r="KC95" s="54"/>
      <c r="KD95" s="54"/>
      <c r="KE95" s="54"/>
      <c r="KF95" s="54"/>
      <c r="KG95" s="54"/>
      <c r="KH95" s="54"/>
      <c r="KI95" s="54"/>
      <c r="KJ95" s="54"/>
      <c r="KK95" s="54"/>
      <c r="KL95" s="54"/>
      <c r="KM95" s="54"/>
      <c r="KN95" s="54"/>
      <c r="KO95" s="54"/>
      <c r="KP95" s="54"/>
      <c r="KQ95" s="54"/>
      <c r="KR95" s="54"/>
      <c r="KS95" s="54"/>
      <c r="KT95" s="54"/>
      <c r="KU95" s="54"/>
      <c r="KV95" s="54"/>
      <c r="KW95" s="54"/>
      <c r="KX95" s="54"/>
      <c r="KY95" s="54"/>
      <c r="KZ95" s="54"/>
      <c r="LA95" s="54"/>
      <c r="LB95" s="54"/>
      <c r="LC95" s="54"/>
      <c r="LD95" s="54"/>
      <c r="LE95" s="54"/>
      <c r="LF95" s="54"/>
    </row>
    <row r="96" spans="1:318" s="21" customFormat="1" ht="13.15" x14ac:dyDescent="0.3">
      <c r="A96" s="169" t="s">
        <v>36</v>
      </c>
      <c r="B96" s="159" t="s">
        <v>37</v>
      </c>
      <c r="C96" s="157" t="s">
        <v>120</v>
      </c>
      <c r="D96" s="158">
        <f>AVERAGE(AK19:BJ19)</f>
        <v>1.7119434553479826</v>
      </c>
      <c r="E96" s="158">
        <f>MIN(AK19:BJ19)</f>
        <v>1.401851920168222</v>
      </c>
      <c r="F96" s="158">
        <f>PERCENTILE(AK19:BJ19,0.25)</f>
        <v>1.6347907988752894</v>
      </c>
      <c r="G96" s="158">
        <f>PERCENTILE(AK19:BJ19,0.5)</f>
        <v>1.7146294192854779</v>
      </c>
      <c r="H96" s="158">
        <f>PERCENTILE(AK19:BJ19,0.75)</f>
        <v>1.8189084336987853</v>
      </c>
      <c r="I96" s="158">
        <f>MAX(AK19:BJ19)</f>
        <v>2.1268573981380841</v>
      </c>
      <c r="J96" s="140">
        <f t="shared" si="8"/>
        <v>0.51717693398234355</v>
      </c>
      <c r="K96" s="141">
        <f t="shared" si="1"/>
        <v>1.4822389066782191</v>
      </c>
      <c r="L96" s="166" t="s">
        <v>150</v>
      </c>
      <c r="M96" s="54" t="s">
        <v>192</v>
      </c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  <c r="DS96" s="54"/>
      <c r="DT96" s="54"/>
      <c r="DU96" s="54"/>
      <c r="DV96" s="54"/>
      <c r="DW96" s="54"/>
      <c r="DX96" s="54"/>
      <c r="DY96" s="54"/>
      <c r="DZ96" s="54"/>
      <c r="EA96" s="54"/>
      <c r="EB96" s="54"/>
      <c r="EC96" s="54"/>
      <c r="ED96" s="54"/>
      <c r="EE96" s="54"/>
      <c r="EF96" s="54"/>
      <c r="EG96" s="54"/>
      <c r="EH96" s="54"/>
      <c r="EI96" s="54"/>
      <c r="EJ96" s="54"/>
      <c r="EK96" s="54"/>
      <c r="EL96" s="54"/>
      <c r="EM96" s="54"/>
      <c r="EN96" s="54"/>
      <c r="EO96" s="54"/>
      <c r="EP96" s="54"/>
      <c r="EQ96" s="54"/>
      <c r="ER96" s="54"/>
      <c r="ES96" s="54"/>
      <c r="ET96" s="54"/>
      <c r="EU96" s="54"/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/>
      <c r="FI96" s="54"/>
      <c r="FJ96" s="54"/>
      <c r="FK96" s="54"/>
      <c r="FL96" s="54"/>
      <c r="FM96" s="54"/>
      <c r="FN96" s="54"/>
      <c r="FO96" s="54"/>
      <c r="FP96" s="54"/>
      <c r="FQ96" s="54"/>
      <c r="FR96" s="54"/>
      <c r="FS96" s="54"/>
      <c r="FT96" s="54"/>
      <c r="FU96" s="54"/>
      <c r="FV96" s="54"/>
      <c r="FW96" s="54"/>
      <c r="FX96" s="54"/>
      <c r="FY96" s="54"/>
      <c r="FZ96" s="54"/>
      <c r="GA96" s="54"/>
      <c r="GB96" s="54"/>
      <c r="GC96" s="54"/>
      <c r="GD96" s="54"/>
      <c r="GE96" s="54"/>
      <c r="GF96" s="54"/>
      <c r="GG96" s="54"/>
      <c r="GH96" s="54"/>
      <c r="GI96" s="54"/>
      <c r="GJ96" s="54"/>
      <c r="GK96" s="54"/>
      <c r="GL96" s="54"/>
      <c r="GM96" s="54"/>
      <c r="GN96" s="54"/>
      <c r="GO96" s="54"/>
      <c r="GP96" s="54"/>
      <c r="GQ96" s="54"/>
      <c r="GR96" s="54"/>
      <c r="GS96" s="54"/>
      <c r="GT96" s="54"/>
      <c r="GU96" s="54"/>
      <c r="GV96" s="54"/>
      <c r="GW96" s="54"/>
      <c r="GX96" s="54"/>
      <c r="GY96" s="54"/>
      <c r="GZ96" s="54"/>
      <c r="HA96" s="54"/>
      <c r="HB96" s="54"/>
      <c r="HC96" s="54"/>
      <c r="HD96" s="54"/>
      <c r="HE96" s="54"/>
      <c r="HF96" s="54"/>
      <c r="HG96" s="54"/>
      <c r="HH96" s="54"/>
      <c r="HI96" s="54"/>
      <c r="HJ96" s="54"/>
      <c r="HK96" s="54"/>
      <c r="HL96" s="54"/>
      <c r="HM96" s="54"/>
      <c r="HN96" s="54"/>
      <c r="HO96" s="54"/>
      <c r="HP96" s="54"/>
      <c r="HQ96" s="54"/>
      <c r="HR96" s="54"/>
      <c r="HS96" s="54"/>
      <c r="HT96" s="54"/>
      <c r="HU96" s="54"/>
      <c r="HV96" s="54"/>
      <c r="HW96" s="54"/>
      <c r="HX96" s="54"/>
      <c r="HY96" s="54"/>
      <c r="HZ96" s="54"/>
      <c r="IA96" s="54"/>
      <c r="IB96" s="54"/>
      <c r="IC96" s="54"/>
      <c r="ID96" s="54"/>
      <c r="IE96" s="54"/>
      <c r="IF96" s="54"/>
      <c r="IG96" s="54"/>
      <c r="IH96" s="54"/>
      <c r="II96" s="54"/>
      <c r="IJ96" s="54"/>
      <c r="IK96" s="54"/>
      <c r="IL96" s="54"/>
      <c r="IM96" s="54"/>
      <c r="IN96" s="54"/>
      <c r="IO96" s="54"/>
      <c r="IP96" s="54"/>
      <c r="IQ96" s="54"/>
      <c r="IR96" s="54"/>
      <c r="IS96" s="54"/>
      <c r="IT96" s="54"/>
      <c r="IU96" s="54"/>
      <c r="IV96" s="54"/>
      <c r="IW96" s="54"/>
      <c r="IX96" s="54"/>
      <c r="IY96" s="54"/>
      <c r="IZ96" s="54"/>
      <c r="JA96" s="54"/>
      <c r="JB96" s="54"/>
      <c r="JC96" s="54"/>
      <c r="JD96" s="54"/>
      <c r="JE96" s="54"/>
      <c r="JF96" s="54"/>
      <c r="JG96" s="54"/>
      <c r="JH96" s="54"/>
      <c r="JI96" s="54"/>
      <c r="JJ96" s="54"/>
      <c r="JK96" s="54"/>
      <c r="JL96" s="54"/>
      <c r="JM96" s="54"/>
      <c r="JN96" s="54"/>
      <c r="JO96" s="54"/>
      <c r="JP96" s="54"/>
      <c r="JQ96" s="54"/>
      <c r="JR96" s="54"/>
      <c r="JS96" s="54"/>
      <c r="JT96" s="54"/>
      <c r="JU96" s="54"/>
      <c r="JV96" s="54"/>
      <c r="JW96" s="54"/>
      <c r="JX96" s="54"/>
      <c r="JY96" s="54"/>
      <c r="JZ96" s="54"/>
      <c r="KA96" s="54"/>
      <c r="KB96" s="54"/>
      <c r="KC96" s="54"/>
      <c r="KD96" s="54"/>
      <c r="KE96" s="54"/>
      <c r="KF96" s="54"/>
      <c r="KG96" s="54"/>
      <c r="KH96" s="54"/>
      <c r="KI96" s="54"/>
      <c r="KJ96" s="54"/>
      <c r="KK96" s="54"/>
      <c r="KL96" s="54"/>
      <c r="KM96" s="54"/>
      <c r="KN96" s="54"/>
      <c r="KO96" s="54"/>
      <c r="KP96" s="54"/>
      <c r="KQ96" s="54"/>
      <c r="KR96" s="54"/>
      <c r="KS96" s="54"/>
      <c r="KT96" s="54"/>
      <c r="KU96" s="54"/>
      <c r="KV96" s="54"/>
      <c r="KW96" s="54"/>
      <c r="KX96" s="54"/>
      <c r="KY96" s="54"/>
      <c r="KZ96" s="54"/>
      <c r="LA96" s="54"/>
      <c r="LB96" s="54"/>
      <c r="LC96" s="54"/>
      <c r="LD96" s="54"/>
      <c r="LE96" s="54"/>
      <c r="LF96" s="54"/>
    </row>
    <row r="97" spans="1:319" ht="13.15" x14ac:dyDescent="0.3">
      <c r="A97" s="169" t="s">
        <v>40</v>
      </c>
      <c r="B97" s="159" t="s">
        <v>41</v>
      </c>
      <c r="C97" s="157" t="s">
        <v>151</v>
      </c>
      <c r="D97" s="158">
        <f>AVERAGE(AU20:BJ20)</f>
        <v>1.4568458475368888</v>
      </c>
      <c r="E97" s="158">
        <f>MIN(AU20:BJ20)</f>
        <v>0.9020972131438979</v>
      </c>
      <c r="F97" s="158">
        <f>PERCENTILE(AU20:BJ20,0.25)</f>
        <v>1.252588120837179</v>
      </c>
      <c r="G97" s="158">
        <f>PERCENTILE(AU20:BJ20,0.5)</f>
        <v>1.4766530102829856</v>
      </c>
      <c r="H97" s="158">
        <f>PERCENTILE(AU20:BJ20,0.75)</f>
        <v>1.637070298722088</v>
      </c>
      <c r="I97" s="158">
        <f>MAX(AU20:BJ20)</f>
        <v>1.8266543668773909</v>
      </c>
      <c r="J97" s="140">
        <f t="shared" si="8"/>
        <v>1.0248974725366016</v>
      </c>
      <c r="K97" s="141">
        <f t="shared" si="1"/>
        <v>0.9020972131438979</v>
      </c>
      <c r="L97" s="170" t="s">
        <v>156</v>
      </c>
      <c r="M97" s="168" t="s">
        <v>157</v>
      </c>
      <c r="LG97" s="21"/>
    </row>
    <row r="98" spans="1:319" ht="13.5" thickBot="1" x14ac:dyDescent="0.35">
      <c r="A98" s="171" t="s">
        <v>34</v>
      </c>
      <c r="B98" s="162" t="s">
        <v>35</v>
      </c>
      <c r="C98" s="163" t="s">
        <v>117</v>
      </c>
      <c r="D98" s="164">
        <f>AVERAGE(AX21:BJ21)</f>
        <v>1.2026510832422022</v>
      </c>
      <c r="E98" s="164">
        <f>MIN(AX21:BJ21)</f>
        <v>0.83986831899676473</v>
      </c>
      <c r="F98" s="164">
        <f>PERCENTILE(AX21:BJ21,0.25)</f>
        <v>1.0878740456205245</v>
      </c>
      <c r="G98" s="164">
        <f>PERCENTILE(AX21:BJ21,0.5)</f>
        <v>1.2073937446554897</v>
      </c>
      <c r="H98" s="164">
        <f>PERCENTILE(AX21:BJ21,0.75)</f>
        <v>1.3349791661268171</v>
      </c>
      <c r="I98" s="164">
        <f>MAX(AX21:BJ21)</f>
        <v>1.568367132232904</v>
      </c>
      <c r="J98" s="148">
        <f t="shared" si="8"/>
        <v>0.86739646770620182</v>
      </c>
      <c r="K98" s="149">
        <f t="shared" si="1"/>
        <v>0.83986831899676473</v>
      </c>
      <c r="L98" s="172" t="s">
        <v>158</v>
      </c>
      <c r="LG98" s="21"/>
    </row>
    <row r="99" spans="1:319" ht="13.15" x14ac:dyDescent="0.3">
      <c r="A99" s="173" t="s">
        <v>48</v>
      </c>
      <c r="B99" s="152" t="s">
        <v>49</v>
      </c>
      <c r="C99" s="153" t="s">
        <v>159</v>
      </c>
      <c r="D99" s="154">
        <f>AVERAGE(AM22:BJ22)</f>
        <v>2.340975685198647</v>
      </c>
      <c r="E99" s="154">
        <f>MIN(AM22:BJ22)</f>
        <v>1.3483242391457286</v>
      </c>
      <c r="F99" s="154">
        <f>PERCENTILE(AM22:BJ22,0.25)</f>
        <v>2.044647938681595</v>
      </c>
      <c r="G99" s="154">
        <f>PERCENTILE(AM22:BJ22,0.5)</f>
        <v>2.4857205097424626</v>
      </c>
      <c r="H99" s="154">
        <f>PERCENTILE(AM22:BJ22,0.75)</f>
        <v>2.6219658482788946</v>
      </c>
      <c r="I99" s="154">
        <f>MAX(AM22:BJ22)</f>
        <v>2.9085856715703522</v>
      </c>
      <c r="J99" s="133">
        <f t="shared" si="8"/>
        <v>1.1571856287425155</v>
      </c>
      <c r="K99" s="134">
        <f t="shared" si="1"/>
        <v>2.0505384063604946</v>
      </c>
      <c r="L99" s="174" t="s">
        <v>160</v>
      </c>
      <c r="M99" s="168" t="s">
        <v>161</v>
      </c>
      <c r="LG99" s="21"/>
    </row>
    <row r="100" spans="1:319" ht="13.15" x14ac:dyDescent="0.3">
      <c r="A100" s="169" t="s">
        <v>44</v>
      </c>
      <c r="B100" s="159" t="s">
        <v>45</v>
      </c>
      <c r="C100" s="157" t="s">
        <v>162</v>
      </c>
      <c r="D100" s="158">
        <f>AVERAGE(AP23:BJ23)</f>
        <v>2.3531210851138078</v>
      </c>
      <c r="E100" s="158">
        <f>MIN(AP23:BJ23)</f>
        <v>1.3620804992172122</v>
      </c>
      <c r="F100" s="158">
        <f>PERCENTILE(AP23:BJ23,0.25)</f>
        <v>2.0425964622203696</v>
      </c>
      <c r="G100" s="158">
        <f>PERCENTILE(AP23:BJ23,0.5)</f>
        <v>2.3434552688395511</v>
      </c>
      <c r="H100" s="158">
        <f>PERCENTILE(AP23:BJ23,0.75)</f>
        <v>2.7093557756168458</v>
      </c>
      <c r="I100" s="158">
        <f>MAX(AP23:BJ23)</f>
        <v>2.9885399773197525</v>
      </c>
      <c r="J100" s="140">
        <f t="shared" si="8"/>
        <v>1.1940993788819871</v>
      </c>
      <c r="K100" s="141">
        <f t="shared" si="1"/>
        <v>2.0425964622203696</v>
      </c>
      <c r="L100" s="175">
        <v>0.25</v>
      </c>
      <c r="LG100" s="21"/>
    </row>
    <row r="101" spans="1:319" ht="13.15" x14ac:dyDescent="0.3">
      <c r="A101" s="155" t="s">
        <v>42</v>
      </c>
      <c r="B101" s="159" t="s">
        <v>43</v>
      </c>
      <c r="C101" s="157" t="s">
        <v>162</v>
      </c>
      <c r="D101" s="158">
        <f>AVERAGE(AQ24:BJ24)</f>
        <v>2.2837134538278647</v>
      </c>
      <c r="E101" s="158">
        <f>MIN(AQ24:BJ24)</f>
        <v>1.389627959914747</v>
      </c>
      <c r="F101" s="158">
        <f>PERCENTILE(AQ24:BJ24,0.25)</f>
        <v>1.9982594160117146</v>
      </c>
      <c r="G101" s="158">
        <f>PERCENTILE(AQ24:BJ24,0.5)</f>
        <v>2.2795763855419668</v>
      </c>
      <c r="H101" s="158">
        <f>PERCENTILE(AQ24:BJ24,0.75)</f>
        <v>2.6675893873363443</v>
      </c>
      <c r="I101" s="158">
        <f>MAX(AQ24:BJ24)</f>
        <v>2.9123534030031464</v>
      </c>
      <c r="J101" s="140">
        <f t="shared" si="8"/>
        <v>1.0957792207792205</v>
      </c>
      <c r="K101" s="141">
        <f t="shared" si="1"/>
        <v>2.0223012545591073</v>
      </c>
      <c r="L101" s="170" t="s">
        <v>158</v>
      </c>
      <c r="LG101" s="21"/>
    </row>
    <row r="102" spans="1:319" ht="13.5" thickBot="1" x14ac:dyDescent="0.35">
      <c r="A102" s="161" t="s">
        <v>163</v>
      </c>
      <c r="B102" s="162" t="s">
        <v>47</v>
      </c>
      <c r="C102" s="163" t="s">
        <v>159</v>
      </c>
      <c r="D102" s="164">
        <f>AVERAGE(AZ26:BJ26)</f>
        <v>1.8207163687946764</v>
      </c>
      <c r="E102" s="164">
        <f>MIN(AZ26:BJ26)</f>
        <v>1.5372394489490555</v>
      </c>
      <c r="F102" s="164">
        <f>PERCENTILE(AZ26:BJ26,0.25)</f>
        <v>1.6140004201186535</v>
      </c>
      <c r="G102" s="164">
        <f>PERCENTILE(AZ26:BJ26,0.5)</f>
        <v>1.6907613912882513</v>
      </c>
      <c r="H102" s="164">
        <f>PERCENTILE(AZ26:BJ26,0.75)</f>
        <v>1.9624548287174866</v>
      </c>
      <c r="I102" s="164">
        <f>MAX(AZ26:BJ26)</f>
        <v>2.2341482661467218</v>
      </c>
      <c r="J102" s="148">
        <f t="shared" si="8"/>
        <v>0.45335085413929033</v>
      </c>
      <c r="K102" s="149">
        <f>BJ26</f>
        <v>2.2341482661467218</v>
      </c>
      <c r="L102" s="176">
        <v>0.5</v>
      </c>
      <c r="LG102" s="21"/>
    </row>
    <row r="103" spans="1:319" ht="13.15" x14ac:dyDescent="0.3">
      <c r="A103" s="177" t="s">
        <v>164</v>
      </c>
      <c r="B103" s="177" t="s">
        <v>165</v>
      </c>
      <c r="C103" s="7" t="s">
        <v>123</v>
      </c>
      <c r="D103" s="178"/>
      <c r="E103" s="178"/>
      <c r="F103" s="178"/>
      <c r="G103" s="178"/>
      <c r="H103" s="178"/>
      <c r="I103" s="178"/>
      <c r="J103" s="179"/>
      <c r="K103" s="180"/>
      <c r="L103" s="181"/>
      <c r="LG103" s="21"/>
    </row>
    <row r="104" spans="1:319" x14ac:dyDescent="0.3">
      <c r="A104" s="182" t="s">
        <v>166</v>
      </c>
      <c r="LG104" s="5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90"/>
  <sheetViews>
    <sheetView showGridLines="0" topLeftCell="Z1" zoomScaleNormal="100" workbookViewId="0">
      <selection activeCell="AC20" sqref="AC20"/>
    </sheetView>
  </sheetViews>
  <sheetFormatPr defaultColWidth="9" defaultRowHeight="13.5" x14ac:dyDescent="0.3"/>
  <cols>
    <col min="1" max="1" width="8.73046875" style="85" customWidth="1"/>
    <col min="2" max="3" width="9" style="85"/>
    <col min="4" max="8" width="10.46484375" style="85" customWidth="1"/>
    <col min="9" max="11" width="10.46484375" style="84" customWidth="1"/>
    <col min="12" max="14" width="8.73046875" style="91"/>
    <col min="15" max="17" width="9" style="85"/>
    <col min="18" max="24" width="10.46484375" style="85" customWidth="1"/>
    <col min="25" max="28" width="9" style="85"/>
    <col min="29" max="35" width="10.3984375" style="85" customWidth="1"/>
    <col min="36" max="41" width="9" style="57"/>
    <col min="42" max="16384" width="9" style="85"/>
  </cols>
  <sheetData>
    <row r="1" spans="1:43" s="65" customFormat="1" ht="13.15" x14ac:dyDescent="0.3">
      <c r="A1" s="60" t="s">
        <v>176</v>
      </c>
      <c r="B1" s="60"/>
      <c r="C1" s="60"/>
      <c r="D1" s="60"/>
      <c r="E1" s="60"/>
      <c r="F1" s="60"/>
      <c r="G1" s="60"/>
      <c r="H1" s="60"/>
      <c r="I1" s="64"/>
      <c r="J1" s="64"/>
      <c r="K1" s="78"/>
      <c r="L1" s="86"/>
      <c r="M1" s="86"/>
      <c r="N1" s="86"/>
      <c r="O1" s="99" t="s">
        <v>177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 t="s">
        <v>178</v>
      </c>
      <c r="AA1" s="100" t="s">
        <v>179</v>
      </c>
      <c r="AB1" s="99"/>
      <c r="AC1" s="99"/>
      <c r="AD1" s="99"/>
      <c r="AE1" s="99"/>
      <c r="AF1" s="99"/>
      <c r="AG1" s="99"/>
      <c r="AH1" s="99"/>
      <c r="AI1" s="99"/>
      <c r="AJ1" s="97"/>
      <c r="AK1" s="97"/>
      <c r="AL1" s="97"/>
      <c r="AM1" s="97"/>
      <c r="AN1" s="97"/>
      <c r="AO1" s="97"/>
    </row>
    <row r="2" spans="1:43" s="54" customFormat="1" ht="12.75" customHeight="1" x14ac:dyDescent="0.3">
      <c r="A2" s="66" t="s">
        <v>180</v>
      </c>
      <c r="B2" s="66" t="s">
        <v>181</v>
      </c>
      <c r="C2" s="66" t="s">
        <v>182</v>
      </c>
      <c r="D2" s="67">
        <v>40908</v>
      </c>
      <c r="E2" s="67">
        <v>41274</v>
      </c>
      <c r="F2" s="67">
        <v>41639</v>
      </c>
      <c r="G2" s="67">
        <v>42004</v>
      </c>
      <c r="H2" s="67">
        <v>42369</v>
      </c>
      <c r="I2" s="68">
        <v>42735</v>
      </c>
      <c r="J2" s="68">
        <v>43100</v>
      </c>
      <c r="K2" s="79"/>
      <c r="L2" s="87"/>
      <c r="M2" s="88"/>
      <c r="N2" s="88"/>
      <c r="O2" s="101" t="s">
        <v>183</v>
      </c>
      <c r="P2" s="101" t="s">
        <v>57</v>
      </c>
      <c r="Q2" s="101" t="s">
        <v>58</v>
      </c>
      <c r="R2" s="102">
        <v>40908</v>
      </c>
      <c r="S2" s="102">
        <v>41274</v>
      </c>
      <c r="T2" s="102">
        <v>41639</v>
      </c>
      <c r="U2" s="102">
        <v>42004</v>
      </c>
      <c r="V2" s="102">
        <v>42369</v>
      </c>
      <c r="W2" s="102">
        <v>42735</v>
      </c>
      <c r="X2" s="102">
        <v>43100</v>
      </c>
      <c r="Y2" s="103"/>
      <c r="Z2" s="101" t="s">
        <v>56</v>
      </c>
      <c r="AA2" s="101" t="s">
        <v>57</v>
      </c>
      <c r="AB2" s="101" t="s">
        <v>58</v>
      </c>
      <c r="AC2" s="102">
        <v>40908</v>
      </c>
      <c r="AD2" s="102">
        <v>41274</v>
      </c>
      <c r="AE2" s="102">
        <v>41639</v>
      </c>
      <c r="AF2" s="102">
        <v>42004</v>
      </c>
      <c r="AG2" s="102">
        <v>42369</v>
      </c>
      <c r="AH2" s="102">
        <v>42735</v>
      </c>
      <c r="AI2" s="102">
        <v>43100</v>
      </c>
      <c r="AJ2" s="56"/>
      <c r="AK2" s="98"/>
      <c r="AL2" s="98"/>
      <c r="AM2" s="98"/>
      <c r="AN2" s="98"/>
      <c r="AO2" s="98"/>
      <c r="AP2" s="69"/>
      <c r="AQ2" s="69"/>
    </row>
    <row r="3" spans="1:43" s="21" customFormat="1" ht="12.75" x14ac:dyDescent="0.3">
      <c r="A3" s="70" t="s">
        <v>4</v>
      </c>
      <c r="B3" s="70" t="s">
        <v>187</v>
      </c>
      <c r="C3" s="66" t="s">
        <v>52</v>
      </c>
      <c r="D3" s="71">
        <v>2.74</v>
      </c>
      <c r="E3" s="71">
        <v>3.22</v>
      </c>
      <c r="F3" s="71">
        <v>3.63</v>
      </c>
      <c r="G3" s="71">
        <v>4.33</v>
      </c>
      <c r="H3" s="71">
        <v>4.8</v>
      </c>
      <c r="I3" s="72">
        <v>5.3780000000000001</v>
      </c>
      <c r="J3" s="72">
        <v>5.9560000000000004</v>
      </c>
      <c r="K3" s="80"/>
      <c r="L3" s="89"/>
      <c r="M3" s="90"/>
      <c r="N3" s="90"/>
      <c r="O3" s="104" t="s">
        <v>4</v>
      </c>
      <c r="P3" s="104" t="s">
        <v>5</v>
      </c>
      <c r="Q3" s="101" t="s">
        <v>52</v>
      </c>
      <c r="R3" s="105">
        <v>0.6</v>
      </c>
      <c r="S3" s="105">
        <v>0.68</v>
      </c>
      <c r="T3" s="105">
        <v>0.75</v>
      </c>
      <c r="U3" s="105">
        <v>0.78</v>
      </c>
      <c r="V3" s="105">
        <v>0.77</v>
      </c>
      <c r="W3" s="105">
        <v>0.78217627071874285</v>
      </c>
      <c r="X3" s="105">
        <v>0.78892354604902215</v>
      </c>
      <c r="Y3" s="105"/>
      <c r="Z3" s="104" t="s">
        <v>4</v>
      </c>
      <c r="AA3" s="104" t="s">
        <v>5</v>
      </c>
      <c r="AB3" s="101" t="s">
        <v>184</v>
      </c>
      <c r="AC3" s="105">
        <v>0.86922345338084817</v>
      </c>
      <c r="AD3" s="105">
        <v>0.9794405354384762</v>
      </c>
      <c r="AE3" s="105">
        <v>1.0724778735877516</v>
      </c>
      <c r="AF3" s="105">
        <v>1.1834424815061033</v>
      </c>
      <c r="AG3" s="105">
        <v>1.263241182131664</v>
      </c>
      <c r="AH3" s="105">
        <v>1.2340471513079587</v>
      </c>
      <c r="AI3" s="105">
        <v>1.3130187171614542</v>
      </c>
      <c r="AJ3" s="56"/>
      <c r="AK3" s="57"/>
      <c r="AL3" s="57"/>
      <c r="AM3" s="57"/>
      <c r="AN3" s="57"/>
      <c r="AO3" s="57"/>
    </row>
    <row r="4" spans="1:43" s="21" customFormat="1" ht="12.75" x14ac:dyDescent="0.3">
      <c r="A4" s="70" t="s">
        <v>8</v>
      </c>
      <c r="B4" s="70" t="s">
        <v>9</v>
      </c>
      <c r="C4" s="66" t="s">
        <v>52</v>
      </c>
      <c r="D4" s="71">
        <v>3.24</v>
      </c>
      <c r="E4" s="71">
        <v>3.77</v>
      </c>
      <c r="F4" s="71">
        <v>4.26</v>
      </c>
      <c r="G4" s="71">
        <v>4.97</v>
      </c>
      <c r="H4" s="71">
        <v>5.74</v>
      </c>
      <c r="I4" s="72">
        <v>6.2737999999999996</v>
      </c>
      <c r="J4" s="72">
        <v>6.8987999999999996</v>
      </c>
      <c r="K4" s="80"/>
      <c r="L4" s="89"/>
      <c r="M4" s="90"/>
      <c r="N4" s="90"/>
      <c r="O4" s="104" t="s">
        <v>8</v>
      </c>
      <c r="P4" s="104" t="s">
        <v>9</v>
      </c>
      <c r="Q4" s="101" t="s">
        <v>52</v>
      </c>
      <c r="R4" s="105">
        <v>0.68</v>
      </c>
      <c r="S4" s="105">
        <v>0.77</v>
      </c>
      <c r="T4" s="105">
        <v>0.86</v>
      </c>
      <c r="U4" s="105">
        <v>0.91</v>
      </c>
      <c r="V4" s="105">
        <v>0.91</v>
      </c>
      <c r="W4" s="105">
        <v>0.92210333413023093</v>
      </c>
      <c r="X4" s="105">
        <v>0.93591637481451173</v>
      </c>
      <c r="Y4" s="105"/>
      <c r="Z4" s="104" t="s">
        <v>8</v>
      </c>
      <c r="AA4" s="104" t="s">
        <v>9</v>
      </c>
      <c r="AB4" s="101" t="s">
        <v>52</v>
      </c>
      <c r="AC4" s="105">
        <v>1.0195151413337813</v>
      </c>
      <c r="AD4" s="105">
        <v>1.165868701777121</v>
      </c>
      <c r="AE4" s="105">
        <v>1.2920031518613182</v>
      </c>
      <c r="AF4" s="105">
        <v>1.4439244673234377</v>
      </c>
      <c r="AG4" s="105">
        <v>1.5684749871005677</v>
      </c>
      <c r="AH4" s="105">
        <v>1.5186351210273148</v>
      </c>
      <c r="AI4" s="105">
        <v>1.6294922304358916</v>
      </c>
      <c r="AJ4" s="56"/>
      <c r="AK4" s="57"/>
      <c r="AL4" s="57"/>
      <c r="AM4" s="57"/>
      <c r="AN4" s="57"/>
      <c r="AO4" s="57"/>
    </row>
    <row r="5" spans="1:43" s="21" customFormat="1" ht="12.75" x14ac:dyDescent="0.3">
      <c r="A5" s="70" t="s">
        <v>2</v>
      </c>
      <c r="B5" s="70" t="s">
        <v>3</v>
      </c>
      <c r="C5" s="66" t="s">
        <v>52</v>
      </c>
      <c r="D5" s="71">
        <v>2</v>
      </c>
      <c r="E5" s="71">
        <v>2.31</v>
      </c>
      <c r="F5" s="71">
        <v>2.6</v>
      </c>
      <c r="G5" s="71">
        <v>3.05</v>
      </c>
      <c r="H5" s="71">
        <v>3.48</v>
      </c>
      <c r="I5" s="72">
        <v>3.9571000000000001</v>
      </c>
      <c r="J5" s="72">
        <v>4.3728999999999996</v>
      </c>
      <c r="K5" s="80"/>
      <c r="L5" s="89"/>
      <c r="M5" s="90"/>
      <c r="N5" s="90"/>
      <c r="O5" s="104" t="s">
        <v>2</v>
      </c>
      <c r="P5" s="104" t="s">
        <v>3</v>
      </c>
      <c r="Q5" s="101" t="s">
        <v>185</v>
      </c>
      <c r="R5" s="105">
        <v>0.38</v>
      </c>
      <c r="S5" s="105">
        <v>0.45</v>
      </c>
      <c r="T5" s="105">
        <v>0.51</v>
      </c>
      <c r="U5" s="105">
        <v>0.55000000000000004</v>
      </c>
      <c r="V5" s="105">
        <v>0.55000000000000004</v>
      </c>
      <c r="W5" s="105">
        <v>0.55930036228043267</v>
      </c>
      <c r="X5" s="105">
        <v>0.56843943774953232</v>
      </c>
      <c r="Y5" s="105"/>
      <c r="Z5" s="104" t="s">
        <v>2</v>
      </c>
      <c r="AA5" s="104" t="s">
        <v>3</v>
      </c>
      <c r="AB5" s="101" t="s">
        <v>52</v>
      </c>
      <c r="AC5" s="105">
        <v>0.68482176394884153</v>
      </c>
      <c r="AD5" s="105">
        <v>0.75035056381079757</v>
      </c>
      <c r="AE5" s="105">
        <v>0.82256445623995522</v>
      </c>
      <c r="AF5" s="105">
        <v>0.92436436633681651</v>
      </c>
      <c r="AG5" s="105">
        <v>0.96993478943576539</v>
      </c>
      <c r="AH5" s="105">
        <v>0.91524821182551086</v>
      </c>
      <c r="AI5" s="105">
        <v>0.99294302735284057</v>
      </c>
      <c r="AJ5" s="56"/>
      <c r="AK5" s="57"/>
      <c r="AL5" s="57"/>
      <c r="AM5" s="57"/>
      <c r="AN5" s="57"/>
      <c r="AO5" s="57"/>
    </row>
    <row r="6" spans="1:43" s="21" customFormat="1" ht="12.75" x14ac:dyDescent="0.3">
      <c r="A6" s="70" t="s">
        <v>6</v>
      </c>
      <c r="B6" s="70" t="s">
        <v>7</v>
      </c>
      <c r="C6" s="66" t="s">
        <v>185</v>
      </c>
      <c r="D6" s="71">
        <v>2.59</v>
      </c>
      <c r="E6" s="71">
        <v>2.9542999999999999</v>
      </c>
      <c r="F6" s="71">
        <v>3.31</v>
      </c>
      <c r="G6" s="71">
        <v>3.7</v>
      </c>
      <c r="H6" s="71">
        <v>4.09</v>
      </c>
      <c r="I6" s="72">
        <v>4.5944000000000003</v>
      </c>
      <c r="J6" s="72">
        <v>5.0270999999999999</v>
      </c>
      <c r="K6" s="80"/>
      <c r="L6" s="89"/>
      <c r="M6" s="90"/>
      <c r="N6" s="90"/>
      <c r="O6" s="104" t="s">
        <v>6</v>
      </c>
      <c r="P6" s="104" t="s">
        <v>7</v>
      </c>
      <c r="Q6" s="101" t="s">
        <v>52</v>
      </c>
      <c r="R6" s="105">
        <v>0.44</v>
      </c>
      <c r="S6" s="105">
        <v>0.5</v>
      </c>
      <c r="T6" s="105">
        <v>0.56000000000000005</v>
      </c>
      <c r="U6" s="105">
        <v>0.61</v>
      </c>
      <c r="V6" s="105">
        <v>0.56000000000000005</v>
      </c>
      <c r="W6" s="105">
        <v>0.59366693974308382</v>
      </c>
      <c r="X6" s="105">
        <v>0.59994573695535758</v>
      </c>
      <c r="Y6" s="105"/>
      <c r="Z6" s="104" t="s">
        <v>6</v>
      </c>
      <c r="AA6" s="104" t="s">
        <v>7</v>
      </c>
      <c r="AB6" s="101" t="s">
        <v>52</v>
      </c>
      <c r="AC6" s="105">
        <v>0.67347669865698001</v>
      </c>
      <c r="AD6" s="105">
        <v>0.75582662430145242</v>
      </c>
      <c r="AE6" s="105">
        <v>0.84580029710235716</v>
      </c>
      <c r="AF6" s="105">
        <v>0.96927243697420784</v>
      </c>
      <c r="AG6" s="105">
        <v>0.98796486269820782</v>
      </c>
      <c r="AH6" s="105">
        <v>0.99168694130058321</v>
      </c>
      <c r="AI6" s="105">
        <v>1.0509155178254277</v>
      </c>
      <c r="AJ6" s="56"/>
      <c r="AK6" s="57"/>
      <c r="AL6" s="57"/>
      <c r="AM6" s="57"/>
      <c r="AN6" s="57"/>
      <c r="AO6" s="57"/>
    </row>
    <row r="7" spans="1:43" s="21" customFormat="1" ht="12.75" x14ac:dyDescent="0.3">
      <c r="A7" s="70" t="s">
        <v>12</v>
      </c>
      <c r="B7" s="70" t="s">
        <v>13</v>
      </c>
      <c r="C7" s="66" t="s">
        <v>184</v>
      </c>
      <c r="D7" s="71">
        <v>4.3899999999999997</v>
      </c>
      <c r="E7" s="71">
        <v>5.12</v>
      </c>
      <c r="F7" s="71">
        <v>5.65</v>
      </c>
      <c r="G7" s="71">
        <v>6.34</v>
      </c>
      <c r="H7" s="71">
        <v>7</v>
      </c>
      <c r="I7" s="72">
        <v>7.6738</v>
      </c>
      <c r="J7" s="72">
        <v>8.3213000000000008</v>
      </c>
      <c r="K7" s="80"/>
      <c r="L7" s="89"/>
      <c r="M7" s="90"/>
      <c r="N7" s="90"/>
      <c r="O7" s="104" t="s">
        <v>12</v>
      </c>
      <c r="P7" s="104" t="s">
        <v>13</v>
      </c>
      <c r="Q7" s="101" t="s">
        <v>52</v>
      </c>
      <c r="R7" s="105">
        <v>0.82</v>
      </c>
      <c r="S7" s="105">
        <v>0.88</v>
      </c>
      <c r="T7" s="105">
        <v>0.84</v>
      </c>
      <c r="U7" s="105">
        <v>0.89</v>
      </c>
      <c r="V7" s="105">
        <v>0.9</v>
      </c>
      <c r="W7" s="105">
        <v>0.90626661448843771</v>
      </c>
      <c r="X7" s="105">
        <v>0.921263188939629</v>
      </c>
      <c r="Y7" s="105"/>
      <c r="Z7" s="104" t="s">
        <v>12</v>
      </c>
      <c r="AA7" s="104" t="s">
        <v>13</v>
      </c>
      <c r="AB7" s="101" t="s">
        <v>68</v>
      </c>
      <c r="AC7" s="105">
        <v>1.262692693016191</v>
      </c>
      <c r="AD7" s="105">
        <v>1.2173356853345543</v>
      </c>
      <c r="AE7" s="105">
        <v>1.3340021275736236</v>
      </c>
      <c r="AF7" s="105">
        <v>1.4515034404750682</v>
      </c>
      <c r="AG7" s="105">
        <v>1.547553963615798</v>
      </c>
      <c r="AH7" s="105">
        <v>1.5269652722932006</v>
      </c>
      <c r="AI7" s="105">
        <v>1.6264936836762478</v>
      </c>
      <c r="AJ7" s="56"/>
      <c r="AK7" s="57"/>
      <c r="AL7" s="57"/>
      <c r="AM7" s="57"/>
      <c r="AN7" s="57"/>
      <c r="AO7" s="57"/>
    </row>
    <row r="8" spans="1:43" s="21" customFormat="1" ht="12.75" x14ac:dyDescent="0.3">
      <c r="A8" s="70" t="s">
        <v>14</v>
      </c>
      <c r="B8" s="70" t="s">
        <v>15</v>
      </c>
      <c r="C8" s="66" t="s">
        <v>53</v>
      </c>
      <c r="D8" s="71">
        <v>7.65</v>
      </c>
      <c r="E8" s="71">
        <v>9.2843</v>
      </c>
      <c r="F8" s="71">
        <v>10.53</v>
      </c>
      <c r="G8" s="71">
        <v>12.47</v>
      </c>
      <c r="H8" s="71">
        <v>14.31</v>
      </c>
      <c r="I8" s="72">
        <v>15.990898849278011</v>
      </c>
      <c r="J8" s="72">
        <v>17.943300000000001</v>
      </c>
      <c r="K8" s="80"/>
      <c r="L8" s="89"/>
      <c r="M8" s="90"/>
      <c r="N8" s="90"/>
      <c r="O8" s="104" t="s">
        <v>14</v>
      </c>
      <c r="P8" s="104" t="s">
        <v>15</v>
      </c>
      <c r="Q8" s="101" t="s">
        <v>186</v>
      </c>
      <c r="R8" s="105">
        <v>1.67</v>
      </c>
      <c r="S8" s="105">
        <v>2.1</v>
      </c>
      <c r="T8" s="105">
        <v>2.2999999999999998</v>
      </c>
      <c r="U8" s="105">
        <v>2.2200000000000002</v>
      </c>
      <c r="V8" s="105">
        <v>2.29</v>
      </c>
      <c r="W8" s="105">
        <v>2.4690028382624081</v>
      </c>
      <c r="X8" s="105">
        <v>2.6837299819697082</v>
      </c>
      <c r="Y8" s="105"/>
      <c r="Z8" s="104" t="s">
        <v>14</v>
      </c>
      <c r="AA8" s="104" t="s">
        <v>15</v>
      </c>
      <c r="AB8" s="101" t="s">
        <v>53</v>
      </c>
      <c r="AC8" s="105">
        <v>2.5708856652917458</v>
      </c>
      <c r="AD8" s="105">
        <v>3.0192797886638552</v>
      </c>
      <c r="AE8" s="105">
        <v>3.1182791435368755</v>
      </c>
      <c r="AF8" s="105">
        <v>4.3740681998413944</v>
      </c>
      <c r="AG8" s="105">
        <v>5.3269230769230766</v>
      </c>
      <c r="AH8" s="105">
        <v>5.5664325022876788</v>
      </c>
      <c r="AI8" s="105">
        <v>6.1161441344653147</v>
      </c>
      <c r="AJ8" s="56"/>
      <c r="AK8" s="57"/>
      <c r="AL8" s="57"/>
      <c r="AM8" s="57"/>
      <c r="AN8" s="57"/>
      <c r="AO8" s="57"/>
    </row>
    <row r="9" spans="1:43" s="21" customFormat="1" ht="12.75" x14ac:dyDescent="0.3">
      <c r="A9" s="70" t="s">
        <v>22</v>
      </c>
      <c r="B9" s="70" t="s">
        <v>23</v>
      </c>
      <c r="C9" s="66" t="s">
        <v>186</v>
      </c>
      <c r="D9" s="71">
        <v>3.73</v>
      </c>
      <c r="E9" s="71">
        <v>4.24</v>
      </c>
      <c r="F9" s="71">
        <v>4.82</v>
      </c>
      <c r="G9" s="71">
        <v>5.55</v>
      </c>
      <c r="H9" s="71">
        <v>6.49</v>
      </c>
      <c r="I9" s="72">
        <v>7.0354435720686537</v>
      </c>
      <c r="J9" s="72">
        <v>7.9702000000000002</v>
      </c>
      <c r="K9" s="80"/>
      <c r="L9" s="89"/>
      <c r="M9" s="90"/>
      <c r="N9" s="90"/>
      <c r="O9" s="104" t="s">
        <v>22</v>
      </c>
      <c r="P9" s="104" t="s">
        <v>23</v>
      </c>
      <c r="Q9" s="101" t="s">
        <v>53</v>
      </c>
      <c r="R9" s="105">
        <v>0.71</v>
      </c>
      <c r="S9" s="105">
        <v>0.66</v>
      </c>
      <c r="T9" s="105">
        <v>0.84</v>
      </c>
      <c r="U9" s="105">
        <v>0.87</v>
      </c>
      <c r="V9" s="105">
        <v>0.88</v>
      </c>
      <c r="W9" s="105">
        <v>0.88409459243477995</v>
      </c>
      <c r="X9" s="105">
        <v>0.92788844021330863</v>
      </c>
      <c r="Y9" s="105"/>
      <c r="Z9" s="104" t="s">
        <v>22</v>
      </c>
      <c r="AA9" s="104" t="s">
        <v>23</v>
      </c>
      <c r="AB9" s="101" t="s">
        <v>186</v>
      </c>
      <c r="AC9" s="105">
        <v>1.0429606514630132</v>
      </c>
      <c r="AD9" s="105">
        <v>1.1694060315899715</v>
      </c>
      <c r="AE9" s="105">
        <v>1.3783529612926668</v>
      </c>
      <c r="AF9" s="105">
        <v>1.6724090025006946</v>
      </c>
      <c r="AG9" s="105">
        <v>1.94182078267089</v>
      </c>
      <c r="AH9" s="105">
        <v>2.0802179148923639</v>
      </c>
      <c r="AI9" s="105">
        <v>2.3156864370376993</v>
      </c>
      <c r="AJ9" s="56"/>
      <c r="AK9" s="57"/>
      <c r="AL9" s="57"/>
      <c r="AM9" s="57"/>
      <c r="AN9" s="57"/>
      <c r="AO9" s="57"/>
    </row>
    <row r="10" spans="1:43" s="21" customFormat="1" ht="12.75" x14ac:dyDescent="0.3">
      <c r="A10" s="70" t="s">
        <v>24</v>
      </c>
      <c r="B10" s="70" t="s">
        <v>25</v>
      </c>
      <c r="C10" s="66" t="s">
        <v>53</v>
      </c>
      <c r="D10" s="71">
        <v>7.9820000000000002</v>
      </c>
      <c r="E10" s="71">
        <v>9.516</v>
      </c>
      <c r="F10" s="71">
        <v>10.957000000000001</v>
      </c>
      <c r="G10" s="71">
        <v>13.146000000000001</v>
      </c>
      <c r="H10" s="71">
        <v>15.292</v>
      </c>
      <c r="I10" s="72">
        <v>15.636165375766288</v>
      </c>
      <c r="J10" s="72">
        <v>18.208200000000001</v>
      </c>
      <c r="K10" s="80"/>
      <c r="L10" s="89"/>
      <c r="M10" s="90"/>
      <c r="N10" s="90"/>
      <c r="O10" s="104" t="s">
        <v>24</v>
      </c>
      <c r="P10" s="104" t="s">
        <v>25</v>
      </c>
      <c r="Q10" s="101" t="s">
        <v>186</v>
      </c>
      <c r="R10" s="105">
        <v>1.4630000000000001</v>
      </c>
      <c r="S10" s="105">
        <v>1.833</v>
      </c>
      <c r="T10" s="105">
        <v>2.194</v>
      </c>
      <c r="U10" s="105">
        <v>2.5209999999999999</v>
      </c>
      <c r="V10" s="105">
        <v>2.665</v>
      </c>
      <c r="W10" s="105">
        <v>2.561573073320158</v>
      </c>
      <c r="X10" s="105">
        <v>2.8368521771181361</v>
      </c>
      <c r="Y10" s="105"/>
      <c r="Z10" s="104" t="s">
        <v>24</v>
      </c>
      <c r="AA10" s="104" t="s">
        <v>25</v>
      </c>
      <c r="AB10" s="101" t="s">
        <v>53</v>
      </c>
      <c r="AC10" s="105">
        <v>2.3233886068710738</v>
      </c>
      <c r="AD10" s="105">
        <v>2.8712519017381335</v>
      </c>
      <c r="AE10" s="105">
        <v>3.5877874872674633</v>
      </c>
      <c r="AF10" s="105">
        <v>4.6224735967404706</v>
      </c>
      <c r="AG10" s="105">
        <v>5.6651476974213262</v>
      </c>
      <c r="AH10" s="105">
        <v>5.3706660116334639</v>
      </c>
      <c r="AI10" s="105">
        <v>5.9424843554558597</v>
      </c>
      <c r="AJ10" s="56"/>
      <c r="AK10" s="57"/>
      <c r="AL10" s="57"/>
      <c r="AM10" s="57"/>
      <c r="AN10" s="57"/>
      <c r="AO10" s="57"/>
    </row>
    <row r="11" spans="1:43" s="21" customFormat="1" ht="12.75" x14ac:dyDescent="0.3">
      <c r="A11" s="70" t="s">
        <v>18</v>
      </c>
      <c r="B11" s="70" t="s">
        <v>19</v>
      </c>
      <c r="C11" s="66" t="s">
        <v>53</v>
      </c>
      <c r="D11" s="71">
        <v>4.8499999999999996</v>
      </c>
      <c r="E11" s="71">
        <v>5.75</v>
      </c>
      <c r="F11" s="71">
        <v>6.97</v>
      </c>
      <c r="G11" s="71">
        <v>7.03</v>
      </c>
      <c r="H11" s="71">
        <v>8.26</v>
      </c>
      <c r="I11" s="72">
        <v>9.3353999999999999</v>
      </c>
      <c r="J11" s="72">
        <v>10.5091</v>
      </c>
      <c r="K11" s="80"/>
      <c r="L11" s="89"/>
      <c r="M11" s="90"/>
      <c r="N11" s="90"/>
      <c r="O11" s="104" t="s">
        <v>18</v>
      </c>
      <c r="P11" s="104" t="s">
        <v>19</v>
      </c>
      <c r="Q11" s="101" t="s">
        <v>186</v>
      </c>
      <c r="R11" s="105">
        <v>1.05</v>
      </c>
      <c r="S11" s="105">
        <v>1.34</v>
      </c>
      <c r="T11" s="105">
        <v>1.49</v>
      </c>
      <c r="U11" s="105">
        <v>1.31</v>
      </c>
      <c r="V11" s="105">
        <v>1.3</v>
      </c>
      <c r="W11" s="105">
        <v>1.290395507697409</v>
      </c>
      <c r="X11" s="105">
        <v>1.3441400717305023</v>
      </c>
      <c r="Y11" s="105"/>
      <c r="Z11" s="104" t="s">
        <v>18</v>
      </c>
      <c r="AA11" s="104" t="s">
        <v>19</v>
      </c>
      <c r="AB11" s="101" t="s">
        <v>53</v>
      </c>
      <c r="AC11" s="105">
        <v>1.7050720568968745</v>
      </c>
      <c r="AD11" s="105">
        <v>2.1098850736797576</v>
      </c>
      <c r="AE11" s="105">
        <v>2.4726785588380453</v>
      </c>
      <c r="AF11" s="105">
        <v>2.3694843791175009</v>
      </c>
      <c r="AG11" s="105">
        <v>2.6195696861723996</v>
      </c>
      <c r="AH11" s="105">
        <v>2.7007127557280795</v>
      </c>
      <c r="AI11" s="105">
        <v>2.9628725923039902</v>
      </c>
      <c r="AJ11" s="56"/>
      <c r="AK11" s="57"/>
      <c r="AL11" s="57"/>
      <c r="AM11" s="57"/>
      <c r="AN11" s="57"/>
      <c r="AO11" s="57"/>
    </row>
    <row r="12" spans="1:43" s="21" customFormat="1" ht="12.75" x14ac:dyDescent="0.3">
      <c r="A12" s="70" t="s">
        <v>16</v>
      </c>
      <c r="B12" s="70" t="s">
        <v>17</v>
      </c>
      <c r="C12" s="66" t="s">
        <v>53</v>
      </c>
      <c r="D12" s="71">
        <v>10.68</v>
      </c>
      <c r="E12" s="71">
        <v>13.35</v>
      </c>
      <c r="F12" s="71">
        <v>10.49</v>
      </c>
      <c r="G12" s="71">
        <v>13.54</v>
      </c>
      <c r="H12" s="71">
        <v>15.1</v>
      </c>
      <c r="I12" s="72">
        <v>17.39</v>
      </c>
      <c r="J12" s="72">
        <v>19.7424</v>
      </c>
      <c r="K12" s="80"/>
      <c r="L12" s="89"/>
      <c r="M12" s="90"/>
      <c r="N12" s="90"/>
      <c r="O12" s="104" t="s">
        <v>16</v>
      </c>
      <c r="P12" s="104" t="s">
        <v>17</v>
      </c>
      <c r="Q12" s="101" t="s">
        <v>53</v>
      </c>
      <c r="R12" s="105">
        <v>2.36</v>
      </c>
      <c r="S12" s="105">
        <v>3.22</v>
      </c>
      <c r="T12" s="105">
        <v>2.16</v>
      </c>
      <c r="U12" s="105">
        <v>2.4700000000000002</v>
      </c>
      <c r="V12" s="105">
        <v>2.63</v>
      </c>
      <c r="W12" s="105">
        <v>2.5877633932368203</v>
      </c>
      <c r="X12" s="105">
        <v>2.8496445669213868</v>
      </c>
      <c r="Y12" s="105"/>
      <c r="Z12" s="104" t="s">
        <v>16</v>
      </c>
      <c r="AA12" s="104" t="s">
        <v>17</v>
      </c>
      <c r="AB12" s="101" t="s">
        <v>53</v>
      </c>
      <c r="AC12" s="105">
        <v>3.3914333395141849</v>
      </c>
      <c r="AD12" s="105">
        <v>4.6114785073216815</v>
      </c>
      <c r="AE12" s="105">
        <v>3.8026978794877184</v>
      </c>
      <c r="AF12" s="105">
        <v>4.5403107285324378</v>
      </c>
      <c r="AG12" s="105">
        <v>5.6951501154734414</v>
      </c>
      <c r="AH12" s="105">
        <v>5.1108480940582899</v>
      </c>
      <c r="AI12" s="105">
        <v>5.6721047376867526</v>
      </c>
      <c r="AJ12" s="56"/>
      <c r="AK12" s="57"/>
      <c r="AL12" s="57"/>
      <c r="AM12" s="57"/>
      <c r="AN12" s="57"/>
      <c r="AO12" s="57"/>
    </row>
    <row r="13" spans="1:43" s="21" customFormat="1" ht="12.75" x14ac:dyDescent="0.3">
      <c r="A13" s="70" t="s">
        <v>10</v>
      </c>
      <c r="B13" s="70" t="s">
        <v>11</v>
      </c>
      <c r="C13" s="66" t="s">
        <v>53</v>
      </c>
      <c r="D13" s="71">
        <v>2.38</v>
      </c>
      <c r="E13" s="71">
        <v>2.82</v>
      </c>
      <c r="F13" s="71">
        <v>3.3</v>
      </c>
      <c r="G13" s="71">
        <v>3.83</v>
      </c>
      <c r="H13" s="71">
        <v>4.3600000000000003</v>
      </c>
      <c r="I13" s="72">
        <v>4.9728000000000003</v>
      </c>
      <c r="J13" s="72">
        <v>5.5457000000000001</v>
      </c>
      <c r="K13" s="80"/>
      <c r="L13" s="89"/>
      <c r="M13" s="90"/>
      <c r="N13" s="90"/>
      <c r="O13" s="104" t="s">
        <v>10</v>
      </c>
      <c r="P13" s="104" t="s">
        <v>11</v>
      </c>
      <c r="Q13" s="101" t="s">
        <v>53</v>
      </c>
      <c r="R13" s="105">
        <v>0.45</v>
      </c>
      <c r="S13" s="105">
        <v>0.57999999999999996</v>
      </c>
      <c r="T13" s="105">
        <v>0.66</v>
      </c>
      <c r="U13" s="105">
        <v>0.62</v>
      </c>
      <c r="V13" s="105">
        <v>0.63</v>
      </c>
      <c r="W13" s="105">
        <v>0.65139475948518988</v>
      </c>
      <c r="X13" s="105">
        <v>0.67728767899973763</v>
      </c>
      <c r="Y13" s="105"/>
      <c r="Z13" s="104" t="s">
        <v>10</v>
      </c>
      <c r="AA13" s="104" t="s">
        <v>11</v>
      </c>
      <c r="AB13" s="101" t="s">
        <v>53</v>
      </c>
      <c r="AC13" s="105">
        <v>0.69023388027982813</v>
      </c>
      <c r="AD13" s="105">
        <v>0.92457029800915047</v>
      </c>
      <c r="AE13" s="105">
        <v>0.84391814508287055</v>
      </c>
      <c r="AF13" s="105">
        <v>1.0446453437305856</v>
      </c>
      <c r="AG13" s="105">
        <v>1.3070117183315837</v>
      </c>
      <c r="AH13" s="105">
        <v>1.3228941295600938</v>
      </c>
      <c r="AI13" s="105">
        <v>1.4373916934987654</v>
      </c>
      <c r="AJ13" s="56"/>
      <c r="AK13" s="57"/>
      <c r="AL13" s="57"/>
      <c r="AM13" s="57"/>
      <c r="AN13" s="57"/>
      <c r="AO13" s="57"/>
    </row>
    <row r="14" spans="1:43" s="21" customFormat="1" ht="12.75" x14ac:dyDescent="0.3">
      <c r="A14" s="70" t="s">
        <v>20</v>
      </c>
      <c r="B14" s="70" t="s">
        <v>21</v>
      </c>
      <c r="C14" s="66" t="s">
        <v>53</v>
      </c>
      <c r="D14" s="71">
        <v>9.33</v>
      </c>
      <c r="E14" s="71">
        <v>10.9</v>
      </c>
      <c r="F14" s="71">
        <v>9.59</v>
      </c>
      <c r="G14" s="71">
        <v>11.39</v>
      </c>
      <c r="H14" s="71">
        <v>11.01</v>
      </c>
      <c r="I14" s="72">
        <v>12.565899999999999</v>
      </c>
      <c r="J14" s="72">
        <v>14.309900000000001</v>
      </c>
      <c r="K14" s="80"/>
      <c r="L14" s="89"/>
      <c r="M14" s="90"/>
      <c r="N14" s="90"/>
      <c r="O14" s="104" t="s">
        <v>20</v>
      </c>
      <c r="P14" s="104" t="s">
        <v>21</v>
      </c>
      <c r="Q14" s="101" t="s">
        <v>53</v>
      </c>
      <c r="R14" s="105">
        <v>1.4802</v>
      </c>
      <c r="S14" s="105">
        <v>1.8681000000000001</v>
      </c>
      <c r="T14" s="105">
        <v>1.74</v>
      </c>
      <c r="U14" s="105">
        <v>2.02</v>
      </c>
      <c r="V14" s="105">
        <v>1.77</v>
      </c>
      <c r="W14" s="105">
        <v>1.8678084618956527</v>
      </c>
      <c r="X14" s="105">
        <v>2.0101646158521302</v>
      </c>
      <c r="Y14" s="105"/>
      <c r="Z14" s="104" t="s">
        <v>20</v>
      </c>
      <c r="AA14" s="104" t="s">
        <v>21</v>
      </c>
      <c r="AB14" s="101" t="s">
        <v>53</v>
      </c>
      <c r="AC14" s="105">
        <v>2.501960861489823</v>
      </c>
      <c r="AD14" s="105">
        <v>3.0759967883211683</v>
      </c>
      <c r="AE14" s="105">
        <v>2.7394722066254915</v>
      </c>
      <c r="AF14" s="105">
        <v>3.4002245929253228</v>
      </c>
      <c r="AG14" s="105">
        <v>3.1989518996818265</v>
      </c>
      <c r="AH14" s="105">
        <v>3.5395745916633001</v>
      </c>
      <c r="AI14" s="105">
        <v>4.0183288421885894</v>
      </c>
      <c r="AJ14" s="56"/>
      <c r="AK14" s="57"/>
      <c r="AL14" s="57"/>
      <c r="AM14" s="57"/>
      <c r="AN14" s="57"/>
      <c r="AO14" s="57"/>
    </row>
    <row r="15" spans="1:43" s="21" customFormat="1" ht="12.75" x14ac:dyDescent="0.3">
      <c r="A15" s="70" t="s">
        <v>32</v>
      </c>
      <c r="B15" s="70" t="s">
        <v>33</v>
      </c>
      <c r="C15" s="66" t="s">
        <v>53</v>
      </c>
      <c r="D15" s="71">
        <v>14.31</v>
      </c>
      <c r="E15" s="71">
        <v>16.55</v>
      </c>
      <c r="F15" s="71">
        <v>11.77</v>
      </c>
      <c r="G15" s="71">
        <v>11.46</v>
      </c>
      <c r="H15" s="71">
        <v>11.29</v>
      </c>
      <c r="I15" s="72">
        <v>10.694900000000001</v>
      </c>
      <c r="J15" s="72">
        <v>12.043900000000001</v>
      </c>
      <c r="K15" s="80"/>
      <c r="L15" s="89"/>
      <c r="M15" s="90"/>
      <c r="N15" s="90"/>
      <c r="O15" s="104" t="s">
        <v>32</v>
      </c>
      <c r="P15" s="104" t="s">
        <v>33</v>
      </c>
      <c r="Q15" s="101" t="s">
        <v>53</v>
      </c>
      <c r="R15" s="105">
        <v>2.4700000000000002</v>
      </c>
      <c r="S15" s="105">
        <v>2.62</v>
      </c>
      <c r="T15" s="105">
        <v>1.86</v>
      </c>
      <c r="U15" s="105">
        <v>1.73</v>
      </c>
      <c r="V15" s="105">
        <v>1.56</v>
      </c>
      <c r="W15" s="105">
        <v>1.3455864361652479</v>
      </c>
      <c r="X15" s="105">
        <v>1.4542291543950963</v>
      </c>
      <c r="Y15" s="105"/>
      <c r="Z15" s="104" t="s">
        <v>32</v>
      </c>
      <c r="AA15" s="104" t="s">
        <v>33</v>
      </c>
      <c r="AB15" s="101" t="s">
        <v>53</v>
      </c>
      <c r="AC15" s="105">
        <v>3.007028409146359</v>
      </c>
      <c r="AD15" s="105">
        <v>4.036992777669334</v>
      </c>
      <c r="AE15" s="105">
        <v>2.8284844028988552</v>
      </c>
      <c r="AF15" s="105">
        <v>3.6065645514223195</v>
      </c>
      <c r="AG15" s="105">
        <v>4.1464113495003145</v>
      </c>
      <c r="AH15" s="105">
        <v>3.8567218575894939</v>
      </c>
      <c r="AI15" s="105">
        <v>4.4398382949471227</v>
      </c>
      <c r="AJ15" s="56"/>
      <c r="AK15" s="57"/>
      <c r="AL15" s="57"/>
      <c r="AM15" s="57"/>
      <c r="AN15" s="57"/>
      <c r="AO15" s="57"/>
    </row>
    <row r="16" spans="1:43" s="21" customFormat="1" ht="12.75" x14ac:dyDescent="0.3">
      <c r="A16" s="70" t="s">
        <v>28</v>
      </c>
      <c r="B16" s="70" t="s">
        <v>29</v>
      </c>
      <c r="C16" s="66" t="s">
        <v>54</v>
      </c>
      <c r="D16" s="71">
        <v>8.09</v>
      </c>
      <c r="E16" s="71">
        <v>8.14</v>
      </c>
      <c r="F16" s="71">
        <v>8.8800000000000008</v>
      </c>
      <c r="G16" s="71">
        <v>9.08</v>
      </c>
      <c r="H16" s="71">
        <v>8.81</v>
      </c>
      <c r="I16" s="72">
        <v>8.3384</v>
      </c>
      <c r="J16" s="72">
        <v>9.3506999999999998</v>
      </c>
      <c r="K16" s="80"/>
      <c r="L16" s="89"/>
      <c r="M16" s="90"/>
      <c r="N16" s="90"/>
      <c r="O16" s="104" t="s">
        <v>28</v>
      </c>
      <c r="P16" s="104" t="s">
        <v>29</v>
      </c>
      <c r="Q16" s="101" t="s">
        <v>54</v>
      </c>
      <c r="R16" s="105">
        <v>1.44</v>
      </c>
      <c r="S16" s="105">
        <v>1.38</v>
      </c>
      <c r="T16" s="105">
        <v>1.53</v>
      </c>
      <c r="U16" s="105">
        <v>1.48</v>
      </c>
      <c r="V16" s="105">
        <v>1.33</v>
      </c>
      <c r="W16" s="105">
        <v>1.1711235890112053</v>
      </c>
      <c r="X16" s="105">
        <v>1.2676866936934581</v>
      </c>
      <c r="Y16" s="105"/>
      <c r="Z16" s="104" t="s">
        <v>28</v>
      </c>
      <c r="AA16" s="104" t="s">
        <v>29</v>
      </c>
      <c r="AB16" s="101" t="s">
        <v>54</v>
      </c>
      <c r="AC16" s="105">
        <v>2.2196199732736499</v>
      </c>
      <c r="AD16" s="105">
        <v>2.1246590909090908</v>
      </c>
      <c r="AE16" s="105">
        <v>2.3465909090909092</v>
      </c>
      <c r="AF16" s="105">
        <v>2.3828598484848484</v>
      </c>
      <c r="AG16" s="105">
        <v>2.3905460858585861</v>
      </c>
      <c r="AH16" s="105">
        <v>2.1530750410961828</v>
      </c>
      <c r="AI16" s="105">
        <v>2.3921139342464524</v>
      </c>
      <c r="AJ16" s="56"/>
      <c r="AK16" s="57"/>
      <c r="AL16" s="57"/>
      <c r="AM16" s="57"/>
      <c r="AN16" s="57"/>
      <c r="AO16" s="57"/>
    </row>
    <row r="17" spans="1:41" s="21" customFormat="1" ht="12.75" x14ac:dyDescent="0.3">
      <c r="A17" s="70" t="s">
        <v>30</v>
      </c>
      <c r="B17" s="70" t="s">
        <v>31</v>
      </c>
      <c r="C17" s="66" t="s">
        <v>54</v>
      </c>
      <c r="D17" s="71">
        <v>7.29</v>
      </c>
      <c r="E17" s="71">
        <v>8.2899999999999991</v>
      </c>
      <c r="F17" s="71">
        <v>8.9600000000000009</v>
      </c>
      <c r="G17" s="71">
        <v>10.93</v>
      </c>
      <c r="H17" s="71">
        <v>14.01</v>
      </c>
      <c r="I17" s="72">
        <v>9.3305000000000007</v>
      </c>
      <c r="J17" s="72">
        <v>10.544600000000001</v>
      </c>
      <c r="K17" s="80"/>
      <c r="L17" s="89"/>
      <c r="M17" s="90"/>
      <c r="N17" s="90"/>
      <c r="O17" s="104" t="s">
        <v>30</v>
      </c>
      <c r="P17" s="104" t="s">
        <v>31</v>
      </c>
      <c r="Q17" s="101" t="s">
        <v>54</v>
      </c>
      <c r="R17" s="105">
        <v>1.08</v>
      </c>
      <c r="S17" s="105">
        <v>1.35</v>
      </c>
      <c r="T17" s="105">
        <v>1.51</v>
      </c>
      <c r="U17" s="105">
        <v>1.89</v>
      </c>
      <c r="V17" s="105">
        <v>2.21</v>
      </c>
      <c r="W17" s="105">
        <v>1.3948208414361396</v>
      </c>
      <c r="X17" s="105">
        <v>1.683003857958117</v>
      </c>
      <c r="Y17" s="105"/>
      <c r="Z17" s="104" t="s">
        <v>30</v>
      </c>
      <c r="AA17" s="104" t="s">
        <v>31</v>
      </c>
      <c r="AB17" s="101" t="s">
        <v>54</v>
      </c>
      <c r="AC17" s="105">
        <v>1.5793956953558737</v>
      </c>
      <c r="AD17" s="105">
        <v>1.9432468844728865</v>
      </c>
      <c r="AE17" s="105">
        <v>2.1653755473223306</v>
      </c>
      <c r="AF17" s="105">
        <v>3.470528797574941</v>
      </c>
      <c r="AG17" s="105">
        <v>4.643196672608437</v>
      </c>
      <c r="AH17" s="105">
        <v>3.0932901304906255</v>
      </c>
      <c r="AI17" s="105">
        <v>3.6560751499052286</v>
      </c>
      <c r="AJ17" s="56"/>
      <c r="AK17" s="57"/>
      <c r="AL17" s="57"/>
      <c r="AM17" s="57"/>
      <c r="AN17" s="57"/>
      <c r="AO17" s="57"/>
    </row>
    <row r="18" spans="1:41" s="21" customFormat="1" ht="12.75" x14ac:dyDescent="0.3">
      <c r="A18" s="70" t="s">
        <v>26</v>
      </c>
      <c r="B18" s="70" t="s">
        <v>27</v>
      </c>
      <c r="C18" s="66" t="s">
        <v>54</v>
      </c>
      <c r="D18" s="71">
        <v>6.49</v>
      </c>
      <c r="E18" s="71">
        <v>7.67</v>
      </c>
      <c r="F18" s="71">
        <v>8.84</v>
      </c>
      <c r="G18" s="71">
        <v>10.49</v>
      </c>
      <c r="H18" s="71">
        <v>10.3</v>
      </c>
      <c r="I18" s="72">
        <v>12.892475591200322</v>
      </c>
      <c r="J18" s="72">
        <v>13.89</v>
      </c>
      <c r="K18" s="80"/>
      <c r="L18" s="89"/>
      <c r="M18" s="90"/>
      <c r="N18" s="90"/>
      <c r="O18" s="104" t="s">
        <v>26</v>
      </c>
      <c r="P18" s="104" t="s">
        <v>27</v>
      </c>
      <c r="Q18" s="101" t="s">
        <v>54</v>
      </c>
      <c r="R18" s="105">
        <v>1.1299999999999999</v>
      </c>
      <c r="S18" s="105">
        <v>1.41</v>
      </c>
      <c r="T18" s="105">
        <v>1.68</v>
      </c>
      <c r="U18" s="105">
        <v>1.89</v>
      </c>
      <c r="V18" s="105">
        <v>1.68</v>
      </c>
      <c r="W18" s="105">
        <v>2.0290252887258866</v>
      </c>
      <c r="X18" s="105">
        <v>2.4812099359252549</v>
      </c>
      <c r="Y18" s="105"/>
      <c r="Z18" s="104" t="s">
        <v>26</v>
      </c>
      <c r="AA18" s="104" t="s">
        <v>27</v>
      </c>
      <c r="AB18" s="101" t="s">
        <v>54</v>
      </c>
      <c r="AC18" s="105">
        <v>1.6199226651030008</v>
      </c>
      <c r="AD18" s="105">
        <v>2.1410451619570012</v>
      </c>
      <c r="AE18" s="105">
        <v>2.6116504854368934</v>
      </c>
      <c r="AF18" s="105">
        <v>2.9313846153846153</v>
      </c>
      <c r="AG18" s="105">
        <v>3.0243589743589743</v>
      </c>
      <c r="AH18" s="105">
        <v>3.6793163980584604</v>
      </c>
      <c r="AI18" s="105">
        <v>4.415248114686583</v>
      </c>
      <c r="AJ18" s="56"/>
      <c r="AK18" s="57"/>
      <c r="AL18" s="57"/>
      <c r="AM18" s="57"/>
      <c r="AN18" s="57"/>
      <c r="AO18" s="57"/>
    </row>
    <row r="19" spans="1:41" s="21" customFormat="1" ht="12.75" x14ac:dyDescent="0.3">
      <c r="A19" s="70" t="s">
        <v>38</v>
      </c>
      <c r="B19" s="70" t="s">
        <v>39</v>
      </c>
      <c r="C19" s="66" t="s">
        <v>54</v>
      </c>
      <c r="D19" s="71">
        <v>3.0562</v>
      </c>
      <c r="E19" s="71">
        <v>3.7528999999999999</v>
      </c>
      <c r="F19" s="71">
        <v>4.5971000000000002</v>
      </c>
      <c r="G19" s="71">
        <v>5.3836000000000004</v>
      </c>
      <c r="H19" s="71">
        <v>6.27</v>
      </c>
      <c r="I19" s="72">
        <v>7.1605836570819736</v>
      </c>
      <c r="J19" s="72">
        <v>7.7496</v>
      </c>
      <c r="K19" s="80"/>
      <c r="L19" s="89"/>
      <c r="M19" s="90"/>
      <c r="N19" s="90"/>
      <c r="O19" s="104" t="s">
        <v>38</v>
      </c>
      <c r="P19" s="104" t="s">
        <v>39</v>
      </c>
      <c r="Q19" s="101" t="s">
        <v>54</v>
      </c>
      <c r="R19" s="105">
        <v>0.64</v>
      </c>
      <c r="S19" s="105">
        <v>0.77</v>
      </c>
      <c r="T19" s="105">
        <v>0.86</v>
      </c>
      <c r="U19" s="105">
        <v>0.84</v>
      </c>
      <c r="V19" s="105">
        <v>0.91</v>
      </c>
      <c r="W19" s="105">
        <v>0.92663625833673713</v>
      </c>
      <c r="X19" s="105">
        <v>1.0461992567250842</v>
      </c>
      <c r="Y19" s="105"/>
      <c r="Z19" s="104" t="s">
        <v>38</v>
      </c>
      <c r="AA19" s="104" t="s">
        <v>39</v>
      </c>
      <c r="AB19" s="101" t="s">
        <v>54</v>
      </c>
      <c r="AC19" s="105"/>
      <c r="AD19" s="105"/>
      <c r="AE19" s="105"/>
      <c r="AF19" s="105">
        <v>1.548315688161694</v>
      </c>
      <c r="AG19" s="105">
        <v>1.7184793070259863</v>
      </c>
      <c r="AH19" s="105">
        <v>1.8441286815148556</v>
      </c>
      <c r="AI19" s="105">
        <v>2.238512511657397</v>
      </c>
      <c r="AJ19" s="56"/>
      <c r="AK19" s="57"/>
      <c r="AL19" s="57"/>
      <c r="AM19" s="57"/>
      <c r="AN19" s="57"/>
      <c r="AO19" s="57"/>
    </row>
    <row r="20" spans="1:41" s="21" customFormat="1" ht="12.75" x14ac:dyDescent="0.3">
      <c r="A20" s="73" t="s">
        <v>36</v>
      </c>
      <c r="B20" s="70" t="s">
        <v>37</v>
      </c>
      <c r="C20" s="66" t="s">
        <v>54</v>
      </c>
      <c r="D20" s="71">
        <v>2.9428999999999998</v>
      </c>
      <c r="E20" s="71">
        <v>3.6898</v>
      </c>
      <c r="F20" s="71">
        <v>4.3989000000000003</v>
      </c>
      <c r="G20" s="71">
        <v>5.8654000000000002</v>
      </c>
      <c r="H20" s="71">
        <v>7.76</v>
      </c>
      <c r="I20" s="72">
        <v>9.2060708993188403</v>
      </c>
      <c r="J20" s="72">
        <v>10.8428</v>
      </c>
      <c r="K20" s="80"/>
      <c r="L20" s="89"/>
      <c r="M20" s="90"/>
      <c r="N20" s="90"/>
      <c r="O20" s="106" t="s">
        <v>36</v>
      </c>
      <c r="P20" s="104" t="s">
        <v>37</v>
      </c>
      <c r="Q20" s="101" t="s">
        <v>54</v>
      </c>
      <c r="R20" s="105">
        <v>0.67</v>
      </c>
      <c r="S20" s="105">
        <v>0.9</v>
      </c>
      <c r="T20" s="105">
        <v>1</v>
      </c>
      <c r="U20" s="105">
        <v>1.35</v>
      </c>
      <c r="V20" s="105">
        <v>1.79</v>
      </c>
      <c r="W20" s="105">
        <v>1.6075916135108002</v>
      </c>
      <c r="X20" s="105">
        <v>1.8646701917815329</v>
      </c>
      <c r="Y20" s="105"/>
      <c r="Z20" s="106" t="s">
        <v>36</v>
      </c>
      <c r="AA20" s="104" t="s">
        <v>37</v>
      </c>
      <c r="AB20" s="101" t="s">
        <v>54</v>
      </c>
      <c r="AC20" s="105"/>
      <c r="AD20" s="105"/>
      <c r="AE20" s="105"/>
      <c r="AF20" s="105">
        <v>2.0960196598446559</v>
      </c>
      <c r="AG20" s="105">
        <v>2.8482366742837457</v>
      </c>
      <c r="AH20" s="105">
        <v>2.6532883402558962</v>
      </c>
      <c r="AI20" s="105">
        <v>3.2811753756908333</v>
      </c>
      <c r="AJ20" s="56"/>
      <c r="AK20" s="57"/>
      <c r="AL20" s="57"/>
      <c r="AM20" s="57"/>
      <c r="AN20" s="57"/>
      <c r="AO20" s="57"/>
    </row>
    <row r="21" spans="1:41" s="21" customFormat="1" ht="12.75" x14ac:dyDescent="0.3">
      <c r="A21" s="73" t="s">
        <v>40</v>
      </c>
      <c r="B21" s="70" t="s">
        <v>41</v>
      </c>
      <c r="C21" s="66" t="s">
        <v>54</v>
      </c>
      <c r="D21" s="71">
        <v>8.6029</v>
      </c>
      <c r="E21" s="71">
        <v>10.44</v>
      </c>
      <c r="F21" s="71">
        <v>12.29</v>
      </c>
      <c r="G21" s="71">
        <v>12</v>
      </c>
      <c r="H21" s="71">
        <v>13.51</v>
      </c>
      <c r="I21" s="72">
        <v>14.742800000000001</v>
      </c>
      <c r="J21" s="72">
        <v>16.034800000000001</v>
      </c>
      <c r="K21" s="80"/>
      <c r="L21" s="89"/>
      <c r="M21" s="90"/>
      <c r="N21" s="90"/>
      <c r="O21" s="106" t="s">
        <v>40</v>
      </c>
      <c r="P21" s="104" t="s">
        <v>41</v>
      </c>
      <c r="Q21" s="101" t="s">
        <v>54</v>
      </c>
      <c r="R21" s="105">
        <v>1.61</v>
      </c>
      <c r="S21" s="105">
        <v>1.77</v>
      </c>
      <c r="T21" s="105">
        <v>1.89</v>
      </c>
      <c r="U21" s="105">
        <v>1.75</v>
      </c>
      <c r="V21" s="105">
        <v>1.64</v>
      </c>
      <c r="W21" s="105">
        <v>1.5501009166477315</v>
      </c>
      <c r="X21" s="105">
        <v>1.7135450045444018</v>
      </c>
      <c r="Y21" s="105"/>
      <c r="Z21" s="106" t="s">
        <v>40</v>
      </c>
      <c r="AA21" s="104" t="s">
        <v>41</v>
      </c>
      <c r="AB21" s="101" t="s">
        <v>54</v>
      </c>
      <c r="AC21" s="105"/>
      <c r="AD21" s="105"/>
      <c r="AE21" s="105"/>
      <c r="AF21" s="105">
        <v>3.0974712643678162</v>
      </c>
      <c r="AG21" s="105">
        <v>3.2410865874363326</v>
      </c>
      <c r="AH21" s="105">
        <v>3.2789116161265834</v>
      </c>
      <c r="AI21" s="105">
        <v>3.696321095299822</v>
      </c>
      <c r="AJ21" s="56"/>
      <c r="AK21" s="57"/>
      <c r="AL21" s="57"/>
      <c r="AM21" s="57"/>
      <c r="AN21" s="57"/>
      <c r="AO21" s="57"/>
    </row>
    <row r="22" spans="1:41" s="21" customFormat="1" ht="12.75" x14ac:dyDescent="0.3">
      <c r="A22" s="73" t="s">
        <v>34</v>
      </c>
      <c r="B22" s="70" t="s">
        <v>35</v>
      </c>
      <c r="C22" s="66" t="s">
        <v>54</v>
      </c>
      <c r="D22" s="71">
        <v>8.2969000000000008</v>
      </c>
      <c r="E22" s="71">
        <v>9.9087999999999994</v>
      </c>
      <c r="F22" s="71">
        <v>13.2156</v>
      </c>
      <c r="G22" s="71">
        <v>15.725</v>
      </c>
      <c r="H22" s="71">
        <v>17.100000000000001</v>
      </c>
      <c r="I22" s="72">
        <v>19.281199776832182</v>
      </c>
      <c r="J22" s="72">
        <v>21.087</v>
      </c>
      <c r="K22" s="80"/>
      <c r="L22" s="89"/>
      <c r="M22" s="90"/>
      <c r="N22" s="90"/>
      <c r="O22" s="106" t="s">
        <v>34</v>
      </c>
      <c r="P22" s="104" t="s">
        <v>35</v>
      </c>
      <c r="Q22" s="101" t="s">
        <v>54</v>
      </c>
      <c r="R22" s="105">
        <v>1.37</v>
      </c>
      <c r="S22" s="105">
        <v>1.77</v>
      </c>
      <c r="T22" s="105">
        <v>2.21</v>
      </c>
      <c r="U22" s="105">
        <v>2.46</v>
      </c>
      <c r="V22" s="105">
        <v>2.4700000000000002</v>
      </c>
      <c r="W22" s="105">
        <v>2.396588813891849</v>
      </c>
      <c r="X22" s="105">
        <v>2.7232027862271639</v>
      </c>
      <c r="Y22" s="105"/>
      <c r="Z22" s="106" t="s">
        <v>34</v>
      </c>
      <c r="AA22" s="104" t="s">
        <v>35</v>
      </c>
      <c r="AB22" s="101" t="s">
        <v>54</v>
      </c>
      <c r="AC22" s="105"/>
      <c r="AD22" s="105"/>
      <c r="AE22" s="105"/>
      <c r="AF22" s="105">
        <v>4.1311649659863949</v>
      </c>
      <c r="AG22" s="105">
        <v>4.4198741672834938</v>
      </c>
      <c r="AH22" s="105">
        <v>4.4664018964821084</v>
      </c>
      <c r="AI22" s="105">
        <v>5.0126165710710149</v>
      </c>
      <c r="AJ22" s="56"/>
      <c r="AK22" s="57"/>
      <c r="AL22" s="57"/>
      <c r="AM22" s="57"/>
      <c r="AN22" s="57"/>
      <c r="AO22" s="57"/>
    </row>
    <row r="23" spans="1:41" s="21" customFormat="1" ht="12.75" x14ac:dyDescent="0.3">
      <c r="A23" s="73" t="s">
        <v>48</v>
      </c>
      <c r="B23" s="70" t="s">
        <v>49</v>
      </c>
      <c r="C23" s="66" t="s">
        <v>55</v>
      </c>
      <c r="D23" s="71">
        <v>3.7275</v>
      </c>
      <c r="E23" s="71">
        <v>4.2545999999999999</v>
      </c>
      <c r="F23" s="71">
        <v>4.3705999999999996</v>
      </c>
      <c r="G23" s="71">
        <v>5.0225</v>
      </c>
      <c r="H23" s="71">
        <v>4.6399999999999997</v>
      </c>
      <c r="I23" s="72">
        <v>4.9542979396649534</v>
      </c>
      <c r="J23" s="72">
        <v>5.3528000000000002</v>
      </c>
      <c r="K23" s="80"/>
      <c r="L23" s="89"/>
      <c r="M23" s="90"/>
      <c r="N23" s="90"/>
      <c r="O23" s="106" t="s">
        <v>48</v>
      </c>
      <c r="P23" s="104" t="s">
        <v>49</v>
      </c>
      <c r="Q23" s="101" t="s">
        <v>55</v>
      </c>
      <c r="R23" s="105">
        <v>0.70960000000000001</v>
      </c>
      <c r="S23" s="105">
        <v>0.62970000000000004</v>
      </c>
      <c r="T23" s="105">
        <v>0.64170000000000005</v>
      </c>
      <c r="U23" s="105">
        <v>0.52500000000000002</v>
      </c>
      <c r="V23" s="105">
        <v>0.52280000000000004</v>
      </c>
      <c r="W23" s="105">
        <v>0.46174171696304095</v>
      </c>
      <c r="X23" s="105">
        <v>0.48365820226231537</v>
      </c>
      <c r="Y23" s="105"/>
      <c r="Z23" s="106" t="s">
        <v>48</v>
      </c>
      <c r="AA23" s="104" t="s">
        <v>49</v>
      </c>
      <c r="AB23" s="101" t="s">
        <v>55</v>
      </c>
      <c r="AC23" s="105"/>
      <c r="AD23" s="105"/>
      <c r="AE23" s="105"/>
      <c r="AF23" s="105">
        <v>1.1902086677367576</v>
      </c>
      <c r="AG23" s="105">
        <v>1.0205391527599486</v>
      </c>
      <c r="AH23" s="105">
        <v>0.94463652002508725</v>
      </c>
      <c r="AI23" s="105">
        <v>1.053579843255025</v>
      </c>
      <c r="AJ23" s="56"/>
      <c r="AK23" s="57"/>
      <c r="AL23" s="57"/>
      <c r="AM23" s="57"/>
      <c r="AN23" s="57"/>
      <c r="AO23" s="57"/>
    </row>
    <row r="24" spans="1:41" s="21" customFormat="1" ht="12.75" x14ac:dyDescent="0.3">
      <c r="A24" s="73" t="s">
        <v>44</v>
      </c>
      <c r="B24" s="70" t="s">
        <v>45</v>
      </c>
      <c r="C24" s="66" t="s">
        <v>55</v>
      </c>
      <c r="D24" s="71">
        <v>3.5190999999999999</v>
      </c>
      <c r="E24" s="71">
        <v>2.9779</v>
      </c>
      <c r="F24" s="71">
        <v>3.3921999999999999</v>
      </c>
      <c r="G24" s="71">
        <v>3.8557000000000001</v>
      </c>
      <c r="H24" s="71">
        <v>4.3338000000000001</v>
      </c>
      <c r="I24" s="72">
        <v>4.7280612296417646</v>
      </c>
      <c r="J24" s="72">
        <v>5.1637000000000004</v>
      </c>
      <c r="K24" s="80"/>
      <c r="L24" s="89"/>
      <c r="M24" s="90"/>
      <c r="N24" s="90"/>
      <c r="O24" s="106" t="s">
        <v>44</v>
      </c>
      <c r="P24" s="104" t="s">
        <v>45</v>
      </c>
      <c r="Q24" s="101" t="s">
        <v>55</v>
      </c>
      <c r="R24" s="105">
        <v>0.48</v>
      </c>
      <c r="S24" s="105">
        <v>0.52</v>
      </c>
      <c r="T24" s="105">
        <v>0.56000000000000005</v>
      </c>
      <c r="U24" s="105">
        <v>0.56000000000000005</v>
      </c>
      <c r="V24" s="105">
        <v>0.5</v>
      </c>
      <c r="W24" s="105">
        <v>0.4953288720173612</v>
      </c>
      <c r="X24" s="105">
        <v>0.55338671440830811</v>
      </c>
      <c r="Y24" s="105"/>
      <c r="Z24" s="106" t="s">
        <v>44</v>
      </c>
      <c r="AA24" s="104" t="s">
        <v>45</v>
      </c>
      <c r="AB24" s="101" t="s">
        <v>55</v>
      </c>
      <c r="AC24" s="105"/>
      <c r="AD24" s="105"/>
      <c r="AE24" s="105"/>
      <c r="AF24" s="105">
        <v>0.88995790739627179</v>
      </c>
      <c r="AG24" s="105">
        <v>0.84425736620565239</v>
      </c>
      <c r="AH24" s="105">
        <v>0.84261417773093561</v>
      </c>
      <c r="AI24" s="105">
        <v>0.97062501917866029</v>
      </c>
      <c r="AJ24" s="56"/>
      <c r="AK24" s="57"/>
      <c r="AL24" s="57"/>
      <c r="AM24" s="57"/>
      <c r="AN24" s="57"/>
      <c r="AO24" s="57"/>
    </row>
    <row r="25" spans="1:41" s="21" customFormat="1" ht="12.75" x14ac:dyDescent="0.3">
      <c r="A25" s="70" t="s">
        <v>42</v>
      </c>
      <c r="B25" s="70" t="s">
        <v>43</v>
      </c>
      <c r="C25" s="74" t="s">
        <v>55</v>
      </c>
      <c r="D25" s="71">
        <v>3.1589999999999998</v>
      </c>
      <c r="E25" s="71">
        <v>3.7054</v>
      </c>
      <c r="F25" s="71">
        <v>3.8452999999999999</v>
      </c>
      <c r="G25" s="71">
        <v>4.6826999999999996</v>
      </c>
      <c r="H25" s="71">
        <v>4.0377999999999998</v>
      </c>
      <c r="I25" s="72">
        <v>4.4328411471930327</v>
      </c>
      <c r="J25" s="72">
        <v>4.8438999999999997</v>
      </c>
      <c r="K25" s="80"/>
      <c r="L25" s="89"/>
      <c r="M25" s="90"/>
      <c r="N25" s="90"/>
      <c r="O25" s="104" t="s">
        <v>42</v>
      </c>
      <c r="P25" s="104" t="s">
        <v>43</v>
      </c>
      <c r="Q25" s="107" t="s">
        <v>55</v>
      </c>
      <c r="R25" s="105">
        <v>0.52</v>
      </c>
      <c r="S25" s="105">
        <v>0.44</v>
      </c>
      <c r="T25" s="105">
        <v>0.49</v>
      </c>
      <c r="U25" s="105">
        <v>0.5</v>
      </c>
      <c r="V25" s="105">
        <v>0.48</v>
      </c>
      <c r="W25" s="105">
        <v>0.46403856728441045</v>
      </c>
      <c r="X25" s="105">
        <v>0.5389935882828788</v>
      </c>
      <c r="Y25" s="105"/>
      <c r="Z25" s="104" t="s">
        <v>42</v>
      </c>
      <c r="AA25" s="104" t="s">
        <v>43</v>
      </c>
      <c r="AB25" s="107" t="s">
        <v>55</v>
      </c>
      <c r="AC25" s="105"/>
      <c r="AD25" s="105"/>
      <c r="AE25" s="105"/>
      <c r="AF25" s="105">
        <v>1.2625</v>
      </c>
      <c r="AG25" s="105">
        <v>1.0649999999999999</v>
      </c>
      <c r="AH25" s="105">
        <v>1.1012766943301602</v>
      </c>
      <c r="AI25" s="105">
        <v>1.289236536467975</v>
      </c>
      <c r="AJ25" s="56"/>
      <c r="AK25" s="57"/>
      <c r="AL25" s="57"/>
      <c r="AM25" s="57"/>
      <c r="AN25" s="57"/>
      <c r="AO25" s="57"/>
    </row>
    <row r="26" spans="1:41" s="21" customFormat="1" ht="12.75" x14ac:dyDescent="0.3">
      <c r="A26" s="70" t="s">
        <v>99</v>
      </c>
      <c r="B26" s="70" t="s">
        <v>47</v>
      </c>
      <c r="C26" s="74" t="s">
        <v>55</v>
      </c>
      <c r="D26" s="71">
        <v>4.25</v>
      </c>
      <c r="E26" s="71">
        <v>4.7300000000000004</v>
      </c>
      <c r="F26" s="71">
        <v>5.42</v>
      </c>
      <c r="G26" s="71">
        <v>6</v>
      </c>
      <c r="H26" s="71">
        <v>6.55</v>
      </c>
      <c r="I26" s="72">
        <v>6.9888880719475726</v>
      </c>
      <c r="J26" s="72">
        <v>7.6516999999999999</v>
      </c>
      <c r="K26" s="80"/>
      <c r="L26" s="89"/>
      <c r="M26" s="90"/>
      <c r="N26" s="90"/>
      <c r="O26" s="104" t="s">
        <v>99</v>
      </c>
      <c r="P26" s="104" t="s">
        <v>47</v>
      </c>
      <c r="Q26" s="107" t="s">
        <v>55</v>
      </c>
      <c r="R26" s="105">
        <v>0.76</v>
      </c>
      <c r="S26" s="105">
        <v>0.86</v>
      </c>
      <c r="T26" s="105">
        <v>0.96</v>
      </c>
      <c r="U26" s="105">
        <v>0.77</v>
      </c>
      <c r="V26" s="105">
        <v>0.6</v>
      </c>
      <c r="W26" s="105">
        <v>0.57166256101057022</v>
      </c>
      <c r="X26" s="105">
        <v>0.60270295977577637</v>
      </c>
      <c r="Y26" s="105"/>
      <c r="Z26" s="104" t="s">
        <v>99</v>
      </c>
      <c r="AA26" s="104" t="s">
        <v>47</v>
      </c>
      <c r="AB26" s="107" t="s">
        <v>55</v>
      </c>
      <c r="AC26" s="105"/>
      <c r="AD26" s="105"/>
      <c r="AE26" s="105"/>
      <c r="AF26" s="105">
        <v>1.615768463073852</v>
      </c>
      <c r="AG26" s="105">
        <v>1.5209580838323353</v>
      </c>
      <c r="AH26" s="105">
        <v>1.4134187832662775</v>
      </c>
      <c r="AI26" s="105">
        <v>1.5461707496211226</v>
      </c>
      <c r="AJ26" s="56"/>
      <c r="AK26" s="57"/>
      <c r="AL26" s="57"/>
      <c r="AM26" s="57"/>
      <c r="AN26" s="57"/>
      <c r="AO26" s="57"/>
    </row>
    <row r="27" spans="1:41" s="21" customFormat="1" ht="12.75" x14ac:dyDescent="0.3">
      <c r="A27" s="70" t="s">
        <v>101</v>
      </c>
      <c r="B27" s="70" t="s">
        <v>102</v>
      </c>
      <c r="C27" s="70" t="s">
        <v>55</v>
      </c>
      <c r="D27" s="71">
        <v>4.1100000000000003</v>
      </c>
      <c r="E27" s="71">
        <v>3.06</v>
      </c>
      <c r="F27" s="71">
        <v>3.36</v>
      </c>
      <c r="G27" s="71">
        <v>3.9</v>
      </c>
      <c r="H27" s="71">
        <v>4.32</v>
      </c>
      <c r="I27" s="72">
        <v>4.5</v>
      </c>
      <c r="J27" s="72">
        <v>4.9200999999999997</v>
      </c>
      <c r="K27" s="81"/>
      <c r="L27" s="89"/>
      <c r="M27" s="90"/>
      <c r="N27" s="90"/>
      <c r="O27" s="108" t="s">
        <v>50</v>
      </c>
      <c r="P27" s="108" t="s">
        <v>51</v>
      </c>
      <c r="Q27" s="108" t="s">
        <v>81</v>
      </c>
      <c r="R27" s="103"/>
      <c r="S27" s="103"/>
      <c r="T27" s="103"/>
      <c r="U27" s="103"/>
      <c r="V27" s="103"/>
      <c r="W27" s="103"/>
      <c r="X27" s="109"/>
      <c r="Y27" s="103"/>
      <c r="Z27" s="108" t="s">
        <v>50</v>
      </c>
      <c r="AA27" s="108" t="s">
        <v>51</v>
      </c>
      <c r="AB27" s="108" t="s">
        <v>81</v>
      </c>
      <c r="AC27" s="103"/>
      <c r="AD27" s="103"/>
      <c r="AE27" s="103"/>
      <c r="AF27" s="103"/>
      <c r="AG27" s="103"/>
      <c r="AH27" s="103"/>
      <c r="AI27" s="103"/>
      <c r="AJ27" s="56"/>
      <c r="AK27" s="57"/>
      <c r="AL27" s="57"/>
      <c r="AM27" s="57"/>
      <c r="AN27" s="57"/>
      <c r="AO27" s="57"/>
    </row>
    <row r="28" spans="1:41" s="21" customFormat="1" x14ac:dyDescent="0.3">
      <c r="A28" s="77"/>
      <c r="B28" s="77"/>
      <c r="C28" s="77"/>
      <c r="D28" s="75"/>
      <c r="E28" s="75"/>
      <c r="F28" s="75"/>
      <c r="G28" s="75"/>
      <c r="H28" s="75"/>
      <c r="I28" s="76"/>
      <c r="J28" s="76"/>
      <c r="K28" s="83"/>
      <c r="L28" s="91"/>
      <c r="M28" s="91"/>
      <c r="N28" s="9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99"/>
      <c r="AA28" s="103"/>
      <c r="AB28" s="103"/>
      <c r="AC28" s="103"/>
      <c r="AD28" s="103"/>
      <c r="AE28" s="103"/>
      <c r="AF28" s="103"/>
      <c r="AG28" s="103"/>
      <c r="AH28" s="103"/>
      <c r="AI28" s="103"/>
      <c r="AJ28" s="56"/>
      <c r="AK28" s="57"/>
      <c r="AL28" s="57"/>
      <c r="AM28" s="57"/>
      <c r="AN28" s="57"/>
      <c r="AO28" s="57"/>
    </row>
    <row r="29" spans="1:41" x14ac:dyDescent="0.3">
      <c r="A29" s="85" t="s">
        <v>188</v>
      </c>
      <c r="D29" s="82"/>
      <c r="E29" s="82"/>
      <c r="F29" s="82"/>
      <c r="G29" s="82"/>
      <c r="H29" s="82"/>
      <c r="I29" s="83"/>
      <c r="J29" s="83"/>
      <c r="K29" s="83"/>
      <c r="L29" s="92"/>
      <c r="M29" s="92"/>
      <c r="N29" s="9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56"/>
    </row>
    <row r="30" spans="1:41" x14ac:dyDescent="0.3">
      <c r="A30" s="85" t="s">
        <v>189</v>
      </c>
      <c r="D30" s="82"/>
      <c r="E30" s="82"/>
      <c r="F30" s="82"/>
      <c r="G30" s="82"/>
      <c r="H30" s="82"/>
      <c r="I30" s="83"/>
      <c r="J30" s="83"/>
      <c r="K30" s="83"/>
      <c r="L30" s="92"/>
      <c r="M30" s="92"/>
      <c r="N30" s="9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 spans="1:41" x14ac:dyDescent="0.3">
      <c r="D31" s="82"/>
      <c r="E31" s="82"/>
      <c r="F31" s="82"/>
      <c r="G31" s="82"/>
      <c r="H31" s="82"/>
      <c r="I31" s="83"/>
      <c r="J31" s="83"/>
      <c r="K31" s="83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</row>
    <row r="32" spans="1:41" x14ac:dyDescent="0.3">
      <c r="D32" s="82"/>
      <c r="E32" s="82"/>
      <c r="F32" s="82"/>
      <c r="G32" s="82"/>
      <c r="H32" s="82"/>
      <c r="I32" s="83"/>
      <c r="J32" s="83"/>
      <c r="K32" s="83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</row>
    <row r="33" spans="4:28" x14ac:dyDescent="0.3">
      <c r="D33" s="82"/>
      <c r="E33" s="82"/>
      <c r="F33" s="82"/>
      <c r="G33" s="82"/>
      <c r="H33" s="82"/>
      <c r="I33" s="83"/>
      <c r="J33" s="83"/>
      <c r="K33" s="83"/>
      <c r="L33" s="93"/>
      <c r="M33" s="93"/>
      <c r="N33" s="93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</row>
    <row r="34" spans="4:28" x14ac:dyDescent="0.3">
      <c r="D34" s="82"/>
      <c r="E34" s="82"/>
      <c r="F34" s="82"/>
      <c r="G34" s="82"/>
      <c r="H34" s="82"/>
      <c r="I34" s="83"/>
      <c r="J34" s="83"/>
      <c r="K34" s="83"/>
      <c r="L34" s="94"/>
      <c r="M34" s="94"/>
      <c r="N34" s="94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</row>
    <row r="35" spans="4:28" x14ac:dyDescent="0.3">
      <c r="D35" s="82"/>
      <c r="E35" s="82"/>
      <c r="F35" s="82"/>
      <c r="G35" s="82"/>
      <c r="H35" s="82"/>
      <c r="I35" s="83"/>
      <c r="J35" s="83"/>
      <c r="K35" s="83"/>
      <c r="L35" s="95"/>
      <c r="M35" s="95"/>
      <c r="N35" s="95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</row>
    <row r="36" spans="4:28" x14ac:dyDescent="0.3">
      <c r="D36" s="82"/>
      <c r="E36" s="82"/>
      <c r="F36" s="82"/>
      <c r="G36" s="82"/>
      <c r="H36" s="82"/>
      <c r="I36" s="83"/>
      <c r="J36" s="83"/>
      <c r="K36" s="83"/>
      <c r="L36" s="95"/>
      <c r="M36" s="95"/>
      <c r="N36" s="95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 spans="4:28" x14ac:dyDescent="0.3">
      <c r="D37" s="82"/>
      <c r="E37" s="82"/>
      <c r="F37" s="82"/>
      <c r="G37" s="82"/>
      <c r="H37" s="82"/>
      <c r="I37" s="83"/>
      <c r="J37" s="83"/>
      <c r="K37" s="83"/>
      <c r="L37" s="96"/>
      <c r="M37" s="96"/>
      <c r="N37" s="96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4:28" x14ac:dyDescent="0.3">
      <c r="D38" s="82"/>
      <c r="E38" s="82"/>
      <c r="F38" s="82"/>
      <c r="G38" s="82"/>
      <c r="H38" s="82"/>
      <c r="I38" s="83"/>
      <c r="J38" s="83"/>
      <c r="K38" s="83"/>
      <c r="L38" s="96"/>
      <c r="M38" s="96"/>
      <c r="N38" s="96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</row>
    <row r="39" spans="4:28" x14ac:dyDescent="0.3">
      <c r="D39" s="82"/>
      <c r="E39" s="82"/>
      <c r="F39" s="82"/>
      <c r="G39" s="82"/>
      <c r="H39" s="82"/>
      <c r="I39" s="83"/>
      <c r="J39" s="83"/>
      <c r="K39" s="83"/>
      <c r="L39" s="96"/>
      <c r="M39" s="96"/>
      <c r="N39" s="96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</row>
    <row r="40" spans="4:28" x14ac:dyDescent="0.3">
      <c r="D40" s="82"/>
      <c r="E40" s="82"/>
      <c r="F40" s="82"/>
      <c r="G40" s="82"/>
      <c r="H40" s="82"/>
      <c r="I40" s="83"/>
      <c r="J40" s="83"/>
      <c r="K40" s="83"/>
      <c r="L40" s="96"/>
      <c r="M40" s="96"/>
      <c r="N40" s="96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</row>
    <row r="41" spans="4:28" x14ac:dyDescent="0.3">
      <c r="D41" s="82"/>
      <c r="E41" s="82"/>
      <c r="F41" s="82"/>
      <c r="G41" s="82"/>
      <c r="H41" s="82"/>
      <c r="I41" s="83"/>
      <c r="J41" s="83"/>
      <c r="K41" s="83"/>
      <c r="L41" s="96"/>
      <c r="M41" s="96"/>
      <c r="N41" s="96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</row>
    <row r="42" spans="4:28" x14ac:dyDescent="0.3">
      <c r="D42" s="82"/>
      <c r="E42" s="82"/>
      <c r="F42" s="82"/>
      <c r="G42" s="82"/>
      <c r="H42" s="82"/>
      <c r="I42" s="83"/>
      <c r="J42" s="83"/>
      <c r="K42" s="83"/>
      <c r="L42" s="96"/>
      <c r="M42" s="96"/>
      <c r="N42" s="96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</row>
    <row r="43" spans="4:28" x14ac:dyDescent="0.3">
      <c r="D43" s="82"/>
      <c r="E43" s="82"/>
      <c r="F43" s="82"/>
      <c r="G43" s="82"/>
      <c r="H43" s="82"/>
      <c r="I43" s="83"/>
      <c r="J43" s="83"/>
      <c r="K43" s="83"/>
      <c r="L43" s="96"/>
      <c r="M43" s="96"/>
      <c r="N43" s="96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</row>
    <row r="44" spans="4:28" x14ac:dyDescent="0.3">
      <c r="D44" s="82"/>
      <c r="E44" s="82"/>
      <c r="F44" s="82"/>
      <c r="G44" s="82"/>
      <c r="H44" s="82"/>
      <c r="I44" s="83"/>
      <c r="J44" s="83"/>
      <c r="K44" s="83"/>
      <c r="L44" s="96"/>
      <c r="M44" s="96"/>
      <c r="N44" s="96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</row>
    <row r="45" spans="4:28" x14ac:dyDescent="0.3">
      <c r="L45" s="96"/>
      <c r="M45" s="96"/>
      <c r="N45" s="96"/>
    </row>
    <row r="46" spans="4:28" x14ac:dyDescent="0.3">
      <c r="L46" s="96"/>
      <c r="M46" s="96"/>
      <c r="N46" s="96"/>
    </row>
    <row r="47" spans="4:28" x14ac:dyDescent="0.3">
      <c r="L47" s="96"/>
      <c r="M47" s="96"/>
      <c r="N47" s="96"/>
    </row>
    <row r="48" spans="4:28" x14ac:dyDescent="0.3">
      <c r="L48" s="96"/>
      <c r="M48" s="96"/>
      <c r="N48" s="96"/>
    </row>
    <row r="49" spans="12:14" x14ac:dyDescent="0.3">
      <c r="L49" s="96"/>
      <c r="M49" s="96"/>
      <c r="N49" s="96"/>
    </row>
    <row r="50" spans="12:14" x14ac:dyDescent="0.3">
      <c r="L50" s="96"/>
      <c r="M50" s="96"/>
      <c r="N50" s="96"/>
    </row>
    <row r="51" spans="12:14" x14ac:dyDescent="0.3">
      <c r="L51" s="96"/>
      <c r="M51" s="96"/>
      <c r="N51" s="96"/>
    </row>
    <row r="52" spans="12:14" x14ac:dyDescent="0.3">
      <c r="L52" s="96"/>
      <c r="M52" s="96"/>
      <c r="N52" s="96"/>
    </row>
    <row r="53" spans="12:14" x14ac:dyDescent="0.3">
      <c r="L53" s="96"/>
      <c r="M53" s="96"/>
      <c r="N53" s="96"/>
    </row>
    <row r="54" spans="12:14" x14ac:dyDescent="0.3">
      <c r="L54" s="96"/>
      <c r="M54" s="96"/>
      <c r="N54" s="96"/>
    </row>
    <row r="55" spans="12:14" x14ac:dyDescent="0.3">
      <c r="L55" s="96"/>
      <c r="M55" s="96"/>
      <c r="N55" s="96"/>
    </row>
    <row r="56" spans="12:14" x14ac:dyDescent="0.3">
      <c r="L56" s="96"/>
      <c r="M56" s="96"/>
      <c r="N56" s="96"/>
    </row>
    <row r="57" spans="12:14" x14ac:dyDescent="0.3">
      <c r="L57" s="96"/>
      <c r="M57" s="96"/>
      <c r="N57" s="96"/>
    </row>
    <row r="58" spans="12:14" x14ac:dyDescent="0.3">
      <c r="L58" s="96"/>
      <c r="M58" s="96"/>
      <c r="N58" s="96"/>
    </row>
    <row r="59" spans="12:14" x14ac:dyDescent="0.3">
      <c r="L59" s="96"/>
      <c r="M59" s="96"/>
      <c r="N59" s="96"/>
    </row>
    <row r="60" spans="12:14" x14ac:dyDescent="0.3">
      <c r="L60" s="96"/>
      <c r="M60" s="96"/>
      <c r="N60" s="96"/>
    </row>
    <row r="61" spans="12:14" x14ac:dyDescent="0.3">
      <c r="L61" s="96"/>
      <c r="M61" s="96"/>
      <c r="N61" s="96"/>
    </row>
    <row r="62" spans="12:14" x14ac:dyDescent="0.3">
      <c r="L62" s="96"/>
      <c r="M62" s="96"/>
      <c r="N62" s="96"/>
    </row>
    <row r="63" spans="12:14" x14ac:dyDescent="0.3">
      <c r="L63" s="96"/>
      <c r="M63" s="96"/>
      <c r="N63" s="96"/>
    </row>
    <row r="64" spans="12:14" x14ac:dyDescent="0.3">
      <c r="L64" s="96"/>
      <c r="M64" s="96"/>
      <c r="N64" s="96"/>
    </row>
    <row r="65" spans="12:14" x14ac:dyDescent="0.3">
      <c r="L65" s="96"/>
      <c r="M65" s="96"/>
      <c r="N65" s="96"/>
    </row>
    <row r="66" spans="12:14" x14ac:dyDescent="0.3">
      <c r="L66" s="96"/>
      <c r="M66" s="96"/>
      <c r="N66" s="96"/>
    </row>
    <row r="67" spans="12:14" x14ac:dyDescent="0.3">
      <c r="L67" s="96"/>
      <c r="M67" s="96"/>
      <c r="N67" s="96"/>
    </row>
    <row r="68" spans="12:14" x14ac:dyDescent="0.3">
      <c r="L68" s="96"/>
      <c r="M68" s="96"/>
      <c r="N68" s="96"/>
    </row>
    <row r="69" spans="12:14" x14ac:dyDescent="0.3">
      <c r="L69" s="96"/>
      <c r="M69" s="96"/>
      <c r="N69" s="96"/>
    </row>
    <row r="70" spans="12:14" x14ac:dyDescent="0.3">
      <c r="L70" s="96"/>
      <c r="M70" s="96"/>
      <c r="N70" s="96"/>
    </row>
    <row r="71" spans="12:14" x14ac:dyDescent="0.3">
      <c r="L71" s="96"/>
      <c r="M71" s="96"/>
      <c r="N71" s="96"/>
    </row>
    <row r="72" spans="12:14" x14ac:dyDescent="0.3">
      <c r="L72" s="96"/>
      <c r="M72" s="96"/>
      <c r="N72" s="96"/>
    </row>
    <row r="73" spans="12:14" x14ac:dyDescent="0.3">
      <c r="L73" s="96"/>
      <c r="M73" s="96"/>
      <c r="N73" s="96"/>
    </row>
    <row r="74" spans="12:14" x14ac:dyDescent="0.3">
      <c r="L74" s="96"/>
      <c r="M74" s="96"/>
      <c r="N74" s="96"/>
    </row>
    <row r="75" spans="12:14" x14ac:dyDescent="0.3">
      <c r="L75" s="96"/>
      <c r="M75" s="96"/>
      <c r="N75" s="96"/>
    </row>
    <row r="76" spans="12:14" x14ac:dyDescent="0.3">
      <c r="L76" s="96"/>
      <c r="M76" s="96"/>
      <c r="N76" s="96"/>
    </row>
    <row r="77" spans="12:14" x14ac:dyDescent="0.3">
      <c r="L77" s="96"/>
      <c r="M77" s="96"/>
      <c r="N77" s="96"/>
    </row>
    <row r="78" spans="12:14" x14ac:dyDescent="0.3">
      <c r="L78" s="96"/>
      <c r="M78" s="96"/>
      <c r="N78" s="96"/>
    </row>
    <row r="79" spans="12:14" x14ac:dyDescent="0.3">
      <c r="L79" s="96"/>
      <c r="M79" s="96"/>
      <c r="N79" s="96"/>
    </row>
    <row r="80" spans="12:14" x14ac:dyDescent="0.3">
      <c r="L80" s="96"/>
      <c r="M80" s="96"/>
      <c r="N80" s="96"/>
    </row>
    <row r="81" spans="12:14" x14ac:dyDescent="0.3">
      <c r="L81" s="96"/>
      <c r="M81" s="96"/>
      <c r="N81" s="96"/>
    </row>
    <row r="82" spans="12:14" x14ac:dyDescent="0.3">
      <c r="L82" s="96"/>
      <c r="M82" s="96"/>
      <c r="N82" s="96"/>
    </row>
    <row r="83" spans="12:14" x14ac:dyDescent="0.3">
      <c r="L83" s="96"/>
      <c r="M83" s="96"/>
      <c r="N83" s="96"/>
    </row>
    <row r="84" spans="12:14" x14ac:dyDescent="0.3">
      <c r="L84" s="96"/>
      <c r="M84" s="96"/>
      <c r="N84" s="96"/>
    </row>
    <row r="85" spans="12:14" x14ac:dyDescent="0.3">
      <c r="L85" s="96"/>
      <c r="M85" s="96"/>
      <c r="N85" s="96"/>
    </row>
    <row r="86" spans="12:14" x14ac:dyDescent="0.3">
      <c r="L86" s="96"/>
      <c r="M86" s="96"/>
      <c r="N86" s="96"/>
    </row>
    <row r="87" spans="12:14" x14ac:dyDescent="0.3">
      <c r="L87" s="96"/>
      <c r="M87" s="96"/>
      <c r="N87" s="96"/>
    </row>
    <row r="88" spans="12:14" x14ac:dyDescent="0.3">
      <c r="L88" s="96"/>
      <c r="M88" s="96"/>
      <c r="N88" s="96"/>
    </row>
    <row r="89" spans="12:14" x14ac:dyDescent="0.3">
      <c r="L89" s="96"/>
      <c r="M89" s="96"/>
      <c r="N89" s="96"/>
    </row>
    <row r="90" spans="12:14" x14ac:dyDescent="0.3">
      <c r="L90" s="96"/>
      <c r="M90" s="96"/>
      <c r="N90" s="9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W90"/>
  <sheetViews>
    <sheetView showGridLines="0" topLeftCell="A33" workbookViewId="0">
      <selection activeCell="C61" sqref="C61:F66"/>
    </sheetView>
  </sheetViews>
  <sheetFormatPr defaultColWidth="8.73046875" defaultRowHeight="13.5" x14ac:dyDescent="0.3"/>
  <cols>
    <col min="1" max="1" width="22.1328125" style="306" bestFit="1" customWidth="1"/>
    <col min="2" max="2" width="13.1328125" style="306" customWidth="1"/>
    <col min="3" max="3" width="11.73046875" style="306" customWidth="1"/>
    <col min="4" max="5" width="8.73046875" style="288"/>
    <col min="6" max="6" width="10.265625" style="288" bestFit="1" customWidth="1"/>
    <col min="7" max="8" width="8.73046875" style="288"/>
    <col min="9" max="9" width="8.73046875" style="308"/>
    <col min="10" max="10" width="10.46484375" style="308" bestFit="1" customWidth="1"/>
    <col min="11" max="11" width="8.73046875" style="308"/>
    <col min="12" max="12" width="10.46484375" style="308" bestFit="1" customWidth="1"/>
    <col min="13" max="13" width="9.73046875" style="308" bestFit="1" customWidth="1"/>
    <col min="14" max="14" width="6.73046875" style="308" bestFit="1" customWidth="1"/>
    <col min="15" max="15" width="9.59765625" style="308" bestFit="1" customWidth="1"/>
    <col min="16" max="16" width="9.73046875" style="308" bestFit="1" customWidth="1"/>
    <col min="17" max="19" width="8.73046875" style="308"/>
    <col min="20" max="20" width="14.3984375" style="288" bestFit="1" customWidth="1"/>
    <col min="21" max="21" width="16.265625" style="288" bestFit="1" customWidth="1"/>
    <col min="22" max="22" width="18.265625" style="288" bestFit="1" customWidth="1"/>
    <col min="23" max="16384" width="8.73046875" style="288"/>
  </cols>
  <sheetData>
    <row r="1" spans="1:23" ht="12.75" x14ac:dyDescent="0.3">
      <c r="A1" s="286" t="s">
        <v>0</v>
      </c>
      <c r="B1" s="286" t="s">
        <v>1</v>
      </c>
      <c r="C1" s="287" t="s">
        <v>232</v>
      </c>
      <c r="D1" s="288" t="s">
        <v>233</v>
      </c>
      <c r="E1" s="288" t="s">
        <v>234</v>
      </c>
      <c r="F1" s="288" t="s">
        <v>235</v>
      </c>
      <c r="G1" s="288" t="s">
        <v>236</v>
      </c>
      <c r="I1" s="286" t="s">
        <v>237</v>
      </c>
      <c r="J1" s="286" t="s">
        <v>1</v>
      </c>
      <c r="K1" s="287" t="s">
        <v>232</v>
      </c>
      <c r="L1" s="288" t="s">
        <v>238</v>
      </c>
      <c r="M1" s="288" t="s">
        <v>239</v>
      </c>
      <c r="N1" s="288" t="s">
        <v>240</v>
      </c>
      <c r="O1" s="288" t="s">
        <v>241</v>
      </c>
      <c r="P1" s="288"/>
      <c r="Q1" s="286" t="s">
        <v>237</v>
      </c>
      <c r="R1" s="286" t="s">
        <v>1</v>
      </c>
      <c r="S1" s="287" t="s">
        <v>232</v>
      </c>
      <c r="T1" s="288" t="s">
        <v>242</v>
      </c>
      <c r="U1" s="288" t="s">
        <v>243</v>
      </c>
      <c r="V1" s="288" t="s">
        <v>244</v>
      </c>
      <c r="W1" s="288" t="s">
        <v>245</v>
      </c>
    </row>
    <row r="2" spans="1:23" ht="12.75" x14ac:dyDescent="0.3">
      <c r="A2" s="289" t="s">
        <v>4</v>
      </c>
      <c r="B2" s="290" t="s">
        <v>5</v>
      </c>
      <c r="C2" s="291">
        <f>[1]!s_dq_close(A2,"",3)</f>
        <v>6</v>
      </c>
      <c r="D2" s="292">
        <f>[1]!s_fa_eps_adjust(A2,F$28)</f>
        <v>0.78070739350268203</v>
      </c>
      <c r="E2" s="293">
        <f>[1]!s_est_eps(A2,2017,"")</f>
        <v>0.80339998006820679</v>
      </c>
      <c r="F2" s="293">
        <f t="shared" ref="F2:F26" si="0">C2/D2</f>
        <v>7.6853377461697985</v>
      </c>
      <c r="G2" s="293">
        <f t="shared" ref="G2:G26" si="1">C2/E2</f>
        <v>7.4682600807266812</v>
      </c>
      <c r="I2" s="289" t="s">
        <v>4</v>
      </c>
      <c r="J2" s="290" t="s">
        <v>5</v>
      </c>
      <c r="K2" s="294">
        <f>[1]!s_dq_close(I2,"",3)</f>
        <v>6</v>
      </c>
      <c r="L2" s="292">
        <f>[1]!s_fa_bps_adjust(I2,F$28)</f>
        <v>5.2852607453791469</v>
      </c>
      <c r="M2" s="295">
        <v>5.85</v>
      </c>
      <c r="N2" s="296">
        <f t="shared" ref="N2:N26" si="2">K2/L2</f>
        <v>1.1352325436821149</v>
      </c>
      <c r="O2" s="296">
        <f t="shared" ref="O2:O26" si="3">K2/M2</f>
        <v>1.0256410256410258</v>
      </c>
      <c r="P2" s="288"/>
      <c r="Q2" s="289" t="s">
        <v>4</v>
      </c>
      <c r="R2" s="290" t="s">
        <v>5</v>
      </c>
      <c r="S2" s="294">
        <f>[1]!s_dq_close(Q2,"",3)</f>
        <v>6</v>
      </c>
      <c r="T2" s="296">
        <f>[1]!s_div_cashbeforetax(Q2,"2015/12/31")</f>
        <v>0.23330000000000001</v>
      </c>
      <c r="U2" s="297">
        <f>[1]!s_fa_yoynetprofit(Q2,"2015/12/31")/100</f>
        <v>4.7860000000000003E-3</v>
      </c>
      <c r="V2" s="296">
        <v>0.23430000000000001</v>
      </c>
      <c r="W2" s="297">
        <f t="shared" ref="W2:W26" si="4">V2/S2</f>
        <v>3.9050000000000001E-2</v>
      </c>
    </row>
    <row r="3" spans="1:23" ht="12.75" x14ac:dyDescent="0.3">
      <c r="A3" s="289" t="s">
        <v>8</v>
      </c>
      <c r="B3" s="290" t="s">
        <v>9</v>
      </c>
      <c r="C3" s="291">
        <f>[1]!s_dq_close(A3,"",3)</f>
        <v>6.97</v>
      </c>
      <c r="D3" s="292">
        <f>[1]!s_fa_eps_adjust(A3,F$28)</f>
        <v>0.92579934820246523</v>
      </c>
      <c r="E3" s="293">
        <f>[1]!s_est_eps(A3,2017,"")</f>
        <v>0.9650999903678894</v>
      </c>
      <c r="F3" s="293">
        <f>C3/D3</f>
        <v>7.5286291932835905</v>
      </c>
      <c r="G3" s="293">
        <f>C3/E3</f>
        <v>7.2220496006254074</v>
      </c>
      <c r="I3" s="289" t="s">
        <v>8</v>
      </c>
      <c r="J3" s="290" t="s">
        <v>9</v>
      </c>
      <c r="K3" s="294">
        <f>[1]!s_dq_close(I3,"",3)</f>
        <v>6.97</v>
      </c>
      <c r="L3" s="292">
        <f>[1]!s_fa_bps_adjust(I3,F$28)</f>
        <v>6.2270905688018408</v>
      </c>
      <c r="M3" s="295">
        <f>[1]!s_est_avgbps(I3,2017,"",1)</f>
        <v>6.9191000000000003</v>
      </c>
      <c r="N3" s="296">
        <f>K3/L3</f>
        <v>1.119302814531105</v>
      </c>
      <c r="O3" s="296">
        <f>K3/M3</f>
        <v>1.00735644809296</v>
      </c>
      <c r="P3" s="288"/>
      <c r="Q3" s="289" t="s">
        <v>8</v>
      </c>
      <c r="R3" s="290" t="s">
        <v>9</v>
      </c>
      <c r="S3" s="294">
        <f>[1]!s_dq_close(Q3,"",3)</f>
        <v>6.97</v>
      </c>
      <c r="T3" s="296">
        <f>[1]!s_div_cashbeforetax(Q3,"2015/12/31")</f>
        <v>0.27400000000000002</v>
      </c>
      <c r="U3" s="297">
        <f>[1]!s_fa_yoynetprofit(Q3,"2015/12/31")/100</f>
        <v>1.3830000000000001E-3</v>
      </c>
      <c r="V3" s="296">
        <v>0.27800000000000002</v>
      </c>
      <c r="W3" s="297">
        <f>V3/S3</f>
        <v>3.9885222381635589E-2</v>
      </c>
    </row>
    <row r="4" spans="1:23" ht="12.75" x14ac:dyDescent="0.3">
      <c r="A4" s="289" t="s">
        <v>2</v>
      </c>
      <c r="B4" s="290" t="s">
        <v>3</v>
      </c>
      <c r="C4" s="291">
        <f>[1]!s_dq_close(A4,"",3)</f>
        <v>3.82</v>
      </c>
      <c r="D4" s="292">
        <f>[1]!s_fa_eps_adjust(A4,F$28)</f>
        <v>0.56633107058401555</v>
      </c>
      <c r="E4" s="293">
        <f>[1]!s_est_eps(A4,2017,"")</f>
        <v>0.59060001373291016</v>
      </c>
      <c r="F4" s="293">
        <f>C4/D4</f>
        <v>6.7451711523803821</v>
      </c>
      <c r="G4" s="293">
        <f>C4/E4</f>
        <v>6.467998495048354</v>
      </c>
      <c r="I4" s="289" t="s">
        <v>2</v>
      </c>
      <c r="J4" s="290" t="s">
        <v>3</v>
      </c>
      <c r="K4" s="294">
        <f>[1]!s_dq_close(I4,"",3)</f>
        <v>3.82</v>
      </c>
      <c r="L4" s="292">
        <f>[1]!s_fa_bps_adjust(I4,F$28)</f>
        <v>3.8125505826203128</v>
      </c>
      <c r="M4" s="295">
        <v>4.28</v>
      </c>
      <c r="N4" s="296">
        <f>K4/L4</f>
        <v>1.0019539196184428</v>
      </c>
      <c r="O4" s="296">
        <f>K4/M4</f>
        <v>0.89252336448598124</v>
      </c>
      <c r="P4" s="288"/>
      <c r="Q4" s="289" t="s">
        <v>2</v>
      </c>
      <c r="R4" s="290" t="s">
        <v>3</v>
      </c>
      <c r="S4" s="294">
        <f>[1]!s_dq_close(Q4,"",3)</f>
        <v>3.82</v>
      </c>
      <c r="T4" s="296">
        <f>[1]!s_div_cashbeforetax(Q4,"2015/12/31")</f>
        <v>0.1668</v>
      </c>
      <c r="U4" s="297">
        <f>[1]!s_fa_yoynetprofit(Q4,"2015/12/31")/100</f>
        <v>6.2460000000000007E-3</v>
      </c>
      <c r="V4" s="296">
        <v>0.17</v>
      </c>
      <c r="W4" s="297">
        <f>V4/S4</f>
        <v>4.4502617801047126E-2</v>
      </c>
    </row>
    <row r="5" spans="1:23" ht="12.75" x14ac:dyDescent="0.3">
      <c r="A5" s="289" t="s">
        <v>6</v>
      </c>
      <c r="B5" s="290" t="s">
        <v>7</v>
      </c>
      <c r="C5" s="291">
        <f>[1]!s_dq_close(A5,"",3)</f>
        <v>4.12</v>
      </c>
      <c r="D5" s="292">
        <f>[1]!s_fa_eps_adjust(A5,F$28)</f>
        <v>0.55905171646628693</v>
      </c>
      <c r="E5" s="293">
        <f>[1]!s_est_eps(A5,2017,"")</f>
        <v>0.58890002965927124</v>
      </c>
      <c r="F5" s="293">
        <f t="shared" si="0"/>
        <v>7.3696223062190578</v>
      </c>
      <c r="G5" s="293">
        <f t="shared" si="1"/>
        <v>6.9960940609627249</v>
      </c>
      <c r="I5" s="289" t="s">
        <v>6</v>
      </c>
      <c r="J5" s="290" t="s">
        <v>7</v>
      </c>
      <c r="K5" s="294">
        <f>[1]!s_dq_close(I5,"",3)</f>
        <v>4.12</v>
      </c>
      <c r="L5" s="292">
        <f>[1]!s_fa_bps_adjust(I5,F$28)</f>
        <v>4.4565978584552095</v>
      </c>
      <c r="M5" s="295">
        <f>[1]!s_est_avgbps(I5,2017,"",1)</f>
        <v>4.9207999999999998</v>
      </c>
      <c r="N5" s="296">
        <f t="shared" si="2"/>
        <v>0.92447201449495731</v>
      </c>
      <c r="O5" s="296">
        <f t="shared" si="3"/>
        <v>0.8372622337831247</v>
      </c>
      <c r="P5" s="288"/>
      <c r="Q5" s="289" t="s">
        <v>6</v>
      </c>
      <c r="R5" s="290" t="s">
        <v>7</v>
      </c>
      <c r="S5" s="294">
        <f>[1]!s_dq_close(Q5,"",3)</f>
        <v>4.12</v>
      </c>
      <c r="T5" s="296">
        <f>[1]!s_div_cashbeforetax(Q5,"2015/12/31")</f>
        <v>0.17499999999999999</v>
      </c>
      <c r="U5" s="297">
        <f>[1]!s_fa_yoynetprofit(Q5,"2015/12/31")/100</f>
        <v>7.3709999999999999E-3</v>
      </c>
      <c r="V5" s="296">
        <v>0.16800000000000001</v>
      </c>
      <c r="W5" s="297">
        <f t="shared" si="4"/>
        <v>4.0776699029126215E-2</v>
      </c>
    </row>
    <row r="6" spans="1:23" ht="12.75" x14ac:dyDescent="0.3">
      <c r="A6" s="289" t="s">
        <v>12</v>
      </c>
      <c r="B6" s="290" t="s">
        <v>13</v>
      </c>
      <c r="C6" s="291">
        <f>[1]!s_dq_close(A6,"",3)</f>
        <v>6.32</v>
      </c>
      <c r="D6" s="292">
        <f>[1]!s_fa_eps_adjust(A6,F$28)</f>
        <v>0.90503006065594216</v>
      </c>
      <c r="E6" s="293">
        <f>[1]!s_est_eps(A6,2017,"")</f>
        <v>0.92930001020431519</v>
      </c>
      <c r="F6" s="293">
        <f>C6/D6</f>
        <v>6.9831934592530871</v>
      </c>
      <c r="G6" s="293">
        <f>C6/E6</f>
        <v>6.800817745187036</v>
      </c>
      <c r="I6" s="289" t="s">
        <v>12</v>
      </c>
      <c r="J6" s="290" t="s">
        <v>13</v>
      </c>
      <c r="K6" s="294">
        <f>[1]!s_dq_close(I6,"",3)</f>
        <v>6.32</v>
      </c>
      <c r="L6" s="292">
        <f>[1]!s_fa_bps_adjust(I6,F$28)</f>
        <v>7.6655682563512206</v>
      </c>
      <c r="M6" s="295">
        <f>[1]!s_est_avgbps(I6,2017,"",1)</f>
        <v>8.5736000000000008</v>
      </c>
      <c r="N6" s="296">
        <f>K6/L6</f>
        <v>0.82446594807418683</v>
      </c>
      <c r="O6" s="296">
        <f>K6/M6</f>
        <v>0.73714658953065215</v>
      </c>
      <c r="P6" s="288"/>
      <c r="Q6" s="289" t="s">
        <v>12</v>
      </c>
      <c r="R6" s="290" t="s">
        <v>13</v>
      </c>
      <c r="S6" s="294">
        <f>[1]!s_dq_close(Q6,"",3)</f>
        <v>6.32</v>
      </c>
      <c r="T6" s="296">
        <f>[1]!s_div_cashbeforetax(Q6,"2015/12/31")</f>
        <v>0.27</v>
      </c>
      <c r="U6" s="297">
        <f>[1]!s_fa_yoynetprofit(Q6,"2015/12/31")/100</f>
        <v>1.0296000000000001E-2</v>
      </c>
      <c r="V6" s="296">
        <v>0.27150000000000002</v>
      </c>
      <c r="W6" s="297">
        <f>V6/S6</f>
        <v>4.2958860759493671E-2</v>
      </c>
    </row>
    <row r="7" spans="1:23" ht="12.75" x14ac:dyDescent="0.3">
      <c r="A7" s="289" t="s">
        <v>246</v>
      </c>
      <c r="B7" s="290" t="s">
        <v>15</v>
      </c>
      <c r="C7" s="291">
        <f>[1]!s_dq_close(A7,"",3)</f>
        <v>25.55</v>
      </c>
      <c r="D7" s="292">
        <f>[1]!s_fa_eps_adjust(A7,F$28)</f>
        <v>2.4615931826933313</v>
      </c>
      <c r="E7" s="293">
        <f>[1]!s_est_eps(A7,2017,"")</f>
        <v>2.746999979019165</v>
      </c>
      <c r="F7" s="293">
        <f t="shared" si="0"/>
        <v>10.379456759806544</v>
      </c>
      <c r="G7" s="293">
        <f>C7/E7</f>
        <v>9.3010557681630566</v>
      </c>
      <c r="I7" s="289" t="s">
        <v>14</v>
      </c>
      <c r="J7" s="290" t="s">
        <v>15</v>
      </c>
      <c r="K7" s="294">
        <f>[1]!s_dq_close(I7,"",3)</f>
        <v>25.55</v>
      </c>
      <c r="L7" s="292">
        <f>[1]!s_fa_bps_adjust(I7,F$28)</f>
        <v>15.953705917376682</v>
      </c>
      <c r="M7" s="295">
        <v>18.149999999999999</v>
      </c>
      <c r="N7" s="296">
        <f t="shared" si="2"/>
        <v>1.6015087737182803</v>
      </c>
      <c r="O7" s="296">
        <f t="shared" si="3"/>
        <v>1.4077134986225897</v>
      </c>
      <c r="P7" s="288"/>
      <c r="Q7" s="289" t="s">
        <v>14</v>
      </c>
      <c r="R7" s="290" t="s">
        <v>15</v>
      </c>
      <c r="S7" s="294">
        <f>[1]!s_dq_close(Q7,"",3)</f>
        <v>25.55</v>
      </c>
      <c r="T7" s="296">
        <f>[1]!s_div_cashbeforetax(Q7,"2015/12/31")</f>
        <v>0.69000000000000006</v>
      </c>
      <c r="U7" s="297">
        <f>[1]!s_fa_yoynetprofit(Q7,"2015/12/31")/100</f>
        <v>3.1926000000000003E-2</v>
      </c>
      <c r="V7" s="296">
        <v>0.74</v>
      </c>
      <c r="W7" s="297">
        <f t="shared" si="4"/>
        <v>2.8962818003913895E-2</v>
      </c>
    </row>
    <row r="8" spans="1:23" ht="12.75" x14ac:dyDescent="0.3">
      <c r="A8" s="289" t="s">
        <v>22</v>
      </c>
      <c r="B8" s="290" t="s">
        <v>23</v>
      </c>
      <c r="C8" s="291">
        <f>[1]!s_dq_close(A8,"",3)</f>
        <v>6.3</v>
      </c>
      <c r="D8" s="292">
        <f>[1]!s_fa_eps_adjust(A8,F$28)</f>
        <v>0.85070344448859925</v>
      </c>
      <c r="E8" s="293">
        <f>[1]!s_est_eps(A8,2017,"")</f>
        <v>0.87110000848770142</v>
      </c>
      <c r="F8" s="293">
        <f>C8/D8</f>
        <v>7.4056359367243987</v>
      </c>
      <c r="G8" s="293">
        <f>C8/E8</f>
        <v>7.2322350345711728</v>
      </c>
      <c r="I8" s="289" t="s">
        <v>22</v>
      </c>
      <c r="J8" s="290" t="s">
        <v>23</v>
      </c>
      <c r="K8" s="294">
        <f>[1]!s_dq_close(I8,"",3)</f>
        <v>6.3</v>
      </c>
      <c r="L8" s="292">
        <f>[1]!s_fa_bps_adjust(I8,F$28)</f>
        <v>7.0352596538625853</v>
      </c>
      <c r="M8" s="295">
        <f>[1]!s_est_avgbps(I8,2017,"",1)</f>
        <v>7.7549999999999999</v>
      </c>
      <c r="N8" s="296">
        <f>K8/L8</f>
        <v>0.89548933656501162</v>
      </c>
      <c r="O8" s="296">
        <f>K8/M8</f>
        <v>0.81237911025145071</v>
      </c>
      <c r="P8" s="288"/>
      <c r="Q8" s="289" t="s">
        <v>22</v>
      </c>
      <c r="R8" s="290" t="s">
        <v>23</v>
      </c>
      <c r="S8" s="294">
        <f>[1]!s_dq_close(Q8,"",3)</f>
        <v>6.3</v>
      </c>
      <c r="T8" s="296">
        <f>[1]!s_div_cashbeforetax(Q8,"2015/12/31")</f>
        <v>0.21200000000000002</v>
      </c>
      <c r="U8" s="297">
        <f>[1]!s_fa_yoynetprofit(Q8,"2015/12/31")/100</f>
        <v>1.1452E-2</v>
      </c>
      <c r="V8" s="296">
        <v>0.215</v>
      </c>
      <c r="W8" s="297">
        <f>V8/S8</f>
        <v>3.4126984126984131E-2</v>
      </c>
    </row>
    <row r="9" spans="1:23" ht="12.75" x14ac:dyDescent="0.3">
      <c r="A9" s="289" t="s">
        <v>24</v>
      </c>
      <c r="B9" s="290" t="s">
        <v>25</v>
      </c>
      <c r="C9" s="291">
        <f>[1]!s_dq_close(A9,"",3)</f>
        <v>12.87</v>
      </c>
      <c r="D9" s="292">
        <f>[1]!s_fa_eps_adjust(A9,F$28)</f>
        <v>1.8090370182219557</v>
      </c>
      <c r="E9" s="293">
        <f>[1]!s_est_eps(A9,2017,"")</f>
        <v>1.9101999998092651</v>
      </c>
      <c r="F9" s="293">
        <f>C9/D9</f>
        <v>7.114282278562496</v>
      </c>
      <c r="G9" s="293">
        <f>C9/E9</f>
        <v>6.7375143970710285</v>
      </c>
      <c r="I9" s="289" t="s">
        <v>24</v>
      </c>
      <c r="J9" s="290" t="s">
        <v>25</v>
      </c>
      <c r="K9" s="294">
        <f>[1]!s_dq_close(I9,"",3)</f>
        <v>12.87</v>
      </c>
      <c r="L9" s="292">
        <f>[1]!s_fa_bps_adjust(I9,F$28)</f>
        <v>11.516287616687942</v>
      </c>
      <c r="M9" s="295">
        <f>[1]!s_est_avgbps(I9,2017,"",1)</f>
        <v>13.569100000000001</v>
      </c>
      <c r="N9" s="296">
        <f>K9/L9</f>
        <v>1.1175476358675194</v>
      </c>
      <c r="O9" s="296">
        <f>K9/M9</f>
        <v>0.94847852842119218</v>
      </c>
      <c r="P9" s="288"/>
      <c r="Q9" s="289" t="s">
        <v>24</v>
      </c>
      <c r="R9" s="290" t="s">
        <v>25</v>
      </c>
      <c r="S9" s="294">
        <f>[1]!s_dq_close(Q9,"",3)</f>
        <v>12.87</v>
      </c>
      <c r="T9" s="296">
        <f>[1]!s_div_cashbeforetax(Q9,"2015/12/31")</f>
        <v>0.51500000000000001</v>
      </c>
      <c r="U9" s="297">
        <f>[1]!s_fa_yoynetprofit(Q9,"2015/12/31")/100</f>
        <v>7.6086000000000001E-2</v>
      </c>
      <c r="V9" s="296">
        <v>0.2</v>
      </c>
      <c r="W9" s="297">
        <f>V9/S9</f>
        <v>1.5540015540015542E-2</v>
      </c>
    </row>
    <row r="10" spans="1:23" ht="12.75" x14ac:dyDescent="0.3">
      <c r="A10" s="289" t="s">
        <v>18</v>
      </c>
      <c r="B10" s="290" t="s">
        <v>19</v>
      </c>
      <c r="C10" s="291">
        <f>[1]!s_dq_close(A10,"",3)</f>
        <v>8.02</v>
      </c>
      <c r="D10" s="292">
        <f>[1]!s_fa_eps_adjust(A10,F$28)</f>
        <v>1.3112934818082946</v>
      </c>
      <c r="E10" s="293">
        <f>[1]!s_est_eps(A10,2017,"")</f>
        <v>1.3844000101089478</v>
      </c>
      <c r="F10" s="293">
        <f>C10/D10</f>
        <v>6.116098425914763</v>
      </c>
      <c r="G10" s="293">
        <f>C10/E10</f>
        <v>5.7931233324455489</v>
      </c>
      <c r="I10" s="289" t="s">
        <v>18</v>
      </c>
      <c r="J10" s="290" t="s">
        <v>19</v>
      </c>
      <c r="K10" s="294">
        <f>[1]!s_dq_close(I10,"",3)</f>
        <v>8.02</v>
      </c>
      <c r="L10" s="292">
        <f>[1]!s_fa_bps_adjust(I10,F$28)</f>
        <v>9.1186739713365803</v>
      </c>
      <c r="M10" s="295">
        <f>[1]!s_est_avgbps(I10,2017,"",1)</f>
        <v>10.416399999999999</v>
      </c>
      <c r="N10" s="296">
        <f>K10/L10</f>
        <v>0.87951384436047109</v>
      </c>
      <c r="O10" s="296">
        <f>K10/M10</f>
        <v>0.76993971045658771</v>
      </c>
      <c r="P10" s="288"/>
      <c r="Q10" s="289" t="s">
        <v>18</v>
      </c>
      <c r="R10" s="290" t="s">
        <v>19</v>
      </c>
      <c r="S10" s="294">
        <f>[1]!s_dq_close(Q10,"",3)</f>
        <v>8.02</v>
      </c>
      <c r="T10" s="296">
        <f>[1]!s_div_cashbeforetax(Q10,"2015/12/31")</f>
        <v>0.16</v>
      </c>
      <c r="U10" s="297">
        <f>[1]!s_fa_yoynetprofit(Q10,"2015/12/31")/100</f>
        <v>3.5131999999999997E-2</v>
      </c>
      <c r="V10" s="296">
        <v>0.16500000000000001</v>
      </c>
      <c r="W10" s="297">
        <f>V10/S10</f>
        <v>2.0573566084788032E-2</v>
      </c>
    </row>
    <row r="11" spans="1:23" ht="12.75" x14ac:dyDescent="0.3">
      <c r="A11" s="289" t="s">
        <v>16</v>
      </c>
      <c r="B11" s="289" t="s">
        <v>17</v>
      </c>
      <c r="C11" s="291">
        <f>[1]!s_dq_close(A11,"",3)</f>
        <v>17.29</v>
      </c>
      <c r="D11" s="292">
        <f>[1]!s_fa_eps_adjust(A11,F$28)</f>
        <v>2.5921587341450518</v>
      </c>
      <c r="E11" s="293">
        <f>[1]!s_est_eps(A11,2017,"")</f>
        <v>2.7737998962402344</v>
      </c>
      <c r="F11" s="293">
        <f>C11/D11</f>
        <v>6.6701162132737224</v>
      </c>
      <c r="G11" s="293">
        <f t="shared" si="1"/>
        <v>6.2333263561787007</v>
      </c>
      <c r="I11" s="289" t="s">
        <v>16</v>
      </c>
      <c r="J11" s="289" t="s">
        <v>17</v>
      </c>
      <c r="K11" s="294">
        <f>[1]!s_dq_close(I11,"",3)</f>
        <v>17.29</v>
      </c>
      <c r="L11" s="292">
        <f>[1]!s_fa_bps_adjust(I11,F$28)</f>
        <v>15.60705800221811</v>
      </c>
      <c r="M11" s="295">
        <f>[1]!s_est_avgbps(I11,2017,"",1)</f>
        <v>18.970099999999999</v>
      </c>
      <c r="N11" s="296">
        <f t="shared" si="2"/>
        <v>1.1078321101608455</v>
      </c>
      <c r="O11" s="296">
        <f>K11/M11</f>
        <v>0.91143430978223627</v>
      </c>
      <c r="P11" s="288"/>
      <c r="Q11" s="289" t="s">
        <v>16</v>
      </c>
      <c r="R11" s="290" t="s">
        <v>17</v>
      </c>
      <c r="S11" s="294">
        <f>[1]!s_dq_close(Q11,"",3)</f>
        <v>17.29</v>
      </c>
      <c r="T11" s="296">
        <f>[1]!s_div_cashbeforetax(Q11,"2015/12/31")</f>
        <v>0.61</v>
      </c>
      <c r="U11" s="297">
        <f>[1]!s_fa_yoynetprofit(Q11,"2015/12/31")/100</f>
        <v>6.5106999999999998E-2</v>
      </c>
      <c r="V11" s="296">
        <v>0.61</v>
      </c>
      <c r="W11" s="297">
        <f t="shared" si="4"/>
        <v>3.5280508964719494E-2</v>
      </c>
    </row>
    <row r="12" spans="1:23" ht="12.75" x14ac:dyDescent="0.3">
      <c r="A12" s="289" t="s">
        <v>10</v>
      </c>
      <c r="B12" s="290" t="s">
        <v>11</v>
      </c>
      <c r="C12" s="291">
        <f>[1]!s_dq_close(A12,"",3)</f>
        <v>4.05</v>
      </c>
      <c r="D12" s="292">
        <f>[1]!s_fa_eps_adjust(A12,F$28)</f>
        <v>0.6497341047421763</v>
      </c>
      <c r="E12" s="293">
        <f>[1]!s_est_eps(A12,2017,"")</f>
        <v>0.67330002784729004</v>
      </c>
      <c r="F12" s="293">
        <f>C12/D12</f>
        <v>6.2333190922879096</v>
      </c>
      <c r="G12" s="293">
        <f>C12/E12</f>
        <v>6.0151490160320815</v>
      </c>
      <c r="I12" s="289" t="s">
        <v>10</v>
      </c>
      <c r="J12" s="290" t="s">
        <v>11</v>
      </c>
      <c r="K12" s="294">
        <f>[1]!s_dq_close(I12,"",3)</f>
        <v>4.05</v>
      </c>
      <c r="L12" s="292">
        <f>[1]!s_fa_bps_adjust(I12,F$28)</f>
        <v>4.7239133492198171</v>
      </c>
      <c r="M12" s="295">
        <f>[1]!s_est_avgbps(I12,2017,"",1)</f>
        <v>5.3813000000000004</v>
      </c>
      <c r="N12" s="296">
        <f>K12/L12</f>
        <v>0.8573400273459465</v>
      </c>
      <c r="O12" s="296">
        <f>K12/M12</f>
        <v>0.75260624756099814</v>
      </c>
      <c r="P12" s="288"/>
      <c r="Q12" s="289" t="s">
        <v>10</v>
      </c>
      <c r="R12" s="290" t="s">
        <v>11</v>
      </c>
      <c r="S12" s="294">
        <f>[1]!s_dq_close(Q12,"",3)</f>
        <v>4.05</v>
      </c>
      <c r="T12" s="296">
        <f>[1]!s_div_cashbeforetax(Q12,"2015/12/31")</f>
        <v>0.19</v>
      </c>
      <c r="U12" s="297">
        <f>[1]!s_fa_yoynetprofit(Q12,"2015/12/31")/100</f>
        <v>2.2331E-2</v>
      </c>
      <c r="V12" s="296">
        <v>9.8000000000000004E-2</v>
      </c>
      <c r="W12" s="297">
        <f>V12/S12</f>
        <v>2.4197530864197531E-2</v>
      </c>
    </row>
    <row r="13" spans="1:23" ht="12.75" x14ac:dyDescent="0.3">
      <c r="A13" s="289" t="s">
        <v>20</v>
      </c>
      <c r="B13" s="289" t="s">
        <v>21</v>
      </c>
      <c r="C13" s="291">
        <f>[1]!s_dq_close(A13,"",3)</f>
        <v>9.27</v>
      </c>
      <c r="D13" s="292">
        <f>[1]!s_fa_eps_adjust(A13,F$28)</f>
        <v>1.5345458040492912</v>
      </c>
      <c r="E13" s="293">
        <f>[1]!s_est_eps(A13,2017,"")</f>
        <v>1.5871000289916992</v>
      </c>
      <c r="F13" s="293">
        <f t="shared" si="0"/>
        <v>6.040875401398079</v>
      </c>
      <c r="G13" s="293">
        <f t="shared" si="1"/>
        <v>5.8408416802117538</v>
      </c>
      <c r="I13" s="289" t="s">
        <v>20</v>
      </c>
      <c r="J13" s="289" t="s">
        <v>21</v>
      </c>
      <c r="K13" s="294">
        <f>[1]!s_dq_close(I13,"",3)</f>
        <v>9.27</v>
      </c>
      <c r="L13" s="292">
        <f>[1]!s_fa_bps_adjust(I13,F$28)</f>
        <v>10.310319793166672</v>
      </c>
      <c r="M13" s="295">
        <v>11.93</v>
      </c>
      <c r="N13" s="296">
        <f t="shared" si="2"/>
        <v>0.89909917305803055</v>
      </c>
      <c r="O13" s="296">
        <f t="shared" si="3"/>
        <v>0.777032690695725</v>
      </c>
      <c r="P13" s="288"/>
      <c r="Q13" s="289" t="s">
        <v>20</v>
      </c>
      <c r="R13" s="298" t="s">
        <v>21</v>
      </c>
      <c r="S13" s="294">
        <f>[1]!s_dq_close(Q13,"",3)</f>
        <v>9.27</v>
      </c>
      <c r="T13" s="296">
        <f>[1]!s_div_cashbeforetax(Q13,"2015/12/31")</f>
        <v>0.36299999999999999</v>
      </c>
      <c r="U13" s="297">
        <f>[1]!s_fa_yoynetprofit(Q13,"2015/12/31")/100</f>
        <v>5.0164E-2</v>
      </c>
      <c r="V13" s="296">
        <v>0.18099999999999999</v>
      </c>
      <c r="W13" s="297">
        <f t="shared" si="4"/>
        <v>1.9525350593311758E-2</v>
      </c>
    </row>
    <row r="14" spans="1:23" ht="12.75" x14ac:dyDescent="0.3">
      <c r="A14" s="289" t="s">
        <v>32</v>
      </c>
      <c r="B14" s="290" t="s">
        <v>33</v>
      </c>
      <c r="C14" s="291">
        <f>[1]!s_dq_close(A14,"",3)</f>
        <v>11.11</v>
      </c>
      <c r="D14" s="292">
        <f>[1]!s_fa_eps_adjust(A14,F$28)</f>
        <v>1.3161594977712312</v>
      </c>
      <c r="E14" s="293">
        <f>[1]!s_est_eps(A14,2017,"")</f>
        <v>1.3585000038146973</v>
      </c>
      <c r="F14" s="293">
        <f>C14/D14</f>
        <v>8.4412261726740123</v>
      </c>
      <c r="G14" s="293">
        <f>C14/E14</f>
        <v>8.1781376288574759</v>
      </c>
      <c r="I14" s="289" t="s">
        <v>32</v>
      </c>
      <c r="J14" s="290" t="s">
        <v>33</v>
      </c>
      <c r="K14" s="294">
        <f>[1]!s_dq_close(I14,"",3)</f>
        <v>11.11</v>
      </c>
      <c r="L14" s="292">
        <f>[1]!s_fa_bps_adjust(I14,F$28)</f>
        <v>10.612325827022355</v>
      </c>
      <c r="M14" s="295">
        <v>11.81</v>
      </c>
      <c r="N14" s="296">
        <f>K14/L14</f>
        <v>1.0468958625177534</v>
      </c>
      <c r="O14" s="296">
        <f>K14/M14</f>
        <v>0.94072819644369166</v>
      </c>
      <c r="P14" s="288"/>
      <c r="Q14" s="289" t="s">
        <v>32</v>
      </c>
      <c r="R14" s="290" t="s">
        <v>33</v>
      </c>
      <c r="S14" s="294">
        <f>[1]!s_dq_close(Q14,"",3)</f>
        <v>11.11</v>
      </c>
      <c r="T14" s="296">
        <f>[1]!s_div_cashbeforetax(Q14,"2015/12/31")</f>
        <v>0.153</v>
      </c>
      <c r="U14" s="297">
        <f>[1]!s_fa_yoynetprofit(Q14,"2015/12/31")/100</f>
        <v>0.10418100000000001</v>
      </c>
      <c r="V14" s="296">
        <v>0.158</v>
      </c>
      <c r="W14" s="297">
        <f>V14/S14</f>
        <v>1.4221422142214222E-2</v>
      </c>
    </row>
    <row r="15" spans="1:23" ht="12.75" x14ac:dyDescent="0.3">
      <c r="A15" s="289" t="s">
        <v>28</v>
      </c>
      <c r="B15" s="289" t="s">
        <v>29</v>
      </c>
      <c r="C15" s="291">
        <f>[1]!s_dq_close(A15,"",3)</f>
        <v>7.46</v>
      </c>
      <c r="D15" s="292">
        <f>[1]!s_fa_eps_adjust(A15,F$28)</f>
        <v>0.97555838680990459</v>
      </c>
      <c r="E15" s="293">
        <f>[1]!s_est_eps(A15,2017,"")</f>
        <v>1.054900050163269</v>
      </c>
      <c r="F15" s="293">
        <f t="shared" si="0"/>
        <v>7.6469026363397363</v>
      </c>
      <c r="G15" s="293">
        <f t="shared" si="1"/>
        <v>7.0717600201511042</v>
      </c>
      <c r="I15" s="289" t="s">
        <v>28</v>
      </c>
      <c r="J15" s="289" t="s">
        <v>29</v>
      </c>
      <c r="K15" s="294">
        <f>[1]!s_dq_close(I15,"",3)</f>
        <v>7.46</v>
      </c>
      <c r="L15" s="292">
        <f>[1]!s_fa_bps_adjust(I15,F$28)</f>
        <v>6.8105505423181736</v>
      </c>
      <c r="M15" s="295">
        <f>[1]!s_est_avgbps(I15,2017,"",1)</f>
        <v>8.0582999999999991</v>
      </c>
      <c r="N15" s="296">
        <f t="shared" si="2"/>
        <v>1.095359318405523</v>
      </c>
      <c r="O15" s="296">
        <f t="shared" si="3"/>
        <v>0.92575357085241317</v>
      </c>
      <c r="P15" s="288"/>
      <c r="Q15" s="289" t="s">
        <v>28</v>
      </c>
      <c r="R15" s="298" t="s">
        <v>29</v>
      </c>
      <c r="S15" s="294">
        <f>[1]!s_dq_close(Q15,"",3)</f>
        <v>7.46</v>
      </c>
      <c r="T15" s="296">
        <f>[1]!s_div_cashbeforetax(Q15,"2015/12/31")</f>
        <v>0.25</v>
      </c>
      <c r="U15" s="297">
        <f>[1]!s_fa_yoynetprofit(Q15,"2015/12/31")/100</f>
        <v>7.7834E-2</v>
      </c>
      <c r="V15" s="296">
        <v>0.25</v>
      </c>
      <c r="W15" s="297">
        <f t="shared" si="4"/>
        <v>3.351206434316354E-2</v>
      </c>
    </row>
    <row r="16" spans="1:23" ht="12.75" x14ac:dyDescent="0.3">
      <c r="A16" s="289" t="s">
        <v>30</v>
      </c>
      <c r="B16" s="290" t="s">
        <v>31</v>
      </c>
      <c r="C16" s="291">
        <f>[1]!s_dq_close(A16,"",3)</f>
        <v>7.91</v>
      </c>
      <c r="D16" s="292">
        <f>[1]!s_fa_eps_adjust(A16,F$28)</f>
        <v>0.9739958126496876</v>
      </c>
      <c r="E16" s="293">
        <f>[1]!s_est_eps(A16,2017,"")</f>
        <v>1.1313999891281128</v>
      </c>
      <c r="F16" s="293">
        <f t="shared" si="0"/>
        <v>8.1211848113406138</v>
      </c>
      <c r="G16" s="293">
        <f t="shared" si="1"/>
        <v>6.9913382322865836</v>
      </c>
      <c r="I16" s="289" t="s">
        <v>30</v>
      </c>
      <c r="J16" s="290" t="s">
        <v>31</v>
      </c>
      <c r="K16" s="294">
        <f>[1]!s_dq_close(I16,"",3)</f>
        <v>7.91</v>
      </c>
      <c r="L16" s="292">
        <f>[1]!s_fa_bps_adjust(I16,F$28)</f>
        <v>6.1389354595594794</v>
      </c>
      <c r="M16" s="295">
        <f>[1]!s_est_avgbps(I16,2017,"",1)</f>
        <v>7.6761999999999997</v>
      </c>
      <c r="N16" s="296">
        <f t="shared" si="2"/>
        <v>1.2884970125696042</v>
      </c>
      <c r="O16" s="296">
        <f t="shared" si="3"/>
        <v>1.0304577785883642</v>
      </c>
      <c r="P16" s="288"/>
      <c r="Q16" s="289" t="s">
        <v>30</v>
      </c>
      <c r="R16" s="290" t="s">
        <v>31</v>
      </c>
      <c r="S16" s="294">
        <f>[1]!s_dq_close(Q16,"",3)</f>
        <v>7.91</v>
      </c>
      <c r="T16" s="296">
        <f>[1]!s_div_cashbeforetax(Q16,"2015/12/31")</f>
        <v>0.4</v>
      </c>
      <c r="U16" s="297">
        <f>[1]!s_fa_yoynetprofit(Q16,"2015/12/31")/100</f>
        <v>0.24818100000000001</v>
      </c>
      <c r="V16" s="296">
        <v>0.26</v>
      </c>
      <c r="W16" s="297">
        <f>V16/S16</f>
        <v>3.286978508217446E-2</v>
      </c>
    </row>
    <row r="17" spans="1:23" ht="12.75" x14ac:dyDescent="0.3">
      <c r="A17" s="289" t="s">
        <v>26</v>
      </c>
      <c r="B17" s="289" t="s">
        <v>27</v>
      </c>
      <c r="C17" s="291">
        <f>[1]!s_dq_close(A17,"",3)</f>
        <v>15.78</v>
      </c>
      <c r="D17" s="292">
        <f>[1]!s_fa_eps_adjust(A17,F$28)</f>
        <v>1.5405975168150421</v>
      </c>
      <c r="E17" s="293">
        <f>[1]!s_est_eps(A17,2017,"")</f>
        <v>1.7954000234603882</v>
      </c>
      <c r="F17" s="293">
        <f>C17/D17</f>
        <v>10.242779069657869</v>
      </c>
      <c r="G17" s="293">
        <f>C17/E17</f>
        <v>8.7891276561232328</v>
      </c>
      <c r="I17" s="289" t="s">
        <v>26</v>
      </c>
      <c r="J17" s="289" t="s">
        <v>27</v>
      </c>
      <c r="K17" s="294">
        <f>[1]!s_dq_close(I17,"",3)</f>
        <v>15.78</v>
      </c>
      <c r="L17" s="292">
        <f>[1]!s_fa_bps_adjust(I17,F$28)</f>
        <v>8.9656234817708</v>
      </c>
      <c r="M17" s="295">
        <f>10.73</f>
        <v>10.73</v>
      </c>
      <c r="N17" s="296">
        <f>K17/L17</f>
        <v>1.7600560666064566</v>
      </c>
      <c r="O17" s="296">
        <f>K17/M17</f>
        <v>1.4706430568499533</v>
      </c>
      <c r="P17" s="288"/>
      <c r="Q17" s="289" t="s">
        <v>26</v>
      </c>
      <c r="R17" s="298" t="s">
        <v>27</v>
      </c>
      <c r="S17" s="294">
        <f>[1]!s_dq_close(Q17,"",3)</f>
        <v>15.78</v>
      </c>
      <c r="T17" s="296">
        <f>[1]!s_div_cashbeforetax(Q17,"2015/12/31")</f>
        <v>0.45</v>
      </c>
      <c r="U17" s="297">
        <f>[1]!s_fa_yoynetprofit(Q17,"2015/12/31")/100</f>
        <v>0.16292699999999999</v>
      </c>
      <c r="V17" s="296">
        <v>0.35</v>
      </c>
      <c r="W17" s="297">
        <f>V17/S17</f>
        <v>2.2179974651457542E-2</v>
      </c>
    </row>
    <row r="18" spans="1:23" ht="12.75" x14ac:dyDescent="0.3">
      <c r="A18" s="289" t="s">
        <v>34</v>
      </c>
      <c r="B18" s="289" t="s">
        <v>35</v>
      </c>
      <c r="C18" s="291">
        <f>[1]!s_dq_close(A18,"",3)</f>
        <v>17.86</v>
      </c>
      <c r="D18" s="292">
        <f>[1]!s_fa_eps_adjust(A18,F$28)</f>
        <v>1.8330334489100071</v>
      </c>
      <c r="E18" s="293">
        <f>[1]!s_est_eps(A18,2017,"")</f>
        <v>2.0397000312805176</v>
      </c>
      <c r="F18" s="293">
        <f t="shared" si="0"/>
        <v>9.7434119440756799</v>
      </c>
      <c r="G18" s="293">
        <f t="shared" si="1"/>
        <v>8.7561895014472029</v>
      </c>
      <c r="I18" s="289" t="s">
        <v>34</v>
      </c>
      <c r="J18" s="289" t="s">
        <v>35</v>
      </c>
      <c r="K18" s="294">
        <f>[1]!s_dq_close(I18,"",3)</f>
        <v>17.86</v>
      </c>
      <c r="L18" s="292">
        <f>[1]!s_fa_bps_adjust(I18,F$28)</f>
        <v>14.831208264127183</v>
      </c>
      <c r="M18" s="295">
        <f>[1]!s_est_avgbps(I18,2017,"",1)</f>
        <v>16.5777</v>
      </c>
      <c r="N18" s="296">
        <f t="shared" si="2"/>
        <v>1.2042174637381819</v>
      </c>
      <c r="O18" s="296">
        <f t="shared" si="3"/>
        <v>1.0773508990993925</v>
      </c>
      <c r="P18" s="288"/>
      <c r="Q18" s="289" t="s">
        <v>34</v>
      </c>
      <c r="R18" s="289" t="s">
        <v>35</v>
      </c>
      <c r="S18" s="294">
        <f>[1]!s_dq_close(Q18,"",3)</f>
        <v>17.86</v>
      </c>
      <c r="T18" s="296"/>
      <c r="U18" s="297">
        <f>[1]!s_fa_yoynetprofit(Q18,"2015/12/31")/100</f>
        <v>0.14291899999999999</v>
      </c>
      <c r="V18" s="296">
        <v>0.5</v>
      </c>
      <c r="W18" s="297">
        <f t="shared" si="4"/>
        <v>2.7995520716685332E-2</v>
      </c>
    </row>
    <row r="19" spans="1:23" ht="12.75" x14ac:dyDescent="0.3">
      <c r="A19" s="289" t="s">
        <v>36</v>
      </c>
      <c r="B19" s="290" t="s">
        <v>37</v>
      </c>
      <c r="C19" s="291">
        <f>[1]!s_dq_close(A19,"",3)</f>
        <v>14.71</v>
      </c>
      <c r="D19" s="292">
        <f>[1]!s_fa_eps_adjust(A19,F$28)</f>
        <v>1.5898076557217486</v>
      </c>
      <c r="E19" s="293">
        <f>[1]!s_est_eps(A19,2017,"")</f>
        <v>1.9004000425338745</v>
      </c>
      <c r="F19" s="293">
        <f t="shared" si="0"/>
        <v>9.2526916366633571</v>
      </c>
      <c r="G19" s="293">
        <f t="shared" si="1"/>
        <v>7.7404755160848175</v>
      </c>
      <c r="I19" s="289" t="s">
        <v>36</v>
      </c>
      <c r="J19" s="290" t="s">
        <v>37</v>
      </c>
      <c r="K19" s="294">
        <f>[1]!s_dq_close(I19,"",3)</f>
        <v>14.71</v>
      </c>
      <c r="L19" s="292">
        <f>[1]!s_fa_bps_adjust(I19,F$28)</f>
        <v>9.1957302207494944</v>
      </c>
      <c r="M19" s="295">
        <f>[1]!s_est_avgbps(I19,2017,"",1)</f>
        <v>10.86</v>
      </c>
      <c r="N19" s="296">
        <f t="shared" si="2"/>
        <v>1.5996554538766219</v>
      </c>
      <c r="O19" s="296">
        <f t="shared" si="3"/>
        <v>1.35451197053407</v>
      </c>
      <c r="P19" s="288"/>
      <c r="Q19" s="289" t="s">
        <v>36</v>
      </c>
      <c r="R19" s="290" t="s">
        <v>37</v>
      </c>
      <c r="S19" s="294">
        <f>[1]!s_dq_close(Q19,"",3)</f>
        <v>14.71</v>
      </c>
      <c r="T19" s="296"/>
      <c r="U19" s="297">
        <f>[1]!s_fa_yoynetprofit(Q19,"2015/12/31")/100</f>
        <v>0.32272399999999996</v>
      </c>
      <c r="V19" s="296">
        <v>0.26100000000000001</v>
      </c>
      <c r="W19" s="297">
        <f t="shared" si="4"/>
        <v>1.7743031951053704E-2</v>
      </c>
    </row>
    <row r="20" spans="1:23" ht="12.75" x14ac:dyDescent="0.3">
      <c r="A20" s="289" t="s">
        <v>38</v>
      </c>
      <c r="B20" s="290" t="s">
        <v>39</v>
      </c>
      <c r="C20" s="291">
        <f>[1]!s_dq_close(A20,"",3)</f>
        <v>8.3000000000000007</v>
      </c>
      <c r="D20" s="292">
        <f>[1]!s_fa_eps_adjust(A20,F$28)</f>
        <v>0.9191064970613585</v>
      </c>
      <c r="E20" s="293">
        <f>[1]!s_est_eps(A20,2017,"")</f>
        <v>1.0319000482559204</v>
      </c>
      <c r="F20" s="293">
        <f t="shared" si="0"/>
        <v>9.0305095508925586</v>
      </c>
      <c r="G20" s="293">
        <f t="shared" si="1"/>
        <v>8.0434146834553957</v>
      </c>
      <c r="I20" s="289" t="s">
        <v>38</v>
      </c>
      <c r="J20" s="290" t="s">
        <v>39</v>
      </c>
      <c r="K20" s="294">
        <f>[1]!s_dq_close(I20,"",3)</f>
        <v>8.3000000000000007</v>
      </c>
      <c r="L20" s="292">
        <f>[1]!s_fa_bps_adjust(I20,F$28)</f>
        <v>7.1605888543845744</v>
      </c>
      <c r="M20" s="295">
        <f>[1]!s_est_avgbps(I20,2017,"",1)</f>
        <v>7.5148000000000001</v>
      </c>
      <c r="N20" s="296">
        <f t="shared" si="2"/>
        <v>1.1591225482688818</v>
      </c>
      <c r="O20" s="296">
        <f t="shared" si="3"/>
        <v>1.1044871453664769</v>
      </c>
      <c r="P20" s="288"/>
      <c r="Q20" s="289" t="s">
        <v>38</v>
      </c>
      <c r="R20" s="290" t="s">
        <v>39</v>
      </c>
      <c r="S20" s="294">
        <f>[1]!s_dq_close(Q20,"",3)</f>
        <v>8.3000000000000007</v>
      </c>
      <c r="T20" s="296"/>
      <c r="U20" s="297">
        <f>[1]!s_fa_yoynetprofit(Q20,"2015/12/31")/100</f>
        <v>9.3550999999999995E-2</v>
      </c>
      <c r="V20" s="296">
        <v>0.17799999999999999</v>
      </c>
      <c r="W20" s="297">
        <f t="shared" si="4"/>
        <v>2.1445783132530118E-2</v>
      </c>
    </row>
    <row r="21" spans="1:23" ht="12.75" x14ac:dyDescent="0.3">
      <c r="A21" s="289" t="s">
        <v>40</v>
      </c>
      <c r="B21" s="290" t="s">
        <v>41</v>
      </c>
      <c r="C21" s="291">
        <f>[1]!s_dq_close(A21,"",3)</f>
        <v>13.93</v>
      </c>
      <c r="D21" s="292">
        <f>[1]!s_fa_eps_adjust(A21,F$28)</f>
        <v>1.0972861342583895</v>
      </c>
      <c r="E21" s="293">
        <f>[1]!s_est_eps(A21,2017,"")</f>
        <v>1.2379000186920166</v>
      </c>
      <c r="F21" s="293">
        <f t="shared" si="0"/>
        <v>12.694956734703217</v>
      </c>
      <c r="G21" s="293">
        <f t="shared" si="1"/>
        <v>11.252928176476354</v>
      </c>
      <c r="I21" s="289" t="s">
        <v>40</v>
      </c>
      <c r="J21" s="290" t="s">
        <v>41</v>
      </c>
      <c r="K21" s="294">
        <f>[1]!s_dq_close(I21,"",3)</f>
        <v>13.93</v>
      </c>
      <c r="L21" s="292">
        <f>[1]!s_fa_bps_adjust(I21,F$28)</f>
        <v>10.523248304930945</v>
      </c>
      <c r="M21" s="295">
        <f>[1]!s_est_avgbps(I21,2017,"",1)</f>
        <v>11.4193</v>
      </c>
      <c r="N21" s="296">
        <f t="shared" si="2"/>
        <v>1.3237357512007706</v>
      </c>
      <c r="O21" s="296">
        <f t="shared" si="3"/>
        <v>1.219864615169056</v>
      </c>
      <c r="P21" s="288"/>
      <c r="Q21" s="289" t="s">
        <v>40</v>
      </c>
      <c r="R21" s="290" t="s">
        <v>41</v>
      </c>
      <c r="S21" s="294">
        <f>[1]!s_dq_close(Q21,"",3)</f>
        <v>13.93</v>
      </c>
      <c r="T21" s="296"/>
      <c r="U21" s="297">
        <f>[1]!s_fa_yoynetprofit(Q21,"2015/12/31")/100</f>
        <v>5.6493000000000002E-2</v>
      </c>
      <c r="V21" s="296">
        <v>0.3</v>
      </c>
      <c r="W21" s="297">
        <f t="shared" si="4"/>
        <v>2.1536252692031587E-2</v>
      </c>
    </row>
    <row r="22" spans="1:23" ht="12.75" x14ac:dyDescent="0.3">
      <c r="A22" s="299" t="s">
        <v>42</v>
      </c>
      <c r="B22" s="290" t="s">
        <v>43</v>
      </c>
      <c r="C22" s="300">
        <f>[1]!s_dq_close(A22,"",3)</f>
        <v>8.83</v>
      </c>
      <c r="D22" s="292">
        <f>[1]!s_fa_eps_adjust(A22,F$28)</f>
        <v>0.46812071225617441</v>
      </c>
      <c r="E22" s="293">
        <f>[1]!s_est_eps(A22,2017,"")</f>
        <v>0.50999999046325684</v>
      </c>
      <c r="F22" s="301">
        <f t="shared" si="0"/>
        <v>18.862656081681493</v>
      </c>
      <c r="G22" s="301">
        <f t="shared" si="1"/>
        <v>17.313725813954033</v>
      </c>
      <c r="H22" s="302"/>
      <c r="I22" s="299" t="s">
        <v>42</v>
      </c>
      <c r="J22" s="290" t="s">
        <v>43</v>
      </c>
      <c r="K22" s="303">
        <f>[1]!s_dq_close(I22,"",3)</f>
        <v>8.83</v>
      </c>
      <c r="L22" s="292">
        <f>[1]!s_fa_bps_adjust(I22,F$28)</f>
        <v>4.4331920673285055</v>
      </c>
      <c r="M22" s="304">
        <v>4.7699999999999996</v>
      </c>
      <c r="N22" s="304">
        <f t="shared" si="2"/>
        <v>1.9917927908142865</v>
      </c>
      <c r="O22" s="304">
        <f t="shared" si="3"/>
        <v>1.8511530398322853</v>
      </c>
      <c r="P22" s="288"/>
      <c r="Q22" s="289" t="s">
        <v>42</v>
      </c>
      <c r="R22" s="290" t="s">
        <v>43</v>
      </c>
      <c r="S22" s="294">
        <f>[1]!s_dq_close(Q22,"",3)</f>
        <v>8.83</v>
      </c>
      <c r="T22" s="296"/>
      <c r="U22" s="297">
        <f>[1]!s_fa_yoynetprofit(Q22,"2015/12/31")/100</f>
        <v>-3.2813000000000002E-2</v>
      </c>
      <c r="V22" s="296">
        <v>0.18</v>
      </c>
      <c r="W22" s="297">
        <f t="shared" si="4"/>
        <v>2.0385050962627407E-2</v>
      </c>
    </row>
    <row r="23" spans="1:23" ht="12.75" x14ac:dyDescent="0.3">
      <c r="A23" s="299" t="s">
        <v>44</v>
      </c>
      <c r="B23" s="290" t="s">
        <v>45</v>
      </c>
      <c r="C23" s="300">
        <f>[1]!s_dq_close(A23,"",3)</f>
        <v>9.19</v>
      </c>
      <c r="D23" s="292">
        <f>[1]!s_fa_eps_adjust(A23,F$28)</f>
        <v>0.48306955457368028</v>
      </c>
      <c r="E23" s="293">
        <f>[1]!s_est_eps(A23,2017,"")</f>
        <v>0.53479999303817749</v>
      </c>
      <c r="F23" s="301">
        <f t="shared" si="0"/>
        <v>19.024175531224238</v>
      </c>
      <c r="G23" s="301">
        <f t="shared" si="1"/>
        <v>17.183994240149435</v>
      </c>
      <c r="H23" s="302"/>
      <c r="I23" s="299" t="s">
        <v>44</v>
      </c>
      <c r="J23" s="290" t="s">
        <v>45</v>
      </c>
      <c r="K23" s="303">
        <f>[1]!s_dq_close(I23,"",3)</f>
        <v>9.19</v>
      </c>
      <c r="L23" s="292">
        <f>[1]!s_fa_bps_adjust(I23,F$28)</f>
        <v>4.7466942711276809</v>
      </c>
      <c r="M23" s="304">
        <f>[1]!s_est_avgbps(I23,2017,"",1)</f>
        <v>5.1439000000000004</v>
      </c>
      <c r="N23" s="304">
        <f t="shared" si="2"/>
        <v>1.9360842462298955</v>
      </c>
      <c r="O23" s="304">
        <f t="shared" si="3"/>
        <v>1.7865821652831506</v>
      </c>
      <c r="P23" s="288"/>
      <c r="Q23" s="289" t="s">
        <v>44</v>
      </c>
      <c r="R23" s="290" t="s">
        <v>45</v>
      </c>
      <c r="S23" s="294">
        <f>[1]!s_dq_close(Q23,"",3)</f>
        <v>9.19</v>
      </c>
      <c r="T23" s="296"/>
      <c r="U23" s="297">
        <f>[1]!s_fa_yoynetprofit(Q23,"2015/12/31")/100</f>
        <v>-9.9695999999999993E-2</v>
      </c>
      <c r="V23" s="296">
        <v>0.15</v>
      </c>
      <c r="W23" s="297">
        <f t="shared" si="4"/>
        <v>1.6322089227421111E-2</v>
      </c>
    </row>
    <row r="24" spans="1:23" ht="12.75" x14ac:dyDescent="0.3">
      <c r="A24" s="299" t="s">
        <v>46</v>
      </c>
      <c r="B24" s="299" t="s">
        <v>47</v>
      </c>
      <c r="C24" s="300">
        <f>[1]!s_dq_close(A24,"",3)</f>
        <v>10.53</v>
      </c>
      <c r="D24" s="292">
        <f>[1]!s_fa_eps_adjust(A24,F$28)</f>
        <v>0.44906915179192403</v>
      </c>
      <c r="E24" s="293">
        <f>[1]!s_est_eps(A24,2017,"")</f>
        <v>0.48820000886917114</v>
      </c>
      <c r="F24" s="301">
        <f t="shared" si="0"/>
        <v>23.448504440757198</v>
      </c>
      <c r="G24" s="301">
        <f t="shared" si="1"/>
        <v>21.569028694593595</v>
      </c>
      <c r="H24" s="302"/>
      <c r="I24" s="299" t="s">
        <v>46</v>
      </c>
      <c r="J24" s="299" t="s">
        <v>47</v>
      </c>
      <c r="K24" s="303">
        <f>[1]!s_dq_close(I24,"",3)</f>
        <v>10.53</v>
      </c>
      <c r="L24" s="292">
        <f>[1]!s_fa_bps_adjust(I24,F$28)</f>
        <v>5.3699932112931386</v>
      </c>
      <c r="M24" s="304">
        <f>[1]!s_est_avgbps(I24,2017,"",1)</f>
        <v>5.8041</v>
      </c>
      <c r="N24" s="304">
        <f t="shared" si="2"/>
        <v>1.9608963336965353</v>
      </c>
      <c r="O24" s="304">
        <f t="shared" si="3"/>
        <v>1.8142347650798571</v>
      </c>
      <c r="P24" s="288"/>
      <c r="Q24" s="289" t="s">
        <v>46</v>
      </c>
      <c r="R24" s="298" t="s">
        <v>47</v>
      </c>
      <c r="S24" s="294">
        <f>[1]!s_dq_close(Q24,"",3)</f>
        <v>10.53</v>
      </c>
      <c r="T24" s="296"/>
      <c r="U24" s="297">
        <f>[1]!s_fa_yoynetprofit(Q24,"2015/12/31")/100</f>
        <v>-0.212696</v>
      </c>
      <c r="V24" s="296">
        <v>0.06</v>
      </c>
      <c r="W24" s="297">
        <f>V24/S24</f>
        <v>5.6980056980056983E-3</v>
      </c>
    </row>
    <row r="25" spans="1:23" ht="12.75" x14ac:dyDescent="0.3">
      <c r="A25" s="299" t="s">
        <v>48</v>
      </c>
      <c r="B25" s="290" t="s">
        <v>49</v>
      </c>
      <c r="C25" s="300">
        <f>[1]!s_dq_close(A25,"",3)</f>
        <v>9.85</v>
      </c>
      <c r="D25" s="292">
        <f>[1]!s_fa_eps_adjust(A25,F$28)</f>
        <v>0.44016413647919123</v>
      </c>
      <c r="E25" s="293">
        <f>[1]!s_est_eps(A25,2017,"")</f>
        <v>0.43729999661445618</v>
      </c>
      <c r="F25" s="301">
        <f t="shared" si="0"/>
        <v>22.378015798353573</v>
      </c>
      <c r="G25" s="301">
        <f t="shared" si="1"/>
        <v>22.524582840745396</v>
      </c>
      <c r="H25" s="302"/>
      <c r="I25" s="299" t="s">
        <v>48</v>
      </c>
      <c r="J25" s="290" t="s">
        <v>49</v>
      </c>
      <c r="K25" s="303">
        <f>[1]!s_dq_close(I25,"",3)</f>
        <v>9.85</v>
      </c>
      <c r="L25" s="292">
        <f>[1]!s_fa_bps_adjust(I25,F$28)</f>
        <v>4.9520086421016956</v>
      </c>
      <c r="M25" s="304">
        <f>[1]!s_est_avgbps(I25,2017,"",1)</f>
        <v>5.2149999999999999</v>
      </c>
      <c r="N25" s="304">
        <f t="shared" si="2"/>
        <v>1.9890918437128442</v>
      </c>
      <c r="O25" s="304">
        <f t="shared" si="3"/>
        <v>1.8887823585810162</v>
      </c>
      <c r="P25" s="288"/>
      <c r="Q25" s="289" t="s">
        <v>48</v>
      </c>
      <c r="R25" s="290" t="s">
        <v>49</v>
      </c>
      <c r="S25" s="294">
        <f>[1]!s_dq_close(Q25,"",3)</f>
        <v>9.85</v>
      </c>
      <c r="T25" s="296"/>
      <c r="U25" s="297">
        <f>[1]!s_fa_yoynetprofit(Q25,"2015/12/31")/100</f>
        <v>-4.1869999999999997E-3</v>
      </c>
      <c r="V25" s="296">
        <v>0.15</v>
      </c>
      <c r="W25" s="297">
        <f t="shared" si="4"/>
        <v>1.5228426395939087E-2</v>
      </c>
    </row>
    <row r="26" spans="1:23" ht="12.75" x14ac:dyDescent="0.3">
      <c r="A26" s="299" t="s">
        <v>50</v>
      </c>
      <c r="B26" s="299" t="s">
        <v>51</v>
      </c>
      <c r="C26" s="303">
        <f>[1]!s_dq_close(A26,"",3)</f>
        <v>13.48</v>
      </c>
      <c r="D26" s="292">
        <f>[1]!s_fa_eps_adjust(A26,F$28)</f>
        <v>0.38144433471469702</v>
      </c>
      <c r="E26" s="293">
        <f>[1]!s_est_eps(A26,2017,"")</f>
        <v>0.40130001306533813</v>
      </c>
      <c r="F26" s="301">
        <f t="shared" si="0"/>
        <v>35.339363501315141</v>
      </c>
      <c r="G26" s="301">
        <f t="shared" si="1"/>
        <v>33.590828709505267</v>
      </c>
      <c r="H26" s="302"/>
      <c r="I26" s="299" t="s">
        <v>50</v>
      </c>
      <c r="J26" s="299" t="s">
        <v>51</v>
      </c>
      <c r="K26" s="303">
        <f>[1]!s_dq_close(I26,"",3)</f>
        <v>13.48</v>
      </c>
      <c r="L26" s="292">
        <f>[1]!s_fa_bps_adjust(I26,F$28)</f>
        <v>4.0532805835868544</v>
      </c>
      <c r="M26" s="304">
        <f>[1]!s_est_avgbps(I26,2017,"",1)</f>
        <v>4.5377999999999998</v>
      </c>
      <c r="N26" s="304">
        <f t="shared" si="2"/>
        <v>3.3257011751382861</v>
      </c>
      <c r="O26" s="304">
        <f t="shared" si="3"/>
        <v>2.9706024946009082</v>
      </c>
      <c r="P26" s="288"/>
      <c r="Q26" s="289" t="s">
        <v>50</v>
      </c>
      <c r="R26" s="289" t="s">
        <v>51</v>
      </c>
      <c r="S26" s="294">
        <f>[1]!s_dq_close(Q26,"",3)</f>
        <v>13.48</v>
      </c>
      <c r="T26" s="296"/>
      <c r="U26" s="297">
        <f>[1]!s_fa_yoynetprofit(Q26,"2015/12/31")/100</f>
        <v>-7.9325000000000007E-2</v>
      </c>
      <c r="V26" s="296">
        <v>0.1</v>
      </c>
      <c r="W26" s="297">
        <f t="shared" si="4"/>
        <v>7.4183976261127599E-3</v>
      </c>
    </row>
    <row r="27" spans="1:23" x14ac:dyDescent="0.3">
      <c r="A27" s="305" t="s">
        <v>247</v>
      </c>
      <c r="D27" s="307"/>
    </row>
    <row r="28" spans="1:23" x14ac:dyDescent="0.3">
      <c r="F28" s="309">
        <v>42735</v>
      </c>
    </row>
    <row r="29" spans="1:23" s="311" customFormat="1" x14ac:dyDescent="0.3">
      <c r="A29" s="310"/>
      <c r="B29" s="310" t="s">
        <v>248</v>
      </c>
      <c r="C29" s="310"/>
      <c r="I29" s="312" t="s">
        <v>249</v>
      </c>
      <c r="J29" s="313"/>
      <c r="K29" s="313"/>
      <c r="L29" s="313"/>
      <c r="M29" s="313"/>
      <c r="N29" s="313"/>
      <c r="O29" s="313"/>
      <c r="P29" s="313"/>
      <c r="Q29" s="312"/>
      <c r="R29" s="313"/>
      <c r="S29" s="313"/>
    </row>
    <row r="30" spans="1:23" s="311" customFormat="1" x14ac:dyDescent="0.3">
      <c r="A30" s="310"/>
      <c r="B30" s="310" t="s">
        <v>250</v>
      </c>
      <c r="C30" s="310"/>
      <c r="I30" s="312" t="s">
        <v>251</v>
      </c>
      <c r="J30" s="313"/>
      <c r="K30" s="313"/>
      <c r="L30" s="313"/>
      <c r="M30" s="313"/>
      <c r="N30" s="313"/>
      <c r="O30" s="313"/>
      <c r="P30" s="313"/>
      <c r="Q30" s="312"/>
      <c r="R30" s="313"/>
      <c r="S30" s="313"/>
    </row>
    <row r="33" spans="1:19" s="315" customFormat="1" ht="13.9" thickBot="1" x14ac:dyDescent="0.35">
      <c r="A33" s="314" t="s">
        <v>252</v>
      </c>
      <c r="B33" s="314"/>
      <c r="C33" s="314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</row>
    <row r="34" spans="1:19" s="322" customFormat="1" x14ac:dyDescent="0.3">
      <c r="A34" s="317" t="str">
        <f>A1</f>
        <v>证券代码</v>
      </c>
      <c r="B34" s="318" t="str">
        <f>B1</f>
        <v>证券简称</v>
      </c>
      <c r="C34" s="319" t="s">
        <v>253</v>
      </c>
      <c r="D34" s="319"/>
      <c r="E34" s="320" t="s">
        <v>254</v>
      </c>
      <c r="F34" s="320"/>
      <c r="G34" s="321" t="s">
        <v>245</v>
      </c>
      <c r="I34" s="323"/>
      <c r="J34" s="324"/>
      <c r="K34" s="324"/>
      <c r="L34" s="324"/>
      <c r="M34" s="324"/>
      <c r="N34" s="324"/>
      <c r="O34" s="324"/>
      <c r="P34" s="324"/>
      <c r="Q34" s="323"/>
      <c r="R34" s="323"/>
      <c r="S34" s="323"/>
    </row>
    <row r="35" spans="1:19" s="296" customFormat="1" x14ac:dyDescent="0.3">
      <c r="A35" s="325"/>
      <c r="B35" s="326"/>
      <c r="C35" s="327" t="s">
        <v>255</v>
      </c>
      <c r="D35" s="328" t="s">
        <v>256</v>
      </c>
      <c r="E35" s="328" t="s">
        <v>255</v>
      </c>
      <c r="F35" s="328" t="s">
        <v>256</v>
      </c>
      <c r="G35" s="329"/>
      <c r="I35" s="330"/>
      <c r="J35" s="331"/>
      <c r="K35" s="331"/>
      <c r="L35" s="331"/>
      <c r="M35" s="331"/>
      <c r="N35" s="331"/>
      <c r="O35" s="331"/>
      <c r="P35" s="331"/>
      <c r="Q35" s="330"/>
      <c r="R35" s="330"/>
      <c r="S35" s="330"/>
    </row>
    <row r="36" spans="1:19" s="296" customFormat="1" x14ac:dyDescent="0.3">
      <c r="A36" s="332" t="str">
        <f t="shared" ref="A36:B60" si="5">A2</f>
        <v>601398.SH</v>
      </c>
      <c r="B36" s="333" t="str">
        <f t="shared" si="5"/>
        <v>工商银行</v>
      </c>
      <c r="C36" s="333">
        <f t="shared" ref="C36:C60" si="6">F2</f>
        <v>7.6853377461697985</v>
      </c>
      <c r="D36" s="333">
        <f t="shared" ref="D36:D60" si="7">G2</f>
        <v>7.4682600807266812</v>
      </c>
      <c r="E36" s="334">
        <f t="shared" ref="E36:E60" si="8">N2</f>
        <v>1.1352325436821149</v>
      </c>
      <c r="F36" s="334">
        <f t="shared" ref="F36:F60" si="9">O2</f>
        <v>1.0256410256410258</v>
      </c>
      <c r="G36" s="335">
        <f t="shared" ref="G36:G60" si="10">W2</f>
        <v>3.9050000000000001E-2</v>
      </c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</row>
    <row r="37" spans="1:19" s="296" customFormat="1" x14ac:dyDescent="0.3">
      <c r="A37" s="332" t="str">
        <f t="shared" si="5"/>
        <v>601939.SH</v>
      </c>
      <c r="B37" s="336" t="str">
        <f t="shared" si="5"/>
        <v>建设银行</v>
      </c>
      <c r="C37" s="336">
        <f t="shared" si="6"/>
        <v>7.5286291932835905</v>
      </c>
      <c r="D37" s="336">
        <f t="shared" si="7"/>
        <v>7.2220496006254074</v>
      </c>
      <c r="E37" s="337">
        <f t="shared" si="8"/>
        <v>1.119302814531105</v>
      </c>
      <c r="F37" s="337">
        <f t="shared" si="9"/>
        <v>1.00735644809296</v>
      </c>
      <c r="G37" s="335">
        <f t="shared" si="10"/>
        <v>3.9885222381635589E-2</v>
      </c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</row>
    <row r="38" spans="1:19" s="296" customFormat="1" x14ac:dyDescent="0.3">
      <c r="A38" s="332" t="str">
        <f t="shared" si="5"/>
        <v>601288.SH</v>
      </c>
      <c r="B38" s="333" t="str">
        <f t="shared" si="5"/>
        <v>农业银行</v>
      </c>
      <c r="C38" s="333">
        <f t="shared" si="6"/>
        <v>6.7451711523803821</v>
      </c>
      <c r="D38" s="333">
        <f t="shared" si="7"/>
        <v>6.467998495048354</v>
      </c>
      <c r="E38" s="334">
        <f t="shared" si="8"/>
        <v>1.0019539196184428</v>
      </c>
      <c r="F38" s="334">
        <f t="shared" si="9"/>
        <v>0.89252336448598124</v>
      </c>
      <c r="G38" s="335">
        <f t="shared" si="10"/>
        <v>4.4502617801047126E-2</v>
      </c>
      <c r="I38" s="330"/>
      <c r="J38" s="331"/>
      <c r="K38" s="331"/>
      <c r="L38" s="331"/>
      <c r="M38" s="331"/>
      <c r="N38" s="331"/>
      <c r="O38" s="331"/>
      <c r="P38" s="331"/>
      <c r="Q38" s="330"/>
      <c r="R38" s="330"/>
      <c r="S38" s="330"/>
    </row>
    <row r="39" spans="1:19" s="296" customFormat="1" x14ac:dyDescent="0.3">
      <c r="A39" s="332" t="str">
        <f t="shared" si="5"/>
        <v>601988.SH</v>
      </c>
      <c r="B39" s="333" t="str">
        <f t="shared" si="5"/>
        <v>中国银行</v>
      </c>
      <c r="C39" s="333">
        <f t="shared" si="6"/>
        <v>7.3696223062190578</v>
      </c>
      <c r="D39" s="333">
        <f t="shared" si="7"/>
        <v>6.9960940609627249</v>
      </c>
      <c r="E39" s="334">
        <f t="shared" si="8"/>
        <v>0.92447201449495731</v>
      </c>
      <c r="F39" s="334">
        <f t="shared" si="9"/>
        <v>0.8372622337831247</v>
      </c>
      <c r="G39" s="335">
        <f t="shared" si="10"/>
        <v>4.0776699029126215E-2</v>
      </c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</row>
    <row r="40" spans="1:19" s="296" customFormat="1" x14ac:dyDescent="0.3">
      <c r="A40" s="332" t="str">
        <f t="shared" si="5"/>
        <v>601328.SH</v>
      </c>
      <c r="B40" s="333" t="str">
        <f t="shared" si="5"/>
        <v>交通银行</v>
      </c>
      <c r="C40" s="333">
        <f t="shared" si="6"/>
        <v>6.9831934592530871</v>
      </c>
      <c r="D40" s="333">
        <f t="shared" si="7"/>
        <v>6.800817745187036</v>
      </c>
      <c r="E40" s="334">
        <f t="shared" si="8"/>
        <v>0.82446594807418683</v>
      </c>
      <c r="F40" s="334">
        <f t="shared" si="9"/>
        <v>0.73714658953065215</v>
      </c>
      <c r="G40" s="335">
        <f t="shared" si="10"/>
        <v>4.2958860759493671E-2</v>
      </c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</row>
    <row r="41" spans="1:19" s="296" customFormat="1" x14ac:dyDescent="0.3">
      <c r="A41" s="332" t="str">
        <f t="shared" si="5"/>
        <v>600036.SH</v>
      </c>
      <c r="B41" s="333" t="str">
        <f t="shared" si="5"/>
        <v>招商银行</v>
      </c>
      <c r="C41" s="333">
        <f t="shared" si="6"/>
        <v>10.379456759806544</v>
      </c>
      <c r="D41" s="333">
        <f t="shared" si="7"/>
        <v>9.3010557681630566</v>
      </c>
      <c r="E41" s="334">
        <f t="shared" si="8"/>
        <v>1.6015087737182803</v>
      </c>
      <c r="F41" s="334">
        <f t="shared" si="9"/>
        <v>1.4077134986225897</v>
      </c>
      <c r="G41" s="335">
        <f t="shared" si="10"/>
        <v>2.8962818003913895E-2</v>
      </c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</row>
    <row r="42" spans="1:19" s="296" customFormat="1" x14ac:dyDescent="0.3">
      <c r="A42" s="332" t="str">
        <f t="shared" si="5"/>
        <v>601998.SH</v>
      </c>
      <c r="B42" s="338" t="str">
        <f t="shared" si="5"/>
        <v>中信银行</v>
      </c>
      <c r="C42" s="338">
        <f t="shared" si="6"/>
        <v>7.4056359367243987</v>
      </c>
      <c r="D42" s="338">
        <f t="shared" si="7"/>
        <v>7.2322350345711728</v>
      </c>
      <c r="E42" s="339">
        <f t="shared" si="8"/>
        <v>0.89548933656501162</v>
      </c>
      <c r="F42" s="339">
        <f t="shared" si="9"/>
        <v>0.81237911025145071</v>
      </c>
      <c r="G42" s="335">
        <f t="shared" si="10"/>
        <v>3.4126984126984131E-2</v>
      </c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</row>
    <row r="43" spans="1:19" s="296" customFormat="1" x14ac:dyDescent="0.3">
      <c r="A43" s="332" t="str">
        <f t="shared" si="5"/>
        <v>600000.SH</v>
      </c>
      <c r="B43" s="333" t="str">
        <f t="shared" si="5"/>
        <v>浦发银行</v>
      </c>
      <c r="C43" s="333">
        <f t="shared" si="6"/>
        <v>7.114282278562496</v>
      </c>
      <c r="D43" s="333">
        <f t="shared" si="7"/>
        <v>6.7375143970710285</v>
      </c>
      <c r="E43" s="334">
        <f t="shared" si="8"/>
        <v>1.1175476358675194</v>
      </c>
      <c r="F43" s="334">
        <f t="shared" si="9"/>
        <v>0.94847852842119218</v>
      </c>
      <c r="G43" s="335">
        <f t="shared" si="10"/>
        <v>1.5540015540015542E-2</v>
      </c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</row>
    <row r="44" spans="1:19" s="296" customFormat="1" x14ac:dyDescent="0.3">
      <c r="A44" s="332" t="str">
        <f t="shared" si="5"/>
        <v>600016.SH</v>
      </c>
      <c r="B44" s="333" t="str">
        <f t="shared" si="5"/>
        <v>民生银行</v>
      </c>
      <c r="C44" s="333">
        <f t="shared" si="6"/>
        <v>6.116098425914763</v>
      </c>
      <c r="D44" s="333">
        <f t="shared" si="7"/>
        <v>5.7931233324455489</v>
      </c>
      <c r="E44" s="334">
        <f t="shared" si="8"/>
        <v>0.87951384436047109</v>
      </c>
      <c r="F44" s="334">
        <f t="shared" si="9"/>
        <v>0.76993971045658771</v>
      </c>
      <c r="G44" s="335">
        <f t="shared" si="10"/>
        <v>2.0573566084788032E-2</v>
      </c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</row>
    <row r="45" spans="1:19" s="296" customFormat="1" x14ac:dyDescent="0.3">
      <c r="A45" s="332" t="str">
        <f t="shared" si="5"/>
        <v>601166.SH</v>
      </c>
      <c r="B45" s="333" t="str">
        <f t="shared" si="5"/>
        <v>兴业银行</v>
      </c>
      <c r="C45" s="333">
        <f t="shared" si="6"/>
        <v>6.6701162132737224</v>
      </c>
      <c r="D45" s="333">
        <f t="shared" si="7"/>
        <v>6.2333263561787007</v>
      </c>
      <c r="E45" s="334">
        <f t="shared" si="8"/>
        <v>1.1078321101608455</v>
      </c>
      <c r="F45" s="334">
        <f t="shared" si="9"/>
        <v>0.91143430978223627</v>
      </c>
      <c r="G45" s="335">
        <f t="shared" si="10"/>
        <v>3.5280508964719494E-2</v>
      </c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</row>
    <row r="46" spans="1:19" s="296" customFormat="1" x14ac:dyDescent="0.3">
      <c r="A46" s="332" t="str">
        <f t="shared" si="5"/>
        <v>601818.SH</v>
      </c>
      <c r="B46" s="333" t="str">
        <f t="shared" si="5"/>
        <v>光大银行</v>
      </c>
      <c r="C46" s="333">
        <f t="shared" si="6"/>
        <v>6.2333190922879096</v>
      </c>
      <c r="D46" s="333">
        <f t="shared" si="7"/>
        <v>6.0151490160320815</v>
      </c>
      <c r="E46" s="334">
        <f t="shared" si="8"/>
        <v>0.8573400273459465</v>
      </c>
      <c r="F46" s="334">
        <f t="shared" si="9"/>
        <v>0.75260624756099814</v>
      </c>
      <c r="G46" s="335">
        <f t="shared" si="10"/>
        <v>2.4197530864197531E-2</v>
      </c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</row>
    <row r="47" spans="1:19" s="296" customFormat="1" x14ac:dyDescent="0.3">
      <c r="A47" s="332" t="str">
        <f t="shared" si="5"/>
        <v>600015.SH</v>
      </c>
      <c r="B47" s="336" t="str">
        <f t="shared" si="5"/>
        <v>华夏银行</v>
      </c>
      <c r="C47" s="336">
        <f t="shared" si="6"/>
        <v>6.040875401398079</v>
      </c>
      <c r="D47" s="336">
        <f t="shared" si="7"/>
        <v>5.8408416802117538</v>
      </c>
      <c r="E47" s="337">
        <f t="shared" si="8"/>
        <v>0.89909917305803055</v>
      </c>
      <c r="F47" s="337">
        <f t="shared" si="9"/>
        <v>0.777032690695725</v>
      </c>
      <c r="G47" s="335">
        <f t="shared" si="10"/>
        <v>1.9525350593311758E-2</v>
      </c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</row>
    <row r="48" spans="1:19" s="296" customFormat="1" x14ac:dyDescent="0.3">
      <c r="A48" s="332" t="str">
        <f t="shared" si="5"/>
        <v>000001.SZ</v>
      </c>
      <c r="B48" s="333" t="str">
        <f t="shared" si="5"/>
        <v>平安银行</v>
      </c>
      <c r="C48" s="333">
        <f t="shared" si="6"/>
        <v>8.4412261726740123</v>
      </c>
      <c r="D48" s="333">
        <f t="shared" si="7"/>
        <v>8.1781376288574759</v>
      </c>
      <c r="E48" s="334">
        <f t="shared" si="8"/>
        <v>1.0468958625177534</v>
      </c>
      <c r="F48" s="334">
        <f t="shared" si="9"/>
        <v>0.94072819644369166</v>
      </c>
      <c r="G48" s="335">
        <f t="shared" si="10"/>
        <v>1.4221422142214222E-2</v>
      </c>
      <c r="I48" s="332" t="s">
        <v>34</v>
      </c>
      <c r="J48" s="333" t="s">
        <v>35</v>
      </c>
      <c r="K48" s="333">
        <v>9.0229885057471275</v>
      </c>
      <c r="L48" s="333">
        <v>9.2002968659185402</v>
      </c>
      <c r="M48" s="334">
        <v>1.2213970226218549</v>
      </c>
      <c r="N48" s="334">
        <v>1.1593218336483933</v>
      </c>
      <c r="O48" s="330"/>
      <c r="P48" s="330"/>
      <c r="Q48" s="330"/>
      <c r="R48" s="330"/>
      <c r="S48" s="330"/>
    </row>
    <row r="49" spans="1:19" s="296" customFormat="1" x14ac:dyDescent="0.3">
      <c r="A49" s="332" t="str">
        <f t="shared" si="5"/>
        <v>601169.SH</v>
      </c>
      <c r="B49" s="333" t="str">
        <f t="shared" si="5"/>
        <v>北京银行</v>
      </c>
      <c r="C49" s="333">
        <f t="shared" si="6"/>
        <v>7.6469026363397363</v>
      </c>
      <c r="D49" s="333">
        <f t="shared" si="7"/>
        <v>7.0717600201511042</v>
      </c>
      <c r="E49" s="334">
        <f t="shared" si="8"/>
        <v>1.095359318405523</v>
      </c>
      <c r="F49" s="334">
        <f t="shared" si="9"/>
        <v>0.92575357085241317</v>
      </c>
      <c r="G49" s="335">
        <f t="shared" si="10"/>
        <v>3.351206434316354E-2</v>
      </c>
      <c r="I49" s="332" t="s">
        <v>28</v>
      </c>
      <c r="J49" s="333" t="s">
        <v>29</v>
      </c>
      <c r="K49" s="333">
        <v>7.5554799627730995</v>
      </c>
      <c r="L49" s="333">
        <v>7.5901975068297833</v>
      </c>
      <c r="M49" s="334">
        <v>1.0424579569226455</v>
      </c>
      <c r="N49" s="334">
        <v>1.0117852565193226</v>
      </c>
      <c r="O49" s="330"/>
      <c r="P49" s="330"/>
      <c r="Q49" s="330"/>
      <c r="R49" s="330"/>
      <c r="S49" s="330"/>
    </row>
    <row r="50" spans="1:19" s="296" customFormat="1" x14ac:dyDescent="0.3">
      <c r="A50" s="332" t="str">
        <f t="shared" si="5"/>
        <v>601009.SH</v>
      </c>
      <c r="B50" s="333" t="str">
        <f t="shared" si="5"/>
        <v>南京银行</v>
      </c>
      <c r="C50" s="333">
        <f t="shared" si="6"/>
        <v>8.1211848113406138</v>
      </c>
      <c r="D50" s="333">
        <f t="shared" si="7"/>
        <v>6.9913382322865836</v>
      </c>
      <c r="E50" s="334">
        <f t="shared" si="8"/>
        <v>1.2884970125696042</v>
      </c>
      <c r="F50" s="334">
        <f t="shared" si="9"/>
        <v>1.0304577785883642</v>
      </c>
      <c r="G50" s="335">
        <f t="shared" si="10"/>
        <v>3.286978508217446E-2</v>
      </c>
      <c r="I50" s="332" t="s">
        <v>30</v>
      </c>
      <c r="J50" s="333" t="s">
        <v>31</v>
      </c>
      <c r="K50" s="333">
        <v>8.3458646616541348</v>
      </c>
      <c r="L50" s="333">
        <v>7.8484057664155316</v>
      </c>
      <c r="M50" s="334">
        <v>1.2922002328288709</v>
      </c>
      <c r="N50" s="334">
        <v>1.175561039153596</v>
      </c>
      <c r="O50" s="330"/>
      <c r="P50" s="330"/>
      <c r="Q50" s="330"/>
      <c r="R50" s="330"/>
      <c r="S50" s="330"/>
    </row>
    <row r="51" spans="1:19" s="296" customFormat="1" x14ac:dyDescent="0.3">
      <c r="A51" s="332" t="str">
        <f t="shared" si="5"/>
        <v>002142.SZ</v>
      </c>
      <c r="B51" s="336" t="str">
        <f t="shared" si="5"/>
        <v>宁波银行</v>
      </c>
      <c r="C51" s="336">
        <f t="shared" si="6"/>
        <v>10.242779069657869</v>
      </c>
      <c r="D51" s="336">
        <f t="shared" si="7"/>
        <v>8.7891276561232328</v>
      </c>
      <c r="E51" s="337">
        <f t="shared" si="8"/>
        <v>1.7600560666064566</v>
      </c>
      <c r="F51" s="337">
        <f t="shared" si="9"/>
        <v>1.4706430568499533</v>
      </c>
      <c r="G51" s="335">
        <f t="shared" si="10"/>
        <v>2.2179974651457542E-2</v>
      </c>
      <c r="I51" s="332" t="s">
        <v>26</v>
      </c>
      <c r="J51" s="336" t="s">
        <v>27</v>
      </c>
      <c r="K51" s="336">
        <v>9.06</v>
      </c>
      <c r="L51" s="336">
        <v>7.79</v>
      </c>
      <c r="M51" s="337">
        <v>1.56</v>
      </c>
      <c r="N51" s="337">
        <v>1.36</v>
      </c>
      <c r="O51" s="330"/>
      <c r="P51" s="330"/>
      <c r="Q51" s="330"/>
      <c r="R51" s="330"/>
      <c r="S51" s="330"/>
    </row>
    <row r="52" spans="1:19" s="296" customFormat="1" x14ac:dyDescent="0.3">
      <c r="A52" s="332" t="str">
        <f t="shared" si="5"/>
        <v>601229.SH</v>
      </c>
      <c r="B52" s="333" t="str">
        <f t="shared" si="5"/>
        <v>上海银行</v>
      </c>
      <c r="C52" s="333">
        <f t="shared" si="6"/>
        <v>9.7434119440756799</v>
      </c>
      <c r="D52" s="333">
        <f t="shared" si="7"/>
        <v>8.7561895014472029</v>
      </c>
      <c r="E52" s="334">
        <f t="shared" si="8"/>
        <v>1.2042174637381819</v>
      </c>
      <c r="F52" s="334">
        <f t="shared" si="9"/>
        <v>1.0773508990993925</v>
      </c>
      <c r="G52" s="335">
        <f t="shared" si="10"/>
        <v>2.7995520716685332E-2</v>
      </c>
      <c r="I52" s="330"/>
      <c r="J52" s="330"/>
      <c r="K52" s="330">
        <f>AVERAGE(K49:K51)</f>
        <v>8.3204482081424107</v>
      </c>
      <c r="L52" s="330">
        <f>AVERAGE(L49:L51)</f>
        <v>7.7428677577484386</v>
      </c>
      <c r="M52" s="330">
        <f>AVERAGE(M49:M51)</f>
        <v>1.2982193965838389</v>
      </c>
      <c r="N52" s="330">
        <f>AVERAGE(N49:N51)</f>
        <v>1.1824487652243063</v>
      </c>
      <c r="O52" s="330"/>
      <c r="P52" s="330"/>
      <c r="Q52" s="330"/>
      <c r="R52" s="330"/>
      <c r="S52" s="330"/>
    </row>
    <row r="53" spans="1:19" s="296" customFormat="1" x14ac:dyDescent="0.3">
      <c r="A53" s="332" t="str">
        <f t="shared" si="5"/>
        <v>601997.SH</v>
      </c>
      <c r="B53" s="336" t="str">
        <f t="shared" si="5"/>
        <v>贵阳银行</v>
      </c>
      <c r="C53" s="336">
        <f t="shared" si="6"/>
        <v>9.2526916366633571</v>
      </c>
      <c r="D53" s="336">
        <f t="shared" si="7"/>
        <v>7.7404755160848175</v>
      </c>
      <c r="E53" s="337">
        <f t="shared" si="8"/>
        <v>1.5996554538766219</v>
      </c>
      <c r="F53" s="337">
        <f t="shared" si="9"/>
        <v>1.35451197053407</v>
      </c>
      <c r="G53" s="335">
        <f t="shared" si="10"/>
        <v>1.7743031951053704E-2</v>
      </c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</row>
    <row r="54" spans="1:19" s="296" customFormat="1" x14ac:dyDescent="0.3">
      <c r="A54" s="332" t="str">
        <f t="shared" si="5"/>
        <v>600919.SH</v>
      </c>
      <c r="B54" s="333" t="str">
        <f t="shared" si="5"/>
        <v>江苏银行</v>
      </c>
      <c r="C54" s="333">
        <f t="shared" si="6"/>
        <v>9.0305095508925586</v>
      </c>
      <c r="D54" s="333">
        <f t="shared" si="7"/>
        <v>8.0434146834553957</v>
      </c>
      <c r="E54" s="334">
        <f t="shared" si="8"/>
        <v>1.1591225482688818</v>
      </c>
      <c r="F54" s="334">
        <f t="shared" si="9"/>
        <v>1.1044871453664769</v>
      </c>
      <c r="G54" s="335">
        <f t="shared" si="10"/>
        <v>2.1445783132530118E-2</v>
      </c>
      <c r="I54" s="330"/>
      <c r="K54" s="330"/>
      <c r="L54" s="330"/>
      <c r="M54" s="330"/>
      <c r="N54" s="330"/>
      <c r="O54" s="330"/>
      <c r="P54" s="330"/>
      <c r="Q54" s="330"/>
      <c r="R54" s="330"/>
      <c r="S54" s="330"/>
    </row>
    <row r="55" spans="1:19" s="296" customFormat="1" x14ac:dyDescent="0.3">
      <c r="A55" s="332" t="str">
        <f t="shared" si="5"/>
        <v>600926.SH</v>
      </c>
      <c r="B55" s="333" t="str">
        <f t="shared" si="5"/>
        <v>杭州银行</v>
      </c>
      <c r="C55" s="333">
        <f t="shared" si="6"/>
        <v>12.694956734703217</v>
      </c>
      <c r="D55" s="333">
        <f t="shared" si="7"/>
        <v>11.252928176476354</v>
      </c>
      <c r="E55" s="334">
        <f t="shared" si="8"/>
        <v>1.3237357512007706</v>
      </c>
      <c r="F55" s="334">
        <f t="shared" si="9"/>
        <v>1.219864615169056</v>
      </c>
      <c r="G55" s="335">
        <f t="shared" si="10"/>
        <v>2.1536252692031587E-2</v>
      </c>
      <c r="I55" s="330"/>
      <c r="J55" s="330"/>
      <c r="K55" s="330"/>
      <c r="L55" s="330"/>
      <c r="M55" s="330"/>
      <c r="N55" s="330"/>
    </row>
    <row r="56" spans="1:19" s="296" customFormat="1" x14ac:dyDescent="0.3">
      <c r="A56" s="332" t="str">
        <f t="shared" si="5"/>
        <v>601128.SH</v>
      </c>
      <c r="B56" s="340" t="str">
        <f t="shared" si="5"/>
        <v>常熟银行</v>
      </c>
      <c r="C56" s="340">
        <f t="shared" si="6"/>
        <v>18.862656081681493</v>
      </c>
      <c r="D56" s="340">
        <f t="shared" si="7"/>
        <v>17.313725813954033</v>
      </c>
      <c r="E56" s="341">
        <f t="shared" si="8"/>
        <v>1.9917927908142865</v>
      </c>
      <c r="F56" s="341">
        <f t="shared" si="9"/>
        <v>1.8511530398322853</v>
      </c>
      <c r="G56" s="335">
        <f t="shared" si="10"/>
        <v>2.0385050962627407E-2</v>
      </c>
      <c r="H56" s="291"/>
      <c r="I56" s="330"/>
      <c r="J56" s="330"/>
      <c r="K56" s="330"/>
      <c r="M56" s="330"/>
      <c r="N56" s="330"/>
    </row>
    <row r="57" spans="1:19" s="296" customFormat="1" x14ac:dyDescent="0.3">
      <c r="A57" s="332" t="str">
        <f t="shared" si="5"/>
        <v>600908.SH</v>
      </c>
      <c r="B57" s="340" t="str">
        <f t="shared" si="5"/>
        <v>无锡银行</v>
      </c>
      <c r="C57" s="340">
        <f t="shared" si="6"/>
        <v>19.024175531224238</v>
      </c>
      <c r="D57" s="340">
        <f t="shared" si="7"/>
        <v>17.183994240149435</v>
      </c>
      <c r="E57" s="341">
        <f t="shared" si="8"/>
        <v>1.9360842462298955</v>
      </c>
      <c r="F57" s="341">
        <f t="shared" si="9"/>
        <v>1.7865821652831506</v>
      </c>
      <c r="G57" s="335">
        <f t="shared" si="10"/>
        <v>1.6322089227421111E-2</v>
      </c>
      <c r="I57" s="330"/>
      <c r="J57" s="330"/>
      <c r="K57" s="330"/>
      <c r="M57" s="330"/>
      <c r="N57" s="330"/>
    </row>
    <row r="58" spans="1:19" s="296" customFormat="1" x14ac:dyDescent="0.3">
      <c r="A58" s="332" t="str">
        <f t="shared" si="5"/>
        <v>603323.SH</v>
      </c>
      <c r="B58" s="340" t="str">
        <f t="shared" si="5"/>
        <v>吴江银行</v>
      </c>
      <c r="C58" s="340">
        <f t="shared" si="6"/>
        <v>23.448504440757198</v>
      </c>
      <c r="D58" s="340">
        <f t="shared" si="7"/>
        <v>21.569028694593595</v>
      </c>
      <c r="E58" s="341">
        <f t="shared" si="8"/>
        <v>1.9608963336965353</v>
      </c>
      <c r="F58" s="341">
        <f t="shared" si="9"/>
        <v>1.8142347650798571</v>
      </c>
      <c r="G58" s="335">
        <f t="shared" si="10"/>
        <v>5.6980056980056983E-3</v>
      </c>
      <c r="I58" s="330"/>
      <c r="J58" s="330"/>
      <c r="K58" s="330"/>
      <c r="M58" s="330"/>
      <c r="N58" s="330"/>
    </row>
    <row r="59" spans="1:19" s="296" customFormat="1" x14ac:dyDescent="0.3">
      <c r="A59" s="332" t="str">
        <f t="shared" si="5"/>
        <v>002807.SZ</v>
      </c>
      <c r="B59" s="340" t="str">
        <f t="shared" si="5"/>
        <v>江阴银行</v>
      </c>
      <c r="C59" s="340">
        <f t="shared" si="6"/>
        <v>22.378015798353573</v>
      </c>
      <c r="D59" s="340">
        <f t="shared" si="7"/>
        <v>22.524582840745396</v>
      </c>
      <c r="E59" s="341">
        <f t="shared" si="8"/>
        <v>1.9890918437128442</v>
      </c>
      <c r="F59" s="341">
        <f t="shared" si="9"/>
        <v>1.8887823585810162</v>
      </c>
      <c r="G59" s="335">
        <f t="shared" si="10"/>
        <v>1.5228426395939087E-2</v>
      </c>
      <c r="I59" s="330"/>
      <c r="J59" s="330"/>
      <c r="K59" s="330"/>
      <c r="M59" s="330"/>
      <c r="N59" s="330"/>
    </row>
    <row r="60" spans="1:19" s="296" customFormat="1" ht="13.9" thickBot="1" x14ac:dyDescent="0.35">
      <c r="A60" s="342" t="str">
        <f t="shared" si="5"/>
        <v>002839.SZ</v>
      </c>
      <c r="B60" s="343" t="str">
        <f t="shared" si="5"/>
        <v>张家港行</v>
      </c>
      <c r="C60" s="343">
        <f t="shared" si="6"/>
        <v>35.339363501315141</v>
      </c>
      <c r="D60" s="343">
        <f t="shared" si="7"/>
        <v>33.590828709505267</v>
      </c>
      <c r="E60" s="344">
        <f t="shared" si="8"/>
        <v>3.3257011751382861</v>
      </c>
      <c r="F60" s="344">
        <f t="shared" si="9"/>
        <v>2.9706024946009082</v>
      </c>
      <c r="G60" s="335">
        <f t="shared" si="10"/>
        <v>7.4183976261127599E-3</v>
      </c>
      <c r="I60" s="330"/>
      <c r="J60" s="330"/>
      <c r="K60" s="330"/>
      <c r="M60" s="330"/>
      <c r="N60" s="330"/>
    </row>
    <row r="61" spans="1:19" s="296" customFormat="1" x14ac:dyDescent="0.3">
      <c r="A61" s="345" t="s">
        <v>257</v>
      </c>
      <c r="B61" s="346"/>
      <c r="C61" s="347">
        <f>AVERAGE(C36:C51)</f>
        <v>7.5452394159553791</v>
      </c>
      <c r="D61" s="347">
        <f>AVERAGE(D36:D51)</f>
        <v>7.0711768190401205</v>
      </c>
      <c r="E61" s="347">
        <f>AVERAGE(E36:E51)</f>
        <v>1.0971604000985156</v>
      </c>
      <c r="F61" s="347">
        <f>AVERAGE(F36:F51)</f>
        <v>0.95294352250368397</v>
      </c>
      <c r="G61" s="348">
        <f>AVERAGE(G36:G51)</f>
        <v>3.0510213773015174E-2</v>
      </c>
      <c r="H61" s="297">
        <f>AVERAGE(G36:G60)</f>
        <v>2.5677439150825987E-2</v>
      </c>
      <c r="I61" s="330"/>
      <c r="J61" s="330"/>
      <c r="K61" s="330"/>
      <c r="L61" s="330"/>
      <c r="M61" s="330"/>
      <c r="N61" s="330"/>
    </row>
    <row r="62" spans="1:19" s="296" customFormat="1" x14ac:dyDescent="0.3">
      <c r="A62" s="349" t="s">
        <v>258</v>
      </c>
      <c r="B62" s="350"/>
      <c r="C62" s="333">
        <f>AVERAGE(C52:C60)</f>
        <v>17.752698357740719</v>
      </c>
      <c r="D62" s="333">
        <f t="shared" ref="D62:E62" si="11">AVERAGE(D52:D60)</f>
        <v>16.441685352934613</v>
      </c>
      <c r="E62" s="333">
        <f t="shared" si="11"/>
        <v>1.8322552896307005</v>
      </c>
      <c r="F62" s="333">
        <f>AVERAGE(F52:F60)</f>
        <v>1.6741743837273571</v>
      </c>
      <c r="G62" s="351">
        <f>AVERAGE(G52:G60)</f>
        <v>1.7085839822489644E-2</v>
      </c>
      <c r="I62" s="330"/>
      <c r="J62" s="330"/>
      <c r="K62" s="330"/>
    </row>
    <row r="63" spans="1:19" s="296" customFormat="1" x14ac:dyDescent="0.3">
      <c r="A63" s="349" t="s">
        <v>259</v>
      </c>
      <c r="B63" s="350"/>
      <c r="C63" s="333">
        <f>AVERAGE(C36:C39,C40)</f>
        <v>7.2623907714611828</v>
      </c>
      <c r="D63" s="333">
        <f>AVERAGE(D36:D39,D40)</f>
        <v>6.991043996510041</v>
      </c>
      <c r="E63" s="333">
        <f>AVERAGE(E36:E39,E40)</f>
        <v>1.0010854480801614</v>
      </c>
      <c r="F63" s="333">
        <f>AVERAGE(F36:F40)</f>
        <v>0.89998593230674884</v>
      </c>
      <c r="G63" s="352">
        <f>AVERAGE(G36:G39,G40)</f>
        <v>4.1434679994260523E-2</v>
      </c>
      <c r="I63" s="330"/>
      <c r="L63" s="330"/>
      <c r="M63" s="330"/>
      <c r="N63" s="330"/>
      <c r="O63" s="330"/>
      <c r="P63" s="330"/>
      <c r="Q63" s="330"/>
      <c r="R63" s="330"/>
      <c r="S63" s="330"/>
    </row>
    <row r="64" spans="1:19" s="296" customFormat="1" x14ac:dyDescent="0.3">
      <c r="A64" s="349" t="s">
        <v>53</v>
      </c>
      <c r="B64" s="350"/>
      <c r="C64" s="333">
        <f>AVERAGE(C46,C41:C47,C48)</f>
        <v>7.1815921525477586</v>
      </c>
      <c r="D64" s="333">
        <f>AVERAGE(D46,D41:D47,D48)</f>
        <v>6.8162813588403228</v>
      </c>
      <c r="E64" s="333">
        <f>AVERAGE(E46,E41:E47,E48)</f>
        <v>1.0291740878822004</v>
      </c>
      <c r="F64" s="333">
        <f>AVERAGE(F41:F48)</f>
        <v>0.91503903652930896</v>
      </c>
      <c r="G64" s="352">
        <f>AVERAGE(G46,G41:G47,G48)</f>
        <v>2.4069525242704684E-2</v>
      </c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</row>
    <row r="65" spans="1:19" s="296" customFormat="1" x14ac:dyDescent="0.3">
      <c r="A65" s="349" t="s">
        <v>260</v>
      </c>
      <c r="B65" s="350"/>
      <c r="C65" s="333">
        <f>AVERAGE(C49:C55)</f>
        <v>9.5332051976675753</v>
      </c>
      <c r="D65" s="333">
        <f>AVERAGE(D49:D55)</f>
        <v>8.377890540860669</v>
      </c>
      <c r="E65" s="333">
        <f>AVERAGE(E49:E55)</f>
        <v>1.3472348020951486</v>
      </c>
      <c r="F65" s="333">
        <f>AVERAGE(F49:F55)</f>
        <v>1.1690098623513894</v>
      </c>
      <c r="G65" s="352">
        <f>AVERAGE(G49:G55)</f>
        <v>2.5326058938442329E-2</v>
      </c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</row>
    <row r="66" spans="1:19" s="296" customFormat="1" ht="13.9" thickBot="1" x14ac:dyDescent="0.35">
      <c r="A66" s="353" t="s">
        <v>261</v>
      </c>
      <c r="B66" s="354"/>
      <c r="C66" s="355">
        <f>AVERAGE(C56:C60)</f>
        <v>23.810543070666331</v>
      </c>
      <c r="D66" s="355">
        <f t="shared" ref="D66:E66" si="12">AVERAGE(D56:D60)</f>
        <v>22.436432059789546</v>
      </c>
      <c r="E66" s="355">
        <f t="shared" si="12"/>
        <v>2.2407132779183696</v>
      </c>
      <c r="F66" s="355">
        <f>AVERAGE(F56:F60)</f>
        <v>2.0622709646754438</v>
      </c>
      <c r="G66" s="356">
        <f>AVERAGE(G56:G60)</f>
        <v>1.3010393982021215E-2</v>
      </c>
      <c r="I66" s="330"/>
      <c r="J66" s="330"/>
      <c r="K66" s="330"/>
      <c r="M66" s="330"/>
      <c r="N66" s="330"/>
      <c r="O66" s="330"/>
      <c r="P66" s="330"/>
      <c r="Q66" s="330"/>
      <c r="R66" s="330"/>
      <c r="S66" s="330"/>
    </row>
    <row r="67" spans="1:19" s="296" customFormat="1" x14ac:dyDescent="0.3">
      <c r="A67" s="357"/>
      <c r="B67" s="357"/>
      <c r="C67" s="357"/>
      <c r="I67" s="330"/>
      <c r="J67" s="330"/>
      <c r="K67" s="330"/>
      <c r="M67" s="330"/>
      <c r="N67" s="330"/>
      <c r="O67" s="330"/>
      <c r="P67" s="330"/>
      <c r="Q67" s="330"/>
      <c r="R67" s="330"/>
      <c r="S67" s="330"/>
    </row>
    <row r="68" spans="1:19" s="296" customFormat="1" x14ac:dyDescent="0.3">
      <c r="A68" s="357"/>
      <c r="B68" s="357"/>
      <c r="C68" s="357"/>
      <c r="I68" s="330"/>
      <c r="K68" s="330"/>
      <c r="M68" s="330"/>
      <c r="N68" s="330"/>
      <c r="O68" s="330"/>
      <c r="P68" s="330"/>
      <c r="Q68" s="330"/>
      <c r="R68" s="330"/>
      <c r="S68" s="330"/>
    </row>
    <row r="69" spans="1:19" s="296" customFormat="1" x14ac:dyDescent="0.3">
      <c r="A69" s="357"/>
      <c r="B69" s="357"/>
      <c r="C69" s="357"/>
      <c r="I69" s="330"/>
      <c r="J69" s="330"/>
      <c r="K69" s="330"/>
      <c r="M69" s="330"/>
      <c r="N69" s="330"/>
      <c r="O69" s="330"/>
      <c r="P69" s="330"/>
      <c r="Q69" s="330"/>
      <c r="R69" s="330"/>
      <c r="S69" s="330"/>
    </row>
    <row r="70" spans="1:19" s="296" customFormat="1" x14ac:dyDescent="0.3">
      <c r="A70" s="357"/>
      <c r="B70" s="357"/>
      <c r="C70" s="357"/>
      <c r="I70" s="330"/>
      <c r="J70" s="330"/>
      <c r="K70" s="330"/>
      <c r="M70" s="330"/>
      <c r="N70" s="330"/>
      <c r="O70" s="330"/>
      <c r="P70" s="330"/>
      <c r="Q70" s="330"/>
      <c r="R70" s="330"/>
      <c r="S70" s="330"/>
    </row>
    <row r="71" spans="1:19" s="296" customFormat="1" x14ac:dyDescent="0.3">
      <c r="A71" s="357"/>
      <c r="B71" s="357"/>
      <c r="C71" s="357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</row>
    <row r="72" spans="1:19" s="296" customFormat="1" x14ac:dyDescent="0.3">
      <c r="A72" s="357"/>
      <c r="B72" s="357"/>
      <c r="C72" s="357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</row>
    <row r="73" spans="1:19" s="296" customFormat="1" x14ac:dyDescent="0.3">
      <c r="A73" s="357"/>
      <c r="B73" s="357"/>
      <c r="C73" s="357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</row>
    <row r="74" spans="1:19" s="296" customFormat="1" x14ac:dyDescent="0.3">
      <c r="A74" s="357"/>
      <c r="B74" s="357"/>
      <c r="C74" s="357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</row>
    <row r="75" spans="1:19" s="296" customFormat="1" x14ac:dyDescent="0.3">
      <c r="A75" s="357"/>
      <c r="B75" s="357"/>
      <c r="C75" s="357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</row>
    <row r="76" spans="1:19" s="296" customFormat="1" x14ac:dyDescent="0.3">
      <c r="A76" s="357"/>
      <c r="B76" s="357"/>
      <c r="C76" s="357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</row>
    <row r="77" spans="1:19" s="296" customFormat="1" x14ac:dyDescent="0.3">
      <c r="A77" s="357"/>
      <c r="B77" s="357"/>
      <c r="C77" s="357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</row>
    <row r="78" spans="1:19" s="296" customFormat="1" x14ac:dyDescent="0.3">
      <c r="A78" s="357"/>
      <c r="B78" s="357"/>
      <c r="C78" s="357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</row>
    <row r="79" spans="1:19" s="296" customFormat="1" x14ac:dyDescent="0.3">
      <c r="A79" s="357"/>
      <c r="B79" s="357"/>
      <c r="C79" s="357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</row>
    <row r="80" spans="1:19" s="296" customFormat="1" x14ac:dyDescent="0.3">
      <c r="A80" s="357"/>
      <c r="B80" s="357"/>
      <c r="C80" s="357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</row>
    <row r="81" spans="1:19" s="296" customFormat="1" x14ac:dyDescent="0.3">
      <c r="A81" s="357"/>
      <c r="B81" s="357"/>
      <c r="C81" s="357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</row>
    <row r="82" spans="1:19" s="296" customFormat="1" x14ac:dyDescent="0.3">
      <c r="A82" s="357"/>
      <c r="B82" s="357"/>
      <c r="C82" s="357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</row>
    <row r="83" spans="1:19" s="296" customFormat="1" x14ac:dyDescent="0.3">
      <c r="A83" s="357"/>
      <c r="B83" s="357"/>
      <c r="C83" s="357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</row>
    <row r="84" spans="1:19" s="296" customFormat="1" x14ac:dyDescent="0.3">
      <c r="A84" s="357"/>
      <c r="B84" s="357"/>
      <c r="C84" s="357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</row>
    <row r="85" spans="1:19" s="296" customFormat="1" x14ac:dyDescent="0.3">
      <c r="A85" s="357"/>
      <c r="B85" s="357"/>
      <c r="C85" s="357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</row>
    <row r="86" spans="1:19" s="296" customFormat="1" x14ac:dyDescent="0.3">
      <c r="A86" s="357"/>
      <c r="B86" s="357"/>
      <c r="C86" s="357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</row>
    <row r="87" spans="1:19" s="296" customFormat="1" x14ac:dyDescent="0.3">
      <c r="A87" s="357"/>
      <c r="B87" s="357"/>
      <c r="C87" s="357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</row>
    <row r="88" spans="1:19" s="296" customFormat="1" x14ac:dyDescent="0.3">
      <c r="A88" s="357"/>
      <c r="B88" s="357"/>
      <c r="C88" s="357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</row>
    <row r="89" spans="1:19" s="296" customFormat="1" x14ac:dyDescent="0.3">
      <c r="A89" s="357"/>
      <c r="B89" s="357"/>
      <c r="C89" s="357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</row>
    <row r="90" spans="1:19" s="296" customFormat="1" x14ac:dyDescent="0.3">
      <c r="A90" s="357"/>
      <c r="B90" s="357"/>
      <c r="C90" s="357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</row>
  </sheetData>
  <mergeCells count="5">
    <mergeCell ref="A34:A35"/>
    <mergeCell ref="B34:B35"/>
    <mergeCell ref="C34:D34"/>
    <mergeCell ref="E34:F34"/>
    <mergeCell ref="G34:G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4"/>
  <sheetViews>
    <sheetView workbookViewId="0">
      <pane ySplit="1" topLeftCell="A32" activePane="bottomLeft" state="frozen"/>
      <selection pane="bottomLeft" activeCell="I31" sqref="I31"/>
    </sheetView>
  </sheetViews>
  <sheetFormatPr defaultRowHeight="13.5" x14ac:dyDescent="0.3"/>
  <cols>
    <col min="2" max="2" width="26.1328125" customWidth="1"/>
    <col min="3" max="3" width="13.265625" customWidth="1"/>
    <col min="4" max="15" width="12.46484375" customWidth="1"/>
  </cols>
  <sheetData>
    <row r="1" spans="1:15" x14ac:dyDescent="0.3">
      <c r="B1" s="1" t="s">
        <v>202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</row>
    <row r="2" spans="1:15" x14ac:dyDescent="0.3">
      <c r="A2" s="201">
        <v>42400</v>
      </c>
      <c r="B2" s="203">
        <v>10677.83</v>
      </c>
      <c r="C2" s="203">
        <v>1700</v>
      </c>
      <c r="D2" s="203">
        <v>1700</v>
      </c>
      <c r="E2" s="203">
        <v>0</v>
      </c>
      <c r="F2" s="203">
        <v>0</v>
      </c>
      <c r="G2" s="203">
        <v>0</v>
      </c>
      <c r="H2" s="203">
        <v>7101.3</v>
      </c>
      <c r="I2" s="203">
        <v>3335.1</v>
      </c>
      <c r="J2" s="203">
        <v>0</v>
      </c>
      <c r="K2" s="203">
        <v>480</v>
      </c>
      <c r="L2" s="203">
        <v>764</v>
      </c>
      <c r="M2" s="203">
        <v>557.6</v>
      </c>
      <c r="N2" s="203">
        <v>2714</v>
      </c>
      <c r="O2" s="203">
        <v>155.43</v>
      </c>
    </row>
    <row r="3" spans="1:15" x14ac:dyDescent="0.3">
      <c r="A3" s="201">
        <v>42429</v>
      </c>
      <c r="B3" s="203">
        <v>7925.19</v>
      </c>
      <c r="C3" s="203">
        <v>2567.5100000000002</v>
      </c>
      <c r="D3" s="203">
        <v>900</v>
      </c>
      <c r="E3" s="203">
        <v>0</v>
      </c>
      <c r="F3" s="203">
        <v>1667.51</v>
      </c>
      <c r="G3" s="203">
        <v>0</v>
      </c>
      <c r="H3" s="203">
        <v>10009.200000000001</v>
      </c>
      <c r="I3" s="203">
        <v>2160</v>
      </c>
      <c r="J3" s="203">
        <v>0</v>
      </c>
      <c r="K3" s="203">
        <v>250</v>
      </c>
      <c r="L3" s="203">
        <v>76.8</v>
      </c>
      <c r="M3" s="203">
        <v>461</v>
      </c>
      <c r="N3" s="203">
        <v>1663</v>
      </c>
      <c r="O3" s="203">
        <v>77.080799999999996</v>
      </c>
    </row>
    <row r="4" spans="1:15" x14ac:dyDescent="0.3">
      <c r="A4" s="201">
        <v>42460</v>
      </c>
      <c r="B4" s="203">
        <v>22112.336800000001</v>
      </c>
      <c r="C4" s="203">
        <v>9386.7224000000006</v>
      </c>
      <c r="D4" s="203">
        <v>1500</v>
      </c>
      <c r="E4" s="203">
        <v>0</v>
      </c>
      <c r="F4" s="203">
        <v>7886.7223999999997</v>
      </c>
      <c r="G4" s="203">
        <v>0</v>
      </c>
      <c r="H4" s="203">
        <v>12273.5</v>
      </c>
      <c r="I4" s="203">
        <v>4070.1</v>
      </c>
      <c r="J4" s="203">
        <v>0</v>
      </c>
      <c r="K4" s="203">
        <v>925</v>
      </c>
      <c r="L4" s="203">
        <v>1076.8</v>
      </c>
      <c r="M4" s="203">
        <v>1134.3</v>
      </c>
      <c r="N4" s="203">
        <v>3228.1</v>
      </c>
      <c r="O4" s="203">
        <v>186.31440000000001</v>
      </c>
    </row>
    <row r="5" spans="1:15" x14ac:dyDescent="0.3">
      <c r="A5" s="201">
        <v>42490</v>
      </c>
      <c r="B5" s="203">
        <v>22962.7176</v>
      </c>
      <c r="C5" s="203">
        <v>13528.155199999999</v>
      </c>
      <c r="D5" s="203">
        <v>2482</v>
      </c>
      <c r="E5" s="203">
        <v>400</v>
      </c>
      <c r="F5" s="203">
        <v>10646.155199999999</v>
      </c>
      <c r="G5" s="203">
        <v>0</v>
      </c>
      <c r="H5" s="203">
        <v>7849.6</v>
      </c>
      <c r="I5" s="203">
        <v>3590</v>
      </c>
      <c r="J5" s="203">
        <v>0</v>
      </c>
      <c r="K5" s="203">
        <v>70</v>
      </c>
      <c r="L5" s="203">
        <v>785.2</v>
      </c>
      <c r="M5" s="203">
        <v>548</v>
      </c>
      <c r="N5" s="203">
        <v>2641.5</v>
      </c>
      <c r="O5" s="203">
        <v>195.66239999999999</v>
      </c>
    </row>
    <row r="6" spans="1:15" x14ac:dyDescent="0.3">
      <c r="A6" s="201">
        <v>42521</v>
      </c>
      <c r="B6" s="203">
        <v>15465.9866</v>
      </c>
      <c r="C6" s="203">
        <v>8083.1280999999999</v>
      </c>
      <c r="D6" s="203">
        <v>2812.1</v>
      </c>
      <c r="E6" s="203">
        <v>0</v>
      </c>
      <c r="F6" s="203">
        <v>5271.0281000000004</v>
      </c>
      <c r="G6" s="203">
        <v>0</v>
      </c>
      <c r="H6" s="203">
        <v>11412.5</v>
      </c>
      <c r="I6" s="203">
        <v>3957.1</v>
      </c>
      <c r="J6" s="203">
        <v>0</v>
      </c>
      <c r="K6" s="203">
        <v>151</v>
      </c>
      <c r="L6" s="203">
        <v>186.3</v>
      </c>
      <c r="M6" s="203">
        <v>207.6</v>
      </c>
      <c r="N6" s="203">
        <v>2082</v>
      </c>
      <c r="O6" s="203">
        <v>88.858500000000006</v>
      </c>
    </row>
    <row r="7" spans="1:15" x14ac:dyDescent="0.3">
      <c r="A7" s="201">
        <v>42551</v>
      </c>
      <c r="B7" s="203">
        <v>20558.4781</v>
      </c>
      <c r="C7" s="203">
        <v>13567.079299999999</v>
      </c>
      <c r="D7" s="203">
        <v>2883.5</v>
      </c>
      <c r="E7" s="203">
        <v>400</v>
      </c>
      <c r="F7" s="203">
        <v>10283.579299999999</v>
      </c>
      <c r="G7" s="203">
        <v>0</v>
      </c>
      <c r="H7" s="203">
        <v>11569.7</v>
      </c>
      <c r="I7" s="203">
        <v>2870</v>
      </c>
      <c r="J7" s="203">
        <v>0</v>
      </c>
      <c r="K7" s="203">
        <v>90</v>
      </c>
      <c r="L7" s="203">
        <v>367.4</v>
      </c>
      <c r="M7" s="203">
        <v>337.05</v>
      </c>
      <c r="N7" s="203">
        <v>2078.4</v>
      </c>
      <c r="O7" s="203">
        <v>295.34879999999998</v>
      </c>
    </row>
    <row r="8" spans="1:15" x14ac:dyDescent="0.3">
      <c r="A8" s="201">
        <v>42582</v>
      </c>
      <c r="B8" s="203">
        <v>14663.861500000001</v>
      </c>
      <c r="C8" s="203">
        <v>7177.3554999999997</v>
      </c>
      <c r="D8" s="203">
        <v>2830.1</v>
      </c>
      <c r="E8" s="203">
        <v>391.89420000000001</v>
      </c>
      <c r="F8" s="203">
        <v>3955.3613</v>
      </c>
      <c r="G8" s="203">
        <v>0</v>
      </c>
      <c r="H8" s="203">
        <v>10984.2</v>
      </c>
      <c r="I8" s="203">
        <v>3217.1</v>
      </c>
      <c r="J8" s="203">
        <v>0</v>
      </c>
      <c r="K8" s="203">
        <v>425</v>
      </c>
      <c r="L8" s="203">
        <v>507.4</v>
      </c>
      <c r="M8" s="203">
        <v>369.3</v>
      </c>
      <c r="N8" s="203">
        <v>2084</v>
      </c>
      <c r="O8" s="203">
        <v>74.305999999999997</v>
      </c>
    </row>
    <row r="9" spans="1:15" x14ac:dyDescent="0.3">
      <c r="A9" s="201">
        <v>42613</v>
      </c>
      <c r="B9" s="203">
        <v>20884.5</v>
      </c>
      <c r="C9" s="203">
        <v>12217.6855</v>
      </c>
      <c r="D9" s="203">
        <v>3423.2</v>
      </c>
      <c r="E9" s="203">
        <v>400</v>
      </c>
      <c r="F9" s="203">
        <v>8394.4855000000007</v>
      </c>
      <c r="G9" s="203">
        <v>0</v>
      </c>
      <c r="H9" s="203">
        <v>12014</v>
      </c>
      <c r="I9" s="203">
        <v>2836</v>
      </c>
      <c r="J9" s="203">
        <v>0</v>
      </c>
      <c r="K9" s="203">
        <v>241</v>
      </c>
      <c r="L9" s="203">
        <v>539.20000000000005</v>
      </c>
      <c r="M9" s="203">
        <v>781.3</v>
      </c>
      <c r="N9" s="203">
        <v>2438.9</v>
      </c>
      <c r="O9" s="203">
        <v>139.8133</v>
      </c>
    </row>
    <row r="10" spans="1:15" x14ac:dyDescent="0.3">
      <c r="A10" s="201">
        <v>42643</v>
      </c>
      <c r="B10" s="203">
        <v>12656.6322</v>
      </c>
      <c r="C10" s="203">
        <v>5800.5601999999999</v>
      </c>
      <c r="D10" s="203">
        <v>3066</v>
      </c>
      <c r="E10" s="203">
        <v>0</v>
      </c>
      <c r="F10" s="203">
        <v>2734.5601999999999</v>
      </c>
      <c r="G10" s="203">
        <v>0</v>
      </c>
      <c r="H10" s="203">
        <v>13096.2</v>
      </c>
      <c r="I10" s="203">
        <v>1521.1</v>
      </c>
      <c r="J10" s="203">
        <v>0</v>
      </c>
      <c r="K10" s="203">
        <v>20</v>
      </c>
      <c r="L10" s="203">
        <v>537.6</v>
      </c>
      <c r="M10" s="203">
        <v>548.1</v>
      </c>
      <c r="N10" s="203">
        <v>1967.8</v>
      </c>
      <c r="O10" s="203">
        <v>472.97199999999998</v>
      </c>
    </row>
    <row r="11" spans="1:15" x14ac:dyDescent="0.3">
      <c r="A11" s="201">
        <v>42674</v>
      </c>
      <c r="B11" s="203">
        <v>14191.466700000001</v>
      </c>
      <c r="C11" s="203">
        <v>7217.6734999999999</v>
      </c>
      <c r="D11" s="203">
        <v>2065.5</v>
      </c>
      <c r="E11" s="203">
        <v>400</v>
      </c>
      <c r="F11" s="203">
        <v>4752.1734999999999</v>
      </c>
      <c r="G11" s="203">
        <v>0</v>
      </c>
      <c r="H11" s="203">
        <v>8776.4</v>
      </c>
      <c r="I11" s="203">
        <v>1815</v>
      </c>
      <c r="J11" s="203">
        <v>0</v>
      </c>
      <c r="K11" s="203">
        <v>240</v>
      </c>
      <c r="L11" s="203">
        <v>432.6</v>
      </c>
      <c r="M11" s="203">
        <v>390</v>
      </c>
      <c r="N11" s="203">
        <v>1937.6</v>
      </c>
      <c r="O11" s="203">
        <v>306.39319999999998</v>
      </c>
    </row>
    <row r="12" spans="1:15" x14ac:dyDescent="0.3">
      <c r="A12" s="201">
        <v>42704</v>
      </c>
      <c r="B12" s="203">
        <v>15583.058000000001</v>
      </c>
      <c r="C12" s="203">
        <v>5954.5214999999998</v>
      </c>
      <c r="D12" s="203">
        <v>2110.9</v>
      </c>
      <c r="E12" s="203">
        <v>0</v>
      </c>
      <c r="F12" s="203">
        <v>3843.6215000000002</v>
      </c>
      <c r="G12" s="203">
        <v>0</v>
      </c>
      <c r="H12" s="203">
        <v>10946.7</v>
      </c>
      <c r="I12" s="203">
        <v>2294</v>
      </c>
      <c r="J12" s="203">
        <v>0</v>
      </c>
      <c r="K12" s="203">
        <v>740</v>
      </c>
      <c r="L12" s="203">
        <v>500.5</v>
      </c>
      <c r="M12" s="203">
        <v>638.5</v>
      </c>
      <c r="N12" s="203">
        <v>3172.8</v>
      </c>
      <c r="O12" s="203">
        <v>523.03650000000005</v>
      </c>
    </row>
    <row r="13" spans="1:15" x14ac:dyDescent="0.3">
      <c r="A13" s="201">
        <v>42735</v>
      </c>
      <c r="B13" s="203">
        <v>8183.14</v>
      </c>
      <c r="C13" s="203">
        <v>2685.7064</v>
      </c>
      <c r="D13" s="203">
        <v>1692.5</v>
      </c>
      <c r="E13" s="203">
        <v>0</v>
      </c>
      <c r="F13" s="203">
        <v>993.20640000000003</v>
      </c>
      <c r="G13" s="203">
        <v>0</v>
      </c>
      <c r="H13" s="203">
        <v>13697.7</v>
      </c>
      <c r="I13" s="203">
        <v>1864.5</v>
      </c>
      <c r="J13" s="203">
        <v>0</v>
      </c>
      <c r="K13" s="203">
        <v>25</v>
      </c>
      <c r="L13" s="203">
        <v>143.9</v>
      </c>
      <c r="M13" s="203">
        <v>110.2</v>
      </c>
      <c r="N13" s="203">
        <v>1186.8</v>
      </c>
      <c r="O13" s="203">
        <v>975.73149999999998</v>
      </c>
    </row>
    <row r="14" spans="1:15" x14ac:dyDescent="0.3">
      <c r="A14" s="201">
        <v>42766</v>
      </c>
      <c r="B14" s="203">
        <v>5923.47</v>
      </c>
      <c r="C14" s="203">
        <v>1360</v>
      </c>
      <c r="D14" s="203">
        <v>1360</v>
      </c>
      <c r="E14" s="203">
        <v>0</v>
      </c>
      <c r="F14" s="203">
        <v>0</v>
      </c>
      <c r="G14" s="203">
        <v>0</v>
      </c>
      <c r="H14" s="203">
        <v>10006.200000000001</v>
      </c>
      <c r="I14" s="203">
        <v>2750.5</v>
      </c>
      <c r="J14" s="203">
        <v>0</v>
      </c>
      <c r="K14" s="203">
        <v>0</v>
      </c>
      <c r="L14" s="203">
        <v>16</v>
      </c>
      <c r="M14" s="203">
        <v>183.5</v>
      </c>
      <c r="N14" s="203">
        <v>1167.5</v>
      </c>
      <c r="O14" s="203">
        <v>259.76940000000002</v>
      </c>
    </row>
    <row r="15" spans="1:15" x14ac:dyDescent="0.3">
      <c r="A15" s="201">
        <v>42794</v>
      </c>
      <c r="B15" s="203">
        <v>6655.0613000000003</v>
      </c>
      <c r="C15" s="203">
        <v>1845.82</v>
      </c>
      <c r="D15" s="203">
        <v>1700</v>
      </c>
      <c r="E15" s="203">
        <v>0</v>
      </c>
      <c r="F15" s="203">
        <v>145.82</v>
      </c>
      <c r="G15" s="203">
        <v>0</v>
      </c>
      <c r="H15" s="203">
        <v>19368.3</v>
      </c>
      <c r="I15" s="203">
        <v>2201</v>
      </c>
      <c r="J15" s="203">
        <v>0</v>
      </c>
      <c r="K15" s="203">
        <v>454</v>
      </c>
      <c r="L15" s="203">
        <v>39.4</v>
      </c>
      <c r="M15" s="203">
        <v>183.3</v>
      </c>
      <c r="N15" s="203">
        <v>1222</v>
      </c>
      <c r="O15" s="203">
        <v>186.1413</v>
      </c>
    </row>
    <row r="16" spans="1:15" x14ac:dyDescent="0.3">
      <c r="A16" s="201">
        <v>42825</v>
      </c>
      <c r="B16" s="203">
        <v>14845.99</v>
      </c>
      <c r="C16" s="203">
        <v>6199.2340999999997</v>
      </c>
      <c r="D16" s="203">
        <v>1600</v>
      </c>
      <c r="E16" s="203">
        <v>0</v>
      </c>
      <c r="F16" s="203">
        <v>4599.2340999999997</v>
      </c>
      <c r="G16" s="203">
        <v>0</v>
      </c>
      <c r="H16" s="203">
        <v>20654.3</v>
      </c>
      <c r="I16" s="203">
        <v>3365</v>
      </c>
      <c r="J16" s="203">
        <v>0</v>
      </c>
      <c r="K16" s="203">
        <v>360</v>
      </c>
      <c r="L16" s="203">
        <v>137.80000000000001</v>
      </c>
      <c r="M16" s="203">
        <v>568.5</v>
      </c>
      <c r="N16" s="203">
        <v>1752.6</v>
      </c>
      <c r="O16" s="203">
        <v>314.02519999999998</v>
      </c>
    </row>
    <row r="17" spans="1:15" x14ac:dyDescent="0.3">
      <c r="A17" s="201">
        <v>42855</v>
      </c>
      <c r="B17" s="203">
        <v>14565.444600000001</v>
      </c>
      <c r="C17" s="203">
        <v>6084.0154000000002</v>
      </c>
      <c r="D17" s="203">
        <v>2388.8000000000002</v>
      </c>
      <c r="E17" s="203">
        <v>446.12610000000001</v>
      </c>
      <c r="F17" s="203">
        <v>3249.0893000000001</v>
      </c>
      <c r="G17" s="203">
        <v>0</v>
      </c>
      <c r="H17" s="203">
        <v>12571.3</v>
      </c>
      <c r="I17" s="203">
        <v>3044.4</v>
      </c>
      <c r="J17" s="203">
        <v>0</v>
      </c>
      <c r="K17" s="203">
        <v>950</v>
      </c>
      <c r="L17" s="203">
        <v>414.1</v>
      </c>
      <c r="M17" s="203">
        <v>662</v>
      </c>
      <c r="N17" s="203">
        <v>1552.6</v>
      </c>
      <c r="O17" s="203">
        <v>241.0292</v>
      </c>
    </row>
    <row r="18" spans="1:15" x14ac:dyDescent="0.3">
      <c r="A18" s="201">
        <v>42886</v>
      </c>
      <c r="B18" s="203">
        <v>14212.96</v>
      </c>
      <c r="C18" s="203">
        <v>8076.3442999999997</v>
      </c>
      <c r="D18" s="203">
        <v>2591.5</v>
      </c>
      <c r="E18" s="203">
        <v>0</v>
      </c>
      <c r="F18" s="203">
        <v>5484.8442999999997</v>
      </c>
      <c r="G18" s="203">
        <v>0</v>
      </c>
      <c r="H18" s="203">
        <v>12469.9</v>
      </c>
      <c r="I18" s="203">
        <v>2600</v>
      </c>
      <c r="J18" s="203">
        <v>0</v>
      </c>
      <c r="K18" s="203">
        <v>270</v>
      </c>
      <c r="L18" s="203">
        <v>58.6</v>
      </c>
      <c r="M18" s="203">
        <v>110.5</v>
      </c>
      <c r="N18" s="203">
        <v>1140.4000000000001</v>
      </c>
      <c r="O18" s="203">
        <v>644.61620000000005</v>
      </c>
    </row>
    <row r="19" spans="1:15" x14ac:dyDescent="0.3">
      <c r="A19" s="201">
        <v>42887</v>
      </c>
      <c r="B19" s="215">
        <v>14810.0154</v>
      </c>
      <c r="C19">
        <v>8696.5208999999995</v>
      </c>
      <c r="D19">
        <v>3209.1</v>
      </c>
      <c r="E19">
        <v>356.6601</v>
      </c>
      <c r="F19">
        <v>5130.7608</v>
      </c>
      <c r="G19">
        <v>0</v>
      </c>
      <c r="H19" s="203">
        <v>20155.3</v>
      </c>
      <c r="I19">
        <v>2211.9</v>
      </c>
      <c r="J19" s="215">
        <v>0</v>
      </c>
      <c r="K19" s="215">
        <v>13</v>
      </c>
      <c r="L19" s="215">
        <v>225.7</v>
      </c>
      <c r="M19" s="215">
        <v>247.5</v>
      </c>
      <c r="N19" s="215">
        <v>2028.5</v>
      </c>
      <c r="O19" s="215">
        <v>260.69450000000001</v>
      </c>
    </row>
    <row r="20" spans="1:15" s="1" customFormat="1" x14ac:dyDescent="0.3">
      <c r="A20" s="201">
        <v>42947</v>
      </c>
      <c r="B20" s="215">
        <v>19567.356899999999</v>
      </c>
      <c r="C20" s="1">
        <v>11479.192300000001</v>
      </c>
      <c r="D20" s="1">
        <v>2685.3</v>
      </c>
      <c r="E20" s="1">
        <v>340.81259999999997</v>
      </c>
      <c r="F20" s="1">
        <v>8453.0797000000002</v>
      </c>
      <c r="G20" s="1">
        <v>0</v>
      </c>
      <c r="H20" s="203">
        <v>15636.1</v>
      </c>
      <c r="I20" s="1">
        <v>2861.5</v>
      </c>
      <c r="J20" s="215"/>
      <c r="K20" s="215">
        <v>520</v>
      </c>
      <c r="L20" s="215">
        <v>660.95</v>
      </c>
      <c r="M20" s="215">
        <v>406.8</v>
      </c>
      <c r="N20" s="215">
        <v>1834.5</v>
      </c>
      <c r="O20" s="215">
        <v>126.7146</v>
      </c>
    </row>
    <row r="21" spans="1:15" s="1" customFormat="1" x14ac:dyDescent="0.3">
      <c r="B21" s="206">
        <f>B20+4354</f>
        <v>23921.356899999999</v>
      </c>
    </row>
    <row r="22" spans="1:15" s="205" customFormat="1" x14ac:dyDescent="0.3">
      <c r="B22" s="205">
        <f>B19-B18</f>
        <v>597.0554000000011</v>
      </c>
      <c r="C22" s="205">
        <f>C18-C17</f>
        <v>1992.3288999999995</v>
      </c>
      <c r="E22" s="206">
        <f>D19+E19</f>
        <v>3565.7601</v>
      </c>
      <c r="F22" s="207">
        <f>F20-F19</f>
        <v>3322.3189000000002</v>
      </c>
      <c r="I22" s="208">
        <f>I20-I19</f>
        <v>649.59999999999991</v>
      </c>
      <c r="L22" s="208">
        <f>L20-L19</f>
        <v>435.25000000000006</v>
      </c>
      <c r="M22" s="208">
        <f t="shared" ref="M22:N22" si="0">M18-M17</f>
        <v>-551.5</v>
      </c>
      <c r="N22" s="208">
        <f t="shared" si="0"/>
        <v>-412.19999999999982</v>
      </c>
      <c r="O22" s="208">
        <f>O20-O19</f>
        <v>-133.97989999999999</v>
      </c>
    </row>
    <row r="23" spans="1:15" s="1" customFormat="1" x14ac:dyDescent="0.3">
      <c r="B23" s="205">
        <f>B20-B19</f>
        <v>4757.3414999999986</v>
      </c>
      <c r="E23" s="206">
        <f>D20+E20</f>
        <v>3026.1126000000004</v>
      </c>
    </row>
    <row r="24" spans="1:15" s="1" customFormat="1" x14ac:dyDescent="0.3">
      <c r="E24" s="206">
        <f>E23-E22</f>
        <v>-539.64749999999958</v>
      </c>
    </row>
    <row r="25" spans="1:15" s="1" customFormat="1" x14ac:dyDescent="0.3">
      <c r="E25" s="206"/>
    </row>
    <row r="26" spans="1:15" s="205" customFormat="1" x14ac:dyDescent="0.3">
      <c r="B26" s="205">
        <f>B18-B6</f>
        <v>-1253.0266000000011</v>
      </c>
      <c r="C26" s="205">
        <f t="shared" ref="C26:O26" si="1">C18-C6</f>
        <v>-6.7838000000001557</v>
      </c>
      <c r="D26" s="205">
        <f t="shared" si="1"/>
        <v>-220.59999999999991</v>
      </c>
      <c r="E26" s="205">
        <f t="shared" si="1"/>
        <v>0</v>
      </c>
      <c r="F26" s="205">
        <f t="shared" si="1"/>
        <v>213.8161999999993</v>
      </c>
      <c r="G26" s="205">
        <f t="shared" si="1"/>
        <v>0</v>
      </c>
      <c r="H26" s="205">
        <f t="shared" si="1"/>
        <v>1057.3999999999996</v>
      </c>
      <c r="I26" s="205">
        <f t="shared" si="1"/>
        <v>-1357.1</v>
      </c>
      <c r="J26" s="205">
        <f t="shared" si="1"/>
        <v>0</v>
      </c>
      <c r="K26" s="205">
        <f t="shared" si="1"/>
        <v>119</v>
      </c>
      <c r="L26" s="205">
        <f t="shared" si="1"/>
        <v>-127.70000000000002</v>
      </c>
      <c r="M26" s="205">
        <f t="shared" si="1"/>
        <v>-97.1</v>
      </c>
      <c r="N26" s="205">
        <f t="shared" si="1"/>
        <v>-941.59999999999991</v>
      </c>
      <c r="O26" s="205">
        <f t="shared" si="1"/>
        <v>555.7577</v>
      </c>
    </row>
    <row r="27" spans="1:15" s="1" customFormat="1" x14ac:dyDescent="0.3">
      <c r="B27" s="205">
        <f>B19-B7</f>
        <v>-5748.4627</v>
      </c>
      <c r="C27" s="205">
        <f>C19-C7</f>
        <v>-4870.5583999999999</v>
      </c>
      <c r="D27" s="205">
        <f t="shared" ref="D27:O28" si="2">D19-D7</f>
        <v>325.59999999999991</v>
      </c>
      <c r="E27" s="205">
        <f t="shared" si="2"/>
        <v>-43.3399</v>
      </c>
      <c r="F27" s="216">
        <f t="shared" si="2"/>
        <v>-5152.8184999999994</v>
      </c>
      <c r="G27" s="205">
        <f t="shared" si="2"/>
        <v>0</v>
      </c>
      <c r="H27" s="205">
        <f>H19-H7</f>
        <v>8585.5999999999985</v>
      </c>
      <c r="I27" s="205">
        <f t="shared" si="2"/>
        <v>-658.09999999999991</v>
      </c>
      <c r="J27" s="205">
        <f t="shared" si="2"/>
        <v>0</v>
      </c>
      <c r="K27" s="205">
        <f t="shared" si="2"/>
        <v>-77</v>
      </c>
      <c r="L27" s="205">
        <f t="shared" si="2"/>
        <v>-141.69999999999999</v>
      </c>
      <c r="M27" s="205">
        <f t="shared" si="2"/>
        <v>-89.550000000000011</v>
      </c>
      <c r="N27" s="205">
        <f t="shared" si="2"/>
        <v>-49.900000000000091</v>
      </c>
      <c r="O27" s="205">
        <f t="shared" si="2"/>
        <v>-34.654299999999978</v>
      </c>
    </row>
    <row r="28" spans="1:15" s="1" customFormat="1" x14ac:dyDescent="0.3">
      <c r="B28" s="205">
        <f>B20-B8</f>
        <v>4903.495399999998</v>
      </c>
      <c r="C28" s="205">
        <f>C20-C8</f>
        <v>4301.8368000000009</v>
      </c>
      <c r="D28" s="205">
        <f t="shared" si="2"/>
        <v>-144.79999999999973</v>
      </c>
      <c r="E28" s="205">
        <f t="shared" si="2"/>
        <v>-51.081600000000037</v>
      </c>
      <c r="F28" s="216">
        <f t="shared" si="2"/>
        <v>4497.7183999999997</v>
      </c>
      <c r="G28" s="205">
        <f t="shared" si="2"/>
        <v>0</v>
      </c>
      <c r="H28" s="205">
        <f>H20-H8</f>
        <v>4651.8999999999996</v>
      </c>
      <c r="I28" s="205">
        <f t="shared" si="2"/>
        <v>-355.59999999999991</v>
      </c>
      <c r="J28" s="205">
        <f t="shared" si="2"/>
        <v>0</v>
      </c>
      <c r="K28" s="205">
        <f t="shared" si="2"/>
        <v>95</v>
      </c>
      <c r="L28" s="205">
        <f>L20-L8</f>
        <v>153.55000000000007</v>
      </c>
      <c r="M28" s="205">
        <f t="shared" si="2"/>
        <v>37.5</v>
      </c>
      <c r="N28" s="205">
        <f t="shared" si="2"/>
        <v>-249.5</v>
      </c>
      <c r="O28" s="205">
        <f t="shared" si="2"/>
        <v>52.408600000000007</v>
      </c>
    </row>
    <row r="29" spans="1:15" s="1" customFormat="1" x14ac:dyDescent="0.3">
      <c r="E29" s="206"/>
      <c r="K29" s="1" t="s">
        <v>262</v>
      </c>
      <c r="L29" s="202">
        <f>SUM(L2:L7)</f>
        <v>3256.5000000000005</v>
      </c>
    </row>
    <row r="30" spans="1:15" s="1" customFormat="1" x14ac:dyDescent="0.3">
      <c r="E30" s="206"/>
      <c r="L30" s="202">
        <f>SUM(L14:L19)</f>
        <v>891.60000000000014</v>
      </c>
    </row>
    <row r="31" spans="1:15" x14ac:dyDescent="0.3">
      <c r="L31" s="208">
        <f>L29-L30</f>
        <v>2364.9000000000005</v>
      </c>
    </row>
    <row r="32" spans="1:15" x14ac:dyDescent="0.3">
      <c r="C32" s="204">
        <v>2016</v>
      </c>
      <c r="D32" s="204">
        <v>2017</v>
      </c>
    </row>
    <row r="33" spans="2:4" x14ac:dyDescent="0.3">
      <c r="B33" t="s">
        <v>203</v>
      </c>
      <c r="C33" s="202">
        <f>B2</f>
        <v>10677.83</v>
      </c>
      <c r="D33" s="202">
        <f>B14</f>
        <v>5923.47</v>
      </c>
    </row>
    <row r="34" spans="2:4" x14ac:dyDescent="0.3">
      <c r="B34" s="1" t="s">
        <v>204</v>
      </c>
      <c r="C34" s="202">
        <f t="shared" ref="C34:C44" si="3">B3</f>
        <v>7925.19</v>
      </c>
      <c r="D34" s="202">
        <f t="shared" ref="D34:D37" si="4">B15</f>
        <v>6655.0613000000003</v>
      </c>
    </row>
    <row r="35" spans="2:4" x14ac:dyDescent="0.3">
      <c r="B35" s="1" t="s">
        <v>205</v>
      </c>
      <c r="C35" s="202">
        <f t="shared" si="3"/>
        <v>22112.336800000001</v>
      </c>
      <c r="D35" s="202">
        <f t="shared" si="4"/>
        <v>14845.99</v>
      </c>
    </row>
    <row r="36" spans="2:4" x14ac:dyDescent="0.3">
      <c r="B36" s="1" t="s">
        <v>206</v>
      </c>
      <c r="C36" s="202">
        <f t="shared" si="3"/>
        <v>22962.7176</v>
      </c>
      <c r="D36" s="202">
        <f t="shared" si="4"/>
        <v>14565.444600000001</v>
      </c>
    </row>
    <row r="37" spans="2:4" x14ac:dyDescent="0.3">
      <c r="B37" s="1" t="s">
        <v>207</v>
      </c>
      <c r="C37" s="202">
        <f t="shared" si="3"/>
        <v>15465.9866</v>
      </c>
      <c r="D37" s="202">
        <f t="shared" si="4"/>
        <v>14212.96</v>
      </c>
    </row>
    <row r="38" spans="2:4" x14ac:dyDescent="0.3">
      <c r="B38" s="1" t="s">
        <v>208</v>
      </c>
      <c r="C38" s="202">
        <f t="shared" si="3"/>
        <v>20558.4781</v>
      </c>
      <c r="D38" s="202">
        <f>B19</f>
        <v>14810.0154</v>
      </c>
    </row>
    <row r="39" spans="2:4" x14ac:dyDescent="0.3">
      <c r="B39" s="1" t="s">
        <v>209</v>
      </c>
      <c r="C39" s="202">
        <f t="shared" si="3"/>
        <v>14663.861500000001</v>
      </c>
      <c r="D39" s="202">
        <f>B20</f>
        <v>19567.356899999999</v>
      </c>
    </row>
    <row r="40" spans="2:4" x14ac:dyDescent="0.3">
      <c r="B40" s="1" t="s">
        <v>210</v>
      </c>
      <c r="C40" s="202">
        <f t="shared" si="3"/>
        <v>20884.5</v>
      </c>
      <c r="D40" s="202">
        <f>B21</f>
        <v>23921.356899999999</v>
      </c>
    </row>
    <row r="41" spans="2:4" x14ac:dyDescent="0.3">
      <c r="B41" s="1" t="s">
        <v>211</v>
      </c>
      <c r="C41" s="202">
        <f t="shared" si="3"/>
        <v>12656.6322</v>
      </c>
    </row>
    <row r="42" spans="2:4" x14ac:dyDescent="0.3">
      <c r="B42" s="1" t="s">
        <v>212</v>
      </c>
      <c r="C42" s="202">
        <f t="shared" si="3"/>
        <v>14191.466700000001</v>
      </c>
    </row>
    <row r="43" spans="2:4" x14ac:dyDescent="0.3">
      <c r="B43" s="1" t="s">
        <v>213</v>
      </c>
      <c r="C43" s="202">
        <f t="shared" si="3"/>
        <v>15583.058000000001</v>
      </c>
    </row>
    <row r="44" spans="2:4" x14ac:dyDescent="0.3">
      <c r="B44" s="1" t="s">
        <v>214</v>
      </c>
      <c r="C44" s="202">
        <f t="shared" si="3"/>
        <v>8183.14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9" defaultRowHeight="13.9" x14ac:dyDescent="0.3"/>
  <cols>
    <col min="1" max="1" width="12.265625" style="265" customWidth="1"/>
    <col min="2" max="2" width="14.265625" style="265" customWidth="1"/>
    <col min="3" max="3" width="15.59765625" style="266" customWidth="1"/>
    <col min="4" max="4" width="9.1328125" style="267" bestFit="1" customWidth="1"/>
    <col min="5" max="5" width="9.46484375" style="266" bestFit="1" customWidth="1"/>
    <col min="6" max="6" width="12.265625" style="266" customWidth="1"/>
    <col min="7" max="7" width="9.46484375" style="266" bestFit="1" customWidth="1"/>
    <col min="8" max="8" width="9.1328125" style="267" bestFit="1" customWidth="1"/>
    <col min="9" max="9" width="9" style="266"/>
    <col min="10" max="10" width="9.1328125" style="267" bestFit="1" customWidth="1"/>
    <col min="11" max="11" width="9" style="266"/>
    <col min="12" max="12" width="9.1328125" style="267" bestFit="1" customWidth="1"/>
    <col min="13" max="13" width="9" style="266"/>
    <col min="14" max="14" width="9.1328125" style="267" bestFit="1" customWidth="1"/>
    <col min="15" max="16384" width="9" style="263"/>
  </cols>
  <sheetData>
    <row r="1" spans="1:14" x14ac:dyDescent="0.3">
      <c r="A1" s="283" t="s">
        <v>350</v>
      </c>
      <c r="B1" s="283" t="s">
        <v>351</v>
      </c>
      <c r="C1" s="284" t="s">
        <v>352</v>
      </c>
      <c r="D1" s="285" t="s">
        <v>353</v>
      </c>
      <c r="E1" s="284" t="s">
        <v>354</v>
      </c>
      <c r="F1" s="284" t="s">
        <v>355</v>
      </c>
      <c r="G1" s="284" t="s">
        <v>356</v>
      </c>
      <c r="H1" s="285" t="s">
        <v>357</v>
      </c>
      <c r="I1" s="284" t="s">
        <v>358</v>
      </c>
      <c r="J1" s="285" t="s">
        <v>359</v>
      </c>
      <c r="K1" s="284" t="s">
        <v>360</v>
      </c>
      <c r="L1" s="285" t="s">
        <v>361</v>
      </c>
      <c r="M1" s="284" t="s">
        <v>362</v>
      </c>
      <c r="N1" s="285" t="s">
        <v>363</v>
      </c>
    </row>
    <row r="2" spans="1:14" s="1" customFormat="1" ht="13.5" x14ac:dyDescent="0.3">
      <c r="A2" s="280">
        <v>43003</v>
      </c>
      <c r="B2" s="280">
        <v>43009</v>
      </c>
      <c r="C2" s="281">
        <v>3133.9000000000015</v>
      </c>
      <c r="D2" s="282">
        <v>492</v>
      </c>
      <c r="E2" s="281">
        <v>4064.9999999999995</v>
      </c>
      <c r="F2" s="281">
        <v>-931.09999999999809</v>
      </c>
      <c r="G2" s="281">
        <v>4064.9999999999995</v>
      </c>
      <c r="H2" s="282">
        <v>413</v>
      </c>
      <c r="I2" s="281"/>
      <c r="J2" s="282">
        <v>0</v>
      </c>
      <c r="K2" s="281"/>
      <c r="L2" s="282">
        <v>0</v>
      </c>
      <c r="M2" s="281"/>
      <c r="N2" s="282">
        <v>0</v>
      </c>
    </row>
    <row r="3" spans="1:14" x14ac:dyDescent="0.3">
      <c r="A3" s="280">
        <v>42996</v>
      </c>
      <c r="B3" s="280">
        <v>43002</v>
      </c>
      <c r="C3" s="281">
        <v>6050.2000000000035</v>
      </c>
      <c r="D3" s="282">
        <v>636</v>
      </c>
      <c r="E3" s="281">
        <v>6351.2</v>
      </c>
      <c r="F3" s="281">
        <v>-300.99999999999636</v>
      </c>
      <c r="G3" s="281">
        <v>6351.2</v>
      </c>
      <c r="H3" s="282">
        <v>518</v>
      </c>
      <c r="I3" s="281"/>
      <c r="J3" s="282">
        <v>0</v>
      </c>
      <c r="K3" s="281"/>
      <c r="L3" s="282">
        <v>0</v>
      </c>
      <c r="M3" s="281"/>
      <c r="N3" s="282">
        <v>0</v>
      </c>
    </row>
    <row r="4" spans="1:14" x14ac:dyDescent="0.3">
      <c r="A4" s="280">
        <v>42989</v>
      </c>
      <c r="B4" s="280">
        <v>42995</v>
      </c>
      <c r="C4" s="281">
        <v>4975.4000000000005</v>
      </c>
      <c r="D4" s="282">
        <v>552</v>
      </c>
      <c r="E4" s="281">
        <v>6336.5000000000027</v>
      </c>
      <c r="F4" s="281">
        <v>-1361.1000000000022</v>
      </c>
      <c r="G4" s="281">
        <v>6336.5000000000027</v>
      </c>
      <c r="H4" s="282">
        <v>518</v>
      </c>
      <c r="I4" s="281"/>
      <c r="J4" s="282">
        <v>0</v>
      </c>
      <c r="K4" s="281"/>
      <c r="L4" s="282">
        <v>0</v>
      </c>
      <c r="M4" s="281"/>
      <c r="N4" s="282">
        <v>0</v>
      </c>
    </row>
    <row r="5" spans="1:14" x14ac:dyDescent="0.3">
      <c r="A5" s="280">
        <v>42982</v>
      </c>
      <c r="B5" s="280">
        <v>42988</v>
      </c>
      <c r="C5" s="281">
        <v>7585.8000000000029</v>
      </c>
      <c r="D5" s="282">
        <v>702</v>
      </c>
      <c r="E5" s="281">
        <v>5031.8</v>
      </c>
      <c r="F5" s="281">
        <v>2554.0000000000027</v>
      </c>
      <c r="G5" s="281">
        <v>5031.8</v>
      </c>
      <c r="H5" s="282">
        <v>601</v>
      </c>
      <c r="I5" s="281"/>
      <c r="J5" s="282">
        <v>0</v>
      </c>
      <c r="K5" s="281"/>
      <c r="L5" s="282">
        <v>0</v>
      </c>
      <c r="M5" s="281"/>
      <c r="N5" s="282">
        <v>0</v>
      </c>
    </row>
    <row r="6" spans="1:14" x14ac:dyDescent="0.3">
      <c r="A6" s="280">
        <v>42975</v>
      </c>
      <c r="B6" s="280">
        <v>42981</v>
      </c>
      <c r="C6" s="281">
        <v>2168.6</v>
      </c>
      <c r="D6" s="282">
        <v>417</v>
      </c>
      <c r="E6" s="281">
        <v>2969.6</v>
      </c>
      <c r="F6" s="281">
        <v>-801</v>
      </c>
      <c r="G6" s="281">
        <v>2969.6</v>
      </c>
      <c r="H6" s="282">
        <v>324</v>
      </c>
      <c r="I6" s="281"/>
      <c r="J6" s="282">
        <v>0</v>
      </c>
      <c r="K6" s="281"/>
      <c r="L6" s="282">
        <v>0</v>
      </c>
      <c r="M6" s="281"/>
      <c r="N6" s="282">
        <v>0</v>
      </c>
    </row>
    <row r="7" spans="1:14" x14ac:dyDescent="0.3">
      <c r="A7" s="280">
        <v>42968</v>
      </c>
      <c r="B7" s="280">
        <v>42974</v>
      </c>
      <c r="C7" s="281">
        <v>3709.7000000000012</v>
      </c>
      <c r="D7" s="282">
        <v>548</v>
      </c>
      <c r="E7" s="281">
        <v>4191.9000000000024</v>
      </c>
      <c r="F7" s="281">
        <v>-482.20000000000118</v>
      </c>
      <c r="G7" s="281">
        <v>4191.9000000000024</v>
      </c>
      <c r="H7" s="282">
        <v>587</v>
      </c>
      <c r="I7" s="281"/>
      <c r="J7" s="282">
        <v>0</v>
      </c>
      <c r="K7" s="281"/>
      <c r="L7" s="282">
        <v>0</v>
      </c>
      <c r="M7" s="281"/>
      <c r="N7" s="282">
        <v>0</v>
      </c>
    </row>
    <row r="8" spans="1:14" x14ac:dyDescent="0.3">
      <c r="A8" s="280">
        <v>42961</v>
      </c>
      <c r="B8" s="280">
        <v>42967</v>
      </c>
      <c r="C8" s="281">
        <v>3413.3</v>
      </c>
      <c r="D8" s="282">
        <v>534</v>
      </c>
      <c r="E8" s="281">
        <v>3843.9999999999991</v>
      </c>
      <c r="F8" s="281">
        <v>-430.69999999999891</v>
      </c>
      <c r="G8" s="281">
        <v>3843.9999999999991</v>
      </c>
      <c r="H8" s="282">
        <v>545</v>
      </c>
      <c r="I8" s="281"/>
      <c r="J8" s="282">
        <v>0</v>
      </c>
      <c r="K8" s="281"/>
      <c r="L8" s="282">
        <v>0</v>
      </c>
      <c r="M8" s="281"/>
      <c r="N8" s="282">
        <v>0</v>
      </c>
    </row>
    <row r="9" spans="1:14" x14ac:dyDescent="0.3">
      <c r="A9" s="280">
        <v>42954</v>
      </c>
      <c r="B9" s="280">
        <v>42960</v>
      </c>
      <c r="C9" s="281">
        <v>4464.5999999999976</v>
      </c>
      <c r="D9" s="282">
        <v>599</v>
      </c>
      <c r="E9" s="281">
        <v>4344.800000000002</v>
      </c>
      <c r="F9" s="281">
        <v>119.79999999999563</v>
      </c>
      <c r="G9" s="281">
        <v>4344.800000000002</v>
      </c>
      <c r="H9" s="282">
        <v>604</v>
      </c>
      <c r="I9" s="281"/>
      <c r="J9" s="282">
        <v>0</v>
      </c>
      <c r="K9" s="281"/>
      <c r="L9" s="282">
        <v>0</v>
      </c>
      <c r="M9" s="281"/>
      <c r="N9" s="282">
        <v>0</v>
      </c>
    </row>
    <row r="10" spans="1:14" x14ac:dyDescent="0.3">
      <c r="A10" s="280">
        <v>42947</v>
      </c>
      <c r="B10" s="280">
        <v>42953</v>
      </c>
      <c r="C10" s="281">
        <v>3218.7000000000012</v>
      </c>
      <c r="D10" s="282">
        <v>456</v>
      </c>
      <c r="E10" s="281">
        <v>2189</v>
      </c>
      <c r="F10" s="281">
        <v>1029.7000000000012</v>
      </c>
      <c r="G10" s="281">
        <v>2189</v>
      </c>
      <c r="H10" s="282">
        <v>308</v>
      </c>
      <c r="I10" s="281"/>
      <c r="J10" s="282">
        <v>0</v>
      </c>
      <c r="K10" s="281"/>
      <c r="L10" s="282">
        <v>0</v>
      </c>
      <c r="M10" s="281"/>
      <c r="N10" s="282">
        <v>0</v>
      </c>
    </row>
    <row r="11" spans="1:14" x14ac:dyDescent="0.3">
      <c r="A11" s="264" t="s">
        <v>347</v>
      </c>
      <c r="C11" s="266">
        <f>C2-C3</f>
        <v>-2916.300000000002</v>
      </c>
      <c r="E11" s="266">
        <f>E2-E3</f>
        <v>-2286.2000000000003</v>
      </c>
      <c r="F11" s="266">
        <f>F2-F3</f>
        <v>-630.10000000000173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442"/>
  <sheetViews>
    <sheetView topLeftCell="A413" zoomScaleNormal="100" workbookViewId="0">
      <selection activeCell="J441" sqref="J441"/>
    </sheetView>
  </sheetViews>
  <sheetFormatPr defaultColWidth="9" defaultRowHeight="13.5" x14ac:dyDescent="0.3"/>
  <cols>
    <col min="1" max="1" width="11.1328125" style="1" bestFit="1" customWidth="1"/>
    <col min="2" max="2" width="11" style="183" bestFit="1" customWidth="1"/>
    <col min="3" max="3" width="10.1328125" style="183" bestFit="1" customWidth="1"/>
    <col min="4" max="4" width="21.59765625" style="1" bestFit="1" customWidth="1"/>
    <col min="5" max="7" width="11.59765625" style="1" customWidth="1"/>
    <col min="8" max="8" width="9" style="1"/>
    <col min="9" max="9" width="20.6640625" style="1" bestFit="1" customWidth="1"/>
    <col min="10" max="10" width="21.73046875" style="1" bestFit="1" customWidth="1"/>
    <col min="11" max="11" width="9" style="1"/>
    <col min="12" max="12" width="13.46484375" style="1" customWidth="1"/>
    <col min="13" max="16384" width="9" style="1"/>
  </cols>
  <sheetData>
    <row r="1" spans="1:10" x14ac:dyDescent="0.3">
      <c r="A1" s="1" t="s">
        <v>267</v>
      </c>
      <c r="F1" s="209" t="str">
        <f>[1]!edb()</f>
        <v>Wind资讯</v>
      </c>
    </row>
    <row r="2" spans="1:10" x14ac:dyDescent="0.3">
      <c r="A2" s="184"/>
      <c r="B2" s="185" t="s">
        <v>268</v>
      </c>
      <c r="C2" s="185" t="s">
        <v>228</v>
      </c>
      <c r="F2" s="1" t="s">
        <v>364</v>
      </c>
      <c r="G2" s="1" t="s">
        <v>269</v>
      </c>
      <c r="H2" s="1" t="s">
        <v>231</v>
      </c>
      <c r="I2" s="1" t="s">
        <v>269</v>
      </c>
      <c r="J2" s="1" t="s">
        <v>231</v>
      </c>
    </row>
    <row r="3" spans="1:10" x14ac:dyDescent="0.3">
      <c r="A3" s="186">
        <f>F3</f>
        <v>42373</v>
      </c>
      <c r="B3" s="183">
        <f>G3/100</f>
        <v>1.9950000000000002E-2</v>
      </c>
      <c r="C3" s="183">
        <f>H3/100</f>
        <v>2.3349999999999999E-2</v>
      </c>
      <c r="E3" s="183"/>
      <c r="F3" s="210">
        <v>42373</v>
      </c>
      <c r="G3" s="211">
        <v>1.9950000000000001</v>
      </c>
      <c r="H3" s="211">
        <v>2.335</v>
      </c>
      <c r="I3" s="211">
        <v>0</v>
      </c>
      <c r="J3" s="211">
        <v>0</v>
      </c>
    </row>
    <row r="4" spans="1:10" x14ac:dyDescent="0.3">
      <c r="A4" s="186">
        <f t="shared" ref="A4:A67" si="0">F4</f>
        <v>42374</v>
      </c>
      <c r="B4" s="183">
        <f t="shared" ref="B4:C67" si="1">G4/100</f>
        <v>1.9980000000000001E-2</v>
      </c>
      <c r="C4" s="183">
        <f t="shared" si="1"/>
        <v>2.3300000000000001E-2</v>
      </c>
      <c r="E4" s="183"/>
      <c r="F4" s="210">
        <v>42374</v>
      </c>
      <c r="G4" s="211">
        <v>1.998</v>
      </c>
      <c r="H4" s="211">
        <v>2.33</v>
      </c>
    </row>
    <row r="5" spans="1:10" x14ac:dyDescent="0.3">
      <c r="A5" s="186">
        <f t="shared" si="0"/>
        <v>42375</v>
      </c>
      <c r="B5" s="183">
        <f t="shared" si="1"/>
        <v>1.9799999999999998E-2</v>
      </c>
      <c r="C5" s="183">
        <f t="shared" si="1"/>
        <v>2.3220000000000001E-2</v>
      </c>
      <c r="E5" s="183"/>
      <c r="F5" s="210">
        <v>42375</v>
      </c>
      <c r="G5" s="211">
        <v>1.98</v>
      </c>
      <c r="H5" s="211">
        <v>2.3220000000000001</v>
      </c>
    </row>
    <row r="6" spans="1:10" x14ac:dyDescent="0.3">
      <c r="A6" s="186">
        <f t="shared" si="0"/>
        <v>42376</v>
      </c>
      <c r="B6" s="183">
        <f t="shared" si="1"/>
        <v>1.966E-2</v>
      </c>
      <c r="C6" s="183">
        <f t="shared" si="1"/>
        <v>2.3130000000000001E-2</v>
      </c>
      <c r="E6" s="183"/>
      <c r="F6" s="210">
        <v>42376</v>
      </c>
      <c r="G6" s="211">
        <v>1.966</v>
      </c>
      <c r="H6" s="211">
        <v>2.3130000000000002</v>
      </c>
    </row>
    <row r="7" spans="1:10" x14ac:dyDescent="0.3">
      <c r="A7" s="186">
        <f t="shared" si="0"/>
        <v>42377</v>
      </c>
      <c r="B7" s="183">
        <f t="shared" si="1"/>
        <v>1.958E-2</v>
      </c>
      <c r="C7" s="183">
        <f t="shared" si="1"/>
        <v>2.308E-2</v>
      </c>
      <c r="E7" s="183"/>
      <c r="F7" s="210">
        <v>42377</v>
      </c>
      <c r="G7" s="211">
        <v>1.958</v>
      </c>
      <c r="H7" s="211">
        <v>2.3079999999999998</v>
      </c>
    </row>
    <row r="8" spans="1:10" x14ac:dyDescent="0.3">
      <c r="A8" s="186">
        <f t="shared" si="0"/>
        <v>42380</v>
      </c>
      <c r="B8" s="183">
        <f t="shared" si="1"/>
        <v>1.951E-2</v>
      </c>
      <c r="C8" s="183">
        <f t="shared" si="1"/>
        <v>2.3029999999999998E-2</v>
      </c>
      <c r="E8" s="183"/>
      <c r="F8" s="210">
        <v>42380</v>
      </c>
      <c r="G8" s="211">
        <v>1.9510000000000001</v>
      </c>
      <c r="H8" s="211">
        <v>2.3029999999999999</v>
      </c>
    </row>
    <row r="9" spans="1:10" x14ac:dyDescent="0.3">
      <c r="A9" s="186">
        <f t="shared" si="0"/>
        <v>42381</v>
      </c>
      <c r="B9" s="183">
        <f t="shared" si="1"/>
        <v>1.951E-2</v>
      </c>
      <c r="C9" s="183">
        <f t="shared" si="1"/>
        <v>2.3E-2</v>
      </c>
      <c r="E9" s="183"/>
      <c r="F9" s="210">
        <v>42381</v>
      </c>
      <c r="G9" s="211">
        <v>1.9510000000000001</v>
      </c>
      <c r="H9" s="211">
        <v>2.2999999999999998</v>
      </c>
    </row>
    <row r="10" spans="1:10" x14ac:dyDescent="0.3">
      <c r="A10" s="186">
        <f t="shared" si="0"/>
        <v>42382</v>
      </c>
      <c r="B10" s="183">
        <f t="shared" si="1"/>
        <v>1.95E-2</v>
      </c>
      <c r="C10" s="183">
        <f t="shared" si="1"/>
        <v>2.3E-2</v>
      </c>
      <c r="E10" s="183"/>
      <c r="F10" s="210">
        <v>42382</v>
      </c>
      <c r="G10" s="211">
        <v>1.95</v>
      </c>
      <c r="H10" s="211">
        <v>2.2999999999999998</v>
      </c>
    </row>
    <row r="11" spans="1:10" x14ac:dyDescent="0.3">
      <c r="A11" s="186">
        <f t="shared" si="0"/>
        <v>42383</v>
      </c>
      <c r="B11" s="183">
        <f t="shared" si="1"/>
        <v>1.95E-2</v>
      </c>
      <c r="C11" s="183">
        <f t="shared" si="1"/>
        <v>2.3E-2</v>
      </c>
      <c r="E11" s="183"/>
      <c r="F11" s="210">
        <v>42383</v>
      </c>
      <c r="G11" s="211">
        <v>1.95</v>
      </c>
      <c r="H11" s="211">
        <v>2.2999999999999998</v>
      </c>
    </row>
    <row r="12" spans="1:10" x14ac:dyDescent="0.3">
      <c r="A12" s="186">
        <f t="shared" si="0"/>
        <v>42384</v>
      </c>
      <c r="B12" s="183">
        <f t="shared" si="1"/>
        <v>1.9560000000000001E-2</v>
      </c>
      <c r="C12" s="183">
        <f t="shared" si="1"/>
        <v>2.3029999999999998E-2</v>
      </c>
      <c r="E12" s="183"/>
      <c r="F12" s="210">
        <v>42384</v>
      </c>
      <c r="G12" s="211">
        <v>1.956</v>
      </c>
      <c r="H12" s="211">
        <v>2.3029999999999999</v>
      </c>
    </row>
    <row r="13" spans="1:10" x14ac:dyDescent="0.3">
      <c r="A13" s="186">
        <f t="shared" si="0"/>
        <v>42387</v>
      </c>
      <c r="B13" s="183">
        <f t="shared" si="1"/>
        <v>1.9539999999999998E-2</v>
      </c>
      <c r="C13" s="183">
        <f t="shared" si="1"/>
        <v>2.308E-2</v>
      </c>
      <c r="E13" s="183"/>
      <c r="F13" s="210">
        <v>42387</v>
      </c>
      <c r="G13" s="211">
        <v>1.954</v>
      </c>
      <c r="H13" s="211">
        <v>2.3079999999999998</v>
      </c>
    </row>
    <row r="14" spans="1:10" x14ac:dyDescent="0.3">
      <c r="A14" s="186">
        <f t="shared" si="0"/>
        <v>42388</v>
      </c>
      <c r="B14" s="183">
        <f t="shared" si="1"/>
        <v>1.959E-2</v>
      </c>
      <c r="C14" s="183">
        <f t="shared" si="1"/>
        <v>2.316E-2</v>
      </c>
      <c r="E14" s="183"/>
      <c r="F14" s="210">
        <v>42388</v>
      </c>
      <c r="G14" s="211">
        <v>1.9590000000000001</v>
      </c>
      <c r="H14" s="211">
        <v>2.3159999999999998</v>
      </c>
    </row>
    <row r="15" spans="1:10" x14ac:dyDescent="0.3">
      <c r="A15" s="186">
        <f t="shared" si="0"/>
        <v>42389</v>
      </c>
      <c r="B15" s="183">
        <f t="shared" si="1"/>
        <v>1.983E-2</v>
      </c>
      <c r="C15" s="183">
        <f t="shared" si="1"/>
        <v>2.341E-2</v>
      </c>
      <c r="E15" s="183"/>
      <c r="F15" s="210">
        <v>42389</v>
      </c>
      <c r="G15" s="211">
        <v>1.9830000000000001</v>
      </c>
      <c r="H15" s="211">
        <v>2.3410000000000002</v>
      </c>
    </row>
    <row r="16" spans="1:10" x14ac:dyDescent="0.3">
      <c r="A16" s="186">
        <f t="shared" si="0"/>
        <v>42390</v>
      </c>
      <c r="B16" s="183">
        <f t="shared" si="1"/>
        <v>2.0139999999999998E-2</v>
      </c>
      <c r="C16" s="183">
        <f t="shared" si="1"/>
        <v>2.4049999999999998E-2</v>
      </c>
      <c r="E16" s="183"/>
      <c r="F16" s="210">
        <v>42390</v>
      </c>
      <c r="G16" s="211">
        <v>2.0139999999999998</v>
      </c>
      <c r="H16" s="211">
        <v>2.4049999999999998</v>
      </c>
    </row>
    <row r="17" spans="1:8" x14ac:dyDescent="0.3">
      <c r="A17" s="186">
        <f t="shared" si="0"/>
        <v>42391</v>
      </c>
      <c r="B17" s="183">
        <f t="shared" si="1"/>
        <v>2.0279999999999999E-2</v>
      </c>
      <c r="C17" s="183">
        <f t="shared" si="1"/>
        <v>2.4E-2</v>
      </c>
      <c r="E17" s="183"/>
      <c r="F17" s="210">
        <v>42391</v>
      </c>
      <c r="G17" s="211">
        <v>2.028</v>
      </c>
      <c r="H17" s="211">
        <v>2.4</v>
      </c>
    </row>
    <row r="18" spans="1:8" x14ac:dyDescent="0.3">
      <c r="A18" s="186">
        <f t="shared" si="0"/>
        <v>42394</v>
      </c>
      <c r="B18" s="183">
        <f t="shared" si="1"/>
        <v>2.009E-2</v>
      </c>
      <c r="C18" s="183">
        <f t="shared" si="1"/>
        <v>2.376E-2</v>
      </c>
      <c r="E18" s="183"/>
      <c r="F18" s="210">
        <v>42394</v>
      </c>
      <c r="G18" s="211">
        <v>2.0089999999999999</v>
      </c>
      <c r="H18" s="211">
        <v>2.3759999999999999</v>
      </c>
    </row>
    <row r="19" spans="1:8" x14ac:dyDescent="0.3">
      <c r="A19" s="186">
        <f t="shared" si="0"/>
        <v>42395</v>
      </c>
      <c r="B19" s="183">
        <f t="shared" si="1"/>
        <v>1.9970000000000002E-2</v>
      </c>
      <c r="C19" s="183">
        <f t="shared" si="1"/>
        <v>2.3629999999999998E-2</v>
      </c>
      <c r="E19" s="183"/>
      <c r="F19" s="210">
        <v>42395</v>
      </c>
      <c r="G19" s="211">
        <v>1.9970000000000001</v>
      </c>
      <c r="H19" s="211">
        <v>2.363</v>
      </c>
    </row>
    <row r="20" spans="1:8" x14ac:dyDescent="0.3">
      <c r="A20" s="186">
        <f t="shared" si="0"/>
        <v>42396</v>
      </c>
      <c r="B20" s="183">
        <f t="shared" si="1"/>
        <v>1.9950000000000002E-2</v>
      </c>
      <c r="C20" s="183">
        <f t="shared" si="1"/>
        <v>2.359E-2</v>
      </c>
      <c r="E20" s="183"/>
      <c r="F20" s="210">
        <v>42396</v>
      </c>
      <c r="G20" s="211">
        <v>1.9950000000000001</v>
      </c>
      <c r="H20" s="211">
        <v>2.359</v>
      </c>
    </row>
    <row r="21" spans="1:8" x14ac:dyDescent="0.3">
      <c r="A21" s="186">
        <f t="shared" si="0"/>
        <v>42397</v>
      </c>
      <c r="B21" s="183">
        <f t="shared" si="1"/>
        <v>1.992E-2</v>
      </c>
      <c r="C21" s="183">
        <f t="shared" si="1"/>
        <v>2.3620000000000002E-2</v>
      </c>
      <c r="E21" s="183"/>
      <c r="F21" s="210">
        <v>42397</v>
      </c>
      <c r="G21" s="211">
        <v>1.992</v>
      </c>
      <c r="H21" s="211">
        <v>2.3620000000000001</v>
      </c>
    </row>
    <row r="22" spans="1:8" x14ac:dyDescent="0.3">
      <c r="A22" s="186">
        <f t="shared" si="0"/>
        <v>42398</v>
      </c>
      <c r="B22" s="183">
        <f t="shared" si="1"/>
        <v>1.9890000000000001E-2</v>
      </c>
      <c r="C22" s="183">
        <f t="shared" si="1"/>
        <v>2.3300000000000001E-2</v>
      </c>
      <c r="E22" s="183"/>
      <c r="F22" s="210">
        <v>42398</v>
      </c>
      <c r="G22" s="211">
        <v>1.9890000000000001</v>
      </c>
      <c r="H22" s="211">
        <v>2.33</v>
      </c>
    </row>
    <row r="23" spans="1:8" x14ac:dyDescent="0.3">
      <c r="A23" s="186">
        <f t="shared" si="0"/>
        <v>42401</v>
      </c>
      <c r="B23" s="183">
        <f t="shared" si="1"/>
        <v>1.9870000000000002E-2</v>
      </c>
      <c r="C23" s="183">
        <f t="shared" si="1"/>
        <v>2.444E-2</v>
      </c>
      <c r="E23" s="183"/>
      <c r="F23" s="210">
        <v>42401</v>
      </c>
      <c r="G23" s="211">
        <v>1.9870000000000001</v>
      </c>
      <c r="H23" s="211">
        <v>2.444</v>
      </c>
    </row>
    <row r="24" spans="1:8" x14ac:dyDescent="0.3">
      <c r="A24" s="186">
        <f t="shared" si="0"/>
        <v>42402</v>
      </c>
      <c r="B24" s="183">
        <f t="shared" si="1"/>
        <v>1.984E-2</v>
      </c>
      <c r="C24" s="183">
        <f t="shared" si="1"/>
        <v>2.4550000000000002E-2</v>
      </c>
      <c r="E24" s="183"/>
      <c r="F24" s="210">
        <v>42402</v>
      </c>
      <c r="G24" s="211">
        <v>1.984</v>
      </c>
      <c r="H24" s="211">
        <v>2.4550000000000001</v>
      </c>
    </row>
    <row r="25" spans="1:8" x14ac:dyDescent="0.3">
      <c r="A25" s="186">
        <f t="shared" si="0"/>
        <v>42403</v>
      </c>
      <c r="B25" s="183">
        <f t="shared" si="1"/>
        <v>1.983E-2</v>
      </c>
      <c r="C25" s="183">
        <f t="shared" si="1"/>
        <v>2.453E-2</v>
      </c>
      <c r="E25" s="183"/>
      <c r="F25" s="210">
        <v>42403</v>
      </c>
      <c r="G25" s="211">
        <v>1.9830000000000001</v>
      </c>
      <c r="H25" s="211">
        <v>2.4529999999999998</v>
      </c>
    </row>
    <row r="26" spans="1:8" x14ac:dyDescent="0.3">
      <c r="A26" s="186">
        <f t="shared" si="0"/>
        <v>42404</v>
      </c>
      <c r="B26" s="183">
        <f t="shared" si="1"/>
        <v>1.983E-2</v>
      </c>
      <c r="C26" s="183">
        <f t="shared" si="1"/>
        <v>2.4550000000000002E-2</v>
      </c>
      <c r="E26" s="183"/>
      <c r="F26" s="210">
        <v>42404</v>
      </c>
      <c r="G26" s="211">
        <v>1.9830000000000001</v>
      </c>
      <c r="H26" s="211">
        <v>2.4550000000000001</v>
      </c>
    </row>
    <row r="27" spans="1:8" x14ac:dyDescent="0.3">
      <c r="A27" s="186">
        <f t="shared" si="0"/>
        <v>42405</v>
      </c>
      <c r="B27" s="183">
        <f t="shared" si="1"/>
        <v>1.984E-2</v>
      </c>
      <c r="C27" s="183">
        <f t="shared" si="1"/>
        <v>2.4479999999999998E-2</v>
      </c>
      <c r="E27" s="183"/>
      <c r="F27" s="210">
        <v>42405</v>
      </c>
      <c r="G27" s="211">
        <v>1.984</v>
      </c>
      <c r="H27" s="211">
        <v>2.448</v>
      </c>
    </row>
    <row r="28" spans="1:8" x14ac:dyDescent="0.3">
      <c r="A28" s="186">
        <f t="shared" si="0"/>
        <v>42406</v>
      </c>
      <c r="B28" s="183">
        <f t="shared" si="1"/>
        <v>2.281E-2</v>
      </c>
      <c r="C28" s="183">
        <f t="shared" si="1"/>
        <v>2.3530000000000002E-2</v>
      </c>
      <c r="E28" s="183"/>
      <c r="F28" s="210">
        <v>42406</v>
      </c>
      <c r="G28" s="211">
        <v>2.2810000000000001</v>
      </c>
      <c r="H28" s="211">
        <v>2.3530000000000002</v>
      </c>
    </row>
    <row r="29" spans="1:8" x14ac:dyDescent="0.3">
      <c r="A29" s="186">
        <f t="shared" si="0"/>
        <v>42414</v>
      </c>
      <c r="B29" s="183">
        <f t="shared" si="1"/>
        <v>1.9779999999999999E-2</v>
      </c>
      <c r="C29" s="183">
        <f t="shared" si="1"/>
        <v>2.3130000000000001E-2</v>
      </c>
      <c r="E29" s="183"/>
      <c r="F29" s="210">
        <v>42414</v>
      </c>
      <c r="G29" s="211">
        <v>1.978</v>
      </c>
      <c r="H29" s="211">
        <v>2.3130000000000002</v>
      </c>
    </row>
    <row r="30" spans="1:8" x14ac:dyDescent="0.3">
      <c r="A30" s="186">
        <f t="shared" si="0"/>
        <v>42415</v>
      </c>
      <c r="B30" s="183">
        <f t="shared" si="1"/>
        <v>1.9769999999999999E-2</v>
      </c>
      <c r="C30" s="183">
        <f t="shared" si="1"/>
        <v>2.3E-2</v>
      </c>
      <c r="E30" s="183"/>
      <c r="F30" s="210">
        <v>42415</v>
      </c>
      <c r="G30" s="211">
        <v>1.9770000000000001</v>
      </c>
      <c r="H30" s="211">
        <v>2.2999999999999998</v>
      </c>
    </row>
    <row r="31" spans="1:8" x14ac:dyDescent="0.3">
      <c r="A31" s="186">
        <f t="shared" si="0"/>
        <v>42416</v>
      </c>
      <c r="B31" s="183">
        <f t="shared" si="1"/>
        <v>1.9740000000000001E-2</v>
      </c>
      <c r="C31" s="183">
        <f t="shared" si="1"/>
        <v>2.2970000000000001E-2</v>
      </c>
      <c r="E31" s="183"/>
      <c r="F31" s="210">
        <v>42416</v>
      </c>
      <c r="G31" s="211">
        <v>1.974</v>
      </c>
      <c r="H31" s="211">
        <v>2.2970000000000002</v>
      </c>
    </row>
    <row r="32" spans="1:8" x14ac:dyDescent="0.3">
      <c r="A32" s="186">
        <f t="shared" si="0"/>
        <v>42417</v>
      </c>
      <c r="B32" s="183">
        <f t="shared" si="1"/>
        <v>1.968E-2</v>
      </c>
      <c r="C32" s="183">
        <f t="shared" si="1"/>
        <v>2.2970000000000001E-2</v>
      </c>
      <c r="E32" s="183"/>
      <c r="F32" s="210">
        <v>42417</v>
      </c>
      <c r="G32" s="211">
        <v>1.968</v>
      </c>
      <c r="H32" s="211">
        <v>2.2970000000000002</v>
      </c>
    </row>
    <row r="33" spans="1:12" x14ac:dyDescent="0.3">
      <c r="A33" s="186">
        <f t="shared" si="0"/>
        <v>42418</v>
      </c>
      <c r="B33" s="183">
        <f t="shared" si="1"/>
        <v>1.951E-2</v>
      </c>
      <c r="C33" s="183">
        <f t="shared" si="1"/>
        <v>2.2850000000000002E-2</v>
      </c>
      <c r="E33" s="183"/>
      <c r="F33" s="210">
        <v>42418</v>
      </c>
      <c r="G33" s="211">
        <v>1.9510000000000001</v>
      </c>
      <c r="H33" s="211">
        <v>2.2850000000000001</v>
      </c>
    </row>
    <row r="34" spans="1:12" x14ac:dyDescent="0.3">
      <c r="A34" s="186">
        <f t="shared" si="0"/>
        <v>42419</v>
      </c>
      <c r="B34" s="183">
        <f t="shared" si="1"/>
        <v>1.9379999999999998E-2</v>
      </c>
      <c r="C34" s="183">
        <f t="shared" si="1"/>
        <v>2.2860000000000002E-2</v>
      </c>
      <c r="E34" s="183"/>
      <c r="F34" s="210">
        <v>42419</v>
      </c>
      <c r="G34" s="211">
        <v>1.9379999999999999</v>
      </c>
      <c r="H34" s="211">
        <v>2.286</v>
      </c>
    </row>
    <row r="35" spans="1:12" x14ac:dyDescent="0.3">
      <c r="A35" s="186">
        <f t="shared" si="0"/>
        <v>42422</v>
      </c>
      <c r="B35" s="183">
        <f t="shared" si="1"/>
        <v>1.934E-2</v>
      </c>
      <c r="C35" s="183">
        <f t="shared" si="1"/>
        <v>2.2860000000000002E-2</v>
      </c>
      <c r="E35" s="183"/>
      <c r="F35" s="210">
        <v>42422</v>
      </c>
      <c r="G35" s="211">
        <v>1.9339999999999999</v>
      </c>
      <c r="H35" s="211">
        <v>2.286</v>
      </c>
    </row>
    <row r="36" spans="1:12" x14ac:dyDescent="0.3">
      <c r="A36" s="186">
        <f t="shared" si="0"/>
        <v>42423</v>
      </c>
      <c r="B36" s="183">
        <f t="shared" si="1"/>
        <v>1.933E-2</v>
      </c>
      <c r="C36" s="183">
        <f t="shared" si="1"/>
        <v>2.283E-2</v>
      </c>
      <c r="E36" s="183"/>
      <c r="F36" s="210">
        <v>42423</v>
      </c>
      <c r="G36" s="211">
        <v>1.9330000000000001</v>
      </c>
      <c r="H36" s="211">
        <v>2.2829999999999999</v>
      </c>
    </row>
    <row r="37" spans="1:12" x14ac:dyDescent="0.3">
      <c r="A37" s="186">
        <f t="shared" si="0"/>
        <v>42424</v>
      </c>
      <c r="B37" s="183">
        <f t="shared" si="1"/>
        <v>1.9560000000000001E-2</v>
      </c>
      <c r="C37" s="183">
        <f t="shared" si="1"/>
        <v>2.2949999999999998E-2</v>
      </c>
      <c r="E37" s="183"/>
      <c r="F37" s="210">
        <v>42424</v>
      </c>
      <c r="G37" s="211">
        <v>1.956</v>
      </c>
      <c r="H37" s="211">
        <v>2.2949999999999999</v>
      </c>
    </row>
    <row r="38" spans="1:12" x14ac:dyDescent="0.3">
      <c r="A38" s="186">
        <f t="shared" si="0"/>
        <v>42425</v>
      </c>
      <c r="B38" s="183">
        <f t="shared" si="1"/>
        <v>2.0039999999999999E-2</v>
      </c>
      <c r="C38" s="183">
        <f t="shared" si="1"/>
        <v>2.3210000000000001E-2</v>
      </c>
      <c r="E38" s="183"/>
      <c r="F38" s="210">
        <v>42425</v>
      </c>
      <c r="G38" s="211">
        <v>2.004</v>
      </c>
      <c r="H38" s="211">
        <v>2.3210000000000002</v>
      </c>
    </row>
    <row r="39" spans="1:12" x14ac:dyDescent="0.3">
      <c r="A39" s="186">
        <f t="shared" si="0"/>
        <v>42426</v>
      </c>
      <c r="B39" s="183">
        <f t="shared" si="1"/>
        <v>2.0480000000000002E-2</v>
      </c>
      <c r="C39" s="183">
        <f t="shared" si="1"/>
        <v>2.3450000000000002E-2</v>
      </c>
      <c r="E39" s="183"/>
      <c r="F39" s="210">
        <v>42426</v>
      </c>
      <c r="G39" s="211">
        <v>2.048</v>
      </c>
      <c r="H39" s="211">
        <v>2.3450000000000002</v>
      </c>
    </row>
    <row r="40" spans="1:12" x14ac:dyDescent="0.3">
      <c r="A40" s="186">
        <f t="shared" si="0"/>
        <v>42429</v>
      </c>
      <c r="B40" s="183">
        <f t="shared" si="1"/>
        <v>2.0070000000000001E-2</v>
      </c>
      <c r="C40" s="183">
        <f t="shared" si="1"/>
        <v>2.3349999999999999E-2</v>
      </c>
      <c r="E40" s="183"/>
      <c r="F40" s="210">
        <v>42429</v>
      </c>
      <c r="G40" s="211">
        <v>2.0070000000000001</v>
      </c>
      <c r="H40" s="211">
        <v>2.335</v>
      </c>
    </row>
    <row r="41" spans="1:12" x14ac:dyDescent="0.3">
      <c r="A41" s="186">
        <f t="shared" si="0"/>
        <v>42430</v>
      </c>
      <c r="B41" s="183">
        <f t="shared" si="1"/>
        <v>1.968E-2</v>
      </c>
      <c r="C41" s="183">
        <f t="shared" si="1"/>
        <v>2.308E-2</v>
      </c>
      <c r="E41" s="183"/>
      <c r="F41" s="210">
        <v>42430</v>
      </c>
      <c r="G41" s="211">
        <v>1.968</v>
      </c>
      <c r="H41" s="211">
        <v>2.3079999999999998</v>
      </c>
    </row>
    <row r="42" spans="1:12" x14ac:dyDescent="0.3">
      <c r="A42" s="186">
        <f t="shared" si="0"/>
        <v>42431</v>
      </c>
      <c r="B42" s="183">
        <f t="shared" si="1"/>
        <v>1.9619999999999999E-2</v>
      </c>
      <c r="C42" s="183">
        <f t="shared" si="1"/>
        <v>2.3E-2</v>
      </c>
      <c r="E42" s="183"/>
      <c r="F42" s="210">
        <v>42431</v>
      </c>
      <c r="G42" s="211">
        <v>1.962</v>
      </c>
      <c r="H42" s="211">
        <v>2.2999999999999998</v>
      </c>
    </row>
    <row r="43" spans="1:12" x14ac:dyDescent="0.3">
      <c r="A43" s="186">
        <f t="shared" si="0"/>
        <v>42432</v>
      </c>
      <c r="B43" s="183">
        <f t="shared" si="1"/>
        <v>1.9570000000000001E-2</v>
      </c>
      <c r="C43" s="183">
        <f t="shared" si="1"/>
        <v>2.2970000000000001E-2</v>
      </c>
      <c r="E43" s="183"/>
      <c r="F43" s="210">
        <v>42432</v>
      </c>
      <c r="G43" s="211">
        <v>1.9570000000000001</v>
      </c>
      <c r="H43" s="211">
        <v>2.2970000000000002</v>
      </c>
    </row>
    <row r="44" spans="1:12" x14ac:dyDescent="0.3">
      <c r="A44" s="186">
        <f t="shared" si="0"/>
        <v>42433</v>
      </c>
      <c r="B44" s="183">
        <f t="shared" si="1"/>
        <v>1.95E-2</v>
      </c>
      <c r="C44" s="183">
        <f t="shared" si="1"/>
        <v>2.2949999999999998E-2</v>
      </c>
      <c r="E44" s="183"/>
      <c r="F44" s="210">
        <v>42433</v>
      </c>
      <c r="G44" s="211">
        <v>1.95</v>
      </c>
      <c r="H44" s="211">
        <v>2.2949999999999999</v>
      </c>
    </row>
    <row r="45" spans="1:12" x14ac:dyDescent="0.3">
      <c r="A45" s="186">
        <f t="shared" si="0"/>
        <v>42436</v>
      </c>
      <c r="B45" s="183">
        <f t="shared" si="1"/>
        <v>1.951E-2</v>
      </c>
      <c r="C45" s="183">
        <f t="shared" si="1"/>
        <v>2.2940000000000002E-2</v>
      </c>
      <c r="E45" s="183"/>
      <c r="F45" s="210">
        <v>42436</v>
      </c>
      <c r="G45" s="211">
        <v>1.9510000000000001</v>
      </c>
      <c r="H45" s="211">
        <v>2.294</v>
      </c>
    </row>
    <row r="46" spans="1:12" x14ac:dyDescent="0.3">
      <c r="A46" s="186">
        <f t="shared" si="0"/>
        <v>42437</v>
      </c>
      <c r="B46" s="183">
        <f t="shared" si="1"/>
        <v>1.95E-2</v>
      </c>
      <c r="C46" s="183">
        <f t="shared" si="1"/>
        <v>2.2930000000000002E-2</v>
      </c>
      <c r="E46" s="183"/>
      <c r="F46" s="210">
        <v>42437</v>
      </c>
      <c r="G46" s="211">
        <v>1.95</v>
      </c>
      <c r="H46" s="211">
        <v>2.2930000000000001</v>
      </c>
    </row>
    <row r="47" spans="1:12" x14ac:dyDescent="0.3">
      <c r="A47" s="186">
        <f t="shared" si="0"/>
        <v>42438</v>
      </c>
      <c r="B47" s="183">
        <f t="shared" si="1"/>
        <v>1.95E-2</v>
      </c>
      <c r="C47" s="183">
        <f t="shared" si="1"/>
        <v>2.2919999999999999E-2</v>
      </c>
      <c r="E47" s="183"/>
      <c r="F47" s="210">
        <v>42438</v>
      </c>
      <c r="G47" s="211">
        <v>1.95</v>
      </c>
      <c r="H47" s="211">
        <v>2.2919999999999998</v>
      </c>
    </row>
    <row r="48" spans="1:12" x14ac:dyDescent="0.3">
      <c r="A48" s="186">
        <f t="shared" si="0"/>
        <v>42439</v>
      </c>
      <c r="B48" s="183">
        <f t="shared" si="1"/>
        <v>1.9470000000000001E-2</v>
      </c>
      <c r="C48" s="183">
        <f t="shared" si="1"/>
        <v>2.2799999999999997E-2</v>
      </c>
      <c r="E48" s="183"/>
      <c r="F48" s="210">
        <v>42439</v>
      </c>
      <c r="G48" s="211">
        <v>1.9470000000000001</v>
      </c>
      <c r="H48" s="211">
        <v>2.2799999999999998</v>
      </c>
      <c r="I48" s="187"/>
      <c r="K48" s="187"/>
      <c r="L48" s="187"/>
    </row>
    <row r="49" spans="1:12" x14ac:dyDescent="0.3">
      <c r="A49" s="186">
        <f t="shared" si="0"/>
        <v>42440</v>
      </c>
      <c r="B49" s="183">
        <f t="shared" si="1"/>
        <v>1.9450000000000002E-2</v>
      </c>
      <c r="C49" s="183">
        <f t="shared" si="1"/>
        <v>2.282E-2</v>
      </c>
      <c r="E49" s="183"/>
      <c r="F49" s="210">
        <v>42440</v>
      </c>
      <c r="G49" s="211">
        <v>1.9450000000000001</v>
      </c>
      <c r="H49" s="211">
        <v>2.282</v>
      </c>
      <c r="I49" s="187"/>
      <c r="K49" s="187"/>
      <c r="L49" s="187"/>
    </row>
    <row r="50" spans="1:12" x14ac:dyDescent="0.3">
      <c r="A50" s="186">
        <f t="shared" si="0"/>
        <v>42443</v>
      </c>
      <c r="B50" s="183">
        <f t="shared" si="1"/>
        <v>1.949E-2</v>
      </c>
      <c r="C50" s="183">
        <f t="shared" si="1"/>
        <v>2.281E-2</v>
      </c>
      <c r="E50" s="183"/>
      <c r="F50" s="210">
        <v>42443</v>
      </c>
      <c r="G50" s="211">
        <v>1.9490000000000001</v>
      </c>
      <c r="H50" s="211">
        <v>2.2810000000000001</v>
      </c>
      <c r="I50" s="187"/>
    </row>
    <row r="51" spans="1:12" x14ac:dyDescent="0.3">
      <c r="A51" s="186">
        <f t="shared" si="0"/>
        <v>42444</v>
      </c>
      <c r="B51" s="183">
        <f t="shared" si="1"/>
        <v>1.9530000000000002E-2</v>
      </c>
      <c r="C51" s="183">
        <f t="shared" si="1"/>
        <v>2.281E-2</v>
      </c>
      <c r="E51" s="183"/>
      <c r="F51" s="210">
        <v>42444</v>
      </c>
      <c r="G51" s="211">
        <v>1.9530000000000001</v>
      </c>
      <c r="H51" s="211">
        <v>2.2810000000000001</v>
      </c>
    </row>
    <row r="52" spans="1:12" x14ac:dyDescent="0.3">
      <c r="A52" s="186">
        <f t="shared" si="0"/>
        <v>42445</v>
      </c>
      <c r="B52" s="183">
        <f t="shared" si="1"/>
        <v>1.9560000000000001E-2</v>
      </c>
      <c r="C52" s="183">
        <f t="shared" si="1"/>
        <v>2.282E-2</v>
      </c>
      <c r="E52" s="183"/>
      <c r="F52" s="210">
        <v>42445</v>
      </c>
      <c r="G52" s="211">
        <v>1.956</v>
      </c>
      <c r="H52" s="211">
        <v>2.282</v>
      </c>
    </row>
    <row r="53" spans="1:12" x14ac:dyDescent="0.3">
      <c r="A53" s="186">
        <f t="shared" si="0"/>
        <v>42446</v>
      </c>
      <c r="B53" s="183">
        <f t="shared" si="1"/>
        <v>1.9699999999999999E-2</v>
      </c>
      <c r="C53" s="183">
        <f t="shared" si="1"/>
        <v>2.2879999999999998E-2</v>
      </c>
      <c r="E53" s="183"/>
      <c r="F53" s="210">
        <v>42446</v>
      </c>
      <c r="G53" s="211">
        <v>1.97</v>
      </c>
      <c r="H53" s="211">
        <v>2.2879999999999998</v>
      </c>
    </row>
    <row r="54" spans="1:12" x14ac:dyDescent="0.3">
      <c r="A54" s="186">
        <f t="shared" si="0"/>
        <v>42447</v>
      </c>
      <c r="B54" s="183">
        <f t="shared" si="1"/>
        <v>1.9900000000000001E-2</v>
      </c>
      <c r="C54" s="183">
        <f t="shared" si="1"/>
        <v>2.2949999999999998E-2</v>
      </c>
      <c r="E54" s="183"/>
      <c r="F54" s="210">
        <v>42447</v>
      </c>
      <c r="G54" s="211">
        <v>1.99</v>
      </c>
      <c r="H54" s="211">
        <v>2.2949999999999999</v>
      </c>
    </row>
    <row r="55" spans="1:12" x14ac:dyDescent="0.3">
      <c r="A55" s="186">
        <f t="shared" si="0"/>
        <v>42450</v>
      </c>
      <c r="B55" s="183">
        <f t="shared" si="1"/>
        <v>1.9980000000000001E-2</v>
      </c>
      <c r="C55" s="183">
        <f t="shared" si="1"/>
        <v>2.3019999999999999E-2</v>
      </c>
      <c r="E55" s="183"/>
      <c r="F55" s="210">
        <v>42450</v>
      </c>
      <c r="G55" s="211">
        <v>1.998</v>
      </c>
      <c r="H55" s="211">
        <v>2.302</v>
      </c>
    </row>
    <row r="56" spans="1:12" x14ac:dyDescent="0.3">
      <c r="A56" s="186">
        <f t="shared" si="0"/>
        <v>42451</v>
      </c>
      <c r="B56" s="183">
        <f t="shared" si="1"/>
        <v>2.0070000000000001E-2</v>
      </c>
      <c r="C56" s="183">
        <f t="shared" si="1"/>
        <v>2.3050000000000001E-2</v>
      </c>
      <c r="E56" s="183"/>
      <c r="F56" s="210">
        <v>42451</v>
      </c>
      <c r="G56" s="211">
        <v>2.0070000000000001</v>
      </c>
      <c r="H56" s="211">
        <v>2.3050000000000002</v>
      </c>
    </row>
    <row r="57" spans="1:12" x14ac:dyDescent="0.3">
      <c r="A57" s="186">
        <f t="shared" si="0"/>
        <v>42452</v>
      </c>
      <c r="B57" s="183">
        <f t="shared" si="1"/>
        <v>0.02</v>
      </c>
      <c r="C57" s="183">
        <f t="shared" si="1"/>
        <v>2.3010000000000003E-2</v>
      </c>
      <c r="E57" s="183"/>
      <c r="F57" s="210">
        <v>42452</v>
      </c>
      <c r="G57" s="211">
        <v>2</v>
      </c>
      <c r="H57" s="211">
        <v>2.3010000000000002</v>
      </c>
    </row>
    <row r="58" spans="1:12" x14ac:dyDescent="0.3">
      <c r="A58" s="186">
        <f t="shared" si="0"/>
        <v>42453</v>
      </c>
      <c r="B58" s="183">
        <f t="shared" si="1"/>
        <v>1.9950000000000002E-2</v>
      </c>
      <c r="C58" s="183">
        <f t="shared" si="1"/>
        <v>2.2970000000000001E-2</v>
      </c>
      <c r="E58" s="183"/>
      <c r="F58" s="210">
        <v>42453</v>
      </c>
      <c r="G58" s="211">
        <v>1.9950000000000001</v>
      </c>
      <c r="H58" s="211">
        <v>2.2970000000000002</v>
      </c>
    </row>
    <row r="59" spans="1:12" x14ac:dyDescent="0.3">
      <c r="A59" s="186">
        <f t="shared" si="0"/>
        <v>42454</v>
      </c>
      <c r="B59" s="183">
        <f t="shared" si="1"/>
        <v>1.9890000000000001E-2</v>
      </c>
      <c r="C59" s="183">
        <f t="shared" si="1"/>
        <v>2.3E-2</v>
      </c>
      <c r="E59" s="183"/>
      <c r="F59" s="210">
        <v>42454</v>
      </c>
      <c r="G59" s="211">
        <v>1.9890000000000001</v>
      </c>
      <c r="H59" s="211">
        <v>2.2999999999999998</v>
      </c>
    </row>
    <row r="60" spans="1:12" x14ac:dyDescent="0.3">
      <c r="A60" s="186">
        <f t="shared" si="0"/>
        <v>42457</v>
      </c>
      <c r="B60" s="183">
        <f t="shared" si="1"/>
        <v>1.992E-2</v>
      </c>
      <c r="C60" s="183">
        <f t="shared" si="1"/>
        <v>2.3010000000000003E-2</v>
      </c>
      <c r="E60" s="183"/>
      <c r="F60" s="210">
        <v>42457</v>
      </c>
      <c r="G60" s="211">
        <v>1.992</v>
      </c>
      <c r="H60" s="211">
        <v>2.3010000000000002</v>
      </c>
    </row>
    <row r="61" spans="1:12" x14ac:dyDescent="0.3">
      <c r="A61" s="186">
        <f t="shared" si="0"/>
        <v>42458</v>
      </c>
      <c r="B61" s="183">
        <f t="shared" si="1"/>
        <v>1.9959999999999999E-2</v>
      </c>
      <c r="C61" s="183">
        <f t="shared" si="1"/>
        <v>2.3029999999999998E-2</v>
      </c>
      <c r="E61" s="183"/>
      <c r="F61" s="210">
        <v>42458</v>
      </c>
      <c r="G61" s="211">
        <v>1.996</v>
      </c>
      <c r="H61" s="211">
        <v>2.3029999999999999</v>
      </c>
    </row>
    <row r="62" spans="1:12" x14ac:dyDescent="0.3">
      <c r="A62" s="186">
        <f t="shared" si="0"/>
        <v>42459</v>
      </c>
      <c r="B62" s="183">
        <f t="shared" si="1"/>
        <v>2.0039999999999999E-2</v>
      </c>
      <c r="C62" s="183">
        <f t="shared" si="1"/>
        <v>2.3119999999999998E-2</v>
      </c>
      <c r="E62" s="183"/>
      <c r="F62" s="210">
        <v>42459</v>
      </c>
      <c r="G62" s="211">
        <v>2.004</v>
      </c>
      <c r="H62" s="211">
        <v>2.3119999999999998</v>
      </c>
    </row>
    <row r="63" spans="1:12" x14ac:dyDescent="0.3">
      <c r="A63" s="186">
        <f t="shared" si="0"/>
        <v>42460</v>
      </c>
      <c r="B63" s="183">
        <f t="shared" si="1"/>
        <v>2.017E-2</v>
      </c>
      <c r="C63" s="183">
        <f t="shared" si="1"/>
        <v>2.3250000000000003E-2</v>
      </c>
      <c r="E63" s="183"/>
      <c r="F63" s="210">
        <v>42460</v>
      </c>
      <c r="G63" s="211">
        <v>2.0169999999999999</v>
      </c>
      <c r="H63" s="211">
        <v>2.3250000000000002</v>
      </c>
    </row>
    <row r="64" spans="1:12" x14ac:dyDescent="0.3">
      <c r="A64" s="186">
        <f t="shared" si="0"/>
        <v>42461</v>
      </c>
      <c r="B64" s="183">
        <f t="shared" si="1"/>
        <v>2.0139999999999998E-2</v>
      </c>
      <c r="C64" s="183">
        <f t="shared" si="1"/>
        <v>2.3199999999999998E-2</v>
      </c>
      <c r="E64" s="183"/>
      <c r="F64" s="210">
        <v>42461</v>
      </c>
      <c r="G64" s="211">
        <v>2.0139999999999998</v>
      </c>
      <c r="H64" s="211">
        <v>2.3199999999999998</v>
      </c>
    </row>
    <row r="65" spans="1:8" x14ac:dyDescent="0.3">
      <c r="A65" s="186">
        <f t="shared" si="0"/>
        <v>42465</v>
      </c>
      <c r="B65" s="183">
        <f t="shared" si="1"/>
        <v>1.993E-2</v>
      </c>
      <c r="C65" s="183">
        <f t="shared" si="1"/>
        <v>2.3019999999999999E-2</v>
      </c>
      <c r="E65" s="183"/>
      <c r="F65" s="210">
        <v>42465</v>
      </c>
      <c r="G65" s="211">
        <v>1.9930000000000001</v>
      </c>
      <c r="H65" s="211">
        <v>2.302</v>
      </c>
    </row>
    <row r="66" spans="1:8" x14ac:dyDescent="0.3">
      <c r="A66" s="186">
        <f t="shared" si="0"/>
        <v>42466</v>
      </c>
      <c r="B66" s="183">
        <f t="shared" si="1"/>
        <v>1.983E-2</v>
      </c>
      <c r="C66" s="183">
        <f t="shared" si="1"/>
        <v>2.2940000000000002E-2</v>
      </c>
      <c r="E66" s="183"/>
      <c r="F66" s="210">
        <v>42466</v>
      </c>
      <c r="G66" s="211">
        <v>1.9830000000000001</v>
      </c>
      <c r="H66" s="211">
        <v>2.294</v>
      </c>
    </row>
    <row r="67" spans="1:8" x14ac:dyDescent="0.3">
      <c r="A67" s="186">
        <f t="shared" si="0"/>
        <v>42467</v>
      </c>
      <c r="B67" s="183">
        <f t="shared" si="1"/>
        <v>1.9782999999999999E-2</v>
      </c>
      <c r="C67" s="183">
        <f t="shared" si="1"/>
        <v>2.2890000000000001E-2</v>
      </c>
      <c r="E67" s="183"/>
      <c r="F67" s="210">
        <v>42467</v>
      </c>
      <c r="G67" s="211">
        <v>1.9782999999999999</v>
      </c>
      <c r="H67" s="211">
        <v>2.2890000000000001</v>
      </c>
    </row>
    <row r="68" spans="1:8" x14ac:dyDescent="0.3">
      <c r="A68" s="186">
        <f t="shared" ref="A68:A131" si="2">F68</f>
        <v>42468</v>
      </c>
      <c r="B68" s="183">
        <f t="shared" ref="B68:C131" si="3">G68/100</f>
        <v>1.9799999999999998E-2</v>
      </c>
      <c r="C68" s="183">
        <f t="shared" si="3"/>
        <v>2.2869999999999998E-2</v>
      </c>
      <c r="E68" s="183"/>
      <c r="F68" s="210">
        <v>42468</v>
      </c>
      <c r="G68" s="211">
        <v>1.98</v>
      </c>
      <c r="H68" s="211">
        <v>2.2869999999999999</v>
      </c>
    </row>
    <row r="69" spans="1:8" x14ac:dyDescent="0.3">
      <c r="A69" s="186">
        <f t="shared" si="2"/>
        <v>42471</v>
      </c>
      <c r="B69" s="183">
        <f t="shared" si="3"/>
        <v>1.985E-2</v>
      </c>
      <c r="C69" s="183">
        <f t="shared" si="3"/>
        <v>2.291E-2</v>
      </c>
      <c r="E69" s="183"/>
      <c r="F69" s="210">
        <v>42471</v>
      </c>
      <c r="G69" s="211">
        <v>1.9850000000000001</v>
      </c>
      <c r="H69" s="211">
        <v>2.2909999999999999</v>
      </c>
    </row>
    <row r="70" spans="1:8" x14ac:dyDescent="0.3">
      <c r="A70" s="186">
        <f t="shared" si="2"/>
        <v>42472</v>
      </c>
      <c r="B70" s="183">
        <f t="shared" si="3"/>
        <v>1.993E-2</v>
      </c>
      <c r="C70" s="183">
        <f t="shared" si="3"/>
        <v>2.2949999999999998E-2</v>
      </c>
      <c r="E70" s="183"/>
      <c r="F70" s="210">
        <v>42472</v>
      </c>
      <c r="G70" s="211">
        <v>1.9930000000000001</v>
      </c>
      <c r="H70" s="211">
        <v>2.2949999999999999</v>
      </c>
    </row>
    <row r="71" spans="1:8" x14ac:dyDescent="0.3">
      <c r="A71" s="186">
        <f t="shared" si="2"/>
        <v>42473</v>
      </c>
      <c r="B71" s="183">
        <f t="shared" si="3"/>
        <v>1.9959999999999999E-2</v>
      </c>
      <c r="C71" s="183">
        <f t="shared" si="3"/>
        <v>2.3019999999999999E-2</v>
      </c>
      <c r="E71" s="183"/>
      <c r="F71" s="210">
        <v>42473</v>
      </c>
      <c r="G71" s="211">
        <v>1.996</v>
      </c>
      <c r="H71" s="211">
        <v>2.302</v>
      </c>
    </row>
    <row r="72" spans="1:8" x14ac:dyDescent="0.3">
      <c r="A72" s="186">
        <f t="shared" si="2"/>
        <v>42474</v>
      </c>
      <c r="B72" s="183">
        <f t="shared" si="3"/>
        <v>1.9990000000000001E-2</v>
      </c>
      <c r="C72" s="183">
        <f t="shared" si="3"/>
        <v>2.3039999999999998E-2</v>
      </c>
      <c r="E72" s="183"/>
      <c r="F72" s="210">
        <v>42474</v>
      </c>
      <c r="G72" s="211">
        <v>1.9990000000000001</v>
      </c>
      <c r="H72" s="211">
        <v>2.3039999999999998</v>
      </c>
    </row>
    <row r="73" spans="1:8" x14ac:dyDescent="0.3">
      <c r="A73" s="186">
        <f t="shared" si="2"/>
        <v>42475</v>
      </c>
      <c r="B73" s="183">
        <f t="shared" si="3"/>
        <v>1.9950000000000002E-2</v>
      </c>
      <c r="C73" s="183">
        <f t="shared" si="3"/>
        <v>2.3010000000000003E-2</v>
      </c>
      <c r="E73" s="183"/>
      <c r="F73" s="210">
        <v>42475</v>
      </c>
      <c r="G73" s="211">
        <v>1.9950000000000001</v>
      </c>
      <c r="H73" s="211">
        <v>2.3010000000000002</v>
      </c>
    </row>
    <row r="74" spans="1:8" x14ac:dyDescent="0.3">
      <c r="A74" s="186">
        <f t="shared" si="2"/>
        <v>42478</v>
      </c>
      <c r="B74" s="183">
        <f t="shared" si="3"/>
        <v>1.9980000000000001E-2</v>
      </c>
      <c r="C74" s="183">
        <f t="shared" si="3"/>
        <v>2.3019999999999999E-2</v>
      </c>
      <c r="E74" s="183"/>
      <c r="F74" s="210">
        <v>42478</v>
      </c>
      <c r="G74" s="211">
        <v>1.998</v>
      </c>
      <c r="H74" s="211">
        <v>2.302</v>
      </c>
    </row>
    <row r="75" spans="1:8" x14ac:dyDescent="0.3">
      <c r="A75" s="186">
        <f t="shared" si="2"/>
        <v>42479</v>
      </c>
      <c r="B75" s="183">
        <f t="shared" si="3"/>
        <v>2.0039999999999999E-2</v>
      </c>
      <c r="C75" s="183">
        <f t="shared" si="3"/>
        <v>2.3050000000000001E-2</v>
      </c>
      <c r="E75" s="183"/>
      <c r="F75" s="210">
        <v>42479</v>
      </c>
      <c r="G75" s="211">
        <v>2.004</v>
      </c>
      <c r="H75" s="211">
        <v>2.3050000000000002</v>
      </c>
    </row>
    <row r="76" spans="1:8" x14ac:dyDescent="0.3">
      <c r="A76" s="186">
        <f t="shared" si="2"/>
        <v>42480</v>
      </c>
      <c r="B76" s="183">
        <f t="shared" si="3"/>
        <v>2.0179999999999997E-2</v>
      </c>
      <c r="C76" s="183">
        <f t="shared" si="3"/>
        <v>2.3220000000000001E-2</v>
      </c>
      <c r="E76" s="183"/>
      <c r="F76" s="210">
        <v>42480</v>
      </c>
      <c r="G76" s="211">
        <v>2.0179999999999998</v>
      </c>
      <c r="H76" s="211">
        <v>2.3220000000000001</v>
      </c>
    </row>
    <row r="77" spans="1:8" x14ac:dyDescent="0.3">
      <c r="A77" s="186">
        <f t="shared" si="2"/>
        <v>42481</v>
      </c>
      <c r="B77" s="183">
        <f t="shared" si="3"/>
        <v>2.0289999999999999E-2</v>
      </c>
      <c r="C77" s="183">
        <f t="shared" si="3"/>
        <v>2.3319999999999997E-2</v>
      </c>
      <c r="E77" s="183"/>
      <c r="F77" s="210">
        <v>42481</v>
      </c>
      <c r="G77" s="211">
        <v>2.0289999999999999</v>
      </c>
      <c r="H77" s="211">
        <v>2.3319999999999999</v>
      </c>
    </row>
    <row r="78" spans="1:8" x14ac:dyDescent="0.3">
      <c r="A78" s="186">
        <f t="shared" si="2"/>
        <v>42482</v>
      </c>
      <c r="B78" s="183">
        <f t="shared" si="3"/>
        <v>2.0379999999999999E-2</v>
      </c>
      <c r="C78" s="183">
        <f t="shared" si="3"/>
        <v>2.334E-2</v>
      </c>
      <c r="E78" s="183"/>
      <c r="F78" s="210">
        <v>42482</v>
      </c>
      <c r="G78" s="211">
        <v>2.0379999999999998</v>
      </c>
      <c r="H78" s="211">
        <v>2.3340000000000001</v>
      </c>
    </row>
    <row r="79" spans="1:8" x14ac:dyDescent="0.3">
      <c r="A79" s="186">
        <f t="shared" si="2"/>
        <v>42485</v>
      </c>
      <c r="B79" s="183">
        <f t="shared" si="3"/>
        <v>2.0449999999999999E-2</v>
      </c>
      <c r="C79" s="183">
        <f t="shared" si="3"/>
        <v>2.342E-2</v>
      </c>
      <c r="E79" s="183"/>
      <c r="F79" s="210">
        <v>42485</v>
      </c>
      <c r="G79" s="211">
        <v>2.0449999999999999</v>
      </c>
      <c r="H79" s="211">
        <v>2.3420000000000001</v>
      </c>
    </row>
    <row r="80" spans="1:8" x14ac:dyDescent="0.3">
      <c r="A80" s="186">
        <f t="shared" si="2"/>
        <v>42486</v>
      </c>
      <c r="B80" s="183">
        <f t="shared" si="3"/>
        <v>2.036E-2</v>
      </c>
      <c r="C80" s="183">
        <f t="shared" si="3"/>
        <v>2.341E-2</v>
      </c>
      <c r="E80" s="183"/>
      <c r="F80" s="210">
        <v>42486</v>
      </c>
      <c r="G80" s="211">
        <v>2.036</v>
      </c>
      <c r="H80" s="211">
        <v>2.3410000000000002</v>
      </c>
    </row>
    <row r="81" spans="1:8" x14ac:dyDescent="0.3">
      <c r="A81" s="186">
        <f t="shared" si="2"/>
        <v>42487</v>
      </c>
      <c r="B81" s="183">
        <f t="shared" si="3"/>
        <v>2.0240000000000001E-2</v>
      </c>
      <c r="C81" s="183">
        <f t="shared" si="3"/>
        <v>2.3460000000000002E-2</v>
      </c>
      <c r="E81" s="183"/>
      <c r="F81" s="210">
        <v>42487</v>
      </c>
      <c r="G81" s="211">
        <v>2.024</v>
      </c>
      <c r="H81" s="211">
        <v>2.3460000000000001</v>
      </c>
    </row>
    <row r="82" spans="1:8" x14ac:dyDescent="0.3">
      <c r="A82" s="186">
        <f t="shared" si="2"/>
        <v>42488</v>
      </c>
      <c r="B82" s="183">
        <f t="shared" si="3"/>
        <v>2.0209999999999999E-2</v>
      </c>
      <c r="C82" s="183">
        <f t="shared" si="3"/>
        <v>2.368E-2</v>
      </c>
      <c r="E82" s="183"/>
      <c r="F82" s="210">
        <v>42488</v>
      </c>
      <c r="G82" s="211">
        <v>2.0209999999999999</v>
      </c>
      <c r="H82" s="211">
        <v>2.3679999999999999</v>
      </c>
    </row>
    <row r="83" spans="1:8" x14ac:dyDescent="0.3">
      <c r="A83" s="186">
        <f t="shared" si="2"/>
        <v>42489</v>
      </c>
      <c r="B83" s="183">
        <f t="shared" si="3"/>
        <v>2.0489999999999998E-2</v>
      </c>
      <c r="C83" s="183">
        <f t="shared" si="3"/>
        <v>2.3860000000000003E-2</v>
      </c>
      <c r="E83" s="183"/>
      <c r="F83" s="210">
        <v>42489</v>
      </c>
      <c r="G83" s="211">
        <v>2.0489999999999999</v>
      </c>
      <c r="H83" s="211">
        <v>2.3860000000000001</v>
      </c>
    </row>
    <row r="84" spans="1:8" x14ac:dyDescent="0.3">
      <c r="A84" s="186">
        <f t="shared" si="2"/>
        <v>42493</v>
      </c>
      <c r="B84" s="183">
        <f t="shared" si="3"/>
        <v>2.0032999999999999E-2</v>
      </c>
      <c r="C84" s="183">
        <f t="shared" si="3"/>
        <v>2.3399999999999997E-2</v>
      </c>
      <c r="E84" s="183"/>
      <c r="F84" s="210">
        <v>42493</v>
      </c>
      <c r="G84" s="211">
        <v>2.0032999999999999</v>
      </c>
      <c r="H84" s="211">
        <v>2.34</v>
      </c>
    </row>
    <row r="85" spans="1:8" x14ac:dyDescent="0.3">
      <c r="A85" s="186">
        <f t="shared" si="2"/>
        <v>42494</v>
      </c>
      <c r="B85" s="183">
        <f t="shared" si="3"/>
        <v>0.02</v>
      </c>
      <c r="C85" s="183">
        <f t="shared" si="3"/>
        <v>2.3279999999999999E-2</v>
      </c>
      <c r="E85" s="183"/>
      <c r="F85" s="210">
        <v>42494</v>
      </c>
      <c r="G85" s="211">
        <v>2</v>
      </c>
      <c r="H85" s="211">
        <v>2.3279999999999998</v>
      </c>
    </row>
    <row r="86" spans="1:8" x14ac:dyDescent="0.3">
      <c r="A86" s="186">
        <f t="shared" si="2"/>
        <v>42495</v>
      </c>
      <c r="B86" s="183">
        <f t="shared" si="3"/>
        <v>2.001E-2</v>
      </c>
      <c r="C86" s="183">
        <f t="shared" si="3"/>
        <v>2.3290000000000002E-2</v>
      </c>
      <c r="E86" s="183"/>
      <c r="F86" s="210">
        <v>42495</v>
      </c>
      <c r="G86" s="211">
        <v>2.0009999999999999</v>
      </c>
      <c r="H86" s="211">
        <v>2.3290000000000002</v>
      </c>
    </row>
    <row r="87" spans="1:8" x14ac:dyDescent="0.3">
      <c r="A87" s="186">
        <f t="shared" si="2"/>
        <v>42496</v>
      </c>
      <c r="B87" s="183">
        <f t="shared" si="3"/>
        <v>0.02</v>
      </c>
      <c r="C87" s="183">
        <f t="shared" si="3"/>
        <v>2.3259999999999999E-2</v>
      </c>
      <c r="E87" s="183"/>
      <c r="F87" s="210">
        <v>42496</v>
      </c>
      <c r="G87" s="211">
        <v>2</v>
      </c>
      <c r="H87" s="211">
        <v>2.3260000000000001</v>
      </c>
    </row>
    <row r="88" spans="1:8" x14ac:dyDescent="0.3">
      <c r="A88" s="186">
        <f t="shared" si="2"/>
        <v>42499</v>
      </c>
      <c r="B88" s="183">
        <f t="shared" si="3"/>
        <v>1.9990000000000001E-2</v>
      </c>
      <c r="C88" s="183">
        <f t="shared" si="3"/>
        <v>2.3230000000000001E-2</v>
      </c>
      <c r="E88" s="183"/>
      <c r="F88" s="210">
        <v>42499</v>
      </c>
      <c r="G88" s="211">
        <v>1.9990000000000001</v>
      </c>
      <c r="H88" s="211">
        <v>2.323</v>
      </c>
    </row>
    <row r="89" spans="1:8" x14ac:dyDescent="0.3">
      <c r="A89" s="186">
        <f t="shared" si="2"/>
        <v>42500</v>
      </c>
      <c r="B89" s="183">
        <f t="shared" si="3"/>
        <v>1.9990000000000001E-2</v>
      </c>
      <c r="C89" s="183">
        <f t="shared" si="3"/>
        <v>2.3230000000000001E-2</v>
      </c>
      <c r="E89" s="183"/>
      <c r="F89" s="210">
        <v>42500</v>
      </c>
      <c r="G89" s="211">
        <v>1.9990000000000001</v>
      </c>
      <c r="H89" s="211">
        <v>2.323</v>
      </c>
    </row>
    <row r="90" spans="1:8" x14ac:dyDescent="0.3">
      <c r="A90" s="186">
        <f t="shared" si="2"/>
        <v>42501</v>
      </c>
      <c r="B90" s="183">
        <f t="shared" si="3"/>
        <v>1.9990000000000001E-2</v>
      </c>
      <c r="C90" s="183">
        <f t="shared" si="3"/>
        <v>2.3239999999999997E-2</v>
      </c>
      <c r="E90" s="183"/>
      <c r="F90" s="210">
        <v>42501</v>
      </c>
      <c r="G90" s="211">
        <v>1.9990000000000001</v>
      </c>
      <c r="H90" s="211">
        <v>2.3239999999999998</v>
      </c>
    </row>
    <row r="91" spans="1:8" x14ac:dyDescent="0.3">
      <c r="A91" s="186">
        <f t="shared" si="2"/>
        <v>42502</v>
      </c>
      <c r="B91" s="183">
        <f t="shared" si="3"/>
        <v>0.02</v>
      </c>
      <c r="C91" s="183">
        <f t="shared" si="3"/>
        <v>2.3250000000000003E-2</v>
      </c>
      <c r="E91" s="183"/>
      <c r="F91" s="210">
        <v>42502</v>
      </c>
      <c r="G91" s="211">
        <v>2</v>
      </c>
      <c r="H91" s="211">
        <v>2.3250000000000002</v>
      </c>
    </row>
    <row r="92" spans="1:8" x14ac:dyDescent="0.3">
      <c r="A92" s="186">
        <f t="shared" si="2"/>
        <v>42503</v>
      </c>
      <c r="B92" s="183">
        <f t="shared" si="3"/>
        <v>2.0019999999999996E-2</v>
      </c>
      <c r="C92" s="183">
        <f t="shared" si="3"/>
        <v>2.3239999999999997E-2</v>
      </c>
      <c r="E92" s="183"/>
      <c r="F92" s="210">
        <v>42503</v>
      </c>
      <c r="G92" s="211">
        <v>2.0019999999999998</v>
      </c>
      <c r="H92" s="211">
        <v>2.3239999999999998</v>
      </c>
    </row>
    <row r="93" spans="1:8" x14ac:dyDescent="0.3">
      <c r="A93" s="186">
        <f t="shared" si="2"/>
        <v>42506</v>
      </c>
      <c r="B93" s="183">
        <f t="shared" si="3"/>
        <v>2.0049999999999998E-2</v>
      </c>
      <c r="C93" s="183">
        <f t="shared" si="3"/>
        <v>2.3269999999999999E-2</v>
      </c>
      <c r="E93" s="183"/>
      <c r="F93" s="210">
        <v>42506</v>
      </c>
      <c r="G93" s="211">
        <v>2.0049999999999999</v>
      </c>
      <c r="H93" s="211">
        <v>2.327</v>
      </c>
    </row>
    <row r="94" spans="1:8" x14ac:dyDescent="0.3">
      <c r="A94" s="186">
        <f t="shared" si="2"/>
        <v>42507</v>
      </c>
      <c r="B94" s="183">
        <f t="shared" si="3"/>
        <v>2.0110000000000003E-2</v>
      </c>
      <c r="C94" s="183">
        <f t="shared" si="3"/>
        <v>2.3310000000000001E-2</v>
      </c>
      <c r="E94" s="183"/>
      <c r="F94" s="210">
        <v>42507</v>
      </c>
      <c r="G94" s="211">
        <v>2.0110000000000001</v>
      </c>
      <c r="H94" s="211">
        <v>2.331</v>
      </c>
    </row>
    <row r="95" spans="1:8" x14ac:dyDescent="0.3">
      <c r="A95" s="186">
        <f t="shared" si="2"/>
        <v>42508</v>
      </c>
      <c r="B95" s="183">
        <f t="shared" si="3"/>
        <v>2.0110000000000003E-2</v>
      </c>
      <c r="C95" s="183">
        <f t="shared" si="3"/>
        <v>2.3319999999999997E-2</v>
      </c>
      <c r="E95" s="183"/>
      <c r="F95" s="210">
        <v>42508</v>
      </c>
      <c r="G95" s="211">
        <v>2.0110000000000001</v>
      </c>
      <c r="H95" s="211">
        <v>2.3319999999999999</v>
      </c>
    </row>
    <row r="96" spans="1:8" x14ac:dyDescent="0.3">
      <c r="A96" s="186">
        <f t="shared" si="2"/>
        <v>42509</v>
      </c>
      <c r="B96" s="183">
        <f t="shared" si="3"/>
        <v>2.0099999999999996E-2</v>
      </c>
      <c r="C96" s="183">
        <f t="shared" si="3"/>
        <v>2.3310000000000001E-2</v>
      </c>
      <c r="E96" s="183"/>
      <c r="F96" s="210">
        <v>42509</v>
      </c>
      <c r="G96" s="211">
        <v>2.0099999999999998</v>
      </c>
      <c r="H96" s="211">
        <v>2.331</v>
      </c>
    </row>
    <row r="97" spans="1:8" x14ac:dyDescent="0.3">
      <c r="A97" s="186">
        <f t="shared" si="2"/>
        <v>42510</v>
      </c>
      <c r="B97" s="183">
        <f t="shared" si="3"/>
        <v>2.0080000000000001E-2</v>
      </c>
      <c r="C97" s="183">
        <f t="shared" si="3"/>
        <v>2.3310000000000001E-2</v>
      </c>
      <c r="E97" s="183"/>
      <c r="F97" s="210">
        <v>42510</v>
      </c>
      <c r="G97" s="211">
        <v>2.008</v>
      </c>
      <c r="H97" s="211">
        <v>2.331</v>
      </c>
    </row>
    <row r="98" spans="1:8" x14ac:dyDescent="0.3">
      <c r="A98" s="186">
        <f t="shared" si="2"/>
        <v>42513</v>
      </c>
      <c r="B98" s="183">
        <f t="shared" si="3"/>
        <v>2.0039999999999999E-2</v>
      </c>
      <c r="C98" s="183">
        <f t="shared" si="3"/>
        <v>2.3300000000000001E-2</v>
      </c>
      <c r="E98" s="183"/>
      <c r="F98" s="210">
        <v>42513</v>
      </c>
      <c r="G98" s="211">
        <v>2.004</v>
      </c>
      <c r="H98" s="211">
        <v>2.33</v>
      </c>
    </row>
    <row r="99" spans="1:8" x14ac:dyDescent="0.3">
      <c r="A99" s="186">
        <f t="shared" si="2"/>
        <v>42514</v>
      </c>
      <c r="B99" s="183">
        <f t="shared" si="3"/>
        <v>2.0019999999999996E-2</v>
      </c>
      <c r="C99" s="183">
        <f t="shared" si="3"/>
        <v>2.3300000000000001E-2</v>
      </c>
      <c r="E99" s="183"/>
      <c r="F99" s="210">
        <v>42514</v>
      </c>
      <c r="G99" s="211">
        <v>2.0019999999999998</v>
      </c>
      <c r="H99" s="211">
        <v>2.33</v>
      </c>
    </row>
    <row r="100" spans="1:8" x14ac:dyDescent="0.3">
      <c r="A100" s="186">
        <f t="shared" si="2"/>
        <v>42515</v>
      </c>
      <c r="B100" s="183">
        <f t="shared" si="3"/>
        <v>2.001E-2</v>
      </c>
      <c r="C100" s="183">
        <f t="shared" si="3"/>
        <v>2.3310000000000001E-2</v>
      </c>
      <c r="E100" s="183"/>
      <c r="F100" s="210">
        <v>42515</v>
      </c>
      <c r="G100" s="211">
        <v>2.0009999999999999</v>
      </c>
      <c r="H100" s="211">
        <v>2.331</v>
      </c>
    </row>
    <row r="101" spans="1:8" x14ac:dyDescent="0.3">
      <c r="A101" s="186">
        <f t="shared" si="2"/>
        <v>42516</v>
      </c>
      <c r="B101" s="183">
        <f t="shared" si="3"/>
        <v>2.001E-2</v>
      </c>
      <c r="C101" s="183">
        <f t="shared" si="3"/>
        <v>2.3319999999999997E-2</v>
      </c>
      <c r="E101" s="183"/>
      <c r="F101" s="210">
        <v>42516</v>
      </c>
      <c r="G101" s="211">
        <v>2.0009999999999999</v>
      </c>
      <c r="H101" s="211">
        <v>2.3319999999999999</v>
      </c>
    </row>
    <row r="102" spans="1:8" x14ac:dyDescent="0.3">
      <c r="A102" s="186">
        <f t="shared" si="2"/>
        <v>42517</v>
      </c>
      <c r="B102" s="183">
        <f t="shared" si="3"/>
        <v>2.001E-2</v>
      </c>
      <c r="C102" s="183">
        <f t="shared" si="3"/>
        <v>2.3330000000000004E-2</v>
      </c>
      <c r="E102" s="183"/>
      <c r="F102" s="210">
        <v>42517</v>
      </c>
      <c r="G102" s="211">
        <v>2.0009999999999999</v>
      </c>
      <c r="H102" s="211">
        <v>2.3330000000000002</v>
      </c>
    </row>
    <row r="103" spans="1:8" x14ac:dyDescent="0.3">
      <c r="A103" s="186">
        <f t="shared" si="2"/>
        <v>42520</v>
      </c>
      <c r="B103" s="183">
        <f t="shared" si="3"/>
        <v>2.0019999999999996E-2</v>
      </c>
      <c r="C103" s="183">
        <f t="shared" si="3"/>
        <v>2.334E-2</v>
      </c>
      <c r="E103" s="183"/>
      <c r="F103" s="210">
        <v>42520</v>
      </c>
      <c r="G103" s="211">
        <v>2.0019999999999998</v>
      </c>
      <c r="H103" s="211">
        <v>2.3340000000000001</v>
      </c>
    </row>
    <row r="104" spans="1:8" x14ac:dyDescent="0.3">
      <c r="A104" s="186">
        <f t="shared" si="2"/>
        <v>42521</v>
      </c>
      <c r="B104" s="183">
        <f t="shared" si="3"/>
        <v>2.0099999999999996E-2</v>
      </c>
      <c r="C104" s="183">
        <f t="shared" si="3"/>
        <v>2.3380000000000001E-2</v>
      </c>
      <c r="E104" s="183"/>
      <c r="F104" s="210">
        <v>42521</v>
      </c>
      <c r="G104" s="211">
        <v>2.0099999999999998</v>
      </c>
      <c r="H104" s="211">
        <v>2.3380000000000001</v>
      </c>
    </row>
    <row r="105" spans="1:8" x14ac:dyDescent="0.3">
      <c r="A105" s="186">
        <f t="shared" si="2"/>
        <v>42522</v>
      </c>
      <c r="B105" s="183">
        <f t="shared" si="3"/>
        <v>2.0059999999999998E-2</v>
      </c>
      <c r="C105" s="183">
        <f t="shared" si="3"/>
        <v>2.3370000000000002E-2</v>
      </c>
      <c r="E105" s="183"/>
      <c r="F105" s="210">
        <v>42522</v>
      </c>
      <c r="G105" s="211">
        <v>2.0059999999999998</v>
      </c>
      <c r="H105" s="211">
        <v>2.3370000000000002</v>
      </c>
    </row>
    <row r="106" spans="1:8" x14ac:dyDescent="0.3">
      <c r="A106" s="186">
        <f t="shared" si="2"/>
        <v>42523</v>
      </c>
      <c r="B106" s="183">
        <f t="shared" si="3"/>
        <v>2.0039999999999999E-2</v>
      </c>
      <c r="C106" s="183">
        <f t="shared" si="3"/>
        <v>2.342E-2</v>
      </c>
      <c r="E106" s="183"/>
      <c r="F106" s="210">
        <v>42523</v>
      </c>
      <c r="G106" s="211">
        <v>2.004</v>
      </c>
      <c r="H106" s="211">
        <v>2.3420000000000001</v>
      </c>
    </row>
    <row r="107" spans="1:8" x14ac:dyDescent="0.3">
      <c r="A107" s="186">
        <f t="shared" si="2"/>
        <v>42524</v>
      </c>
      <c r="B107" s="183">
        <f t="shared" si="3"/>
        <v>1.9990000000000001E-2</v>
      </c>
      <c r="C107" s="183">
        <f t="shared" si="3"/>
        <v>2.3380000000000001E-2</v>
      </c>
      <c r="E107" s="183"/>
      <c r="F107" s="210">
        <v>42524</v>
      </c>
      <c r="G107" s="211">
        <v>1.9990000000000001</v>
      </c>
      <c r="H107" s="211">
        <v>2.3380000000000001</v>
      </c>
    </row>
    <row r="108" spans="1:8" x14ac:dyDescent="0.3">
      <c r="A108" s="186">
        <f t="shared" si="2"/>
        <v>42527</v>
      </c>
      <c r="B108" s="183">
        <f t="shared" si="3"/>
        <v>1.9980000000000001E-2</v>
      </c>
      <c r="C108" s="183">
        <f t="shared" si="3"/>
        <v>2.3370000000000002E-2</v>
      </c>
      <c r="E108" s="183"/>
      <c r="F108" s="210">
        <v>42527</v>
      </c>
      <c r="G108" s="211">
        <v>1.998</v>
      </c>
      <c r="H108" s="211">
        <v>2.3370000000000002</v>
      </c>
    </row>
    <row r="109" spans="1:8" x14ac:dyDescent="0.3">
      <c r="A109" s="186">
        <f t="shared" si="2"/>
        <v>42528</v>
      </c>
      <c r="B109" s="183">
        <f t="shared" si="3"/>
        <v>0.02</v>
      </c>
      <c r="C109" s="183">
        <f t="shared" si="3"/>
        <v>2.3399999999999997E-2</v>
      </c>
      <c r="E109" s="183"/>
      <c r="F109" s="210">
        <v>42528</v>
      </c>
      <c r="G109" s="211">
        <v>2</v>
      </c>
      <c r="H109" s="211">
        <v>2.34</v>
      </c>
    </row>
    <row r="110" spans="1:8" x14ac:dyDescent="0.3">
      <c r="A110" s="186">
        <f t="shared" si="2"/>
        <v>42529</v>
      </c>
      <c r="B110" s="183">
        <f t="shared" si="3"/>
        <v>0.02</v>
      </c>
      <c r="C110" s="183">
        <f t="shared" si="3"/>
        <v>2.341E-2</v>
      </c>
      <c r="E110" s="183"/>
      <c r="F110" s="210">
        <v>42529</v>
      </c>
      <c r="G110" s="211">
        <v>2</v>
      </c>
      <c r="H110" s="211">
        <v>2.3410000000000002</v>
      </c>
    </row>
    <row r="111" spans="1:8" x14ac:dyDescent="0.3">
      <c r="A111" s="186">
        <f t="shared" si="2"/>
        <v>42533</v>
      </c>
      <c r="B111" s="183">
        <f t="shared" si="3"/>
        <v>0.02</v>
      </c>
      <c r="C111" s="183">
        <f t="shared" si="3"/>
        <v>2.3429999999999999E-2</v>
      </c>
      <c r="E111" s="183"/>
      <c r="F111" s="210">
        <v>42533</v>
      </c>
      <c r="G111" s="211">
        <v>2</v>
      </c>
      <c r="H111" s="211">
        <v>2.343</v>
      </c>
    </row>
    <row r="112" spans="1:8" x14ac:dyDescent="0.3">
      <c r="A112" s="186">
        <f t="shared" si="2"/>
        <v>42534</v>
      </c>
      <c r="B112" s="183">
        <f t="shared" si="3"/>
        <v>0.02</v>
      </c>
      <c r="C112" s="183">
        <f t="shared" si="3"/>
        <v>2.342E-2</v>
      </c>
      <c r="E112" s="183"/>
      <c r="F112" s="210">
        <v>42534</v>
      </c>
      <c r="G112" s="211">
        <v>2</v>
      </c>
      <c r="H112" s="211">
        <v>2.3420000000000001</v>
      </c>
    </row>
    <row r="113" spans="1:8" x14ac:dyDescent="0.3">
      <c r="A113" s="186">
        <f t="shared" si="2"/>
        <v>42535</v>
      </c>
      <c r="B113" s="183">
        <f t="shared" si="3"/>
        <v>0.02</v>
      </c>
      <c r="C113" s="183">
        <f t="shared" si="3"/>
        <v>2.341E-2</v>
      </c>
      <c r="E113" s="183"/>
      <c r="F113" s="210">
        <v>42535</v>
      </c>
      <c r="G113" s="211">
        <v>2</v>
      </c>
      <c r="H113" s="211">
        <v>2.3410000000000002</v>
      </c>
    </row>
    <row r="114" spans="1:8" x14ac:dyDescent="0.3">
      <c r="A114" s="186">
        <f t="shared" si="2"/>
        <v>42536</v>
      </c>
      <c r="B114" s="183">
        <f t="shared" si="3"/>
        <v>0.02</v>
      </c>
      <c r="C114" s="183">
        <f t="shared" si="3"/>
        <v>2.341E-2</v>
      </c>
      <c r="E114" s="183"/>
      <c r="F114" s="210">
        <v>42536</v>
      </c>
      <c r="G114" s="211">
        <v>2</v>
      </c>
      <c r="H114" s="211">
        <v>2.3410000000000002</v>
      </c>
    </row>
    <row r="115" spans="1:8" x14ac:dyDescent="0.3">
      <c r="A115" s="186">
        <f t="shared" si="2"/>
        <v>42537</v>
      </c>
      <c r="B115" s="183">
        <f t="shared" si="3"/>
        <v>2.0019999999999996E-2</v>
      </c>
      <c r="C115" s="183">
        <f t="shared" si="3"/>
        <v>2.3429999999999999E-2</v>
      </c>
      <c r="E115" s="183"/>
      <c r="F115" s="210">
        <v>42537</v>
      </c>
      <c r="G115" s="211">
        <v>2.0019999999999998</v>
      </c>
      <c r="H115" s="211">
        <v>2.343</v>
      </c>
    </row>
    <row r="116" spans="1:8" x14ac:dyDescent="0.3">
      <c r="A116" s="186">
        <f t="shared" si="2"/>
        <v>42538</v>
      </c>
      <c r="B116" s="183">
        <f t="shared" si="3"/>
        <v>2.0049999999999998E-2</v>
      </c>
      <c r="C116" s="183">
        <f t="shared" si="3"/>
        <v>2.3460000000000002E-2</v>
      </c>
      <c r="E116" s="183"/>
      <c r="F116" s="210">
        <v>42538</v>
      </c>
      <c r="G116" s="211">
        <v>2.0049999999999999</v>
      </c>
      <c r="H116" s="211">
        <v>2.3460000000000001</v>
      </c>
    </row>
    <row r="117" spans="1:8" x14ac:dyDescent="0.3">
      <c r="A117" s="186">
        <f t="shared" si="2"/>
        <v>42541</v>
      </c>
      <c r="B117" s="183">
        <f t="shared" si="3"/>
        <v>2.0099999999999996E-2</v>
      </c>
      <c r="C117" s="183">
        <f t="shared" si="3"/>
        <v>2.351E-2</v>
      </c>
      <c r="E117" s="183"/>
      <c r="F117" s="210">
        <v>42541</v>
      </c>
      <c r="G117" s="211">
        <v>2.0099999999999998</v>
      </c>
      <c r="H117" s="211">
        <v>2.351</v>
      </c>
    </row>
    <row r="118" spans="1:8" x14ac:dyDescent="0.3">
      <c r="A118" s="186">
        <f t="shared" si="2"/>
        <v>42542</v>
      </c>
      <c r="B118" s="183">
        <f t="shared" si="3"/>
        <v>2.019E-2</v>
      </c>
      <c r="C118" s="183">
        <f t="shared" si="3"/>
        <v>2.3540000000000002E-2</v>
      </c>
      <c r="E118" s="183"/>
      <c r="F118" s="210">
        <v>42542</v>
      </c>
      <c r="G118" s="211">
        <v>2.0190000000000001</v>
      </c>
      <c r="H118" s="211">
        <v>2.3540000000000001</v>
      </c>
    </row>
    <row r="119" spans="1:8" x14ac:dyDescent="0.3">
      <c r="A119" s="186">
        <f t="shared" si="2"/>
        <v>42543</v>
      </c>
      <c r="B119" s="183">
        <f t="shared" si="3"/>
        <v>2.027E-2</v>
      </c>
      <c r="C119" s="183">
        <f t="shared" si="3"/>
        <v>2.3550000000000001E-2</v>
      </c>
      <c r="E119" s="183"/>
      <c r="F119" s="210">
        <v>42543</v>
      </c>
      <c r="G119" s="211">
        <v>2.0270000000000001</v>
      </c>
      <c r="H119" s="211">
        <v>2.355</v>
      </c>
    </row>
    <row r="120" spans="1:8" x14ac:dyDescent="0.3">
      <c r="A120" s="186">
        <f t="shared" si="2"/>
        <v>42544</v>
      </c>
      <c r="B120" s="183">
        <f t="shared" si="3"/>
        <v>2.0320000000000001E-2</v>
      </c>
      <c r="C120" s="183">
        <f t="shared" si="3"/>
        <v>2.358E-2</v>
      </c>
      <c r="E120" s="183"/>
      <c r="F120" s="210">
        <v>42544</v>
      </c>
      <c r="G120" s="211">
        <v>2.032</v>
      </c>
      <c r="H120" s="211">
        <v>2.3580000000000001</v>
      </c>
    </row>
    <row r="121" spans="1:8" x14ac:dyDescent="0.3">
      <c r="A121" s="186">
        <f t="shared" si="2"/>
        <v>42545</v>
      </c>
      <c r="B121" s="183">
        <f t="shared" si="3"/>
        <v>2.035E-2</v>
      </c>
      <c r="C121" s="183">
        <f t="shared" si="3"/>
        <v>2.3709999999999998E-2</v>
      </c>
      <c r="E121" s="183"/>
      <c r="F121" s="210">
        <v>42545</v>
      </c>
      <c r="G121" s="211">
        <v>2.0350000000000001</v>
      </c>
      <c r="H121" s="211">
        <v>2.371</v>
      </c>
    </row>
    <row r="122" spans="1:8" x14ac:dyDescent="0.3">
      <c r="A122" s="186">
        <f t="shared" si="2"/>
        <v>42548</v>
      </c>
      <c r="B122" s="183">
        <f t="shared" si="3"/>
        <v>2.0379999999999999E-2</v>
      </c>
      <c r="C122" s="183">
        <f t="shared" si="3"/>
        <v>2.375E-2</v>
      </c>
      <c r="E122" s="183"/>
      <c r="F122" s="210">
        <v>42548</v>
      </c>
      <c r="G122" s="211">
        <v>2.0379999999999998</v>
      </c>
      <c r="H122" s="211">
        <v>2.375</v>
      </c>
    </row>
    <row r="123" spans="1:8" x14ac:dyDescent="0.3">
      <c r="A123" s="186">
        <f t="shared" si="2"/>
        <v>42549</v>
      </c>
      <c r="B123" s="183">
        <f t="shared" si="3"/>
        <v>2.0400000000000001E-2</v>
      </c>
      <c r="C123" s="183">
        <f t="shared" si="3"/>
        <v>2.3809999999999998E-2</v>
      </c>
      <c r="E123" s="183"/>
      <c r="F123" s="210">
        <v>42549</v>
      </c>
      <c r="G123" s="211">
        <v>2.04</v>
      </c>
      <c r="H123" s="211">
        <v>2.3809999999999998</v>
      </c>
    </row>
    <row r="124" spans="1:8" x14ac:dyDescent="0.3">
      <c r="A124" s="186">
        <f t="shared" si="2"/>
        <v>42550</v>
      </c>
      <c r="B124" s="183">
        <f t="shared" si="3"/>
        <v>2.0379999999999999E-2</v>
      </c>
      <c r="C124" s="183">
        <f t="shared" si="3"/>
        <v>2.3860000000000003E-2</v>
      </c>
      <c r="E124" s="183"/>
      <c r="F124" s="210">
        <v>42550</v>
      </c>
      <c r="G124" s="211">
        <v>2.0379999999999998</v>
      </c>
      <c r="H124" s="211">
        <v>2.3860000000000001</v>
      </c>
    </row>
    <row r="125" spans="1:8" x14ac:dyDescent="0.3">
      <c r="A125" s="186">
        <f t="shared" si="2"/>
        <v>42551</v>
      </c>
      <c r="B125" s="183">
        <f t="shared" si="3"/>
        <v>2.0369999999999999E-2</v>
      </c>
      <c r="C125" s="183">
        <f t="shared" si="3"/>
        <v>2.3849999999999996E-2</v>
      </c>
      <c r="E125" s="183"/>
      <c r="F125" s="210">
        <v>42551</v>
      </c>
      <c r="G125" s="211">
        <v>2.0369999999999999</v>
      </c>
      <c r="H125" s="211">
        <v>2.3849999999999998</v>
      </c>
    </row>
    <row r="126" spans="1:8" x14ac:dyDescent="0.3">
      <c r="A126" s="186">
        <f t="shared" si="2"/>
        <v>42552</v>
      </c>
      <c r="B126" s="183">
        <f t="shared" si="3"/>
        <v>2.027E-2</v>
      </c>
      <c r="C126" s="183">
        <f t="shared" si="3"/>
        <v>2.3650000000000001E-2</v>
      </c>
      <c r="E126" s="183"/>
      <c r="F126" s="210">
        <v>42552</v>
      </c>
      <c r="G126" s="211">
        <v>2.0270000000000001</v>
      </c>
      <c r="H126" s="211">
        <v>2.3650000000000002</v>
      </c>
    </row>
    <row r="127" spans="1:8" x14ac:dyDescent="0.3">
      <c r="A127" s="186">
        <f t="shared" si="2"/>
        <v>42555</v>
      </c>
      <c r="B127" s="183">
        <f t="shared" si="3"/>
        <v>2.0139999999999998E-2</v>
      </c>
      <c r="C127" s="183">
        <f t="shared" si="3"/>
        <v>2.3550000000000001E-2</v>
      </c>
      <c r="E127" s="183"/>
      <c r="F127" s="210">
        <v>42555</v>
      </c>
      <c r="G127" s="211">
        <v>2.0139999999999998</v>
      </c>
      <c r="H127" s="211">
        <v>2.355</v>
      </c>
    </row>
    <row r="128" spans="1:8" x14ac:dyDescent="0.3">
      <c r="A128" s="186">
        <f t="shared" si="2"/>
        <v>42556</v>
      </c>
      <c r="B128" s="183">
        <f t="shared" si="3"/>
        <v>2.0070000000000001E-2</v>
      </c>
      <c r="C128" s="183">
        <f t="shared" si="3"/>
        <v>2.3439999999999999E-2</v>
      </c>
      <c r="E128" s="183"/>
      <c r="F128" s="210">
        <v>42556</v>
      </c>
      <c r="G128" s="211">
        <v>2.0070000000000001</v>
      </c>
      <c r="H128" s="211">
        <v>2.3439999999999999</v>
      </c>
    </row>
    <row r="129" spans="1:8" x14ac:dyDescent="0.3">
      <c r="A129" s="186">
        <f t="shared" si="2"/>
        <v>42557</v>
      </c>
      <c r="B129" s="183">
        <f t="shared" si="3"/>
        <v>1.9990000000000001E-2</v>
      </c>
      <c r="C129" s="183">
        <f t="shared" si="3"/>
        <v>2.3370000000000002E-2</v>
      </c>
      <c r="E129" s="183"/>
      <c r="F129" s="210">
        <v>42557</v>
      </c>
      <c r="G129" s="211">
        <v>1.9990000000000001</v>
      </c>
      <c r="H129" s="211">
        <v>2.3370000000000002</v>
      </c>
    </row>
    <row r="130" spans="1:8" x14ac:dyDescent="0.3">
      <c r="A130" s="186">
        <f t="shared" si="2"/>
        <v>42558</v>
      </c>
      <c r="B130" s="183">
        <f t="shared" si="3"/>
        <v>1.9970000000000002E-2</v>
      </c>
      <c r="C130" s="183">
        <f t="shared" si="3"/>
        <v>2.3300000000000001E-2</v>
      </c>
      <c r="E130" s="183"/>
      <c r="F130" s="210">
        <v>42558</v>
      </c>
      <c r="G130" s="211">
        <v>1.9970000000000001</v>
      </c>
      <c r="H130" s="211">
        <v>2.33</v>
      </c>
    </row>
    <row r="131" spans="1:8" x14ac:dyDescent="0.3">
      <c r="A131" s="186">
        <f t="shared" si="2"/>
        <v>42559</v>
      </c>
      <c r="B131" s="183">
        <f t="shared" si="3"/>
        <v>1.9959999999999999E-2</v>
      </c>
      <c r="C131" s="183">
        <f t="shared" si="3"/>
        <v>2.3269999999999999E-2</v>
      </c>
      <c r="E131" s="183"/>
      <c r="F131" s="210">
        <v>42559</v>
      </c>
      <c r="G131" s="211">
        <v>1.996</v>
      </c>
      <c r="H131" s="211">
        <v>2.327</v>
      </c>
    </row>
    <row r="132" spans="1:8" x14ac:dyDescent="0.3">
      <c r="A132" s="186">
        <f t="shared" ref="A132:A195" si="4">F132</f>
        <v>42562</v>
      </c>
      <c r="B132" s="183">
        <f t="shared" ref="B132:C195" si="5">G132/100</f>
        <v>1.9959999999999999E-2</v>
      </c>
      <c r="C132" s="183">
        <f t="shared" si="5"/>
        <v>2.3230000000000001E-2</v>
      </c>
      <c r="E132" s="183"/>
      <c r="F132" s="210">
        <v>42562</v>
      </c>
      <c r="G132" s="211">
        <v>1.996</v>
      </c>
      <c r="H132" s="211">
        <v>2.323</v>
      </c>
    </row>
    <row r="133" spans="1:8" x14ac:dyDescent="0.3">
      <c r="A133" s="186">
        <f t="shared" si="4"/>
        <v>42563</v>
      </c>
      <c r="B133" s="183">
        <f t="shared" si="5"/>
        <v>1.9939999999999999E-2</v>
      </c>
      <c r="C133" s="183">
        <f t="shared" si="5"/>
        <v>2.3189999999999999E-2</v>
      </c>
      <c r="E133" s="183"/>
      <c r="F133" s="210">
        <v>42563</v>
      </c>
      <c r="G133" s="211">
        <v>1.994</v>
      </c>
      <c r="H133" s="211">
        <v>2.319</v>
      </c>
    </row>
    <row r="134" spans="1:8" x14ac:dyDescent="0.3">
      <c r="A134" s="186">
        <f t="shared" si="4"/>
        <v>42564</v>
      </c>
      <c r="B134" s="183">
        <f t="shared" si="5"/>
        <v>1.993E-2</v>
      </c>
      <c r="C134" s="183">
        <f t="shared" si="5"/>
        <v>2.3130000000000001E-2</v>
      </c>
      <c r="E134" s="183"/>
      <c r="F134" s="210">
        <v>42564</v>
      </c>
      <c r="G134" s="211">
        <v>1.9930000000000001</v>
      </c>
      <c r="H134" s="211">
        <v>2.3130000000000002</v>
      </c>
    </row>
    <row r="135" spans="1:8" x14ac:dyDescent="0.3">
      <c r="A135" s="186">
        <f t="shared" si="4"/>
        <v>42565</v>
      </c>
      <c r="B135" s="183">
        <f t="shared" si="5"/>
        <v>1.993E-2</v>
      </c>
      <c r="C135" s="183">
        <f t="shared" si="5"/>
        <v>2.3099999999999999E-2</v>
      </c>
      <c r="E135" s="183"/>
      <c r="F135" s="210">
        <v>42565</v>
      </c>
      <c r="G135" s="211">
        <v>1.9930000000000001</v>
      </c>
      <c r="H135" s="211">
        <v>2.31</v>
      </c>
    </row>
    <row r="136" spans="1:8" x14ac:dyDescent="0.3">
      <c r="A136" s="186">
        <f t="shared" si="4"/>
        <v>42566</v>
      </c>
      <c r="B136" s="183">
        <f t="shared" si="5"/>
        <v>1.9959999999999999E-2</v>
      </c>
      <c r="C136" s="183">
        <f t="shared" si="5"/>
        <v>2.308E-2</v>
      </c>
      <c r="E136" s="183"/>
      <c r="F136" s="210">
        <v>42566</v>
      </c>
      <c r="G136" s="211">
        <v>1.996</v>
      </c>
      <c r="H136" s="211">
        <v>2.3079999999999998</v>
      </c>
    </row>
    <row r="137" spans="1:8" x14ac:dyDescent="0.3">
      <c r="A137" s="186">
        <f t="shared" si="4"/>
        <v>42569</v>
      </c>
      <c r="B137" s="183">
        <f t="shared" si="5"/>
        <v>1.9959999999999999E-2</v>
      </c>
      <c r="C137" s="183">
        <f t="shared" si="5"/>
        <v>2.307E-2</v>
      </c>
      <c r="E137" s="183"/>
      <c r="F137" s="210">
        <v>42569</v>
      </c>
      <c r="G137" s="211">
        <v>1.996</v>
      </c>
      <c r="H137" s="211">
        <v>2.3069999999999999</v>
      </c>
    </row>
    <row r="138" spans="1:8" x14ac:dyDescent="0.3">
      <c r="A138" s="186">
        <f t="shared" si="4"/>
        <v>42570</v>
      </c>
      <c r="B138" s="183">
        <f t="shared" si="5"/>
        <v>2.0030000000000003E-2</v>
      </c>
      <c r="C138" s="183">
        <f t="shared" si="5"/>
        <v>2.308E-2</v>
      </c>
      <c r="E138" s="183"/>
      <c r="F138" s="210">
        <v>42570</v>
      </c>
      <c r="G138" s="211">
        <v>2.0030000000000001</v>
      </c>
      <c r="H138" s="211">
        <v>2.3079999999999998</v>
      </c>
    </row>
    <row r="139" spans="1:8" x14ac:dyDescent="0.3">
      <c r="A139" s="186">
        <f t="shared" si="4"/>
        <v>42571</v>
      </c>
      <c r="B139" s="183">
        <f t="shared" si="5"/>
        <v>2.0049999999999998E-2</v>
      </c>
      <c r="C139" s="183">
        <f t="shared" si="5"/>
        <v>2.308E-2</v>
      </c>
      <c r="E139" s="183"/>
      <c r="F139" s="210">
        <v>42571</v>
      </c>
      <c r="G139" s="211">
        <v>2.0049999999999999</v>
      </c>
      <c r="H139" s="211">
        <v>2.3079999999999998</v>
      </c>
    </row>
    <row r="140" spans="1:8" x14ac:dyDescent="0.3">
      <c r="A140" s="186">
        <f t="shared" si="4"/>
        <v>42572</v>
      </c>
      <c r="B140" s="183">
        <f t="shared" si="5"/>
        <v>2.0080000000000001E-2</v>
      </c>
      <c r="C140" s="183">
        <f t="shared" si="5"/>
        <v>2.3109999999999999E-2</v>
      </c>
      <c r="E140" s="183"/>
      <c r="F140" s="210">
        <v>42572</v>
      </c>
      <c r="G140" s="211">
        <v>2.008</v>
      </c>
      <c r="H140" s="211">
        <v>2.3109999999999999</v>
      </c>
    </row>
    <row r="141" spans="1:8" x14ac:dyDescent="0.3">
      <c r="A141" s="186">
        <f t="shared" si="4"/>
        <v>42573</v>
      </c>
      <c r="B141" s="183">
        <f t="shared" si="5"/>
        <v>2.0230000000000001E-2</v>
      </c>
      <c r="C141" s="183">
        <f t="shared" si="5"/>
        <v>2.3210000000000001E-2</v>
      </c>
      <c r="E141" s="183"/>
      <c r="F141" s="210">
        <v>42573</v>
      </c>
      <c r="G141" s="211">
        <v>2.0230000000000001</v>
      </c>
      <c r="H141" s="211">
        <v>2.3210000000000002</v>
      </c>
    </row>
    <row r="142" spans="1:8" x14ac:dyDescent="0.3">
      <c r="A142" s="186">
        <f t="shared" si="4"/>
        <v>42576</v>
      </c>
      <c r="B142" s="183">
        <f t="shared" si="5"/>
        <v>2.0320000000000001E-2</v>
      </c>
      <c r="C142" s="183">
        <f t="shared" si="5"/>
        <v>2.3319999999999997E-2</v>
      </c>
      <c r="E142" s="183"/>
      <c r="F142" s="210">
        <v>42576</v>
      </c>
      <c r="G142" s="211">
        <v>2.032</v>
      </c>
      <c r="H142" s="211">
        <v>2.3319999999999999</v>
      </c>
    </row>
    <row r="143" spans="1:8" x14ac:dyDescent="0.3">
      <c r="A143" s="186">
        <f t="shared" si="4"/>
        <v>42577</v>
      </c>
      <c r="B143" s="183">
        <f t="shared" si="5"/>
        <v>2.0369999999999999E-2</v>
      </c>
      <c r="C143" s="183">
        <f t="shared" si="5"/>
        <v>2.3479999999999997E-2</v>
      </c>
      <c r="E143" s="183"/>
      <c r="F143" s="210">
        <v>42577</v>
      </c>
      <c r="G143" s="211">
        <v>2.0369999999999999</v>
      </c>
      <c r="H143" s="211">
        <v>2.3479999999999999</v>
      </c>
    </row>
    <row r="144" spans="1:8" x14ac:dyDescent="0.3">
      <c r="A144" s="186">
        <f t="shared" si="4"/>
        <v>42578</v>
      </c>
      <c r="B144" s="183">
        <f t="shared" si="5"/>
        <v>2.0379999999999999E-2</v>
      </c>
      <c r="C144" s="183">
        <f t="shared" si="5"/>
        <v>2.3599999999999999E-2</v>
      </c>
      <c r="E144" s="183"/>
      <c r="F144" s="210">
        <v>42578</v>
      </c>
      <c r="G144" s="211">
        <v>2.0379999999999998</v>
      </c>
      <c r="H144" s="211">
        <v>2.36</v>
      </c>
    </row>
    <row r="145" spans="1:8" x14ac:dyDescent="0.3">
      <c r="A145" s="186">
        <f t="shared" si="4"/>
        <v>42579</v>
      </c>
      <c r="B145" s="183">
        <f t="shared" si="5"/>
        <v>2.0279999999999999E-2</v>
      </c>
      <c r="C145" s="183">
        <f t="shared" si="5"/>
        <v>2.359E-2</v>
      </c>
      <c r="E145" s="183"/>
      <c r="F145" s="210">
        <v>42579</v>
      </c>
      <c r="G145" s="211">
        <v>2.028</v>
      </c>
      <c r="H145" s="211">
        <v>2.359</v>
      </c>
    </row>
    <row r="146" spans="1:8" x14ac:dyDescent="0.3">
      <c r="A146" s="186">
        <f t="shared" si="4"/>
        <v>42580</v>
      </c>
      <c r="B146" s="183">
        <f t="shared" si="5"/>
        <v>2.017E-2</v>
      </c>
      <c r="C146" s="183">
        <f t="shared" si="5"/>
        <v>2.3479999999999997E-2</v>
      </c>
      <c r="E146" s="183"/>
      <c r="F146" s="210">
        <v>42580</v>
      </c>
      <c r="G146" s="211">
        <v>2.0169999999999999</v>
      </c>
      <c r="H146" s="211">
        <v>2.3479999999999999</v>
      </c>
    </row>
    <row r="147" spans="1:8" x14ac:dyDescent="0.3">
      <c r="A147" s="186">
        <f t="shared" si="4"/>
        <v>42583</v>
      </c>
      <c r="B147" s="183">
        <f t="shared" si="5"/>
        <v>2.0119999999999999E-2</v>
      </c>
      <c r="C147" s="183">
        <f t="shared" si="5"/>
        <v>2.3429999999999999E-2</v>
      </c>
      <c r="E147" s="183"/>
      <c r="F147" s="210">
        <v>42583</v>
      </c>
      <c r="G147" s="211">
        <v>2.012</v>
      </c>
      <c r="H147" s="211">
        <v>2.343</v>
      </c>
    </row>
    <row r="148" spans="1:8" x14ac:dyDescent="0.3">
      <c r="A148" s="186">
        <f t="shared" si="4"/>
        <v>42584</v>
      </c>
      <c r="B148" s="183">
        <f t="shared" si="5"/>
        <v>2.0080000000000001E-2</v>
      </c>
      <c r="C148" s="183">
        <f t="shared" si="5"/>
        <v>2.3380000000000001E-2</v>
      </c>
      <c r="E148" s="183"/>
      <c r="F148" s="210">
        <v>42584</v>
      </c>
      <c r="G148" s="211">
        <v>2.008</v>
      </c>
      <c r="H148" s="211">
        <v>2.3380000000000001</v>
      </c>
    </row>
    <row r="149" spans="1:8" x14ac:dyDescent="0.3">
      <c r="A149" s="186">
        <f t="shared" si="4"/>
        <v>42585</v>
      </c>
      <c r="B149" s="183">
        <f t="shared" si="5"/>
        <v>2.0039999999999999E-2</v>
      </c>
      <c r="C149" s="183">
        <f t="shared" si="5"/>
        <v>2.3319999999999997E-2</v>
      </c>
      <c r="E149" s="183"/>
      <c r="F149" s="210">
        <v>42585</v>
      </c>
      <c r="G149" s="211">
        <v>2.004</v>
      </c>
      <c r="H149" s="211">
        <v>2.3319999999999999</v>
      </c>
    </row>
    <row r="150" spans="1:8" x14ac:dyDescent="0.3">
      <c r="A150" s="186">
        <f t="shared" si="4"/>
        <v>42586</v>
      </c>
      <c r="B150" s="183">
        <f t="shared" si="5"/>
        <v>2.0019999999999996E-2</v>
      </c>
      <c r="C150" s="183">
        <f t="shared" si="5"/>
        <v>2.3239999999999997E-2</v>
      </c>
      <c r="E150" s="183"/>
      <c r="F150" s="210">
        <v>42586</v>
      </c>
      <c r="G150" s="211">
        <v>2.0019999999999998</v>
      </c>
      <c r="H150" s="211">
        <v>2.3239999999999998</v>
      </c>
    </row>
    <row r="151" spans="1:8" x14ac:dyDescent="0.3">
      <c r="A151" s="186">
        <f t="shared" si="4"/>
        <v>42587</v>
      </c>
      <c r="B151" s="183">
        <f t="shared" si="5"/>
        <v>2.0019999999999996E-2</v>
      </c>
      <c r="C151" s="183">
        <f t="shared" si="5"/>
        <v>2.3170000000000003E-2</v>
      </c>
      <c r="E151" s="183"/>
      <c r="F151" s="210">
        <v>42587</v>
      </c>
      <c r="G151" s="211">
        <v>2.0019999999999998</v>
      </c>
      <c r="H151" s="211">
        <v>2.3170000000000002</v>
      </c>
    </row>
    <row r="152" spans="1:8" x14ac:dyDescent="0.3">
      <c r="A152" s="186">
        <f t="shared" si="4"/>
        <v>42590</v>
      </c>
      <c r="B152" s="183">
        <f t="shared" si="5"/>
        <v>2.0049999999999998E-2</v>
      </c>
      <c r="C152" s="183">
        <f t="shared" si="5"/>
        <v>2.316E-2</v>
      </c>
      <c r="E152" s="183"/>
      <c r="F152" s="210">
        <v>42590</v>
      </c>
      <c r="G152" s="211">
        <v>2.0049999999999999</v>
      </c>
      <c r="H152" s="211">
        <v>2.3159999999999998</v>
      </c>
    </row>
    <row r="153" spans="1:8" x14ac:dyDescent="0.3">
      <c r="A153" s="186">
        <f t="shared" si="4"/>
        <v>42591</v>
      </c>
      <c r="B153" s="183">
        <f t="shared" si="5"/>
        <v>2.0099999999999996E-2</v>
      </c>
      <c r="C153" s="183">
        <f t="shared" si="5"/>
        <v>2.3170000000000003E-2</v>
      </c>
      <c r="E153" s="183"/>
      <c r="F153" s="210">
        <v>42591</v>
      </c>
      <c r="G153" s="211">
        <v>2.0099999999999998</v>
      </c>
      <c r="H153" s="211">
        <v>2.3170000000000002</v>
      </c>
    </row>
    <row r="154" spans="1:8" x14ac:dyDescent="0.3">
      <c r="A154" s="186">
        <f t="shared" si="4"/>
        <v>42592</v>
      </c>
      <c r="B154" s="183">
        <f t="shared" si="5"/>
        <v>2.017E-2</v>
      </c>
      <c r="C154" s="183">
        <f t="shared" si="5"/>
        <v>2.3250000000000003E-2</v>
      </c>
      <c r="E154" s="183"/>
      <c r="F154" s="210">
        <v>42592</v>
      </c>
      <c r="G154" s="211">
        <v>2.0169999999999999</v>
      </c>
      <c r="H154" s="211">
        <v>2.3250000000000002</v>
      </c>
    </row>
    <row r="155" spans="1:8" x14ac:dyDescent="0.3">
      <c r="A155" s="186">
        <f t="shared" si="4"/>
        <v>42593</v>
      </c>
      <c r="B155" s="183">
        <f t="shared" si="5"/>
        <v>2.0209999999999999E-2</v>
      </c>
      <c r="C155" s="183">
        <f t="shared" si="5"/>
        <v>2.3319999999999997E-2</v>
      </c>
      <c r="E155" s="183"/>
      <c r="F155" s="210">
        <v>42593</v>
      </c>
      <c r="G155" s="211">
        <v>2.0209999999999999</v>
      </c>
      <c r="H155" s="211">
        <v>2.3319999999999999</v>
      </c>
    </row>
    <row r="156" spans="1:8" x14ac:dyDescent="0.3">
      <c r="A156" s="186">
        <f t="shared" si="4"/>
        <v>42594</v>
      </c>
      <c r="B156" s="183">
        <f t="shared" si="5"/>
        <v>2.0209999999999999E-2</v>
      </c>
      <c r="C156" s="183">
        <f t="shared" si="5"/>
        <v>2.3359999999999999E-2</v>
      </c>
      <c r="E156" s="183"/>
      <c r="F156" s="210">
        <v>42594</v>
      </c>
      <c r="G156" s="211">
        <v>2.0209999999999999</v>
      </c>
      <c r="H156" s="211">
        <v>2.3359999999999999</v>
      </c>
    </row>
    <row r="157" spans="1:8" x14ac:dyDescent="0.3">
      <c r="A157" s="186">
        <f t="shared" si="4"/>
        <v>42597</v>
      </c>
      <c r="B157" s="183">
        <f t="shared" si="5"/>
        <v>2.0232999999999998E-2</v>
      </c>
      <c r="C157" s="183">
        <f t="shared" si="5"/>
        <v>2.3411000000000001E-2</v>
      </c>
      <c r="E157" s="183"/>
      <c r="F157" s="210">
        <v>42597</v>
      </c>
      <c r="G157" s="211">
        <v>2.0232999999999999</v>
      </c>
      <c r="H157" s="211">
        <v>2.3411</v>
      </c>
    </row>
    <row r="158" spans="1:8" x14ac:dyDescent="0.3">
      <c r="A158" s="186">
        <f t="shared" si="4"/>
        <v>42598</v>
      </c>
      <c r="B158" s="183">
        <f t="shared" si="5"/>
        <v>2.0219999999999998E-2</v>
      </c>
      <c r="C158" s="183">
        <f t="shared" si="5"/>
        <v>2.3429999999999999E-2</v>
      </c>
      <c r="E158" s="183"/>
      <c r="F158" s="210">
        <v>42598</v>
      </c>
      <c r="G158" s="211">
        <v>2.0219999999999998</v>
      </c>
      <c r="H158" s="211">
        <v>2.343</v>
      </c>
    </row>
    <row r="159" spans="1:8" x14ac:dyDescent="0.3">
      <c r="A159" s="186">
        <f t="shared" si="4"/>
        <v>42599</v>
      </c>
      <c r="B159" s="183">
        <f t="shared" si="5"/>
        <v>2.0219999999999998E-2</v>
      </c>
      <c r="C159" s="183">
        <f t="shared" si="5"/>
        <v>2.3450000000000002E-2</v>
      </c>
      <c r="E159" s="183"/>
      <c r="F159" s="210">
        <v>42599</v>
      </c>
      <c r="G159" s="211">
        <v>2.0219999999999998</v>
      </c>
      <c r="H159" s="211">
        <v>2.3450000000000002</v>
      </c>
    </row>
    <row r="160" spans="1:8" x14ac:dyDescent="0.3">
      <c r="A160" s="186">
        <f t="shared" si="4"/>
        <v>42600</v>
      </c>
      <c r="B160" s="183">
        <f t="shared" si="5"/>
        <v>2.0230000000000001E-2</v>
      </c>
      <c r="C160" s="183">
        <f t="shared" si="5"/>
        <v>2.3470000000000001E-2</v>
      </c>
      <c r="E160" s="183"/>
      <c r="F160" s="210">
        <v>42600</v>
      </c>
      <c r="G160" s="211">
        <v>2.0230000000000001</v>
      </c>
      <c r="H160" s="211">
        <v>2.347</v>
      </c>
    </row>
    <row r="161" spans="1:8" x14ac:dyDescent="0.3">
      <c r="A161" s="186">
        <f t="shared" si="4"/>
        <v>42601</v>
      </c>
      <c r="B161" s="183">
        <f t="shared" si="5"/>
        <v>2.0230000000000001E-2</v>
      </c>
      <c r="C161" s="183">
        <f t="shared" si="5"/>
        <v>2.3470000000000001E-2</v>
      </c>
      <c r="E161" s="183"/>
      <c r="F161" s="210">
        <v>42601</v>
      </c>
      <c r="G161" s="211">
        <v>2.0230000000000001</v>
      </c>
      <c r="H161" s="211">
        <v>2.347</v>
      </c>
    </row>
    <row r="162" spans="1:8" x14ac:dyDescent="0.3">
      <c r="A162" s="186">
        <f t="shared" si="4"/>
        <v>42604</v>
      </c>
      <c r="B162" s="183">
        <f t="shared" si="5"/>
        <v>2.0232999999999998E-2</v>
      </c>
      <c r="C162" s="183">
        <f t="shared" si="5"/>
        <v>2.3466999999999998E-2</v>
      </c>
      <c r="E162" s="183"/>
      <c r="F162" s="210">
        <v>42604</v>
      </c>
      <c r="G162" s="211">
        <v>2.0232999999999999</v>
      </c>
      <c r="H162" s="211">
        <v>2.3466999999999998</v>
      </c>
    </row>
    <row r="163" spans="1:8" x14ac:dyDescent="0.3">
      <c r="A163" s="186">
        <f t="shared" si="4"/>
        <v>42605</v>
      </c>
      <c r="B163" s="183">
        <f t="shared" si="5"/>
        <v>2.0330000000000001E-2</v>
      </c>
      <c r="C163" s="183">
        <f t="shared" si="5"/>
        <v>2.3519999999999999E-2</v>
      </c>
      <c r="E163" s="183"/>
      <c r="F163" s="210">
        <v>42605</v>
      </c>
      <c r="G163" s="211">
        <v>2.0329999999999999</v>
      </c>
      <c r="H163" s="211">
        <v>2.3519999999999999</v>
      </c>
    </row>
    <row r="164" spans="1:8" x14ac:dyDescent="0.3">
      <c r="A164" s="186">
        <f t="shared" si="4"/>
        <v>42606</v>
      </c>
      <c r="B164" s="183">
        <f t="shared" si="5"/>
        <v>2.043E-2</v>
      </c>
      <c r="C164" s="183">
        <f t="shared" si="5"/>
        <v>2.3620000000000002E-2</v>
      </c>
      <c r="E164" s="183"/>
      <c r="F164" s="210">
        <v>42606</v>
      </c>
      <c r="G164" s="211">
        <v>2.0430000000000001</v>
      </c>
      <c r="H164" s="211">
        <v>2.3620000000000001</v>
      </c>
    </row>
    <row r="165" spans="1:8" x14ac:dyDescent="0.3">
      <c r="A165" s="186">
        <f t="shared" si="4"/>
        <v>42607</v>
      </c>
      <c r="B165" s="183">
        <f t="shared" si="5"/>
        <v>2.044E-2</v>
      </c>
      <c r="C165" s="183">
        <f t="shared" si="5"/>
        <v>2.3639999999999998E-2</v>
      </c>
      <c r="E165" s="183"/>
      <c r="F165" s="210">
        <v>42607</v>
      </c>
      <c r="G165" s="211">
        <v>2.044</v>
      </c>
      <c r="H165" s="211">
        <v>2.3639999999999999</v>
      </c>
    </row>
    <row r="166" spans="1:8" x14ac:dyDescent="0.3">
      <c r="A166" s="186">
        <f t="shared" si="4"/>
        <v>42608</v>
      </c>
      <c r="B166" s="183">
        <f t="shared" si="5"/>
        <v>2.044E-2</v>
      </c>
      <c r="C166" s="183">
        <f t="shared" si="5"/>
        <v>2.3620000000000002E-2</v>
      </c>
      <c r="E166" s="183"/>
      <c r="F166" s="210">
        <v>42608</v>
      </c>
      <c r="G166" s="211">
        <v>2.044</v>
      </c>
      <c r="H166" s="211">
        <v>2.3620000000000001</v>
      </c>
    </row>
    <row r="167" spans="1:8" x14ac:dyDescent="0.3">
      <c r="A167" s="186">
        <f t="shared" si="4"/>
        <v>42611</v>
      </c>
      <c r="B167" s="183">
        <f t="shared" si="5"/>
        <v>2.0489999999999998E-2</v>
      </c>
      <c r="C167" s="183">
        <f t="shared" si="5"/>
        <v>2.3639999999999998E-2</v>
      </c>
      <c r="E167" s="183"/>
      <c r="F167" s="210">
        <v>42611</v>
      </c>
      <c r="G167" s="211">
        <v>2.0489999999999999</v>
      </c>
      <c r="H167" s="211">
        <v>2.3639999999999999</v>
      </c>
    </row>
    <row r="168" spans="1:8" x14ac:dyDescent="0.3">
      <c r="A168" s="186">
        <f t="shared" si="4"/>
        <v>42612</v>
      </c>
      <c r="B168" s="183">
        <f t="shared" si="5"/>
        <v>2.0630000000000003E-2</v>
      </c>
      <c r="C168" s="183">
        <f t="shared" si="5"/>
        <v>2.366E-2</v>
      </c>
      <c r="E168" s="183"/>
      <c r="F168" s="210">
        <v>42612</v>
      </c>
      <c r="G168" s="211">
        <v>2.0630000000000002</v>
      </c>
      <c r="H168" s="211">
        <v>2.3660000000000001</v>
      </c>
    </row>
    <row r="169" spans="1:8" x14ac:dyDescent="0.3">
      <c r="A169" s="186">
        <f t="shared" si="4"/>
        <v>42613</v>
      </c>
      <c r="B169" s="183">
        <f t="shared" si="5"/>
        <v>2.0649999999999998E-2</v>
      </c>
      <c r="C169" s="183">
        <f t="shared" si="5"/>
        <v>2.3690000000000003E-2</v>
      </c>
      <c r="E169" s="183"/>
      <c r="F169" s="210">
        <v>42613</v>
      </c>
      <c r="G169" s="211">
        <v>2.0649999999999999</v>
      </c>
      <c r="H169" s="211">
        <v>2.3690000000000002</v>
      </c>
    </row>
    <row r="170" spans="1:8" x14ac:dyDescent="0.3">
      <c r="A170" s="186">
        <f t="shared" si="4"/>
        <v>42614</v>
      </c>
      <c r="B170" s="183">
        <f t="shared" si="5"/>
        <v>2.0659999999999998E-2</v>
      </c>
      <c r="C170" s="183">
        <f t="shared" si="5"/>
        <v>2.368E-2</v>
      </c>
      <c r="E170" s="183"/>
      <c r="F170" s="210">
        <v>42614</v>
      </c>
      <c r="G170" s="211">
        <v>2.0659999999999998</v>
      </c>
      <c r="H170" s="211">
        <v>2.3679999999999999</v>
      </c>
    </row>
    <row r="171" spans="1:8" x14ac:dyDescent="0.3">
      <c r="A171" s="186">
        <f t="shared" si="4"/>
        <v>42615</v>
      </c>
      <c r="B171" s="183">
        <f t="shared" si="5"/>
        <v>2.0659999999999998E-2</v>
      </c>
      <c r="C171" s="183">
        <f t="shared" si="5"/>
        <v>2.3690000000000003E-2</v>
      </c>
      <c r="E171" s="183"/>
      <c r="F171" s="210">
        <v>42615</v>
      </c>
      <c r="G171" s="211">
        <v>2.0659999999999998</v>
      </c>
      <c r="H171" s="211">
        <v>2.3690000000000002</v>
      </c>
    </row>
    <row r="172" spans="1:8" x14ac:dyDescent="0.3">
      <c r="A172" s="186">
        <f t="shared" si="4"/>
        <v>42618</v>
      </c>
      <c r="B172" s="183">
        <f t="shared" si="5"/>
        <v>2.07E-2</v>
      </c>
      <c r="C172" s="183">
        <f t="shared" si="5"/>
        <v>2.3690000000000003E-2</v>
      </c>
      <c r="E172" s="183"/>
      <c r="F172" s="210">
        <v>42618</v>
      </c>
      <c r="G172" s="211">
        <v>2.0699999999999998</v>
      </c>
      <c r="H172" s="211">
        <v>2.3690000000000002</v>
      </c>
    </row>
    <row r="173" spans="1:8" x14ac:dyDescent="0.3">
      <c r="A173" s="186">
        <f t="shared" si="4"/>
        <v>42619</v>
      </c>
      <c r="B173" s="183">
        <f t="shared" si="5"/>
        <v>2.077E-2</v>
      </c>
      <c r="C173" s="183">
        <f t="shared" si="5"/>
        <v>2.368E-2</v>
      </c>
      <c r="E173" s="183"/>
      <c r="F173" s="210">
        <v>42619</v>
      </c>
      <c r="G173" s="211">
        <v>2.077</v>
      </c>
      <c r="H173" s="211">
        <v>2.3679999999999999</v>
      </c>
    </row>
    <row r="174" spans="1:8" x14ac:dyDescent="0.3">
      <c r="A174" s="186">
        <f t="shared" si="4"/>
        <v>42620</v>
      </c>
      <c r="B174" s="183">
        <f t="shared" si="5"/>
        <v>2.0802999999999999E-2</v>
      </c>
      <c r="C174" s="183">
        <f t="shared" si="5"/>
        <v>2.368E-2</v>
      </c>
      <c r="E174" s="183"/>
      <c r="F174" s="210">
        <v>42620</v>
      </c>
      <c r="G174" s="211">
        <v>2.0802999999999998</v>
      </c>
      <c r="H174" s="211">
        <v>2.3679999999999999</v>
      </c>
    </row>
    <row r="175" spans="1:8" x14ac:dyDescent="0.3">
      <c r="A175" s="186">
        <f t="shared" si="4"/>
        <v>42621</v>
      </c>
      <c r="B175" s="183">
        <f t="shared" si="5"/>
        <v>2.0809999999999999E-2</v>
      </c>
      <c r="C175" s="183">
        <f t="shared" si="5"/>
        <v>2.3700000000000002E-2</v>
      </c>
      <c r="E175" s="183"/>
      <c r="F175" s="210">
        <v>42621</v>
      </c>
      <c r="G175" s="211">
        <v>2.081</v>
      </c>
      <c r="H175" s="211">
        <v>2.37</v>
      </c>
    </row>
    <row r="176" spans="1:8" x14ac:dyDescent="0.3">
      <c r="A176" s="186">
        <f t="shared" si="4"/>
        <v>42622</v>
      </c>
      <c r="B176" s="183">
        <f t="shared" si="5"/>
        <v>2.085E-2</v>
      </c>
      <c r="C176" s="183">
        <f t="shared" si="5"/>
        <v>2.3765000000000001E-2</v>
      </c>
      <c r="E176" s="183"/>
      <c r="F176" s="210">
        <v>42622</v>
      </c>
      <c r="G176" s="211">
        <v>2.085</v>
      </c>
      <c r="H176" s="211">
        <v>2.3765000000000001</v>
      </c>
    </row>
    <row r="177" spans="1:8" x14ac:dyDescent="0.3">
      <c r="A177" s="186">
        <f t="shared" si="4"/>
        <v>42625</v>
      </c>
      <c r="B177" s="183">
        <f t="shared" si="5"/>
        <v>2.0950000000000003E-2</v>
      </c>
      <c r="C177" s="183">
        <f t="shared" si="5"/>
        <v>2.3780000000000003E-2</v>
      </c>
      <c r="E177" s="183"/>
      <c r="F177" s="210">
        <v>42625</v>
      </c>
      <c r="G177" s="211">
        <v>2.0950000000000002</v>
      </c>
      <c r="H177" s="211">
        <v>2.3780000000000001</v>
      </c>
    </row>
    <row r="178" spans="1:8" x14ac:dyDescent="0.3">
      <c r="A178" s="186">
        <f t="shared" si="4"/>
        <v>42626</v>
      </c>
      <c r="B178" s="183">
        <f t="shared" si="5"/>
        <v>2.1080000000000002E-2</v>
      </c>
      <c r="C178" s="183">
        <f t="shared" si="5"/>
        <v>2.3855000000000001E-2</v>
      </c>
      <c r="E178" s="183"/>
      <c r="F178" s="210">
        <v>42626</v>
      </c>
      <c r="G178" s="211">
        <v>2.1080000000000001</v>
      </c>
      <c r="H178" s="211">
        <v>2.3855</v>
      </c>
    </row>
    <row r="179" spans="1:8" x14ac:dyDescent="0.3">
      <c r="A179" s="186">
        <f t="shared" si="4"/>
        <v>42627</v>
      </c>
      <c r="B179" s="183">
        <f t="shared" si="5"/>
        <v>2.128E-2</v>
      </c>
      <c r="C179" s="183">
        <f t="shared" si="5"/>
        <v>2.392E-2</v>
      </c>
      <c r="E179" s="183"/>
      <c r="F179" s="210">
        <v>42627</v>
      </c>
      <c r="G179" s="211">
        <v>2.1280000000000001</v>
      </c>
      <c r="H179" s="211">
        <v>2.3919999999999999</v>
      </c>
    </row>
    <row r="180" spans="1:8" x14ac:dyDescent="0.3">
      <c r="A180" s="186">
        <f t="shared" si="4"/>
        <v>42631</v>
      </c>
      <c r="B180" s="183">
        <f t="shared" si="5"/>
        <v>2.1400000000000002E-2</v>
      </c>
      <c r="C180" s="183">
        <f t="shared" si="5"/>
        <v>2.3940000000000003E-2</v>
      </c>
      <c r="E180" s="183"/>
      <c r="F180" s="210">
        <v>42631</v>
      </c>
      <c r="G180" s="211">
        <v>2.14</v>
      </c>
      <c r="H180" s="211">
        <v>2.3940000000000001</v>
      </c>
    </row>
    <row r="181" spans="1:8" x14ac:dyDescent="0.3">
      <c r="A181" s="186">
        <f t="shared" si="4"/>
        <v>42632</v>
      </c>
      <c r="B181" s="183">
        <f t="shared" si="5"/>
        <v>2.154E-2</v>
      </c>
      <c r="C181" s="183">
        <f t="shared" si="5"/>
        <v>2.3969999999999998E-2</v>
      </c>
      <c r="E181" s="183"/>
      <c r="F181" s="210">
        <v>42632</v>
      </c>
      <c r="G181" s="211">
        <v>2.1539999999999999</v>
      </c>
      <c r="H181" s="211">
        <v>2.3969999999999998</v>
      </c>
    </row>
    <row r="182" spans="1:8" x14ac:dyDescent="0.3">
      <c r="A182" s="186">
        <f t="shared" si="4"/>
        <v>42633</v>
      </c>
      <c r="B182" s="183">
        <f t="shared" si="5"/>
        <v>2.1589999999999998E-2</v>
      </c>
      <c r="C182" s="183">
        <f t="shared" si="5"/>
        <v>2.4E-2</v>
      </c>
      <c r="E182" s="183"/>
      <c r="F182" s="210">
        <v>42633</v>
      </c>
      <c r="G182" s="211">
        <v>2.1589999999999998</v>
      </c>
      <c r="H182" s="211">
        <v>2.4</v>
      </c>
    </row>
    <row r="183" spans="1:8" x14ac:dyDescent="0.3">
      <c r="A183" s="186">
        <f t="shared" si="4"/>
        <v>42634</v>
      </c>
      <c r="B183" s="183">
        <f t="shared" si="5"/>
        <v>2.1669999999999998E-2</v>
      </c>
      <c r="C183" s="183">
        <f t="shared" si="5"/>
        <v>2.4049999999999998E-2</v>
      </c>
      <c r="E183" s="183"/>
      <c r="F183" s="210">
        <v>42634</v>
      </c>
      <c r="G183" s="211">
        <v>2.1669999999999998</v>
      </c>
      <c r="H183" s="211">
        <v>2.4049999999999998</v>
      </c>
    </row>
    <row r="184" spans="1:8" x14ac:dyDescent="0.3">
      <c r="A184" s="186">
        <f t="shared" si="4"/>
        <v>42635</v>
      </c>
      <c r="B184" s="183">
        <f t="shared" si="5"/>
        <v>2.1680000000000001E-2</v>
      </c>
      <c r="C184" s="183">
        <f t="shared" si="5"/>
        <v>2.4080000000000001E-2</v>
      </c>
      <c r="E184" s="183"/>
      <c r="F184" s="210">
        <v>42635</v>
      </c>
      <c r="G184" s="211">
        <v>2.1680000000000001</v>
      </c>
      <c r="H184" s="211">
        <v>2.4079999999999999</v>
      </c>
    </row>
    <row r="185" spans="1:8" x14ac:dyDescent="0.3">
      <c r="A185" s="186">
        <f t="shared" si="4"/>
        <v>42636</v>
      </c>
      <c r="B185" s="183">
        <f t="shared" si="5"/>
        <v>2.1668E-2</v>
      </c>
      <c r="C185" s="183">
        <f t="shared" si="5"/>
        <v>2.4060000000000002E-2</v>
      </c>
      <c r="E185" s="183"/>
      <c r="F185" s="210">
        <v>42636</v>
      </c>
      <c r="G185" s="211">
        <v>2.1667999999999998</v>
      </c>
      <c r="H185" s="211">
        <v>2.4060000000000001</v>
      </c>
    </row>
    <row r="186" spans="1:8" x14ac:dyDescent="0.3">
      <c r="A186" s="186">
        <f t="shared" si="4"/>
        <v>42639</v>
      </c>
      <c r="B186" s="183">
        <f t="shared" si="5"/>
        <v>2.1640000000000003E-2</v>
      </c>
      <c r="C186" s="183">
        <f t="shared" si="5"/>
        <v>2.4390000000000002E-2</v>
      </c>
      <c r="E186" s="183"/>
      <c r="F186" s="210">
        <v>42639</v>
      </c>
      <c r="G186" s="211">
        <v>2.1640000000000001</v>
      </c>
      <c r="H186" s="211">
        <v>2.4390000000000001</v>
      </c>
    </row>
    <row r="187" spans="1:8" x14ac:dyDescent="0.3">
      <c r="A187" s="186">
        <f t="shared" si="4"/>
        <v>42640</v>
      </c>
      <c r="B187" s="183">
        <f t="shared" si="5"/>
        <v>2.1659999999999999E-2</v>
      </c>
      <c r="C187" s="183">
        <f t="shared" si="5"/>
        <v>2.4590000000000001E-2</v>
      </c>
      <c r="E187" s="183"/>
      <c r="F187" s="210">
        <v>42640</v>
      </c>
      <c r="G187" s="211">
        <v>2.1659999999999999</v>
      </c>
      <c r="H187" s="211">
        <v>2.4590000000000001</v>
      </c>
    </row>
    <row r="188" spans="1:8" x14ac:dyDescent="0.3">
      <c r="A188" s="186">
        <f t="shared" si="4"/>
        <v>42641</v>
      </c>
      <c r="B188" s="183">
        <f t="shared" si="5"/>
        <v>2.1780000000000001E-2</v>
      </c>
      <c r="C188" s="183">
        <f t="shared" si="5"/>
        <v>2.4760000000000001E-2</v>
      </c>
      <c r="E188" s="183"/>
      <c r="F188" s="210">
        <v>42641</v>
      </c>
      <c r="G188" s="211">
        <v>2.1779999999999999</v>
      </c>
      <c r="H188" s="211">
        <v>2.476</v>
      </c>
    </row>
    <row r="189" spans="1:8" x14ac:dyDescent="0.3">
      <c r="A189" s="186">
        <f t="shared" si="4"/>
        <v>42642</v>
      </c>
      <c r="B189" s="183">
        <f t="shared" si="5"/>
        <v>2.188E-2</v>
      </c>
      <c r="C189" s="183">
        <f t="shared" si="5"/>
        <v>2.487E-2</v>
      </c>
      <c r="E189" s="183"/>
      <c r="F189" s="210">
        <v>42642</v>
      </c>
      <c r="G189" s="211">
        <v>2.1880000000000002</v>
      </c>
      <c r="H189" s="211">
        <v>2.4870000000000001</v>
      </c>
    </row>
    <row r="190" spans="1:8" x14ac:dyDescent="0.3">
      <c r="A190" s="186">
        <f t="shared" si="4"/>
        <v>42643</v>
      </c>
      <c r="B190" s="183">
        <f t="shared" si="5"/>
        <v>2.3269999999999999E-2</v>
      </c>
      <c r="C190" s="183">
        <f t="shared" si="5"/>
        <v>2.477E-2</v>
      </c>
      <c r="E190" s="183"/>
      <c r="F190" s="210">
        <v>42643</v>
      </c>
      <c r="G190" s="211">
        <v>2.327</v>
      </c>
      <c r="H190" s="211">
        <v>2.4769999999999999</v>
      </c>
    </row>
    <row r="191" spans="1:8" x14ac:dyDescent="0.3">
      <c r="A191" s="186">
        <f t="shared" si="4"/>
        <v>42651</v>
      </c>
      <c r="B191" s="183">
        <f t="shared" si="5"/>
        <v>2.1930000000000002E-2</v>
      </c>
      <c r="C191" s="183">
        <f t="shared" si="5"/>
        <v>2.4420000000000001E-2</v>
      </c>
      <c r="E191" s="183"/>
      <c r="F191" s="210">
        <v>42651</v>
      </c>
      <c r="G191" s="211">
        <v>2.1930000000000001</v>
      </c>
      <c r="H191" s="211">
        <v>2.4420000000000002</v>
      </c>
    </row>
    <row r="192" spans="1:8" x14ac:dyDescent="0.3">
      <c r="A192" s="186">
        <f t="shared" si="4"/>
        <v>42652</v>
      </c>
      <c r="B192" s="183">
        <f t="shared" si="5"/>
        <v>2.1749999999999999E-2</v>
      </c>
      <c r="C192" s="183">
        <f t="shared" si="5"/>
        <v>2.4249999999999997E-2</v>
      </c>
      <c r="E192" s="183"/>
      <c r="F192" s="210">
        <v>42652</v>
      </c>
      <c r="G192" s="211">
        <v>2.1749999999999998</v>
      </c>
      <c r="H192" s="211">
        <v>2.4249999999999998</v>
      </c>
    </row>
    <row r="193" spans="1:8" x14ac:dyDescent="0.3">
      <c r="A193" s="186">
        <f t="shared" si="4"/>
        <v>42653</v>
      </c>
      <c r="B193" s="183">
        <f t="shared" si="5"/>
        <v>2.162E-2</v>
      </c>
      <c r="C193" s="183">
        <f t="shared" si="5"/>
        <v>2.41E-2</v>
      </c>
      <c r="E193" s="183"/>
      <c r="F193" s="210">
        <v>42653</v>
      </c>
      <c r="G193" s="211">
        <v>2.1619999999999999</v>
      </c>
      <c r="H193" s="211">
        <v>2.41</v>
      </c>
    </row>
    <row r="194" spans="1:8" x14ac:dyDescent="0.3">
      <c r="A194" s="186">
        <f t="shared" si="4"/>
        <v>42654</v>
      </c>
      <c r="B194" s="183">
        <f t="shared" si="5"/>
        <v>2.1530000000000001E-2</v>
      </c>
      <c r="C194" s="183">
        <f t="shared" si="5"/>
        <v>2.3940000000000003E-2</v>
      </c>
      <c r="E194" s="183"/>
      <c r="F194" s="210">
        <v>42654</v>
      </c>
      <c r="G194" s="211">
        <v>2.153</v>
      </c>
      <c r="H194" s="211">
        <v>2.3940000000000001</v>
      </c>
    </row>
    <row r="195" spans="1:8" x14ac:dyDescent="0.3">
      <c r="A195" s="186">
        <f t="shared" si="4"/>
        <v>42655</v>
      </c>
      <c r="B195" s="183">
        <f t="shared" si="5"/>
        <v>2.1499999999999998E-2</v>
      </c>
      <c r="C195" s="183">
        <f t="shared" si="5"/>
        <v>2.383E-2</v>
      </c>
      <c r="E195" s="183"/>
      <c r="F195" s="210">
        <v>42655</v>
      </c>
      <c r="G195" s="211">
        <v>2.15</v>
      </c>
      <c r="H195" s="211">
        <v>2.383</v>
      </c>
    </row>
    <row r="196" spans="1:8" x14ac:dyDescent="0.3">
      <c r="A196" s="186">
        <f t="shared" ref="A196:A259" si="6">F196</f>
        <v>42656</v>
      </c>
      <c r="B196" s="183">
        <f t="shared" ref="B196:C259" si="7">G196/100</f>
        <v>2.1509999999999998E-2</v>
      </c>
      <c r="C196" s="183">
        <f t="shared" si="7"/>
        <v>2.3780000000000003E-2</v>
      </c>
      <c r="E196" s="183"/>
      <c r="F196" s="210">
        <v>42656</v>
      </c>
      <c r="G196" s="211">
        <v>2.1509999999999998</v>
      </c>
      <c r="H196" s="211">
        <v>2.3780000000000001</v>
      </c>
    </row>
    <row r="197" spans="1:8" x14ac:dyDescent="0.3">
      <c r="A197" s="186">
        <f t="shared" si="6"/>
        <v>42657</v>
      </c>
      <c r="B197" s="183">
        <f t="shared" si="7"/>
        <v>2.1530000000000001E-2</v>
      </c>
      <c r="C197" s="183">
        <f t="shared" si="7"/>
        <v>2.3740000000000001E-2</v>
      </c>
      <c r="E197" s="183"/>
      <c r="F197" s="210">
        <v>42657</v>
      </c>
      <c r="G197" s="211">
        <v>2.153</v>
      </c>
      <c r="H197" s="211">
        <v>2.3740000000000001</v>
      </c>
    </row>
    <row r="198" spans="1:8" x14ac:dyDescent="0.3">
      <c r="A198" s="186">
        <f t="shared" si="6"/>
        <v>42660</v>
      </c>
      <c r="B198" s="183">
        <f t="shared" si="7"/>
        <v>2.1589999999999998E-2</v>
      </c>
      <c r="C198" s="183">
        <f t="shared" si="7"/>
        <v>2.375E-2</v>
      </c>
      <c r="E198" s="183"/>
      <c r="F198" s="210">
        <v>42660</v>
      </c>
      <c r="G198" s="211">
        <v>2.1589999999999998</v>
      </c>
      <c r="H198" s="211">
        <v>2.375</v>
      </c>
    </row>
    <row r="199" spans="1:8" x14ac:dyDescent="0.3">
      <c r="A199" s="186">
        <f t="shared" si="6"/>
        <v>42661</v>
      </c>
      <c r="B199" s="183">
        <f t="shared" si="7"/>
        <v>2.1729999999999999E-2</v>
      </c>
      <c r="C199" s="183">
        <f t="shared" si="7"/>
        <v>2.3809999999999998E-2</v>
      </c>
      <c r="E199" s="183"/>
      <c r="F199" s="210">
        <v>42661</v>
      </c>
      <c r="G199" s="211">
        <v>2.173</v>
      </c>
      <c r="H199" s="211">
        <v>2.3809999999999998</v>
      </c>
    </row>
    <row r="200" spans="1:8" x14ac:dyDescent="0.3">
      <c r="A200" s="186">
        <f t="shared" si="6"/>
        <v>42662</v>
      </c>
      <c r="B200" s="183">
        <f t="shared" si="7"/>
        <v>2.196E-2</v>
      </c>
      <c r="C200" s="183">
        <f t="shared" si="7"/>
        <v>2.3900000000000001E-2</v>
      </c>
      <c r="E200" s="183"/>
      <c r="F200" s="210">
        <v>42662</v>
      </c>
      <c r="G200" s="211">
        <v>2.1960000000000002</v>
      </c>
      <c r="H200" s="211">
        <v>2.39</v>
      </c>
    </row>
    <row r="201" spans="1:8" x14ac:dyDescent="0.3">
      <c r="A201" s="186">
        <f t="shared" si="6"/>
        <v>42663</v>
      </c>
      <c r="B201" s="183">
        <f t="shared" si="7"/>
        <v>2.2080000000000002E-2</v>
      </c>
      <c r="C201" s="183">
        <f t="shared" si="7"/>
        <v>2.3969999999999998E-2</v>
      </c>
      <c r="E201" s="183"/>
      <c r="F201" s="210">
        <v>42663</v>
      </c>
      <c r="G201" s="211">
        <v>2.2080000000000002</v>
      </c>
      <c r="H201" s="211">
        <v>2.3969999999999998</v>
      </c>
    </row>
    <row r="202" spans="1:8" x14ac:dyDescent="0.3">
      <c r="A202" s="186">
        <f t="shared" si="6"/>
        <v>42664</v>
      </c>
      <c r="B202" s="183">
        <f t="shared" si="7"/>
        <v>2.222E-2</v>
      </c>
      <c r="C202" s="183">
        <f t="shared" si="7"/>
        <v>2.4009999999999997E-2</v>
      </c>
      <c r="E202" s="183"/>
      <c r="F202" s="210">
        <v>42664</v>
      </c>
      <c r="G202" s="211">
        <v>2.222</v>
      </c>
      <c r="H202" s="211">
        <v>2.4009999999999998</v>
      </c>
    </row>
    <row r="203" spans="1:8" x14ac:dyDescent="0.3">
      <c r="A203" s="186">
        <f t="shared" si="6"/>
        <v>42667</v>
      </c>
      <c r="B203" s="183">
        <f t="shared" si="7"/>
        <v>2.231E-2</v>
      </c>
      <c r="C203" s="183">
        <f t="shared" si="7"/>
        <v>2.4039999999999999E-2</v>
      </c>
      <c r="E203" s="183"/>
      <c r="F203" s="210">
        <v>42667</v>
      </c>
      <c r="G203" s="211">
        <v>2.2309999999999999</v>
      </c>
      <c r="H203" s="211">
        <v>2.4039999999999999</v>
      </c>
    </row>
    <row r="204" spans="1:8" x14ac:dyDescent="0.3">
      <c r="A204" s="186">
        <f t="shared" si="6"/>
        <v>42668</v>
      </c>
      <c r="B204" s="183">
        <f t="shared" si="7"/>
        <v>2.2380000000000001E-2</v>
      </c>
      <c r="C204" s="183">
        <f t="shared" si="7"/>
        <v>2.4039999999999999E-2</v>
      </c>
      <c r="E204" s="183"/>
      <c r="F204" s="210">
        <v>42668</v>
      </c>
      <c r="G204" s="211">
        <v>2.238</v>
      </c>
      <c r="H204" s="211">
        <v>2.4039999999999999</v>
      </c>
    </row>
    <row r="205" spans="1:8" x14ac:dyDescent="0.3">
      <c r="A205" s="186">
        <f t="shared" si="6"/>
        <v>42669</v>
      </c>
      <c r="B205" s="183">
        <f t="shared" si="7"/>
        <v>2.2480000000000003E-2</v>
      </c>
      <c r="C205" s="183">
        <f t="shared" si="7"/>
        <v>2.4089999999999997E-2</v>
      </c>
      <c r="E205" s="183"/>
      <c r="F205" s="210">
        <v>42669</v>
      </c>
      <c r="G205" s="211">
        <v>2.2480000000000002</v>
      </c>
      <c r="H205" s="211">
        <v>2.4089999999999998</v>
      </c>
    </row>
    <row r="206" spans="1:8" x14ac:dyDescent="0.3">
      <c r="A206" s="186">
        <f t="shared" si="6"/>
        <v>42670</v>
      </c>
      <c r="B206" s="183">
        <f t="shared" si="7"/>
        <v>2.2540000000000001E-2</v>
      </c>
      <c r="C206" s="183">
        <f t="shared" si="7"/>
        <v>2.4109999999999999E-2</v>
      </c>
      <c r="E206" s="183"/>
      <c r="F206" s="210">
        <v>42670</v>
      </c>
      <c r="G206" s="211">
        <v>2.254</v>
      </c>
      <c r="H206" s="211">
        <v>2.411</v>
      </c>
    </row>
    <row r="207" spans="1:8" x14ac:dyDescent="0.3">
      <c r="A207" s="186">
        <f t="shared" si="6"/>
        <v>42671</v>
      </c>
      <c r="B207" s="183">
        <f t="shared" si="7"/>
        <v>2.2540000000000001E-2</v>
      </c>
      <c r="C207" s="183">
        <f t="shared" si="7"/>
        <v>2.4150000000000001E-2</v>
      </c>
      <c r="E207" s="183"/>
      <c r="F207" s="210">
        <v>42671</v>
      </c>
      <c r="G207" s="211">
        <v>2.254</v>
      </c>
      <c r="H207" s="211">
        <v>2.415</v>
      </c>
    </row>
    <row r="208" spans="1:8" x14ac:dyDescent="0.3">
      <c r="A208" s="186">
        <f t="shared" si="6"/>
        <v>42674</v>
      </c>
      <c r="B208" s="183">
        <f t="shared" si="7"/>
        <v>2.2530000000000001E-2</v>
      </c>
      <c r="C208" s="183">
        <f t="shared" si="7"/>
        <v>2.418E-2</v>
      </c>
      <c r="E208" s="183"/>
      <c r="F208" s="210">
        <v>42674</v>
      </c>
      <c r="G208" s="211">
        <v>2.2530000000000001</v>
      </c>
      <c r="H208" s="211">
        <v>2.4180000000000001</v>
      </c>
    </row>
    <row r="209" spans="1:8" x14ac:dyDescent="0.3">
      <c r="A209" s="186">
        <f t="shared" si="6"/>
        <v>42675</v>
      </c>
      <c r="B209" s="183">
        <f t="shared" si="7"/>
        <v>2.2519999999999998E-2</v>
      </c>
      <c r="C209" s="183">
        <f t="shared" si="7"/>
        <v>2.4160000000000001E-2</v>
      </c>
      <c r="E209" s="183"/>
      <c r="F209" s="210">
        <v>42675</v>
      </c>
      <c r="G209" s="211">
        <v>2.2519999999999998</v>
      </c>
      <c r="H209" s="211">
        <v>2.4159999999999999</v>
      </c>
    </row>
    <row r="210" spans="1:8" x14ac:dyDescent="0.3">
      <c r="A210" s="186">
        <f t="shared" si="6"/>
        <v>42676</v>
      </c>
      <c r="B210" s="183">
        <f t="shared" si="7"/>
        <v>2.2492000000000002E-2</v>
      </c>
      <c r="C210" s="183">
        <f t="shared" si="7"/>
        <v>2.4140000000000002E-2</v>
      </c>
      <c r="E210" s="183"/>
      <c r="F210" s="210">
        <v>42676</v>
      </c>
      <c r="G210" s="211">
        <v>2.2492000000000001</v>
      </c>
      <c r="H210" s="211">
        <v>2.4140000000000001</v>
      </c>
    </row>
    <row r="211" spans="1:8" x14ac:dyDescent="0.3">
      <c r="A211" s="186">
        <f t="shared" si="6"/>
        <v>42677</v>
      </c>
      <c r="B211" s="183">
        <f t="shared" si="7"/>
        <v>2.2450000000000001E-2</v>
      </c>
      <c r="C211" s="183">
        <f t="shared" si="7"/>
        <v>2.4080000000000001E-2</v>
      </c>
      <c r="E211" s="183"/>
      <c r="F211" s="210">
        <v>42677</v>
      </c>
      <c r="G211" s="211">
        <v>2.2450000000000001</v>
      </c>
      <c r="H211" s="211">
        <v>2.4079999999999999</v>
      </c>
    </row>
    <row r="212" spans="1:8" x14ac:dyDescent="0.3">
      <c r="A212" s="186">
        <f t="shared" si="6"/>
        <v>42678</v>
      </c>
      <c r="B212" s="183">
        <f t="shared" si="7"/>
        <v>2.2320000000000003E-2</v>
      </c>
      <c r="C212" s="183">
        <f t="shared" si="7"/>
        <v>2.4049999999999998E-2</v>
      </c>
      <c r="E212" s="183"/>
      <c r="F212" s="210">
        <v>42678</v>
      </c>
      <c r="G212" s="211">
        <v>2.2320000000000002</v>
      </c>
      <c r="H212" s="211">
        <v>2.4049999999999998</v>
      </c>
    </row>
    <row r="213" spans="1:8" x14ac:dyDescent="0.3">
      <c r="A213" s="186">
        <f t="shared" si="6"/>
        <v>42681</v>
      </c>
      <c r="B213" s="183">
        <f t="shared" si="7"/>
        <v>2.206E-2</v>
      </c>
      <c r="C213" s="183">
        <f t="shared" si="7"/>
        <v>2.3990000000000001E-2</v>
      </c>
      <c r="E213" s="183"/>
      <c r="F213" s="210">
        <v>42681</v>
      </c>
      <c r="G213" s="211">
        <v>2.206</v>
      </c>
      <c r="H213" s="211">
        <v>2.399</v>
      </c>
    </row>
    <row r="214" spans="1:8" x14ac:dyDescent="0.3">
      <c r="A214" s="186">
        <f t="shared" si="6"/>
        <v>42682</v>
      </c>
      <c r="B214" s="183">
        <f t="shared" si="7"/>
        <v>2.1869999999999997E-2</v>
      </c>
      <c r="C214" s="183">
        <f t="shared" si="7"/>
        <v>2.392E-2</v>
      </c>
      <c r="E214" s="183"/>
      <c r="F214" s="210">
        <v>42682</v>
      </c>
      <c r="G214" s="211">
        <v>2.1869999999999998</v>
      </c>
      <c r="H214" s="211">
        <v>2.3919999999999999</v>
      </c>
    </row>
    <row r="215" spans="1:8" x14ac:dyDescent="0.3">
      <c r="A215" s="186">
        <f t="shared" si="6"/>
        <v>42683</v>
      </c>
      <c r="B215" s="183">
        <f t="shared" si="7"/>
        <v>2.1819999999999999E-2</v>
      </c>
      <c r="C215" s="183">
        <f t="shared" si="7"/>
        <v>2.3889999999999998E-2</v>
      </c>
      <c r="E215" s="183"/>
      <c r="F215" s="210">
        <v>42683</v>
      </c>
      <c r="G215" s="211">
        <v>2.1819999999999999</v>
      </c>
      <c r="H215" s="211">
        <v>2.3889999999999998</v>
      </c>
    </row>
    <row r="216" spans="1:8" x14ac:dyDescent="0.3">
      <c r="A216" s="186">
        <f t="shared" si="6"/>
        <v>42684</v>
      </c>
      <c r="B216" s="183">
        <f t="shared" si="7"/>
        <v>2.196E-2</v>
      </c>
      <c r="C216" s="183">
        <f t="shared" si="7"/>
        <v>2.3929999999999996E-2</v>
      </c>
      <c r="E216" s="183"/>
      <c r="F216" s="210">
        <v>42684</v>
      </c>
      <c r="G216" s="211">
        <v>2.1960000000000002</v>
      </c>
      <c r="H216" s="211">
        <v>2.3929999999999998</v>
      </c>
    </row>
    <row r="217" spans="1:8" x14ac:dyDescent="0.3">
      <c r="A217" s="186">
        <f t="shared" si="6"/>
        <v>42685</v>
      </c>
      <c r="B217" s="183">
        <f t="shared" si="7"/>
        <v>2.2109999999999998E-2</v>
      </c>
      <c r="C217" s="183">
        <f t="shared" si="7"/>
        <v>2.402E-2</v>
      </c>
      <c r="E217" s="183"/>
      <c r="F217" s="210">
        <v>42685</v>
      </c>
      <c r="G217" s="211">
        <v>2.2109999999999999</v>
      </c>
      <c r="H217" s="211">
        <v>2.4020000000000001</v>
      </c>
    </row>
    <row r="218" spans="1:8" x14ac:dyDescent="0.3">
      <c r="A218" s="186">
        <f t="shared" si="6"/>
        <v>42688</v>
      </c>
      <c r="B218" s="183">
        <f t="shared" si="7"/>
        <v>2.231E-2</v>
      </c>
      <c r="C218" s="183">
        <f t="shared" si="7"/>
        <v>2.4070000000000001E-2</v>
      </c>
      <c r="E218" s="183"/>
      <c r="F218" s="210">
        <v>42688</v>
      </c>
      <c r="G218" s="211">
        <v>2.2309999999999999</v>
      </c>
      <c r="H218" s="211">
        <v>2.407</v>
      </c>
    </row>
    <row r="219" spans="1:8" x14ac:dyDescent="0.3">
      <c r="A219" s="186">
        <f t="shared" si="6"/>
        <v>42689</v>
      </c>
      <c r="B219" s="183">
        <f t="shared" si="7"/>
        <v>2.247E-2</v>
      </c>
      <c r="C219" s="183">
        <f t="shared" si="7"/>
        <v>2.4150000000000001E-2</v>
      </c>
      <c r="E219" s="183"/>
      <c r="F219" s="210">
        <v>42689</v>
      </c>
      <c r="G219" s="211">
        <v>2.2469999999999999</v>
      </c>
      <c r="H219" s="211">
        <v>2.415</v>
      </c>
    </row>
    <row r="220" spans="1:8" x14ac:dyDescent="0.3">
      <c r="A220" s="186">
        <f t="shared" si="6"/>
        <v>42690</v>
      </c>
      <c r="B220" s="183">
        <f t="shared" si="7"/>
        <v>2.257E-2</v>
      </c>
      <c r="C220" s="183">
        <f t="shared" si="7"/>
        <v>2.4279999999999999E-2</v>
      </c>
      <c r="E220" s="183"/>
      <c r="F220" s="210">
        <v>42690</v>
      </c>
      <c r="G220" s="211">
        <v>2.2570000000000001</v>
      </c>
      <c r="H220" s="211">
        <v>2.4279999999999999</v>
      </c>
    </row>
    <row r="221" spans="1:8" x14ac:dyDescent="0.3">
      <c r="A221" s="186">
        <f t="shared" si="6"/>
        <v>42691</v>
      </c>
      <c r="B221" s="183">
        <f t="shared" si="7"/>
        <v>2.2589999999999999E-2</v>
      </c>
      <c r="C221" s="183">
        <f t="shared" si="7"/>
        <v>2.436E-2</v>
      </c>
      <c r="E221" s="183"/>
      <c r="F221" s="210">
        <v>42691</v>
      </c>
      <c r="G221" s="211">
        <v>2.2589999999999999</v>
      </c>
      <c r="H221" s="211">
        <v>2.4359999999999999</v>
      </c>
    </row>
    <row r="222" spans="1:8" x14ac:dyDescent="0.3">
      <c r="A222" s="186">
        <f t="shared" si="6"/>
        <v>42692</v>
      </c>
      <c r="B222" s="183">
        <f t="shared" si="7"/>
        <v>2.265E-2</v>
      </c>
      <c r="C222" s="183">
        <f t="shared" si="7"/>
        <v>2.444E-2</v>
      </c>
      <c r="E222" s="183"/>
      <c r="F222" s="210">
        <v>42692</v>
      </c>
      <c r="G222" s="211">
        <v>2.2650000000000001</v>
      </c>
      <c r="H222" s="211">
        <v>2.444</v>
      </c>
    </row>
    <row r="223" spans="1:8" x14ac:dyDescent="0.3">
      <c r="A223" s="186">
        <f t="shared" si="6"/>
        <v>42695</v>
      </c>
      <c r="B223" s="183">
        <f t="shared" si="7"/>
        <v>2.2709999999999998E-2</v>
      </c>
      <c r="C223" s="183">
        <f t="shared" si="7"/>
        <v>2.4479999999999998E-2</v>
      </c>
      <c r="E223" s="183"/>
      <c r="F223" s="210">
        <v>42695</v>
      </c>
      <c r="G223" s="211">
        <v>2.2709999999999999</v>
      </c>
      <c r="H223" s="211">
        <v>2.448</v>
      </c>
    </row>
    <row r="224" spans="1:8" x14ac:dyDescent="0.3">
      <c r="A224" s="186">
        <f t="shared" si="6"/>
        <v>42696</v>
      </c>
      <c r="B224" s="183">
        <f t="shared" si="7"/>
        <v>2.273E-2</v>
      </c>
      <c r="C224" s="183">
        <f t="shared" si="7"/>
        <v>2.4500000000000001E-2</v>
      </c>
      <c r="E224" s="183"/>
      <c r="F224" s="210">
        <v>42696</v>
      </c>
      <c r="G224" s="211">
        <v>2.2730000000000001</v>
      </c>
      <c r="H224" s="211">
        <v>2.4500000000000002</v>
      </c>
    </row>
    <row r="225" spans="1:8" x14ac:dyDescent="0.3">
      <c r="A225" s="186">
        <f t="shared" si="6"/>
        <v>42697</v>
      </c>
      <c r="B225" s="183">
        <f t="shared" si="7"/>
        <v>2.2770000000000002E-2</v>
      </c>
      <c r="C225" s="183">
        <f t="shared" si="7"/>
        <v>2.4510000000000001E-2</v>
      </c>
      <c r="E225" s="183"/>
      <c r="F225" s="210">
        <v>42697</v>
      </c>
      <c r="G225" s="211">
        <v>2.2770000000000001</v>
      </c>
      <c r="H225" s="211">
        <v>2.4510000000000001</v>
      </c>
    </row>
    <row r="226" spans="1:8" x14ac:dyDescent="0.3">
      <c r="A226" s="186">
        <f t="shared" si="6"/>
        <v>42698</v>
      </c>
      <c r="B226" s="183">
        <f t="shared" si="7"/>
        <v>2.282E-2</v>
      </c>
      <c r="C226" s="183">
        <f t="shared" si="7"/>
        <v>2.452E-2</v>
      </c>
      <c r="E226" s="183"/>
      <c r="F226" s="210">
        <v>42698</v>
      </c>
      <c r="G226" s="211">
        <v>2.282</v>
      </c>
      <c r="H226" s="211">
        <v>2.452</v>
      </c>
    </row>
    <row r="227" spans="1:8" x14ac:dyDescent="0.3">
      <c r="A227" s="186">
        <f t="shared" si="6"/>
        <v>42699</v>
      </c>
      <c r="B227" s="183">
        <f t="shared" si="7"/>
        <v>2.2890000000000001E-2</v>
      </c>
      <c r="C227" s="183">
        <f t="shared" si="7"/>
        <v>2.4580000000000001E-2</v>
      </c>
      <c r="E227" s="183"/>
      <c r="F227" s="210">
        <v>42699</v>
      </c>
      <c r="G227" s="211">
        <v>2.2890000000000001</v>
      </c>
      <c r="H227" s="211">
        <v>2.4580000000000002</v>
      </c>
    </row>
    <row r="228" spans="1:8" x14ac:dyDescent="0.3">
      <c r="A228" s="186">
        <f t="shared" si="6"/>
        <v>42702</v>
      </c>
      <c r="B228" s="183">
        <f t="shared" si="7"/>
        <v>2.298E-2</v>
      </c>
      <c r="C228" s="183">
        <f t="shared" si="7"/>
        <v>2.4660000000000001E-2</v>
      </c>
      <c r="E228" s="183"/>
      <c r="F228" s="210">
        <v>42702</v>
      </c>
      <c r="G228" s="211">
        <v>2.298</v>
      </c>
      <c r="H228" s="211">
        <v>2.4660000000000002</v>
      </c>
    </row>
    <row r="229" spans="1:8" x14ac:dyDescent="0.3">
      <c r="A229" s="186">
        <f t="shared" si="6"/>
        <v>42703</v>
      </c>
      <c r="B229" s="183">
        <f t="shared" si="7"/>
        <v>2.3019999999999999E-2</v>
      </c>
      <c r="C229" s="183">
        <f t="shared" si="7"/>
        <v>2.4809999999999999E-2</v>
      </c>
      <c r="E229" s="183"/>
      <c r="F229" s="210">
        <v>42703</v>
      </c>
      <c r="G229" s="211">
        <v>2.302</v>
      </c>
      <c r="H229" s="211">
        <v>2.4809999999999999</v>
      </c>
    </row>
    <row r="230" spans="1:8" x14ac:dyDescent="0.3">
      <c r="A230" s="186">
        <f t="shared" si="6"/>
        <v>42704</v>
      </c>
      <c r="B230" s="183">
        <f t="shared" si="7"/>
        <v>2.316E-2</v>
      </c>
      <c r="C230" s="183">
        <f t="shared" si="7"/>
        <v>2.496E-2</v>
      </c>
      <c r="E230" s="183"/>
      <c r="F230" s="210">
        <v>42704</v>
      </c>
      <c r="G230" s="211">
        <v>2.3159999999999998</v>
      </c>
      <c r="H230" s="211">
        <v>2.496</v>
      </c>
    </row>
    <row r="231" spans="1:8" x14ac:dyDescent="0.3">
      <c r="A231" s="186">
        <f t="shared" si="6"/>
        <v>42705</v>
      </c>
      <c r="B231" s="183">
        <f t="shared" si="7"/>
        <v>2.3250000000000003E-2</v>
      </c>
      <c r="C231" s="183">
        <f t="shared" si="7"/>
        <v>2.5019999999999997E-2</v>
      </c>
      <c r="E231" s="183"/>
      <c r="F231" s="210">
        <v>42705</v>
      </c>
      <c r="G231" s="211">
        <v>2.3250000000000002</v>
      </c>
      <c r="H231" s="211">
        <v>2.5019999999999998</v>
      </c>
    </row>
    <row r="232" spans="1:8" x14ac:dyDescent="0.3">
      <c r="A232" s="186">
        <f t="shared" si="6"/>
        <v>42706</v>
      </c>
      <c r="B232" s="183">
        <f t="shared" si="7"/>
        <v>2.3199999999999998E-2</v>
      </c>
      <c r="C232" s="183">
        <f t="shared" si="7"/>
        <v>2.5009999999999998E-2</v>
      </c>
      <c r="E232" s="183"/>
      <c r="F232" s="210">
        <v>42706</v>
      </c>
      <c r="G232" s="211">
        <v>2.3199999999999998</v>
      </c>
      <c r="H232" s="211">
        <v>2.5009999999999999</v>
      </c>
    </row>
    <row r="233" spans="1:8" x14ac:dyDescent="0.3">
      <c r="A233" s="186">
        <f t="shared" si="6"/>
        <v>42709</v>
      </c>
      <c r="B233" s="183">
        <f t="shared" si="7"/>
        <v>2.308E-2</v>
      </c>
      <c r="C233" s="183">
        <f t="shared" si="7"/>
        <v>2.4969999999999999E-2</v>
      </c>
      <c r="E233" s="183"/>
      <c r="F233" s="210">
        <v>42709</v>
      </c>
      <c r="G233" s="211">
        <v>2.3079999999999998</v>
      </c>
      <c r="H233" s="211">
        <v>2.4969999999999999</v>
      </c>
    </row>
    <row r="234" spans="1:8" x14ac:dyDescent="0.3">
      <c r="A234" s="186">
        <f t="shared" si="6"/>
        <v>42710</v>
      </c>
      <c r="B234" s="183">
        <f t="shared" si="7"/>
        <v>2.299E-2</v>
      </c>
      <c r="C234" s="183">
        <f t="shared" si="7"/>
        <v>2.4929999999999997E-2</v>
      </c>
      <c r="E234" s="183"/>
      <c r="F234" s="210">
        <v>42710</v>
      </c>
      <c r="G234" s="211">
        <v>2.2989999999999999</v>
      </c>
      <c r="H234" s="211">
        <v>2.4929999999999999</v>
      </c>
    </row>
    <row r="235" spans="1:8" x14ac:dyDescent="0.3">
      <c r="A235" s="186">
        <f t="shared" si="6"/>
        <v>42711</v>
      </c>
      <c r="B235" s="183">
        <f t="shared" si="7"/>
        <v>2.2919999999999999E-2</v>
      </c>
      <c r="C235" s="183">
        <f t="shared" si="7"/>
        <v>2.4910000000000002E-2</v>
      </c>
      <c r="E235" s="183"/>
      <c r="F235" s="210">
        <v>42711</v>
      </c>
      <c r="G235" s="211">
        <v>2.2919999999999998</v>
      </c>
      <c r="H235" s="211">
        <v>2.4910000000000001</v>
      </c>
    </row>
    <row r="236" spans="1:8" x14ac:dyDescent="0.3">
      <c r="A236" s="186">
        <f t="shared" si="6"/>
        <v>42712</v>
      </c>
      <c r="B236" s="183">
        <f t="shared" si="7"/>
        <v>2.2907999999999998E-2</v>
      </c>
      <c r="C236" s="183">
        <f t="shared" si="7"/>
        <v>2.4908E-2</v>
      </c>
      <c r="E236" s="183"/>
      <c r="F236" s="210">
        <v>42712</v>
      </c>
      <c r="G236" s="211">
        <v>2.2907999999999999</v>
      </c>
      <c r="H236" s="211">
        <v>2.4908000000000001</v>
      </c>
    </row>
    <row r="237" spans="1:8" x14ac:dyDescent="0.3">
      <c r="A237" s="186">
        <f t="shared" si="6"/>
        <v>42713</v>
      </c>
      <c r="B237" s="183">
        <f t="shared" si="7"/>
        <v>2.2925000000000001E-2</v>
      </c>
      <c r="C237" s="183">
        <f t="shared" si="7"/>
        <v>2.4927999999999999E-2</v>
      </c>
      <c r="E237" s="183"/>
      <c r="F237" s="210">
        <v>42713</v>
      </c>
      <c r="G237" s="211">
        <v>2.2925</v>
      </c>
      <c r="H237" s="211">
        <v>2.4927999999999999</v>
      </c>
    </row>
    <row r="238" spans="1:8" x14ac:dyDescent="0.3">
      <c r="A238" s="186">
        <f t="shared" si="6"/>
        <v>42716</v>
      </c>
      <c r="B238" s="183">
        <f t="shared" si="7"/>
        <v>2.2919999999999999E-2</v>
      </c>
      <c r="C238" s="183">
        <f t="shared" si="7"/>
        <v>2.4940000000000004E-2</v>
      </c>
      <c r="E238" s="183"/>
      <c r="F238" s="210">
        <v>42716</v>
      </c>
      <c r="G238" s="211">
        <v>2.2919999999999998</v>
      </c>
      <c r="H238" s="211">
        <v>2.4940000000000002</v>
      </c>
    </row>
    <row r="239" spans="1:8" x14ac:dyDescent="0.3">
      <c r="A239" s="186">
        <f t="shared" si="6"/>
        <v>42717</v>
      </c>
      <c r="B239" s="183">
        <f t="shared" si="7"/>
        <v>2.2959999999999998E-2</v>
      </c>
      <c r="C239" s="183">
        <f t="shared" si="7"/>
        <v>2.496E-2</v>
      </c>
      <c r="E239" s="183"/>
      <c r="F239" s="210">
        <v>42717</v>
      </c>
      <c r="G239" s="211">
        <v>2.2959999999999998</v>
      </c>
      <c r="H239" s="211">
        <v>2.496</v>
      </c>
    </row>
    <row r="240" spans="1:8" x14ac:dyDescent="0.3">
      <c r="A240" s="186">
        <f t="shared" si="6"/>
        <v>42718</v>
      </c>
      <c r="B240" s="183">
        <f t="shared" si="7"/>
        <v>2.3E-2</v>
      </c>
      <c r="C240" s="183">
        <f t="shared" si="7"/>
        <v>2.4990000000000002E-2</v>
      </c>
      <c r="E240" s="183"/>
      <c r="F240" s="210">
        <v>42718</v>
      </c>
      <c r="G240" s="211">
        <v>2.2999999999999998</v>
      </c>
      <c r="H240" s="211">
        <v>2.4990000000000001</v>
      </c>
    </row>
    <row r="241" spans="1:8" x14ac:dyDescent="0.3">
      <c r="A241" s="186">
        <f t="shared" si="6"/>
        <v>42719</v>
      </c>
      <c r="B241" s="183">
        <f t="shared" si="7"/>
        <v>2.3109999999999999E-2</v>
      </c>
      <c r="C241" s="183">
        <f t="shared" si="7"/>
        <v>2.5049999999999999E-2</v>
      </c>
      <c r="E241" s="183"/>
      <c r="F241" s="210">
        <v>42719</v>
      </c>
      <c r="G241" s="211">
        <v>2.3109999999999999</v>
      </c>
      <c r="H241" s="211">
        <v>2.5049999999999999</v>
      </c>
    </row>
    <row r="242" spans="1:8" x14ac:dyDescent="0.3">
      <c r="A242" s="186">
        <f t="shared" si="6"/>
        <v>42720</v>
      </c>
      <c r="B242" s="183">
        <f t="shared" si="7"/>
        <v>2.3300000000000001E-2</v>
      </c>
      <c r="C242" s="183">
        <f t="shared" si="7"/>
        <v>2.5190000000000001E-2</v>
      </c>
      <c r="E242" s="183"/>
      <c r="F242" s="210">
        <v>42720</v>
      </c>
      <c r="G242" s="211">
        <v>2.33</v>
      </c>
      <c r="H242" s="211">
        <v>2.5190000000000001</v>
      </c>
    </row>
    <row r="243" spans="1:8" x14ac:dyDescent="0.3">
      <c r="A243" s="186">
        <f t="shared" si="6"/>
        <v>42723</v>
      </c>
      <c r="B243" s="183">
        <f t="shared" si="7"/>
        <v>2.3349999999999999E-2</v>
      </c>
      <c r="C243" s="183">
        <f t="shared" si="7"/>
        <v>2.5249999999999998E-2</v>
      </c>
      <c r="E243" s="183"/>
      <c r="F243" s="210">
        <v>42723</v>
      </c>
      <c r="G243" s="211">
        <v>2.335</v>
      </c>
      <c r="H243" s="211">
        <v>2.5249999999999999</v>
      </c>
    </row>
    <row r="244" spans="1:8" x14ac:dyDescent="0.3">
      <c r="A244" s="186">
        <f t="shared" si="6"/>
        <v>42724</v>
      </c>
      <c r="B244" s="183">
        <f t="shared" si="7"/>
        <v>2.3450000000000002E-2</v>
      </c>
      <c r="C244" s="183">
        <f t="shared" si="7"/>
        <v>2.5375000000000002E-2</v>
      </c>
      <c r="E244" s="183"/>
      <c r="F244" s="210">
        <v>42724</v>
      </c>
      <c r="G244" s="211">
        <v>2.3450000000000002</v>
      </c>
      <c r="H244" s="211">
        <v>2.5375000000000001</v>
      </c>
    </row>
    <row r="245" spans="1:8" x14ac:dyDescent="0.3">
      <c r="A245" s="186">
        <f t="shared" si="6"/>
        <v>42725</v>
      </c>
      <c r="B245" s="183">
        <f t="shared" si="7"/>
        <v>2.3450000000000002E-2</v>
      </c>
      <c r="C245" s="183">
        <f t="shared" si="7"/>
        <v>2.5440000000000001E-2</v>
      </c>
      <c r="E245" s="183"/>
      <c r="F245" s="210">
        <v>42725</v>
      </c>
      <c r="G245" s="211">
        <v>2.3450000000000002</v>
      </c>
      <c r="H245" s="211">
        <v>2.544</v>
      </c>
    </row>
    <row r="246" spans="1:8" x14ac:dyDescent="0.3">
      <c r="A246" s="186">
        <f t="shared" si="6"/>
        <v>42726</v>
      </c>
      <c r="B246" s="183">
        <f t="shared" si="7"/>
        <v>2.341E-2</v>
      </c>
      <c r="C246" s="183">
        <f t="shared" si="7"/>
        <v>2.5440000000000001E-2</v>
      </c>
      <c r="E246" s="183"/>
      <c r="F246" s="210">
        <v>42726</v>
      </c>
      <c r="G246" s="211">
        <v>2.3410000000000002</v>
      </c>
      <c r="H246" s="211">
        <v>2.544</v>
      </c>
    </row>
    <row r="247" spans="1:8" x14ac:dyDescent="0.3">
      <c r="A247" s="186">
        <f t="shared" si="6"/>
        <v>42727</v>
      </c>
      <c r="B247" s="183">
        <f t="shared" si="7"/>
        <v>2.3230000000000001E-2</v>
      </c>
      <c r="C247" s="183">
        <f t="shared" si="7"/>
        <v>2.5430000000000001E-2</v>
      </c>
      <c r="E247" s="183"/>
      <c r="F247" s="210">
        <v>42727</v>
      </c>
      <c r="G247" s="211">
        <v>2.323</v>
      </c>
      <c r="H247" s="211">
        <v>2.5430000000000001</v>
      </c>
    </row>
    <row r="248" spans="1:8" x14ac:dyDescent="0.3">
      <c r="A248" s="186">
        <f t="shared" si="6"/>
        <v>42730</v>
      </c>
      <c r="B248" s="183">
        <f t="shared" si="7"/>
        <v>2.2940000000000002E-2</v>
      </c>
      <c r="C248" s="183">
        <f t="shared" si="7"/>
        <v>2.545E-2</v>
      </c>
      <c r="E248" s="183"/>
      <c r="F248" s="210">
        <v>42730</v>
      </c>
      <c r="G248" s="211">
        <v>2.294</v>
      </c>
      <c r="H248" s="211">
        <v>2.5449999999999999</v>
      </c>
    </row>
    <row r="249" spans="1:8" x14ac:dyDescent="0.3">
      <c r="A249" s="186">
        <f t="shared" si="6"/>
        <v>42731</v>
      </c>
      <c r="B249" s="183">
        <f t="shared" si="7"/>
        <v>2.2639999999999997E-2</v>
      </c>
      <c r="C249" s="183">
        <f t="shared" si="7"/>
        <v>2.5470000000000003E-2</v>
      </c>
      <c r="E249" s="183"/>
      <c r="F249" s="210">
        <v>42731</v>
      </c>
      <c r="G249" s="211">
        <v>2.2639999999999998</v>
      </c>
      <c r="H249" s="211">
        <v>2.5470000000000002</v>
      </c>
    </row>
    <row r="250" spans="1:8" x14ac:dyDescent="0.3">
      <c r="A250" s="186">
        <f t="shared" si="6"/>
        <v>42732</v>
      </c>
      <c r="B250" s="183">
        <f t="shared" si="7"/>
        <v>2.2460000000000001E-2</v>
      </c>
      <c r="C250" s="183">
        <f t="shared" si="7"/>
        <v>2.545E-2</v>
      </c>
      <c r="E250" s="183"/>
      <c r="F250" s="210">
        <v>42732</v>
      </c>
      <c r="G250" s="211">
        <v>2.246</v>
      </c>
      <c r="H250" s="211">
        <v>2.5449999999999999</v>
      </c>
    </row>
    <row r="251" spans="1:8" x14ac:dyDescent="0.3">
      <c r="A251" s="186">
        <f t="shared" si="6"/>
        <v>42733</v>
      </c>
      <c r="B251" s="183">
        <f t="shared" si="7"/>
        <v>2.2269999999999998E-2</v>
      </c>
      <c r="C251" s="183">
        <f t="shared" si="7"/>
        <v>2.5440000000000001E-2</v>
      </c>
      <c r="E251" s="183"/>
      <c r="F251" s="210">
        <v>42733</v>
      </c>
      <c r="G251" s="211">
        <v>2.2269999999999999</v>
      </c>
      <c r="H251" s="211">
        <v>2.544</v>
      </c>
    </row>
    <row r="252" spans="1:8" x14ac:dyDescent="0.3">
      <c r="A252" s="186">
        <f t="shared" si="6"/>
        <v>42734</v>
      </c>
      <c r="B252" s="183">
        <f t="shared" si="7"/>
        <v>2.23E-2</v>
      </c>
      <c r="C252" s="183">
        <f t="shared" si="7"/>
        <v>2.5430000000000001E-2</v>
      </c>
      <c r="E252" s="183"/>
      <c r="F252" s="210">
        <v>42734</v>
      </c>
      <c r="G252" s="211">
        <v>2.23</v>
      </c>
      <c r="H252" s="211">
        <v>2.5430000000000001</v>
      </c>
    </row>
    <row r="253" spans="1:8" x14ac:dyDescent="0.3">
      <c r="A253" s="186">
        <f t="shared" si="6"/>
        <v>42738</v>
      </c>
      <c r="B253" s="183">
        <f t="shared" si="7"/>
        <v>2.2090000000000002E-2</v>
      </c>
      <c r="C253" s="183">
        <f t="shared" si="7"/>
        <v>2.589E-2</v>
      </c>
      <c r="E253" s="183"/>
      <c r="F253" s="210">
        <v>42738</v>
      </c>
      <c r="G253" s="211">
        <v>2.2090000000000001</v>
      </c>
      <c r="H253" s="211">
        <v>2.589</v>
      </c>
    </row>
    <row r="254" spans="1:8" x14ac:dyDescent="0.3">
      <c r="A254" s="186">
        <f t="shared" si="6"/>
        <v>42739</v>
      </c>
      <c r="B254" s="183">
        <f t="shared" si="7"/>
        <v>2.1720000000000003E-2</v>
      </c>
      <c r="C254" s="183">
        <f t="shared" si="7"/>
        <v>2.545E-2</v>
      </c>
      <c r="E254" s="183"/>
      <c r="F254" s="210">
        <v>42739</v>
      </c>
      <c r="G254" s="211">
        <v>2.1720000000000002</v>
      </c>
      <c r="H254" s="211">
        <v>2.5449999999999999</v>
      </c>
    </row>
    <row r="255" spans="1:8" x14ac:dyDescent="0.3">
      <c r="A255" s="186">
        <f t="shared" si="6"/>
        <v>42740</v>
      </c>
      <c r="B255" s="183">
        <f t="shared" si="7"/>
        <v>2.1299999999999999E-2</v>
      </c>
      <c r="C255" s="183">
        <f t="shared" si="7"/>
        <v>2.4740000000000002E-2</v>
      </c>
      <c r="E255" s="183"/>
      <c r="F255" s="210">
        <v>42740</v>
      </c>
      <c r="G255" s="211">
        <v>2.13</v>
      </c>
      <c r="H255" s="211">
        <v>2.4740000000000002</v>
      </c>
    </row>
    <row r="256" spans="1:8" x14ac:dyDescent="0.3">
      <c r="A256" s="186">
        <f t="shared" si="6"/>
        <v>42741</v>
      </c>
      <c r="B256" s="183">
        <f t="shared" si="7"/>
        <v>2.112E-2</v>
      </c>
      <c r="C256" s="183">
        <f t="shared" si="7"/>
        <v>2.4409999999999998E-2</v>
      </c>
      <c r="E256" s="183"/>
      <c r="F256" s="210">
        <v>42741</v>
      </c>
      <c r="G256" s="211">
        <v>2.1120000000000001</v>
      </c>
      <c r="H256" s="211">
        <v>2.4409999999999998</v>
      </c>
    </row>
    <row r="257" spans="1:8" x14ac:dyDescent="0.3">
      <c r="A257" s="186">
        <f t="shared" si="6"/>
        <v>42744</v>
      </c>
      <c r="B257" s="183">
        <f t="shared" si="7"/>
        <v>2.094E-2</v>
      </c>
      <c r="C257" s="183">
        <f t="shared" si="7"/>
        <v>2.41E-2</v>
      </c>
      <c r="E257" s="183"/>
      <c r="F257" s="210">
        <v>42744</v>
      </c>
      <c r="G257" s="211">
        <v>2.0939999999999999</v>
      </c>
      <c r="H257" s="211">
        <v>2.41</v>
      </c>
    </row>
    <row r="258" spans="1:8" x14ac:dyDescent="0.3">
      <c r="A258" s="186">
        <f t="shared" si="6"/>
        <v>42745</v>
      </c>
      <c r="B258" s="183">
        <f t="shared" si="7"/>
        <v>2.0959999999999999E-2</v>
      </c>
      <c r="C258" s="183">
        <f t="shared" si="7"/>
        <v>2.3990000000000001E-2</v>
      </c>
      <c r="E258" s="183"/>
      <c r="F258" s="210">
        <v>42745</v>
      </c>
      <c r="G258" s="211">
        <v>2.0960000000000001</v>
      </c>
      <c r="H258" s="211">
        <v>2.399</v>
      </c>
    </row>
    <row r="259" spans="1:8" x14ac:dyDescent="0.3">
      <c r="A259" s="186">
        <f t="shared" si="6"/>
        <v>42746</v>
      </c>
      <c r="B259" s="183">
        <f t="shared" si="7"/>
        <v>2.104E-2</v>
      </c>
      <c r="C259" s="183">
        <f t="shared" si="7"/>
        <v>2.3900000000000001E-2</v>
      </c>
      <c r="E259" s="183"/>
      <c r="F259" s="210">
        <v>42746</v>
      </c>
      <c r="G259" s="211">
        <v>2.1040000000000001</v>
      </c>
      <c r="H259" s="211">
        <v>2.39</v>
      </c>
    </row>
    <row r="260" spans="1:8" x14ac:dyDescent="0.3">
      <c r="A260" s="186">
        <f t="shared" ref="A260:A323" si="8">F260</f>
        <v>42747</v>
      </c>
      <c r="B260" s="183">
        <f t="shared" ref="B260:C323" si="9">G260/100</f>
        <v>2.1030000000000004E-2</v>
      </c>
      <c r="C260" s="183">
        <f t="shared" si="9"/>
        <v>2.3940000000000003E-2</v>
      </c>
      <c r="E260" s="183"/>
      <c r="F260" s="210">
        <v>42747</v>
      </c>
      <c r="G260" s="211">
        <v>2.1030000000000002</v>
      </c>
      <c r="H260" s="211">
        <v>2.3940000000000001</v>
      </c>
    </row>
    <row r="261" spans="1:8" x14ac:dyDescent="0.3">
      <c r="A261" s="186">
        <f t="shared" si="8"/>
        <v>42748</v>
      </c>
      <c r="B261" s="183">
        <f t="shared" si="9"/>
        <v>2.104E-2</v>
      </c>
      <c r="C261" s="183">
        <f t="shared" si="9"/>
        <v>2.3980000000000001E-2</v>
      </c>
      <c r="E261" s="183"/>
      <c r="F261" s="210">
        <v>42748</v>
      </c>
      <c r="G261" s="211">
        <v>2.1040000000000001</v>
      </c>
      <c r="H261" s="211">
        <v>2.3980000000000001</v>
      </c>
    </row>
    <row r="262" spans="1:8" x14ac:dyDescent="0.3">
      <c r="A262" s="186">
        <f t="shared" si="8"/>
        <v>42751</v>
      </c>
      <c r="B262" s="183">
        <f t="shared" si="9"/>
        <v>2.1419999999999998E-2</v>
      </c>
      <c r="C262" s="183">
        <f t="shared" si="9"/>
        <v>2.4239E-2</v>
      </c>
      <c r="E262" s="183"/>
      <c r="F262" s="210">
        <v>42751</v>
      </c>
      <c r="G262" s="211">
        <v>2.1419999999999999</v>
      </c>
      <c r="H262" s="211">
        <v>2.4239000000000002</v>
      </c>
    </row>
    <row r="263" spans="1:8" x14ac:dyDescent="0.3">
      <c r="A263" s="186">
        <f t="shared" si="8"/>
        <v>42752</v>
      </c>
      <c r="B263" s="183">
        <f t="shared" si="9"/>
        <v>2.2563E-2</v>
      </c>
      <c r="C263" s="183">
        <f t="shared" si="9"/>
        <v>2.4666E-2</v>
      </c>
      <c r="E263" s="183"/>
      <c r="F263" s="210">
        <v>42752</v>
      </c>
      <c r="G263" s="211">
        <v>2.2563</v>
      </c>
      <c r="H263" s="211">
        <v>2.4666000000000001</v>
      </c>
    </row>
    <row r="264" spans="1:8" x14ac:dyDescent="0.3">
      <c r="A264" s="186">
        <f t="shared" si="8"/>
        <v>42753</v>
      </c>
      <c r="B264" s="183">
        <f t="shared" si="9"/>
        <v>2.3279999999999999E-2</v>
      </c>
      <c r="C264" s="183">
        <f t="shared" si="9"/>
        <v>2.5041999999999998E-2</v>
      </c>
      <c r="E264" s="183"/>
      <c r="F264" s="210">
        <v>42753</v>
      </c>
      <c r="G264" s="211">
        <v>2.3279999999999998</v>
      </c>
      <c r="H264" s="211">
        <v>2.5042</v>
      </c>
    </row>
    <row r="265" spans="1:8" x14ac:dyDescent="0.3">
      <c r="A265" s="186">
        <f t="shared" si="8"/>
        <v>42754</v>
      </c>
      <c r="B265" s="183">
        <f t="shared" si="9"/>
        <v>2.3639999999999998E-2</v>
      </c>
      <c r="C265" s="183">
        <f t="shared" si="9"/>
        <v>2.538E-2</v>
      </c>
      <c r="E265" s="183"/>
      <c r="F265" s="210">
        <v>42754</v>
      </c>
      <c r="G265" s="211">
        <v>2.3639999999999999</v>
      </c>
      <c r="H265" s="211">
        <v>2.5379999999999998</v>
      </c>
    </row>
    <row r="266" spans="1:8" x14ac:dyDescent="0.3">
      <c r="A266" s="186">
        <f t="shared" si="8"/>
        <v>42755</v>
      </c>
      <c r="B266" s="183">
        <f t="shared" si="9"/>
        <v>2.376E-2</v>
      </c>
      <c r="C266" s="183">
        <f t="shared" si="9"/>
        <v>2.5929999999999998E-2</v>
      </c>
      <c r="E266" s="183"/>
      <c r="F266" s="210">
        <v>42755</v>
      </c>
      <c r="G266" s="211">
        <v>2.3759999999999999</v>
      </c>
      <c r="H266" s="211">
        <v>2.593</v>
      </c>
    </row>
    <row r="267" spans="1:8" x14ac:dyDescent="0.3">
      <c r="A267" s="186">
        <f t="shared" si="8"/>
        <v>42757</v>
      </c>
      <c r="B267" s="183">
        <f t="shared" si="9"/>
        <v>2.189E-2</v>
      </c>
      <c r="C267" s="183">
        <f t="shared" si="9"/>
        <v>2.6070000000000003E-2</v>
      </c>
      <c r="E267" s="183"/>
      <c r="F267" s="210">
        <v>42757</v>
      </c>
      <c r="G267" s="211">
        <v>2.1890000000000001</v>
      </c>
      <c r="H267" s="211">
        <v>2.6070000000000002</v>
      </c>
    </row>
    <row r="268" spans="1:8" x14ac:dyDescent="0.3">
      <c r="A268" s="186">
        <f t="shared" si="8"/>
        <v>42758</v>
      </c>
      <c r="B268" s="183">
        <f t="shared" si="9"/>
        <v>2.1749999999999999E-2</v>
      </c>
      <c r="C268" s="183">
        <f t="shared" si="9"/>
        <v>2.6370000000000001E-2</v>
      </c>
      <c r="E268" s="183"/>
      <c r="F268" s="210">
        <v>42758</v>
      </c>
      <c r="G268" s="211">
        <v>2.1749999999999998</v>
      </c>
      <c r="H268" s="211">
        <v>2.637</v>
      </c>
    </row>
    <row r="269" spans="1:8" x14ac:dyDescent="0.3">
      <c r="A269" s="186">
        <f t="shared" si="8"/>
        <v>42759</v>
      </c>
      <c r="B269" s="183">
        <f t="shared" si="9"/>
        <v>2.1640000000000003E-2</v>
      </c>
      <c r="C269" s="183">
        <f t="shared" si="9"/>
        <v>2.6619999999999998E-2</v>
      </c>
      <c r="E269" s="183"/>
      <c r="F269" s="210">
        <v>42759</v>
      </c>
      <c r="G269" s="211">
        <v>2.1640000000000001</v>
      </c>
      <c r="H269" s="211">
        <v>2.6619999999999999</v>
      </c>
    </row>
    <row r="270" spans="1:8" x14ac:dyDescent="0.3">
      <c r="A270" s="186">
        <f t="shared" si="8"/>
        <v>42760</v>
      </c>
      <c r="B270" s="183">
        <f t="shared" si="9"/>
        <v>2.1649999999999999E-2</v>
      </c>
      <c r="C270" s="183">
        <f t="shared" si="9"/>
        <v>2.6840000000000003E-2</v>
      </c>
      <c r="E270" s="183"/>
      <c r="F270" s="210">
        <v>42760</v>
      </c>
      <c r="G270" s="211">
        <v>2.165</v>
      </c>
      <c r="H270" s="211">
        <v>2.6840000000000002</v>
      </c>
    </row>
    <row r="271" spans="1:8" x14ac:dyDescent="0.3">
      <c r="A271" s="186">
        <f t="shared" si="8"/>
        <v>42761</v>
      </c>
      <c r="B271" s="183">
        <f t="shared" si="9"/>
        <v>2.5293E-2</v>
      </c>
      <c r="C271" s="183">
        <f t="shared" si="9"/>
        <v>2.691E-2</v>
      </c>
      <c r="E271" s="183"/>
      <c r="F271" s="210">
        <v>42761</v>
      </c>
      <c r="G271" s="211">
        <v>2.5293000000000001</v>
      </c>
      <c r="H271" s="211">
        <v>2.6909999999999998</v>
      </c>
    </row>
    <row r="272" spans="1:8" x14ac:dyDescent="0.3">
      <c r="A272" s="186">
        <f t="shared" si="8"/>
        <v>42769</v>
      </c>
      <c r="B272" s="183">
        <f t="shared" si="9"/>
        <v>2.2179999999999998E-2</v>
      </c>
      <c r="C272" s="183">
        <f t="shared" si="9"/>
        <v>2.6520000000000002E-2</v>
      </c>
      <c r="E272" s="183"/>
      <c r="F272" s="210">
        <v>42769</v>
      </c>
      <c r="G272" s="211">
        <v>2.218</v>
      </c>
      <c r="H272" s="211">
        <v>2.6520000000000001</v>
      </c>
    </row>
    <row r="273" spans="1:8" x14ac:dyDescent="0.3">
      <c r="A273" s="186">
        <f t="shared" si="8"/>
        <v>42770</v>
      </c>
      <c r="B273" s="183">
        <f t="shared" si="9"/>
        <v>2.2570999999999997E-2</v>
      </c>
      <c r="C273" s="183">
        <f t="shared" si="9"/>
        <v>2.648E-2</v>
      </c>
      <c r="E273" s="183"/>
      <c r="F273" s="210">
        <v>42770</v>
      </c>
      <c r="G273" s="211">
        <v>2.2570999999999999</v>
      </c>
      <c r="H273" s="211">
        <v>2.6480000000000001</v>
      </c>
    </row>
    <row r="274" spans="1:8" x14ac:dyDescent="0.3">
      <c r="A274" s="186">
        <f t="shared" si="8"/>
        <v>42772</v>
      </c>
      <c r="B274" s="183">
        <f t="shared" si="9"/>
        <v>2.2780000000000002E-2</v>
      </c>
      <c r="C274" s="183">
        <f t="shared" si="9"/>
        <v>2.6280000000000001E-2</v>
      </c>
      <c r="E274" s="183"/>
      <c r="F274" s="210">
        <v>42772</v>
      </c>
      <c r="G274" s="211">
        <v>2.278</v>
      </c>
      <c r="H274" s="211">
        <v>2.6280000000000001</v>
      </c>
    </row>
    <row r="275" spans="1:8" x14ac:dyDescent="0.3">
      <c r="A275" s="186">
        <f t="shared" si="8"/>
        <v>42773</v>
      </c>
      <c r="B275" s="183">
        <f t="shared" si="9"/>
        <v>2.281E-2</v>
      </c>
      <c r="C275" s="183">
        <f t="shared" si="9"/>
        <v>2.6282999999999997E-2</v>
      </c>
      <c r="E275" s="183"/>
      <c r="F275" s="210">
        <v>42773</v>
      </c>
      <c r="G275" s="211">
        <v>2.2810000000000001</v>
      </c>
      <c r="H275" s="211">
        <v>2.6282999999999999</v>
      </c>
    </row>
    <row r="276" spans="1:8" x14ac:dyDescent="0.3">
      <c r="A276" s="186">
        <f t="shared" si="8"/>
        <v>42774</v>
      </c>
      <c r="B276" s="183">
        <f t="shared" si="9"/>
        <v>2.2765000000000001E-2</v>
      </c>
      <c r="C276" s="183">
        <f t="shared" si="9"/>
        <v>2.6329999999999999E-2</v>
      </c>
      <c r="E276" s="183"/>
      <c r="F276" s="210">
        <v>42774</v>
      </c>
      <c r="G276" s="211">
        <v>2.2765</v>
      </c>
      <c r="H276" s="211">
        <v>2.633</v>
      </c>
    </row>
    <row r="277" spans="1:8" x14ac:dyDescent="0.3">
      <c r="A277" s="186">
        <f t="shared" si="8"/>
        <v>42775</v>
      </c>
      <c r="B277" s="183">
        <f t="shared" si="9"/>
        <v>2.2719999999999997E-2</v>
      </c>
      <c r="C277" s="183">
        <f t="shared" si="9"/>
        <v>2.6339999999999999E-2</v>
      </c>
      <c r="E277" s="183"/>
      <c r="F277" s="210">
        <v>42775</v>
      </c>
      <c r="G277" s="211">
        <v>2.2719999999999998</v>
      </c>
      <c r="H277" s="211">
        <v>2.6339999999999999</v>
      </c>
    </row>
    <row r="278" spans="1:8" x14ac:dyDescent="0.3">
      <c r="A278" s="186">
        <f t="shared" si="8"/>
        <v>42776</v>
      </c>
      <c r="B278" s="183">
        <f t="shared" si="9"/>
        <v>2.2677999999999997E-2</v>
      </c>
      <c r="C278" s="183">
        <f t="shared" si="9"/>
        <v>2.6232999999999999E-2</v>
      </c>
      <c r="E278" s="183"/>
      <c r="F278" s="210">
        <v>42776</v>
      </c>
      <c r="G278" s="211">
        <v>2.2677999999999998</v>
      </c>
      <c r="H278" s="211">
        <v>2.6233</v>
      </c>
    </row>
    <row r="279" spans="1:8" x14ac:dyDescent="0.3">
      <c r="A279" s="186">
        <f t="shared" si="8"/>
        <v>42779</v>
      </c>
      <c r="B279" s="183">
        <f t="shared" si="9"/>
        <v>2.2639999999999997E-2</v>
      </c>
      <c r="C279" s="183">
        <f t="shared" si="9"/>
        <v>2.6230000000000003E-2</v>
      </c>
      <c r="E279" s="183"/>
      <c r="F279" s="210">
        <v>42779</v>
      </c>
      <c r="G279" s="211">
        <v>2.2639999999999998</v>
      </c>
      <c r="H279" s="211">
        <v>2.6230000000000002</v>
      </c>
    </row>
    <row r="280" spans="1:8" x14ac:dyDescent="0.3">
      <c r="A280" s="186">
        <f t="shared" si="8"/>
        <v>42780</v>
      </c>
      <c r="B280" s="183">
        <f t="shared" si="9"/>
        <v>2.2610000000000002E-2</v>
      </c>
      <c r="C280" s="183">
        <f t="shared" si="9"/>
        <v>2.6207999999999999E-2</v>
      </c>
      <c r="E280" s="183"/>
      <c r="F280" s="210">
        <v>42780</v>
      </c>
      <c r="G280" s="211">
        <v>2.2610000000000001</v>
      </c>
      <c r="H280" s="211">
        <v>2.6208</v>
      </c>
    </row>
    <row r="281" spans="1:8" x14ac:dyDescent="0.3">
      <c r="A281" s="186">
        <f t="shared" si="8"/>
        <v>42781</v>
      </c>
      <c r="B281" s="183">
        <f t="shared" si="9"/>
        <v>2.2658000000000001E-2</v>
      </c>
      <c r="C281" s="183">
        <f t="shared" si="9"/>
        <v>2.6269999999999998E-2</v>
      </c>
      <c r="E281" s="183"/>
      <c r="F281" s="210">
        <v>42781</v>
      </c>
      <c r="G281" s="211">
        <v>2.2658</v>
      </c>
      <c r="H281" s="211">
        <v>2.6269999999999998</v>
      </c>
    </row>
    <row r="282" spans="1:8" x14ac:dyDescent="0.3">
      <c r="A282" s="186">
        <f t="shared" si="8"/>
        <v>42782</v>
      </c>
      <c r="B282" s="183">
        <f t="shared" si="9"/>
        <v>2.3330000000000004E-2</v>
      </c>
      <c r="C282" s="183">
        <f t="shared" si="9"/>
        <v>2.6435E-2</v>
      </c>
      <c r="E282" s="183"/>
      <c r="F282" s="210">
        <v>42782</v>
      </c>
      <c r="G282" s="211">
        <v>2.3330000000000002</v>
      </c>
      <c r="H282" s="211">
        <v>2.6435</v>
      </c>
    </row>
    <row r="283" spans="1:8" x14ac:dyDescent="0.3">
      <c r="A283" s="186">
        <f t="shared" si="8"/>
        <v>42783</v>
      </c>
      <c r="B283" s="183">
        <f t="shared" si="9"/>
        <v>2.3599999999999999E-2</v>
      </c>
      <c r="C283" s="183">
        <f t="shared" si="9"/>
        <v>2.664E-2</v>
      </c>
      <c r="E283" s="183"/>
      <c r="F283" s="210">
        <v>42783</v>
      </c>
      <c r="G283" s="211">
        <v>2.36</v>
      </c>
      <c r="H283" s="211">
        <v>2.6640000000000001</v>
      </c>
    </row>
    <row r="284" spans="1:8" x14ac:dyDescent="0.3">
      <c r="A284" s="186">
        <f t="shared" si="8"/>
        <v>42786</v>
      </c>
      <c r="B284" s="183">
        <f t="shared" si="9"/>
        <v>2.4086E-2</v>
      </c>
      <c r="C284" s="183">
        <f t="shared" si="9"/>
        <v>2.6749999999999999E-2</v>
      </c>
      <c r="E284" s="183"/>
      <c r="F284" s="210">
        <v>42786</v>
      </c>
      <c r="G284" s="211">
        <v>2.4085999999999999</v>
      </c>
      <c r="H284" s="211">
        <v>2.6749999999999998</v>
      </c>
    </row>
    <row r="285" spans="1:8" x14ac:dyDescent="0.3">
      <c r="A285" s="186">
        <f t="shared" si="8"/>
        <v>42787</v>
      </c>
      <c r="B285" s="183">
        <f t="shared" si="9"/>
        <v>2.4830000000000001E-2</v>
      </c>
      <c r="C285" s="183">
        <f t="shared" si="9"/>
        <v>2.691E-2</v>
      </c>
      <c r="E285" s="183"/>
      <c r="F285" s="210">
        <v>42787</v>
      </c>
      <c r="G285" s="211">
        <v>2.4830000000000001</v>
      </c>
      <c r="H285" s="211">
        <v>2.6909999999999998</v>
      </c>
    </row>
    <row r="286" spans="1:8" x14ac:dyDescent="0.3">
      <c r="A286" s="186">
        <f t="shared" si="8"/>
        <v>42788</v>
      </c>
      <c r="B286" s="183">
        <f t="shared" si="9"/>
        <v>2.4845000000000002E-2</v>
      </c>
      <c r="C286" s="183">
        <f t="shared" si="9"/>
        <v>2.7060000000000001E-2</v>
      </c>
      <c r="E286" s="183"/>
      <c r="F286" s="210">
        <v>42788</v>
      </c>
      <c r="G286" s="211">
        <v>2.4845000000000002</v>
      </c>
      <c r="H286" s="211">
        <v>2.706</v>
      </c>
    </row>
    <row r="287" spans="1:8" x14ac:dyDescent="0.3">
      <c r="A287" s="186">
        <f t="shared" si="8"/>
        <v>42789</v>
      </c>
      <c r="B287" s="183">
        <f t="shared" si="9"/>
        <v>2.5270999999999998E-2</v>
      </c>
      <c r="C287" s="183">
        <f t="shared" si="9"/>
        <v>2.7160000000000004E-2</v>
      </c>
      <c r="E287" s="183"/>
      <c r="F287" s="210">
        <v>42789</v>
      </c>
      <c r="G287" s="211">
        <v>2.5270999999999999</v>
      </c>
      <c r="H287" s="211">
        <v>2.7160000000000002</v>
      </c>
    </row>
    <row r="288" spans="1:8" x14ac:dyDescent="0.3">
      <c r="A288" s="186">
        <f t="shared" si="8"/>
        <v>42790</v>
      </c>
      <c r="B288" s="183">
        <f t="shared" si="9"/>
        <v>2.4756E-2</v>
      </c>
      <c r="C288" s="183">
        <f t="shared" si="9"/>
        <v>2.725E-2</v>
      </c>
      <c r="E288" s="183"/>
      <c r="F288" s="210">
        <v>42790</v>
      </c>
      <c r="G288" s="211">
        <v>2.4756</v>
      </c>
      <c r="H288" s="211">
        <v>2.7250000000000001</v>
      </c>
    </row>
    <row r="289" spans="1:8" x14ac:dyDescent="0.3">
      <c r="A289" s="186">
        <f t="shared" si="8"/>
        <v>42793</v>
      </c>
      <c r="B289" s="183">
        <f t="shared" si="9"/>
        <v>2.4338000000000002E-2</v>
      </c>
      <c r="C289" s="183">
        <f t="shared" si="9"/>
        <v>2.7109999999999999E-2</v>
      </c>
      <c r="E289" s="183"/>
      <c r="F289" s="210">
        <v>42793</v>
      </c>
      <c r="G289" s="211">
        <v>2.4338000000000002</v>
      </c>
      <c r="H289" s="211">
        <v>2.7109999999999999</v>
      </c>
    </row>
    <row r="290" spans="1:8" x14ac:dyDescent="0.3">
      <c r="A290" s="186">
        <f t="shared" si="8"/>
        <v>42794</v>
      </c>
      <c r="B290" s="183">
        <f t="shared" si="9"/>
        <v>2.4929999999999997E-2</v>
      </c>
      <c r="C290" s="183">
        <f t="shared" si="9"/>
        <v>2.7280000000000002E-2</v>
      </c>
      <c r="E290" s="183"/>
      <c r="F290" s="210">
        <v>42794</v>
      </c>
      <c r="G290" s="211">
        <v>2.4929999999999999</v>
      </c>
      <c r="H290" s="211">
        <v>2.7280000000000002</v>
      </c>
    </row>
    <row r="291" spans="1:8" x14ac:dyDescent="0.3">
      <c r="A291" s="186">
        <f t="shared" si="8"/>
        <v>42795</v>
      </c>
      <c r="B291" s="183">
        <f t="shared" si="9"/>
        <v>2.4943E-2</v>
      </c>
      <c r="C291" s="183">
        <f t="shared" si="9"/>
        <v>2.7290000000000002E-2</v>
      </c>
      <c r="E291" s="183"/>
      <c r="F291" s="210">
        <v>42795</v>
      </c>
      <c r="G291" s="211">
        <v>2.4943</v>
      </c>
      <c r="H291" s="211">
        <v>2.7290000000000001</v>
      </c>
    </row>
    <row r="292" spans="1:8" x14ac:dyDescent="0.3">
      <c r="A292" s="186">
        <f t="shared" si="8"/>
        <v>42796</v>
      </c>
      <c r="B292" s="183">
        <f t="shared" si="9"/>
        <v>2.4611000000000001E-2</v>
      </c>
      <c r="C292" s="183">
        <f t="shared" si="9"/>
        <v>2.7320000000000001E-2</v>
      </c>
      <c r="E292" s="183"/>
      <c r="F292" s="210">
        <v>42796</v>
      </c>
      <c r="G292" s="211">
        <v>2.4611000000000001</v>
      </c>
      <c r="H292" s="211">
        <v>2.7320000000000002</v>
      </c>
    </row>
    <row r="293" spans="1:8" x14ac:dyDescent="0.3">
      <c r="A293" s="186">
        <f t="shared" si="8"/>
        <v>42797</v>
      </c>
      <c r="B293" s="183">
        <f t="shared" si="9"/>
        <v>2.3690000000000003E-2</v>
      </c>
      <c r="C293" s="183">
        <f t="shared" si="9"/>
        <v>2.6589999999999999E-2</v>
      </c>
      <c r="E293" s="183"/>
      <c r="F293" s="210">
        <v>42797</v>
      </c>
      <c r="G293" s="211">
        <v>2.3690000000000002</v>
      </c>
      <c r="H293" s="211">
        <v>2.6589999999999998</v>
      </c>
    </row>
    <row r="294" spans="1:8" x14ac:dyDescent="0.3">
      <c r="A294" s="186">
        <f t="shared" si="8"/>
        <v>42800</v>
      </c>
      <c r="B294" s="183">
        <f t="shared" si="9"/>
        <v>2.4033000000000002E-2</v>
      </c>
      <c r="C294" s="183">
        <f t="shared" si="9"/>
        <v>2.6459999999999997E-2</v>
      </c>
      <c r="E294" s="183"/>
      <c r="F294" s="210">
        <v>42800</v>
      </c>
      <c r="G294" s="211">
        <v>2.4033000000000002</v>
      </c>
      <c r="H294" s="211">
        <v>2.6459999999999999</v>
      </c>
    </row>
    <row r="295" spans="1:8" x14ac:dyDescent="0.3">
      <c r="A295" s="186">
        <f t="shared" si="8"/>
        <v>42801</v>
      </c>
      <c r="B295" s="183">
        <f t="shared" si="9"/>
        <v>2.4041E-2</v>
      </c>
      <c r="C295" s="183">
        <f t="shared" si="9"/>
        <v>2.6440000000000002E-2</v>
      </c>
      <c r="E295" s="183"/>
      <c r="F295" s="210">
        <v>42801</v>
      </c>
      <c r="G295" s="211">
        <v>2.4041000000000001</v>
      </c>
      <c r="H295" s="211">
        <v>2.6440000000000001</v>
      </c>
    </row>
    <row r="296" spans="1:8" x14ac:dyDescent="0.3">
      <c r="A296" s="186">
        <f t="shared" si="8"/>
        <v>42802</v>
      </c>
      <c r="B296" s="183">
        <f t="shared" si="9"/>
        <v>2.4060999999999999E-2</v>
      </c>
      <c r="C296" s="183">
        <f t="shared" si="9"/>
        <v>2.6549999999999997E-2</v>
      </c>
      <c r="E296" s="183"/>
      <c r="F296" s="210">
        <v>42802</v>
      </c>
      <c r="G296" s="211">
        <v>2.4060999999999999</v>
      </c>
      <c r="H296" s="211">
        <v>2.6549999999999998</v>
      </c>
    </row>
    <row r="297" spans="1:8" x14ac:dyDescent="0.3">
      <c r="A297" s="186">
        <f t="shared" si="8"/>
        <v>42803</v>
      </c>
      <c r="B297" s="183">
        <f t="shared" si="9"/>
        <v>2.4076E-2</v>
      </c>
      <c r="C297" s="183">
        <f t="shared" si="9"/>
        <v>2.6589999999999999E-2</v>
      </c>
      <c r="E297" s="183"/>
      <c r="F297" s="210">
        <v>42803</v>
      </c>
      <c r="G297" s="211">
        <v>2.4076</v>
      </c>
      <c r="H297" s="211">
        <v>2.6589999999999998</v>
      </c>
    </row>
    <row r="298" spans="1:8" x14ac:dyDescent="0.3">
      <c r="A298" s="186">
        <f t="shared" si="8"/>
        <v>42804</v>
      </c>
      <c r="B298" s="183">
        <f t="shared" si="9"/>
        <v>2.4018999999999999E-2</v>
      </c>
      <c r="C298" s="183">
        <f t="shared" si="9"/>
        <v>2.6549999999999997E-2</v>
      </c>
      <c r="E298" s="183"/>
      <c r="F298" s="210">
        <v>42804</v>
      </c>
      <c r="G298" s="211">
        <v>2.4018999999999999</v>
      </c>
      <c r="H298" s="211">
        <v>2.6549999999999998</v>
      </c>
    </row>
    <row r="299" spans="1:8" x14ac:dyDescent="0.3">
      <c r="A299" s="186">
        <f t="shared" si="8"/>
        <v>42807</v>
      </c>
      <c r="B299" s="183">
        <f t="shared" si="9"/>
        <v>2.3789999999999999E-2</v>
      </c>
      <c r="C299" s="183">
        <f t="shared" si="9"/>
        <v>2.649E-2</v>
      </c>
      <c r="E299" s="183"/>
      <c r="F299" s="210">
        <v>42807</v>
      </c>
      <c r="G299" s="211">
        <v>2.379</v>
      </c>
      <c r="H299" s="211">
        <v>2.649</v>
      </c>
    </row>
    <row r="300" spans="1:8" x14ac:dyDescent="0.3">
      <c r="A300" s="186">
        <f t="shared" si="8"/>
        <v>42808</v>
      </c>
      <c r="B300" s="183">
        <f t="shared" si="9"/>
        <v>2.3761000000000001E-2</v>
      </c>
      <c r="C300" s="183">
        <f t="shared" si="9"/>
        <v>2.6520000000000002E-2</v>
      </c>
      <c r="E300" s="183"/>
      <c r="F300" s="210">
        <v>42808</v>
      </c>
      <c r="G300" s="211">
        <v>2.3761000000000001</v>
      </c>
      <c r="H300" s="211">
        <v>2.6520000000000001</v>
      </c>
    </row>
    <row r="301" spans="1:8" x14ac:dyDescent="0.3">
      <c r="A301" s="186">
        <f t="shared" si="8"/>
        <v>42809</v>
      </c>
      <c r="B301" s="183">
        <f t="shared" si="9"/>
        <v>2.3868999999999998E-2</v>
      </c>
      <c r="C301" s="183">
        <f t="shared" si="9"/>
        <v>2.656E-2</v>
      </c>
      <c r="E301" s="183"/>
      <c r="F301" s="210">
        <v>42809</v>
      </c>
      <c r="G301" s="211">
        <v>2.3868999999999998</v>
      </c>
      <c r="H301" s="211">
        <v>2.6560000000000001</v>
      </c>
    </row>
    <row r="302" spans="1:8" x14ac:dyDescent="0.3">
      <c r="A302" s="186">
        <f t="shared" si="8"/>
        <v>42810</v>
      </c>
      <c r="B302" s="183">
        <f t="shared" si="9"/>
        <v>2.4409999999999998E-2</v>
      </c>
      <c r="C302" s="183">
        <f t="shared" si="9"/>
        <v>2.6938E-2</v>
      </c>
      <c r="E302" s="183"/>
      <c r="F302" s="210">
        <v>42810</v>
      </c>
      <c r="G302" s="211">
        <v>2.4409999999999998</v>
      </c>
      <c r="H302" s="211">
        <v>2.6938</v>
      </c>
    </row>
    <row r="303" spans="1:8" x14ac:dyDescent="0.3">
      <c r="A303" s="186">
        <f t="shared" si="8"/>
        <v>42811</v>
      </c>
      <c r="B303" s="183">
        <f t="shared" si="9"/>
        <v>2.6329999999999999E-2</v>
      </c>
      <c r="C303" s="183">
        <f t="shared" si="9"/>
        <v>2.725E-2</v>
      </c>
      <c r="E303" s="183"/>
      <c r="F303" s="210">
        <v>42811</v>
      </c>
      <c r="G303" s="211">
        <v>2.633</v>
      </c>
      <c r="H303" s="211">
        <v>2.7250000000000001</v>
      </c>
    </row>
    <row r="304" spans="1:8" x14ac:dyDescent="0.3">
      <c r="A304" s="186">
        <f t="shared" si="8"/>
        <v>42814</v>
      </c>
      <c r="B304" s="183">
        <f t="shared" si="9"/>
        <v>2.6324999999999998E-2</v>
      </c>
      <c r="C304" s="183">
        <f t="shared" si="9"/>
        <v>2.7471000000000002E-2</v>
      </c>
      <c r="E304" s="183"/>
      <c r="F304" s="210">
        <v>42814</v>
      </c>
      <c r="G304" s="211">
        <v>2.6324999999999998</v>
      </c>
      <c r="H304" s="211">
        <v>2.7471000000000001</v>
      </c>
    </row>
    <row r="305" spans="1:8" x14ac:dyDescent="0.3">
      <c r="A305" s="186">
        <f t="shared" si="8"/>
        <v>42815</v>
      </c>
      <c r="B305" s="183">
        <f t="shared" si="9"/>
        <v>2.6477000000000001E-2</v>
      </c>
      <c r="C305" s="183">
        <f t="shared" si="9"/>
        <v>2.7679999999999996E-2</v>
      </c>
      <c r="E305" s="183"/>
      <c r="F305" s="210">
        <v>42815</v>
      </c>
      <c r="G305" s="211">
        <v>2.6476999999999999</v>
      </c>
      <c r="H305" s="211">
        <v>2.7679999999999998</v>
      </c>
    </row>
    <row r="306" spans="1:8" x14ac:dyDescent="0.3">
      <c r="A306" s="186">
        <f t="shared" si="8"/>
        <v>42816</v>
      </c>
      <c r="B306" s="183">
        <f t="shared" si="9"/>
        <v>2.6506999999999999E-2</v>
      </c>
      <c r="C306" s="183">
        <f t="shared" si="9"/>
        <v>2.7910000000000001E-2</v>
      </c>
      <c r="F306" s="210">
        <v>42816</v>
      </c>
      <c r="G306" s="211">
        <v>2.6507000000000001</v>
      </c>
      <c r="H306" s="211">
        <v>2.7909999999999999</v>
      </c>
    </row>
    <row r="307" spans="1:8" x14ac:dyDescent="0.3">
      <c r="A307" s="186">
        <f t="shared" si="8"/>
        <v>42817</v>
      </c>
      <c r="B307" s="183">
        <f t="shared" si="9"/>
        <v>2.657E-2</v>
      </c>
      <c r="C307" s="183">
        <f t="shared" si="9"/>
        <v>2.8069999999999998E-2</v>
      </c>
      <c r="F307" s="210">
        <v>42817</v>
      </c>
      <c r="G307" s="211">
        <v>2.657</v>
      </c>
      <c r="H307" s="211">
        <v>2.8069999999999999</v>
      </c>
    </row>
    <row r="308" spans="1:8" x14ac:dyDescent="0.3">
      <c r="A308" s="186">
        <f t="shared" si="8"/>
        <v>42818</v>
      </c>
      <c r="B308" s="183">
        <f t="shared" si="9"/>
        <v>2.6040000000000001E-2</v>
      </c>
      <c r="C308" s="183">
        <f t="shared" si="9"/>
        <v>2.7839999999999997E-2</v>
      </c>
      <c r="F308" s="210">
        <v>42818</v>
      </c>
      <c r="G308" s="211">
        <v>2.6040000000000001</v>
      </c>
      <c r="H308" s="211">
        <v>2.7839999999999998</v>
      </c>
    </row>
    <row r="309" spans="1:8" x14ac:dyDescent="0.3">
      <c r="A309" s="186">
        <f t="shared" si="8"/>
        <v>42821</v>
      </c>
      <c r="B309" s="183">
        <f t="shared" si="9"/>
        <v>2.4820000000000002E-2</v>
      </c>
      <c r="C309" s="183">
        <f t="shared" si="9"/>
        <v>2.7993000000000001E-2</v>
      </c>
      <c r="F309" s="210">
        <v>42821</v>
      </c>
      <c r="G309" s="211">
        <v>2.4820000000000002</v>
      </c>
      <c r="H309" s="211">
        <v>2.7993000000000001</v>
      </c>
    </row>
    <row r="310" spans="1:8" x14ac:dyDescent="0.3">
      <c r="A310" s="186">
        <f t="shared" si="8"/>
        <v>42822</v>
      </c>
      <c r="B310" s="183">
        <f t="shared" si="9"/>
        <v>2.4479999999999998E-2</v>
      </c>
      <c r="C310" s="183">
        <f t="shared" si="9"/>
        <v>2.7910000000000001E-2</v>
      </c>
      <c r="F310" s="210">
        <v>42822</v>
      </c>
      <c r="G310" s="211">
        <v>2.448</v>
      </c>
      <c r="H310" s="211">
        <v>2.7909999999999999</v>
      </c>
    </row>
    <row r="311" spans="1:8" x14ac:dyDescent="0.3">
      <c r="A311" s="186">
        <f t="shared" si="8"/>
        <v>42823</v>
      </c>
      <c r="B311" s="183">
        <f t="shared" si="9"/>
        <v>2.521E-2</v>
      </c>
      <c r="C311" s="183">
        <f t="shared" si="9"/>
        <v>2.81E-2</v>
      </c>
      <c r="F311" s="210">
        <v>42823</v>
      </c>
      <c r="G311" s="211">
        <v>2.5209999999999999</v>
      </c>
      <c r="H311" s="211">
        <v>2.81</v>
      </c>
    </row>
    <row r="312" spans="1:8" x14ac:dyDescent="0.3">
      <c r="A312" s="186">
        <f t="shared" si="8"/>
        <v>42824</v>
      </c>
      <c r="B312" s="183">
        <f t="shared" si="9"/>
        <v>2.5070000000000002E-2</v>
      </c>
      <c r="C312" s="183">
        <f t="shared" si="9"/>
        <v>2.8210000000000002E-2</v>
      </c>
      <c r="F312" s="210">
        <v>42824</v>
      </c>
      <c r="G312" s="211">
        <v>2.5070000000000001</v>
      </c>
      <c r="H312" s="211">
        <v>2.8210000000000002</v>
      </c>
    </row>
    <row r="313" spans="1:8" x14ac:dyDescent="0.3">
      <c r="A313" s="186">
        <f t="shared" si="8"/>
        <v>42825</v>
      </c>
      <c r="B313" s="183">
        <f t="shared" si="9"/>
        <v>2.5384000000000004E-2</v>
      </c>
      <c r="C313" s="183">
        <f t="shared" si="9"/>
        <v>2.8500000000000001E-2</v>
      </c>
      <c r="F313" s="210">
        <v>42825</v>
      </c>
      <c r="G313" s="211">
        <v>2.5384000000000002</v>
      </c>
      <c r="H313" s="211">
        <v>2.85</v>
      </c>
    </row>
    <row r="314" spans="1:8" x14ac:dyDescent="0.3">
      <c r="A314" s="186">
        <f t="shared" si="8"/>
        <v>42826</v>
      </c>
      <c r="B314" s="183">
        <f t="shared" si="9"/>
        <v>2.4969999999999999E-2</v>
      </c>
      <c r="C314" s="183">
        <f t="shared" si="9"/>
        <v>2.7779999999999999E-2</v>
      </c>
      <c r="F314" s="210">
        <v>42826</v>
      </c>
      <c r="G314" s="211">
        <v>2.4969999999999999</v>
      </c>
      <c r="H314" s="211">
        <v>2.778</v>
      </c>
    </row>
    <row r="315" spans="1:8" x14ac:dyDescent="0.3">
      <c r="A315" s="186">
        <f t="shared" si="8"/>
        <v>42830</v>
      </c>
      <c r="B315" s="183">
        <f t="shared" si="9"/>
        <v>2.4868000000000001E-2</v>
      </c>
      <c r="C315" s="183">
        <f t="shared" si="9"/>
        <v>2.7400000000000001E-2</v>
      </c>
      <c r="F315" s="210">
        <v>42830</v>
      </c>
      <c r="G315" s="211">
        <v>2.4868000000000001</v>
      </c>
      <c r="H315" s="211">
        <v>2.74</v>
      </c>
    </row>
    <row r="316" spans="1:8" x14ac:dyDescent="0.3">
      <c r="A316" s="186">
        <f t="shared" si="8"/>
        <v>42831</v>
      </c>
      <c r="B316" s="183">
        <f t="shared" si="9"/>
        <v>2.537E-2</v>
      </c>
      <c r="C316" s="183">
        <f t="shared" si="9"/>
        <v>2.7505999999999999E-2</v>
      </c>
      <c r="F316" s="210">
        <v>42831</v>
      </c>
      <c r="G316" s="211">
        <v>2.5369999999999999</v>
      </c>
      <c r="H316" s="211">
        <v>2.7505999999999999</v>
      </c>
    </row>
    <row r="317" spans="1:8" x14ac:dyDescent="0.3">
      <c r="A317" s="186">
        <f t="shared" si="8"/>
        <v>42832</v>
      </c>
      <c r="B317" s="183">
        <f t="shared" si="9"/>
        <v>2.4956999999999997E-2</v>
      </c>
      <c r="C317" s="183">
        <f t="shared" si="9"/>
        <v>2.741E-2</v>
      </c>
      <c r="F317" s="210">
        <v>42832</v>
      </c>
      <c r="G317" s="211">
        <v>2.4956999999999998</v>
      </c>
      <c r="H317" s="211">
        <v>2.7410000000000001</v>
      </c>
    </row>
    <row r="318" spans="1:8" x14ac:dyDescent="0.3">
      <c r="A318" s="186">
        <f t="shared" si="8"/>
        <v>42835</v>
      </c>
      <c r="B318" s="183">
        <f t="shared" si="9"/>
        <v>2.4420000000000001E-2</v>
      </c>
      <c r="C318" s="183">
        <f t="shared" si="9"/>
        <v>2.7069999999999997E-2</v>
      </c>
      <c r="F318" s="210">
        <v>42835</v>
      </c>
      <c r="G318" s="211">
        <v>2.4420000000000002</v>
      </c>
      <c r="H318" s="211">
        <v>2.7069999999999999</v>
      </c>
    </row>
    <row r="319" spans="1:8" x14ac:dyDescent="0.3">
      <c r="A319" s="186">
        <f t="shared" si="8"/>
        <v>42836</v>
      </c>
      <c r="B319" s="183">
        <f t="shared" si="9"/>
        <v>2.4080000000000001E-2</v>
      </c>
      <c r="C319" s="183">
        <f t="shared" si="9"/>
        <v>2.6869999999999998E-2</v>
      </c>
      <c r="F319" s="210">
        <v>42836</v>
      </c>
      <c r="G319" s="211">
        <v>2.4079999999999999</v>
      </c>
      <c r="H319" s="211">
        <v>2.6869999999999998</v>
      </c>
    </row>
    <row r="320" spans="1:8" x14ac:dyDescent="0.3">
      <c r="A320" s="186">
        <f t="shared" si="8"/>
        <v>42837</v>
      </c>
      <c r="B320" s="183">
        <f t="shared" si="9"/>
        <v>2.3885E-2</v>
      </c>
      <c r="C320" s="183">
        <f t="shared" si="9"/>
        <v>2.6631000000000002E-2</v>
      </c>
      <c r="F320" s="210">
        <v>42837</v>
      </c>
      <c r="G320" s="211">
        <v>2.3885000000000001</v>
      </c>
      <c r="H320" s="211">
        <v>2.6631</v>
      </c>
    </row>
    <row r="321" spans="1:8" x14ac:dyDescent="0.3">
      <c r="A321" s="186">
        <f t="shared" si="8"/>
        <v>42838</v>
      </c>
      <c r="B321" s="183">
        <f t="shared" si="9"/>
        <v>2.4129999999999999E-2</v>
      </c>
      <c r="C321" s="183">
        <f t="shared" si="9"/>
        <v>2.6565999999999999E-2</v>
      </c>
      <c r="F321" s="210">
        <v>42838</v>
      </c>
      <c r="G321" s="211">
        <v>2.4129999999999998</v>
      </c>
      <c r="H321" s="211">
        <v>2.6566000000000001</v>
      </c>
    </row>
    <row r="322" spans="1:8" x14ac:dyDescent="0.3">
      <c r="A322" s="186">
        <f t="shared" si="8"/>
        <v>42839</v>
      </c>
      <c r="B322" s="183">
        <f t="shared" si="9"/>
        <v>2.4289999999999999E-2</v>
      </c>
      <c r="C322" s="183">
        <f t="shared" si="9"/>
        <v>2.674E-2</v>
      </c>
      <c r="F322" s="210">
        <v>42839</v>
      </c>
      <c r="G322" s="211">
        <v>2.4289999999999998</v>
      </c>
      <c r="H322" s="211">
        <v>2.6739999999999999</v>
      </c>
    </row>
    <row r="323" spans="1:8" x14ac:dyDescent="0.3">
      <c r="A323" s="186">
        <f t="shared" si="8"/>
        <v>42842</v>
      </c>
      <c r="B323" s="183">
        <f t="shared" si="9"/>
        <v>2.444E-2</v>
      </c>
      <c r="C323" s="183">
        <f t="shared" si="9"/>
        <v>2.69E-2</v>
      </c>
      <c r="F323" s="210">
        <v>42842</v>
      </c>
      <c r="G323" s="211">
        <v>2.444</v>
      </c>
      <c r="H323" s="211">
        <v>2.69</v>
      </c>
    </row>
    <row r="324" spans="1:8" x14ac:dyDescent="0.3">
      <c r="A324" s="186">
        <f t="shared" ref="A324:A385" si="10">F324</f>
        <v>42843</v>
      </c>
      <c r="B324" s="183">
        <f t="shared" ref="B324:C361" si="11">G324/100</f>
        <v>2.4860000000000004E-2</v>
      </c>
      <c r="C324" s="183">
        <f t="shared" si="11"/>
        <v>2.7174999999999998E-2</v>
      </c>
      <c r="F324" s="210">
        <v>42843</v>
      </c>
      <c r="G324" s="211">
        <v>2.4860000000000002</v>
      </c>
      <c r="H324" s="211">
        <v>2.7174999999999998</v>
      </c>
    </row>
    <row r="325" spans="1:8" x14ac:dyDescent="0.3">
      <c r="A325" s="186">
        <f t="shared" si="10"/>
        <v>42844</v>
      </c>
      <c r="B325" s="183">
        <f t="shared" si="11"/>
        <v>2.5750000000000002E-2</v>
      </c>
      <c r="C325" s="183">
        <f t="shared" si="11"/>
        <v>2.7519999999999999E-2</v>
      </c>
      <c r="F325" s="210">
        <v>42844</v>
      </c>
      <c r="G325" s="211">
        <v>2.5750000000000002</v>
      </c>
      <c r="H325" s="211">
        <v>2.7519999999999998</v>
      </c>
    </row>
    <row r="326" spans="1:8" x14ac:dyDescent="0.3">
      <c r="A326" s="186">
        <f t="shared" si="10"/>
        <v>42845</v>
      </c>
      <c r="B326" s="183">
        <f t="shared" si="11"/>
        <v>2.5987E-2</v>
      </c>
      <c r="C326" s="183">
        <f t="shared" si="11"/>
        <v>2.758E-2</v>
      </c>
      <c r="F326" s="210">
        <v>42845</v>
      </c>
      <c r="G326" s="211">
        <v>2.5987</v>
      </c>
      <c r="H326" s="211">
        <v>2.758</v>
      </c>
    </row>
    <row r="327" spans="1:8" x14ac:dyDescent="0.3">
      <c r="A327" s="186">
        <f t="shared" si="10"/>
        <v>42846</v>
      </c>
      <c r="B327" s="183">
        <f t="shared" si="11"/>
        <v>2.6162999999999999E-2</v>
      </c>
      <c r="C327" s="183">
        <f t="shared" si="11"/>
        <v>2.76E-2</v>
      </c>
      <c r="F327" s="210">
        <v>42846</v>
      </c>
      <c r="G327" s="211">
        <v>2.6162999999999998</v>
      </c>
      <c r="H327" s="211">
        <v>2.76</v>
      </c>
    </row>
    <row r="328" spans="1:8" x14ac:dyDescent="0.3">
      <c r="A328" s="186">
        <f t="shared" si="10"/>
        <v>42849</v>
      </c>
      <c r="B328" s="183">
        <f t="shared" si="11"/>
        <v>2.7157000000000001E-2</v>
      </c>
      <c r="C328" s="183">
        <f t="shared" si="11"/>
        <v>2.7900000000000001E-2</v>
      </c>
      <c r="F328" s="210">
        <v>42849</v>
      </c>
      <c r="G328" s="211">
        <v>2.7157</v>
      </c>
      <c r="H328" s="211">
        <v>2.79</v>
      </c>
    </row>
    <row r="329" spans="1:8" x14ac:dyDescent="0.3">
      <c r="A329" s="186">
        <f t="shared" si="10"/>
        <v>42850</v>
      </c>
      <c r="B329" s="183">
        <f t="shared" si="11"/>
        <v>2.7513999999999997E-2</v>
      </c>
      <c r="C329" s="183">
        <f t="shared" si="11"/>
        <v>2.8140000000000002E-2</v>
      </c>
      <c r="F329" s="210">
        <v>42850</v>
      </c>
      <c r="G329" s="211">
        <v>2.7513999999999998</v>
      </c>
      <c r="H329" s="211">
        <v>2.8140000000000001</v>
      </c>
    </row>
    <row r="330" spans="1:8" x14ac:dyDescent="0.3">
      <c r="A330" s="186">
        <f t="shared" si="10"/>
        <v>42851</v>
      </c>
      <c r="B330" s="183">
        <f t="shared" si="11"/>
        <v>2.759E-2</v>
      </c>
      <c r="C330" s="183">
        <f t="shared" si="11"/>
        <v>2.8202999999999999E-2</v>
      </c>
      <c r="F330" s="210">
        <v>42851</v>
      </c>
      <c r="G330" s="211">
        <v>2.7589999999999999</v>
      </c>
      <c r="H330" s="211">
        <v>2.8203</v>
      </c>
    </row>
    <row r="331" spans="1:8" x14ac:dyDescent="0.3">
      <c r="A331" s="186">
        <f t="shared" si="10"/>
        <v>42852</v>
      </c>
      <c r="B331" s="183">
        <f t="shared" si="11"/>
        <v>2.7919999999999997E-2</v>
      </c>
      <c r="C331" s="183">
        <f t="shared" si="11"/>
        <v>2.8448999999999999E-2</v>
      </c>
      <c r="F331" s="210">
        <v>42852</v>
      </c>
      <c r="G331" s="211">
        <v>2.7919999999999998</v>
      </c>
      <c r="H331" s="211">
        <v>2.8449</v>
      </c>
    </row>
    <row r="332" spans="1:8" x14ac:dyDescent="0.3">
      <c r="A332" s="186">
        <f t="shared" si="10"/>
        <v>42853</v>
      </c>
      <c r="B332" s="183">
        <f t="shared" si="11"/>
        <v>2.819E-2</v>
      </c>
      <c r="C332" s="183">
        <f t="shared" si="11"/>
        <v>2.8698999999999999E-2</v>
      </c>
      <c r="D332" s="188"/>
      <c r="F332" s="210">
        <v>42853</v>
      </c>
      <c r="G332" s="211">
        <v>2.819</v>
      </c>
      <c r="H332" s="211">
        <v>2.8698999999999999</v>
      </c>
    </row>
    <row r="333" spans="1:8" x14ac:dyDescent="0.3">
      <c r="A333" s="186">
        <f t="shared" si="10"/>
        <v>42857</v>
      </c>
      <c r="B333" s="183">
        <f t="shared" si="11"/>
        <v>2.8174999999999999E-2</v>
      </c>
      <c r="C333" s="183">
        <f t="shared" si="11"/>
        <v>2.8730000000000002E-2</v>
      </c>
      <c r="F333" s="210">
        <v>42857</v>
      </c>
      <c r="G333" s="211">
        <v>2.8174999999999999</v>
      </c>
      <c r="H333" s="211">
        <v>2.8730000000000002</v>
      </c>
    </row>
    <row r="334" spans="1:8" x14ac:dyDescent="0.3">
      <c r="A334" s="186">
        <f t="shared" si="10"/>
        <v>42858</v>
      </c>
      <c r="B334" s="183">
        <f t="shared" si="11"/>
        <v>2.8451000000000001E-2</v>
      </c>
      <c r="C334" s="183">
        <f t="shared" si="11"/>
        <v>2.913E-2</v>
      </c>
      <c r="F334" s="210">
        <v>42858</v>
      </c>
      <c r="G334" s="211">
        <v>2.8451</v>
      </c>
      <c r="H334" s="211">
        <v>2.9129999999999998</v>
      </c>
    </row>
    <row r="335" spans="1:8" x14ac:dyDescent="0.3">
      <c r="A335" s="186">
        <f t="shared" si="10"/>
        <v>42859</v>
      </c>
      <c r="B335" s="183">
        <f t="shared" si="11"/>
        <v>2.8506E-2</v>
      </c>
      <c r="C335" s="183">
        <f t="shared" si="11"/>
        <v>2.9270000000000001E-2</v>
      </c>
      <c r="F335" s="210">
        <v>42859</v>
      </c>
      <c r="G335" s="211">
        <v>2.8506</v>
      </c>
      <c r="H335" s="211">
        <v>2.927</v>
      </c>
    </row>
    <row r="336" spans="1:8" x14ac:dyDescent="0.3">
      <c r="A336" s="186">
        <f t="shared" si="10"/>
        <v>42860</v>
      </c>
      <c r="B336" s="183">
        <f t="shared" si="11"/>
        <v>2.8347999999999998E-2</v>
      </c>
      <c r="C336" s="183">
        <f t="shared" si="11"/>
        <v>2.9186E-2</v>
      </c>
      <c r="D336" s="188"/>
      <c r="E336" s="188"/>
      <c r="F336" s="210">
        <v>42860</v>
      </c>
      <c r="G336" s="211">
        <v>2.8348</v>
      </c>
      <c r="H336" s="211">
        <v>2.9186000000000001</v>
      </c>
    </row>
    <row r="337" spans="1:8" x14ac:dyDescent="0.3">
      <c r="A337" s="186">
        <f t="shared" si="10"/>
        <v>42863</v>
      </c>
      <c r="B337" s="183">
        <f t="shared" si="11"/>
        <v>2.818E-2</v>
      </c>
      <c r="C337" s="183">
        <f t="shared" si="11"/>
        <v>2.9090999999999999E-2</v>
      </c>
      <c r="F337" s="210">
        <v>42863</v>
      </c>
      <c r="G337" s="211">
        <v>2.8180000000000001</v>
      </c>
      <c r="H337" s="211">
        <v>2.9091</v>
      </c>
    </row>
    <row r="338" spans="1:8" x14ac:dyDescent="0.3">
      <c r="A338" s="186">
        <f t="shared" si="10"/>
        <v>42864</v>
      </c>
      <c r="B338" s="183">
        <f t="shared" si="11"/>
        <v>2.8199000000000002E-2</v>
      </c>
      <c r="C338" s="183">
        <f t="shared" si="11"/>
        <v>2.9232999999999999E-2</v>
      </c>
      <c r="F338" s="210">
        <v>42864</v>
      </c>
      <c r="G338" s="211">
        <v>2.8199000000000001</v>
      </c>
      <c r="H338" s="211">
        <v>2.9232999999999998</v>
      </c>
    </row>
    <row r="339" spans="1:8" x14ac:dyDescent="0.3">
      <c r="A339" s="186">
        <f t="shared" si="10"/>
        <v>42865</v>
      </c>
      <c r="B339" s="183">
        <f t="shared" si="11"/>
        <v>2.827E-2</v>
      </c>
      <c r="C339" s="183">
        <f t="shared" si="11"/>
        <v>2.9300000000000003E-2</v>
      </c>
      <c r="F339" s="210">
        <v>42865</v>
      </c>
      <c r="G339" s="211">
        <v>2.827</v>
      </c>
      <c r="H339" s="211">
        <v>2.93</v>
      </c>
    </row>
    <row r="340" spans="1:8" x14ac:dyDescent="0.3">
      <c r="A340" s="186">
        <f t="shared" si="10"/>
        <v>42866</v>
      </c>
      <c r="B340" s="183">
        <f t="shared" si="11"/>
        <v>2.8130000000000002E-2</v>
      </c>
      <c r="C340" s="183">
        <f t="shared" si="11"/>
        <v>2.9293999999999997E-2</v>
      </c>
      <c r="F340" s="210">
        <v>42866</v>
      </c>
      <c r="G340" s="211">
        <v>2.8130000000000002</v>
      </c>
      <c r="H340" s="211">
        <v>2.9293999999999998</v>
      </c>
    </row>
    <row r="341" spans="1:8" x14ac:dyDescent="0.3">
      <c r="A341" s="186">
        <f t="shared" si="10"/>
        <v>42867</v>
      </c>
      <c r="B341" s="183">
        <f t="shared" si="11"/>
        <v>2.7911000000000002E-2</v>
      </c>
      <c r="C341" s="183">
        <f t="shared" si="11"/>
        <v>2.9106999999999997E-2</v>
      </c>
      <c r="D341" s="187"/>
      <c r="E341" s="187"/>
      <c r="F341" s="210">
        <v>42867</v>
      </c>
      <c r="G341" s="211">
        <v>2.7911000000000001</v>
      </c>
      <c r="H341" s="211">
        <v>2.9106999999999998</v>
      </c>
    </row>
    <row r="342" spans="1:8" x14ac:dyDescent="0.3">
      <c r="A342" s="186">
        <f t="shared" si="10"/>
        <v>42870</v>
      </c>
      <c r="B342" s="183">
        <f t="shared" si="11"/>
        <v>2.7160000000000004E-2</v>
      </c>
      <c r="C342" s="183">
        <f t="shared" si="11"/>
        <v>2.8833000000000001E-2</v>
      </c>
      <c r="F342" s="210">
        <v>42870</v>
      </c>
      <c r="G342" s="211">
        <v>2.7160000000000002</v>
      </c>
      <c r="H342" s="211">
        <v>2.8833000000000002</v>
      </c>
    </row>
    <row r="343" spans="1:8" x14ac:dyDescent="0.3">
      <c r="A343" s="186">
        <f t="shared" si="10"/>
        <v>42871</v>
      </c>
      <c r="B343" s="183">
        <f t="shared" si="11"/>
        <v>2.7459999999999998E-2</v>
      </c>
      <c r="C343" s="183">
        <f t="shared" si="11"/>
        <v>2.8826999999999998E-2</v>
      </c>
      <c r="F343" s="210">
        <v>42871</v>
      </c>
      <c r="G343" s="211">
        <v>2.746</v>
      </c>
      <c r="H343" s="211">
        <v>2.8826999999999998</v>
      </c>
    </row>
    <row r="344" spans="1:8" x14ac:dyDescent="0.3">
      <c r="A344" s="186">
        <f t="shared" si="10"/>
        <v>42872</v>
      </c>
      <c r="B344" s="183">
        <f t="shared" si="11"/>
        <v>2.7525000000000001E-2</v>
      </c>
      <c r="C344" s="183">
        <f t="shared" si="11"/>
        <v>2.8820000000000002E-2</v>
      </c>
      <c r="F344" s="210">
        <v>42872</v>
      </c>
      <c r="G344" s="211">
        <v>2.7524999999999999</v>
      </c>
      <c r="H344" s="211">
        <v>2.8820000000000001</v>
      </c>
    </row>
    <row r="345" spans="1:8" x14ac:dyDescent="0.3">
      <c r="A345" s="186">
        <f t="shared" si="10"/>
        <v>42873</v>
      </c>
      <c r="B345" s="183">
        <f t="shared" si="11"/>
        <v>2.7640999999999999E-2</v>
      </c>
      <c r="C345" s="183">
        <f t="shared" si="11"/>
        <v>2.8866999999999997E-2</v>
      </c>
      <c r="F345" s="210">
        <v>42873</v>
      </c>
      <c r="G345" s="211">
        <v>2.7641</v>
      </c>
      <c r="H345" s="211">
        <v>2.8866999999999998</v>
      </c>
    </row>
    <row r="346" spans="1:8" x14ac:dyDescent="0.3">
      <c r="A346" s="186">
        <f t="shared" si="10"/>
        <v>42874</v>
      </c>
      <c r="B346" s="183">
        <f t="shared" si="11"/>
        <v>2.7149999999999997E-2</v>
      </c>
      <c r="C346" s="183">
        <f t="shared" si="11"/>
        <v>2.8799999999999999E-2</v>
      </c>
      <c r="D346" s="187"/>
      <c r="E346" s="187"/>
      <c r="F346" s="210">
        <v>42874</v>
      </c>
      <c r="G346" s="211">
        <v>2.7149999999999999</v>
      </c>
      <c r="H346" s="211">
        <v>2.88</v>
      </c>
    </row>
    <row r="347" spans="1:8" x14ac:dyDescent="0.3">
      <c r="A347" s="186">
        <f t="shared" si="10"/>
        <v>42877</v>
      </c>
      <c r="B347" s="183">
        <f t="shared" si="11"/>
        <v>2.6745000000000001E-2</v>
      </c>
      <c r="C347" s="183">
        <f t="shared" si="11"/>
        <v>2.8679E-2</v>
      </c>
      <c r="F347" s="210">
        <v>42877</v>
      </c>
      <c r="G347" s="211">
        <v>2.6745000000000001</v>
      </c>
      <c r="H347" s="211">
        <v>2.8679000000000001</v>
      </c>
    </row>
    <row r="348" spans="1:8" x14ac:dyDescent="0.3">
      <c r="A348" s="186">
        <f t="shared" si="10"/>
        <v>42878</v>
      </c>
      <c r="B348" s="183">
        <f t="shared" si="11"/>
        <v>2.6539999999999998E-2</v>
      </c>
      <c r="C348" s="183">
        <f t="shared" si="11"/>
        <v>2.8570999999999999E-2</v>
      </c>
      <c r="F348" s="210">
        <v>42878</v>
      </c>
      <c r="G348" s="211">
        <v>2.6539999999999999</v>
      </c>
      <c r="H348" s="211">
        <v>2.8571</v>
      </c>
    </row>
    <row r="349" spans="1:8" x14ac:dyDescent="0.3">
      <c r="A349" s="186">
        <f t="shared" si="10"/>
        <v>42879</v>
      </c>
      <c r="B349" s="183">
        <f t="shared" si="11"/>
        <v>2.6230000000000003E-2</v>
      </c>
      <c r="C349" s="183">
        <f t="shared" si="11"/>
        <v>2.8426E-2</v>
      </c>
      <c r="F349" s="210">
        <v>42879</v>
      </c>
      <c r="G349" s="211">
        <v>2.6230000000000002</v>
      </c>
      <c r="H349" s="211">
        <v>2.8426</v>
      </c>
    </row>
    <row r="350" spans="1:8" x14ac:dyDescent="0.3">
      <c r="A350" s="186">
        <f t="shared" si="10"/>
        <v>42880</v>
      </c>
      <c r="B350" s="183">
        <f t="shared" si="11"/>
        <v>2.6110000000000001E-2</v>
      </c>
      <c r="C350" s="183">
        <f t="shared" si="11"/>
        <v>2.843E-2</v>
      </c>
      <c r="F350" s="210">
        <v>42880</v>
      </c>
      <c r="G350" s="211">
        <v>2.6110000000000002</v>
      </c>
      <c r="H350" s="211">
        <v>2.843</v>
      </c>
    </row>
    <row r="351" spans="1:8" x14ac:dyDescent="0.3">
      <c r="A351" s="186">
        <f t="shared" si="10"/>
        <v>42881</v>
      </c>
      <c r="B351" s="183">
        <f t="shared" si="11"/>
        <v>2.6089999999999999E-2</v>
      </c>
      <c r="C351" s="183">
        <f t="shared" si="11"/>
        <v>2.8530000000000003E-2</v>
      </c>
      <c r="F351" s="210">
        <v>42881</v>
      </c>
      <c r="G351" s="211">
        <v>2.609</v>
      </c>
      <c r="H351" s="211">
        <v>2.8530000000000002</v>
      </c>
    </row>
    <row r="352" spans="1:8" x14ac:dyDescent="0.3">
      <c r="A352" s="186">
        <f t="shared" si="10"/>
        <v>42882</v>
      </c>
      <c r="B352" s="183">
        <f t="shared" si="11"/>
        <v>2.6009999999999998E-2</v>
      </c>
      <c r="C352" s="183">
        <f t="shared" si="11"/>
        <v>2.8539999999999999E-2</v>
      </c>
      <c r="F352" s="210">
        <v>42882</v>
      </c>
      <c r="G352" s="211">
        <v>2.601</v>
      </c>
      <c r="H352" s="211">
        <v>2.8540000000000001</v>
      </c>
    </row>
    <row r="353" spans="1:12" x14ac:dyDescent="0.3">
      <c r="A353" s="186">
        <f t="shared" si="10"/>
        <v>42886</v>
      </c>
      <c r="B353" s="183">
        <f t="shared" si="11"/>
        <v>2.6365E-2</v>
      </c>
      <c r="C353" s="183">
        <f t="shared" si="11"/>
        <v>2.8559999999999999E-2</v>
      </c>
      <c r="F353" s="210">
        <v>42886</v>
      </c>
      <c r="G353" s="211">
        <v>2.6364999999999998</v>
      </c>
      <c r="H353" s="211">
        <v>2.8559999999999999</v>
      </c>
    </row>
    <row r="354" spans="1:12" x14ac:dyDescent="0.3">
      <c r="A354" s="186">
        <f t="shared" si="10"/>
        <v>42887</v>
      </c>
      <c r="B354" s="183">
        <f t="shared" si="11"/>
        <v>2.6525E-2</v>
      </c>
      <c r="C354" s="183">
        <f t="shared" si="11"/>
        <v>2.8660000000000001E-2</v>
      </c>
      <c r="F354" s="210">
        <v>42887</v>
      </c>
      <c r="G354" s="211">
        <v>2.6524999999999999</v>
      </c>
      <c r="H354" s="211">
        <v>2.8660000000000001</v>
      </c>
    </row>
    <row r="355" spans="1:12" x14ac:dyDescent="0.3">
      <c r="A355" s="186">
        <f t="shared" si="10"/>
        <v>42888</v>
      </c>
      <c r="B355" s="183">
        <f t="shared" si="11"/>
        <v>2.7953000000000002E-2</v>
      </c>
      <c r="C355" s="183">
        <f t="shared" si="11"/>
        <v>2.8839999999999998E-2</v>
      </c>
      <c r="D355" s="187"/>
      <c r="E355" s="187"/>
      <c r="F355" s="210">
        <v>42888</v>
      </c>
      <c r="G355" s="211">
        <v>2.7953000000000001</v>
      </c>
      <c r="H355" s="211">
        <v>2.8839999999999999</v>
      </c>
    </row>
    <row r="356" spans="1:12" x14ac:dyDescent="0.3">
      <c r="A356" s="186">
        <f t="shared" si="10"/>
        <v>42891</v>
      </c>
      <c r="B356" s="183">
        <f t="shared" si="11"/>
        <v>2.8167000000000001E-2</v>
      </c>
      <c r="C356" s="183">
        <f t="shared" si="11"/>
        <v>2.894E-2</v>
      </c>
      <c r="F356" s="210">
        <v>42891</v>
      </c>
      <c r="G356" s="211">
        <v>2.8167</v>
      </c>
      <c r="H356" s="211">
        <v>2.8940000000000001</v>
      </c>
    </row>
    <row r="357" spans="1:12" x14ac:dyDescent="0.3">
      <c r="A357" s="186">
        <f t="shared" si="10"/>
        <v>42892</v>
      </c>
      <c r="B357" s="183">
        <f t="shared" si="11"/>
        <v>2.8419E-2</v>
      </c>
      <c r="C357" s="183">
        <f t="shared" si="11"/>
        <v>2.8959000000000002E-2</v>
      </c>
      <c r="F357" s="210">
        <v>42892</v>
      </c>
      <c r="G357" s="211">
        <v>2.8418999999999999</v>
      </c>
      <c r="H357" s="211">
        <v>2.8959000000000001</v>
      </c>
    </row>
    <row r="358" spans="1:12" x14ac:dyDescent="0.3">
      <c r="A358" s="186">
        <f t="shared" si="10"/>
        <v>42893</v>
      </c>
      <c r="B358" s="183">
        <f t="shared" si="11"/>
        <v>2.809E-2</v>
      </c>
      <c r="C358" s="183">
        <f t="shared" si="11"/>
        <v>2.8919E-2</v>
      </c>
      <c r="F358" s="210">
        <v>42893</v>
      </c>
      <c r="G358" s="211">
        <v>2.8090000000000002</v>
      </c>
      <c r="H358" s="211">
        <v>2.8919000000000001</v>
      </c>
    </row>
    <row r="359" spans="1:12" x14ac:dyDescent="0.3">
      <c r="A359" s="186">
        <f t="shared" si="10"/>
        <v>42894</v>
      </c>
      <c r="B359" s="183">
        <f t="shared" si="11"/>
        <v>2.8199000000000002E-2</v>
      </c>
      <c r="C359" s="183">
        <f t="shared" si="11"/>
        <v>2.8938999999999999E-2</v>
      </c>
      <c r="F359" s="210">
        <v>42894</v>
      </c>
      <c r="G359" s="211">
        <v>2.8199000000000001</v>
      </c>
      <c r="H359" s="211">
        <v>2.8938999999999999</v>
      </c>
    </row>
    <row r="360" spans="1:12" x14ac:dyDescent="0.3">
      <c r="A360" s="186">
        <f t="shared" si="10"/>
        <v>42895</v>
      </c>
      <c r="B360" s="183">
        <f t="shared" si="11"/>
        <v>2.8275000000000002E-2</v>
      </c>
      <c r="C360" s="183">
        <f t="shared" si="11"/>
        <v>2.8948999999999999E-2</v>
      </c>
      <c r="F360" s="210">
        <v>42895</v>
      </c>
      <c r="G360" s="211">
        <v>2.8275000000000001</v>
      </c>
      <c r="H360" s="211">
        <v>2.8948999999999998</v>
      </c>
    </row>
    <row r="361" spans="1:12" x14ac:dyDescent="0.3">
      <c r="A361" s="186">
        <f t="shared" si="10"/>
        <v>42898</v>
      </c>
      <c r="B361" s="183">
        <f t="shared" si="11"/>
        <v>2.8302000000000001E-2</v>
      </c>
      <c r="C361" s="183">
        <f t="shared" si="11"/>
        <v>2.8967999999999997E-2</v>
      </c>
      <c r="F361" s="210">
        <v>42898</v>
      </c>
      <c r="G361" s="211">
        <v>2.8302</v>
      </c>
      <c r="H361" s="211">
        <v>2.8967999999999998</v>
      </c>
    </row>
    <row r="362" spans="1:12" x14ac:dyDescent="0.3">
      <c r="A362" s="186">
        <f t="shared" si="10"/>
        <v>42899</v>
      </c>
      <c r="B362" s="183">
        <f t="shared" ref="B362:C377" si="12">G362/100</f>
        <v>2.8319999999999998E-2</v>
      </c>
      <c r="C362" s="183">
        <f t="shared" si="12"/>
        <v>2.8999999999999998E-2</v>
      </c>
      <c r="F362" s="210">
        <v>42899</v>
      </c>
      <c r="G362" s="211">
        <v>2.8319999999999999</v>
      </c>
      <c r="H362" s="211">
        <v>2.9</v>
      </c>
    </row>
    <row r="363" spans="1:12" x14ac:dyDescent="0.3">
      <c r="A363" s="186">
        <f t="shared" si="10"/>
        <v>42900</v>
      </c>
      <c r="B363" s="183">
        <f t="shared" si="12"/>
        <v>2.8250000000000001E-2</v>
      </c>
      <c r="C363" s="183">
        <f t="shared" si="12"/>
        <v>2.9026E-2</v>
      </c>
      <c r="F363" s="210">
        <v>42900</v>
      </c>
      <c r="G363" s="211">
        <v>2.8250000000000002</v>
      </c>
      <c r="H363" s="211">
        <v>2.9026000000000001</v>
      </c>
    </row>
    <row r="364" spans="1:12" x14ac:dyDescent="0.3">
      <c r="A364" s="186">
        <f t="shared" si="10"/>
        <v>42901</v>
      </c>
      <c r="B364" s="183">
        <f t="shared" si="12"/>
        <v>2.8317000000000002E-2</v>
      </c>
      <c r="C364" s="183">
        <f t="shared" si="12"/>
        <v>2.9047E-2</v>
      </c>
      <c r="F364" s="210">
        <v>42901</v>
      </c>
      <c r="G364" s="211">
        <v>2.8317000000000001</v>
      </c>
      <c r="H364" s="211">
        <v>2.9047000000000001</v>
      </c>
    </row>
    <row r="365" spans="1:12" x14ac:dyDescent="0.3">
      <c r="A365" s="186">
        <f t="shared" si="10"/>
        <v>42902</v>
      </c>
      <c r="B365" s="183">
        <f t="shared" si="12"/>
        <v>2.8527999999999998E-2</v>
      </c>
      <c r="C365" s="183">
        <f t="shared" si="12"/>
        <v>2.9140000000000003E-2</v>
      </c>
      <c r="F365" s="210">
        <v>42902</v>
      </c>
      <c r="G365" s="211">
        <v>2.8527999999999998</v>
      </c>
      <c r="H365" s="211">
        <v>2.9140000000000001</v>
      </c>
      <c r="I365" s="2">
        <f>G365-G360</f>
        <v>2.5299999999999656E-2</v>
      </c>
      <c r="J365" s="2">
        <f>H365-H360</f>
        <v>1.9100000000000339E-2</v>
      </c>
      <c r="K365" s="206">
        <f>G365-G353</f>
        <v>0.21629999999999994</v>
      </c>
      <c r="L365" s="206">
        <f>H365-H353</f>
        <v>5.8000000000000274E-2</v>
      </c>
    </row>
    <row r="366" spans="1:12" x14ac:dyDescent="0.3">
      <c r="A366" s="186">
        <f t="shared" si="10"/>
        <v>42905</v>
      </c>
      <c r="B366" s="183">
        <f t="shared" si="12"/>
        <v>2.8635000000000001E-2</v>
      </c>
      <c r="C366" s="183">
        <f t="shared" si="12"/>
        <v>2.9203999999999997E-2</v>
      </c>
      <c r="F366" s="210">
        <v>42905</v>
      </c>
      <c r="G366" s="211">
        <v>2.8635000000000002</v>
      </c>
      <c r="H366" s="211">
        <v>2.9203999999999999</v>
      </c>
    </row>
    <row r="367" spans="1:12" x14ac:dyDescent="0.3">
      <c r="A367" s="186">
        <f t="shared" si="10"/>
        <v>42906</v>
      </c>
      <c r="B367" s="183">
        <f t="shared" si="12"/>
        <v>2.8776000000000003E-2</v>
      </c>
      <c r="C367" s="183">
        <f t="shared" si="12"/>
        <v>2.9300000000000003E-2</v>
      </c>
      <c r="F367" s="210">
        <v>42906</v>
      </c>
      <c r="G367" s="211">
        <v>2.8776000000000002</v>
      </c>
      <c r="H367" s="211">
        <v>2.93</v>
      </c>
    </row>
    <row r="368" spans="1:12" x14ac:dyDescent="0.3">
      <c r="A368" s="186">
        <f t="shared" si="10"/>
        <v>42907</v>
      </c>
      <c r="B368" s="183">
        <f t="shared" si="12"/>
        <v>2.8889999999999999E-2</v>
      </c>
      <c r="C368" s="183">
        <f t="shared" si="12"/>
        <v>2.9428999999999997E-2</v>
      </c>
      <c r="F368" s="210">
        <v>42907</v>
      </c>
      <c r="G368" s="211">
        <v>2.8889999999999998</v>
      </c>
      <c r="H368" s="211">
        <v>2.9428999999999998</v>
      </c>
    </row>
    <row r="369" spans="1:12" x14ac:dyDescent="0.3">
      <c r="A369" s="186">
        <f t="shared" si="10"/>
        <v>42908</v>
      </c>
      <c r="B369" s="183">
        <f t="shared" si="12"/>
        <v>2.8690000000000004E-2</v>
      </c>
      <c r="C369" s="183">
        <f t="shared" si="12"/>
        <v>2.9432E-2</v>
      </c>
      <c r="F369" s="210">
        <v>42908</v>
      </c>
      <c r="G369" s="211">
        <v>2.8690000000000002</v>
      </c>
      <c r="H369" s="211">
        <v>2.9432</v>
      </c>
    </row>
    <row r="370" spans="1:12" x14ac:dyDescent="0.3">
      <c r="A370" s="186">
        <f t="shared" si="10"/>
        <v>42909</v>
      </c>
      <c r="B370" s="183">
        <f t="shared" si="12"/>
        <v>2.81E-2</v>
      </c>
      <c r="C370" s="183">
        <f t="shared" si="12"/>
        <v>2.9360000000000001E-2</v>
      </c>
      <c r="F370" s="210">
        <v>42909</v>
      </c>
      <c r="G370" s="211">
        <v>2.81</v>
      </c>
      <c r="H370" s="211">
        <v>2.9359999999999999</v>
      </c>
      <c r="I370" s="2">
        <f>G370-G365</f>
        <v>-4.2799999999999727E-2</v>
      </c>
      <c r="J370" s="2">
        <f>H370-H365</f>
        <v>2.1999999999999797E-2</v>
      </c>
      <c r="K370" s="206">
        <f>G370-$G$353</f>
        <v>0.17350000000000021</v>
      </c>
      <c r="L370" s="206">
        <f>H370-$H$353</f>
        <v>8.0000000000000071E-2</v>
      </c>
    </row>
    <row r="371" spans="1:12" x14ac:dyDescent="0.3">
      <c r="A371" s="186">
        <f t="shared" si="10"/>
        <v>42912</v>
      </c>
      <c r="B371" s="183">
        <f t="shared" si="12"/>
        <v>2.717E-2</v>
      </c>
      <c r="C371" s="183">
        <f t="shared" si="12"/>
        <v>2.9062999999999999E-2</v>
      </c>
      <c r="F371" s="210">
        <v>42912</v>
      </c>
      <c r="G371" s="211">
        <v>2.7170000000000001</v>
      </c>
      <c r="H371" s="211">
        <v>2.9062999999999999</v>
      </c>
    </row>
    <row r="372" spans="1:12" x14ac:dyDescent="0.3">
      <c r="A372" s="186">
        <f t="shared" si="10"/>
        <v>42913</v>
      </c>
      <c r="B372" s="183">
        <f t="shared" si="12"/>
        <v>2.6259999999999999E-2</v>
      </c>
      <c r="C372" s="183">
        <f t="shared" si="12"/>
        <v>2.8833999999999999E-2</v>
      </c>
      <c r="F372" s="210">
        <v>42913</v>
      </c>
      <c r="G372" s="211">
        <v>2.6259999999999999</v>
      </c>
      <c r="H372" s="211">
        <v>2.8834</v>
      </c>
    </row>
    <row r="373" spans="1:12" x14ac:dyDescent="0.3">
      <c r="A373" s="186">
        <f t="shared" si="10"/>
        <v>42914</v>
      </c>
      <c r="B373" s="183">
        <f t="shared" si="12"/>
        <v>2.5596000000000001E-2</v>
      </c>
      <c r="C373" s="183">
        <f t="shared" si="12"/>
        <v>2.8576999999999998E-2</v>
      </c>
      <c r="F373" s="210">
        <v>42914</v>
      </c>
      <c r="G373" s="211">
        <v>2.5596000000000001</v>
      </c>
      <c r="H373" s="211">
        <v>2.8576999999999999</v>
      </c>
    </row>
    <row r="374" spans="1:12" x14ac:dyDescent="0.3">
      <c r="A374" s="186">
        <f t="shared" si="10"/>
        <v>42915</v>
      </c>
      <c r="B374" s="183">
        <f t="shared" si="12"/>
        <v>2.5390000000000003E-2</v>
      </c>
      <c r="C374" s="183">
        <f t="shared" si="12"/>
        <v>2.8506999999999998E-2</v>
      </c>
      <c r="F374" s="210">
        <v>42915</v>
      </c>
      <c r="G374" s="211">
        <v>2.5390000000000001</v>
      </c>
      <c r="H374" s="211">
        <v>2.8506999999999998</v>
      </c>
    </row>
    <row r="375" spans="1:12" x14ac:dyDescent="0.3">
      <c r="A375" s="186">
        <f t="shared" si="10"/>
        <v>42916</v>
      </c>
      <c r="B375" s="183">
        <f t="shared" si="12"/>
        <v>2.6179999999999998E-2</v>
      </c>
      <c r="C375" s="183">
        <f t="shared" si="12"/>
        <v>2.8454999999999998E-2</v>
      </c>
      <c r="F375" s="210">
        <v>42916</v>
      </c>
      <c r="G375" s="213">
        <v>2.6179999999999999</v>
      </c>
      <c r="H375" s="211">
        <v>2.8454999999999999</v>
      </c>
    </row>
    <row r="376" spans="1:12" x14ac:dyDescent="0.3">
      <c r="A376" s="186">
        <f t="shared" si="10"/>
        <v>42919</v>
      </c>
      <c r="B376" s="183">
        <f t="shared" si="12"/>
        <v>2.7200000000000002E-2</v>
      </c>
      <c r="C376" s="183">
        <f t="shared" si="12"/>
        <v>2.8410000000000001E-2</v>
      </c>
      <c r="D376" s="207"/>
      <c r="F376" s="210">
        <v>42919</v>
      </c>
      <c r="G376" s="211">
        <v>2.72</v>
      </c>
      <c r="H376" s="211">
        <v>2.8410000000000002</v>
      </c>
    </row>
    <row r="377" spans="1:12" x14ac:dyDescent="0.3">
      <c r="A377" s="186">
        <f t="shared" si="10"/>
        <v>42920</v>
      </c>
      <c r="B377" s="183">
        <f t="shared" si="12"/>
        <v>2.6897000000000001E-2</v>
      </c>
      <c r="C377" s="183">
        <f t="shared" si="12"/>
        <v>2.8298999999999998E-2</v>
      </c>
      <c r="F377" s="210">
        <v>42920</v>
      </c>
      <c r="G377" s="211">
        <v>2.6897000000000002</v>
      </c>
      <c r="H377" s="211">
        <v>2.8298999999999999</v>
      </c>
    </row>
    <row r="378" spans="1:12" x14ac:dyDescent="0.3">
      <c r="A378" s="186">
        <f t="shared" si="10"/>
        <v>42921</v>
      </c>
      <c r="B378" s="183">
        <f t="shared" ref="B378:C385" si="13">G378/100</f>
        <v>2.5830000000000002E-2</v>
      </c>
      <c r="C378" s="183">
        <f t="shared" si="13"/>
        <v>2.8028000000000001E-2</v>
      </c>
      <c r="F378" s="210">
        <v>42921</v>
      </c>
      <c r="G378" s="211">
        <v>2.5830000000000002</v>
      </c>
      <c r="H378" s="211">
        <v>2.8028</v>
      </c>
    </row>
    <row r="379" spans="1:12" x14ac:dyDescent="0.3">
      <c r="A379" s="186">
        <f t="shared" si="10"/>
        <v>42922</v>
      </c>
      <c r="B379" s="183">
        <f t="shared" si="13"/>
        <v>2.5472999999999999E-2</v>
      </c>
      <c r="C379" s="183">
        <f t="shared" si="13"/>
        <v>2.7918999999999999E-2</v>
      </c>
      <c r="F379" s="210">
        <v>42922</v>
      </c>
      <c r="G379" s="211">
        <v>2.5472999999999999</v>
      </c>
      <c r="H379" s="211">
        <v>2.7919</v>
      </c>
    </row>
    <row r="380" spans="1:12" x14ac:dyDescent="0.3">
      <c r="A380" s="186">
        <f t="shared" si="10"/>
        <v>42923</v>
      </c>
      <c r="B380" s="183">
        <f t="shared" si="13"/>
        <v>2.5329999999999998E-2</v>
      </c>
      <c r="C380" s="183">
        <f t="shared" si="13"/>
        <v>2.7858000000000001E-2</v>
      </c>
      <c r="F380" s="210">
        <v>42923</v>
      </c>
      <c r="G380" s="213">
        <v>2.5329999999999999</v>
      </c>
      <c r="H380" s="211">
        <v>2.7858000000000001</v>
      </c>
    </row>
    <row r="381" spans="1:12" x14ac:dyDescent="0.3">
      <c r="A381" s="186">
        <f t="shared" si="10"/>
        <v>42926</v>
      </c>
      <c r="B381" s="183">
        <f t="shared" si="13"/>
        <v>2.5489999999999999E-2</v>
      </c>
      <c r="C381" s="183">
        <f t="shared" si="13"/>
        <v>2.7839999999999997E-2</v>
      </c>
      <c r="F381" s="210">
        <v>42926</v>
      </c>
      <c r="G381" s="211">
        <v>2.5489999999999999</v>
      </c>
      <c r="H381" s="211">
        <v>2.7839999999999998</v>
      </c>
    </row>
    <row r="382" spans="1:12" x14ac:dyDescent="0.3">
      <c r="A382" s="186">
        <f t="shared" si="10"/>
        <v>42927</v>
      </c>
      <c r="B382" s="183">
        <f t="shared" si="13"/>
        <v>2.6210000000000001E-2</v>
      </c>
      <c r="C382" s="183">
        <f t="shared" si="13"/>
        <v>2.8119999999999999E-2</v>
      </c>
      <c r="F382" s="210">
        <v>42927</v>
      </c>
      <c r="G382" s="211">
        <v>2.621</v>
      </c>
      <c r="H382" s="211">
        <v>2.8119999999999998</v>
      </c>
    </row>
    <row r="383" spans="1:12" x14ac:dyDescent="0.3">
      <c r="A383" s="186">
        <f t="shared" si="10"/>
        <v>42928</v>
      </c>
      <c r="B383" s="183">
        <f t="shared" si="13"/>
        <v>2.6459999999999997E-2</v>
      </c>
      <c r="C383" s="183">
        <f t="shared" si="13"/>
        <v>2.8156E-2</v>
      </c>
      <c r="F383" s="210">
        <v>42928</v>
      </c>
      <c r="G383" s="211">
        <v>2.6459999999999999</v>
      </c>
      <c r="H383" s="211">
        <v>2.8155999999999999</v>
      </c>
      <c r="I383" s="206">
        <f>H385-H375</f>
        <v>-4.2499999999999982E-2</v>
      </c>
    </row>
    <row r="384" spans="1:12" x14ac:dyDescent="0.3">
      <c r="A384" s="186">
        <f t="shared" si="10"/>
        <v>42929</v>
      </c>
      <c r="B384" s="183">
        <f t="shared" si="13"/>
        <v>2.6589999999999999E-2</v>
      </c>
      <c r="C384" s="183">
        <f t="shared" si="13"/>
        <v>2.8184000000000001E-2</v>
      </c>
      <c r="D384" s="214"/>
      <c r="F384" s="210">
        <v>42929</v>
      </c>
      <c r="G384" s="211">
        <v>2.6589999999999998</v>
      </c>
      <c r="H384" s="211">
        <v>2.8184</v>
      </c>
    </row>
    <row r="385" spans="1:9" x14ac:dyDescent="0.3">
      <c r="A385" s="186">
        <f t="shared" si="10"/>
        <v>42930</v>
      </c>
      <c r="B385" s="183">
        <f t="shared" si="13"/>
        <v>2.6269999999999998E-2</v>
      </c>
      <c r="C385" s="183">
        <f t="shared" si="13"/>
        <v>2.8029999999999999E-2</v>
      </c>
      <c r="F385" s="210">
        <v>42930</v>
      </c>
      <c r="G385" s="213">
        <v>2.6269999999999998</v>
      </c>
      <c r="H385" s="211">
        <v>2.8029999999999999</v>
      </c>
      <c r="I385" s="214">
        <f>H385-H380</f>
        <v>1.7199999999999882E-2</v>
      </c>
    </row>
    <row r="386" spans="1:9" x14ac:dyDescent="0.3">
      <c r="A386" s="210">
        <v>42933</v>
      </c>
      <c r="B386" s="183">
        <f>G386/100</f>
        <v>2.6328999999999998E-2</v>
      </c>
      <c r="C386" s="183">
        <f>H386/100</f>
        <v>2.8056999999999999E-2</v>
      </c>
      <c r="F386" s="210">
        <v>42933</v>
      </c>
      <c r="G386" s="211">
        <v>2.6328999999999998</v>
      </c>
      <c r="H386" s="211">
        <v>2.8056999999999999</v>
      </c>
    </row>
    <row r="387" spans="1:9" x14ac:dyDescent="0.3">
      <c r="A387" s="210">
        <v>42934</v>
      </c>
      <c r="B387" s="183">
        <f t="shared" ref="B387:C402" si="14">G387/100</f>
        <v>2.7009999999999999E-2</v>
      </c>
      <c r="C387" s="183">
        <f t="shared" si="14"/>
        <v>2.8292999999999999E-2</v>
      </c>
      <c r="D387" s="214"/>
      <c r="F387" s="210">
        <v>42934</v>
      </c>
      <c r="G387" s="211">
        <v>2.7010000000000001</v>
      </c>
      <c r="H387" s="211">
        <v>2.8292999999999999</v>
      </c>
    </row>
    <row r="388" spans="1:9" x14ac:dyDescent="0.3">
      <c r="A388" s="210">
        <v>42935</v>
      </c>
      <c r="B388" s="183">
        <f t="shared" si="14"/>
        <v>2.7220000000000001E-2</v>
      </c>
      <c r="C388" s="183">
        <f t="shared" si="14"/>
        <v>2.8420000000000001E-2</v>
      </c>
      <c r="F388" s="210">
        <v>42935</v>
      </c>
      <c r="G388" s="211">
        <v>2.722</v>
      </c>
      <c r="H388" s="211">
        <v>2.8420000000000001</v>
      </c>
    </row>
    <row r="389" spans="1:9" x14ac:dyDescent="0.3">
      <c r="A389" s="210">
        <v>42936</v>
      </c>
      <c r="B389" s="183">
        <f t="shared" si="14"/>
        <v>2.7533999999999999E-2</v>
      </c>
      <c r="C389" s="183">
        <f t="shared" si="14"/>
        <v>2.8530000000000003E-2</v>
      </c>
      <c r="F389" s="210">
        <v>42936</v>
      </c>
      <c r="G389" s="211">
        <v>2.7534000000000001</v>
      </c>
      <c r="H389" s="211">
        <v>2.8530000000000002</v>
      </c>
    </row>
    <row r="390" spans="1:9" x14ac:dyDescent="0.3">
      <c r="A390" s="210">
        <v>42937</v>
      </c>
      <c r="B390" s="183">
        <f t="shared" si="14"/>
        <v>2.733E-2</v>
      </c>
      <c r="C390" s="183">
        <f t="shared" si="14"/>
        <v>2.8469999999999999E-2</v>
      </c>
      <c r="F390" s="210">
        <v>42937</v>
      </c>
      <c r="G390" s="211">
        <v>2.7330000000000001</v>
      </c>
      <c r="H390" s="211">
        <v>2.847</v>
      </c>
    </row>
    <row r="391" spans="1:9" x14ac:dyDescent="0.3">
      <c r="A391" s="210">
        <v>42940</v>
      </c>
      <c r="B391" s="183">
        <f t="shared" si="14"/>
        <v>2.7080000000000003E-2</v>
      </c>
      <c r="C391" s="183">
        <f t="shared" si="14"/>
        <v>2.8450000000000003E-2</v>
      </c>
      <c r="F391" s="210">
        <v>42940</v>
      </c>
      <c r="G391" s="211">
        <v>2.7080000000000002</v>
      </c>
      <c r="H391" s="211">
        <v>2.8450000000000002</v>
      </c>
    </row>
    <row r="392" spans="1:9" x14ac:dyDescent="0.3">
      <c r="A392" s="210">
        <v>42941</v>
      </c>
      <c r="B392" s="183">
        <f t="shared" si="14"/>
        <v>2.7147000000000001E-2</v>
      </c>
      <c r="C392" s="183">
        <f t="shared" si="14"/>
        <v>2.8490000000000001E-2</v>
      </c>
      <c r="F392" s="210">
        <v>42941</v>
      </c>
      <c r="G392" s="211">
        <v>2.7147000000000001</v>
      </c>
      <c r="H392" s="211">
        <v>2.8490000000000002</v>
      </c>
    </row>
    <row r="393" spans="1:9" x14ac:dyDescent="0.3">
      <c r="A393" s="210">
        <v>42942</v>
      </c>
      <c r="B393" s="183">
        <f t="shared" si="14"/>
        <v>2.725E-2</v>
      </c>
      <c r="C393" s="183">
        <f t="shared" si="14"/>
        <v>2.8490000000000001E-2</v>
      </c>
      <c r="F393" s="210">
        <v>42942</v>
      </c>
      <c r="G393" s="211">
        <v>2.7250000000000001</v>
      </c>
      <c r="H393" s="211">
        <v>2.8490000000000002</v>
      </c>
    </row>
    <row r="394" spans="1:9" x14ac:dyDescent="0.3">
      <c r="A394" s="210">
        <v>42943</v>
      </c>
      <c r="B394" s="183">
        <f t="shared" si="14"/>
        <v>2.7859999999999999E-2</v>
      </c>
      <c r="C394" s="183">
        <f t="shared" si="14"/>
        <v>2.8625999999999999E-2</v>
      </c>
      <c r="F394" s="210">
        <v>42943</v>
      </c>
      <c r="G394" s="211">
        <v>2.786</v>
      </c>
      <c r="H394" s="211">
        <v>2.8626</v>
      </c>
    </row>
    <row r="395" spans="1:9" x14ac:dyDescent="0.3">
      <c r="A395" s="210">
        <v>42944</v>
      </c>
      <c r="B395" s="183">
        <f t="shared" si="14"/>
        <v>2.8152E-2</v>
      </c>
      <c r="C395" s="183">
        <f t="shared" si="14"/>
        <v>2.8769999999999997E-2</v>
      </c>
      <c r="F395" s="210">
        <v>42944</v>
      </c>
      <c r="G395" s="211">
        <v>2.8151999999999999</v>
      </c>
      <c r="H395" s="211">
        <v>2.8769999999999998</v>
      </c>
    </row>
    <row r="396" spans="1:9" x14ac:dyDescent="0.3">
      <c r="A396" s="210">
        <v>42947</v>
      </c>
      <c r="B396" s="183">
        <f t="shared" si="14"/>
        <v>2.8060000000000002E-2</v>
      </c>
      <c r="C396" s="183">
        <f t="shared" si="14"/>
        <v>2.8820000000000002E-2</v>
      </c>
      <c r="F396" s="256">
        <v>42947</v>
      </c>
      <c r="G396" s="257">
        <v>2.806</v>
      </c>
      <c r="H396" s="257">
        <v>2.8820000000000001</v>
      </c>
    </row>
    <row r="397" spans="1:9" x14ac:dyDescent="0.3">
      <c r="A397" s="210">
        <v>42948</v>
      </c>
      <c r="B397" s="183">
        <f t="shared" si="14"/>
        <v>2.8093E-2</v>
      </c>
      <c r="C397" s="183">
        <f t="shared" si="14"/>
        <v>2.886E-2</v>
      </c>
      <c r="F397" s="210">
        <v>42948</v>
      </c>
      <c r="G397" s="211">
        <v>2.8092999999999999</v>
      </c>
      <c r="H397" s="211">
        <v>2.8860000000000001</v>
      </c>
    </row>
    <row r="398" spans="1:9" x14ac:dyDescent="0.3">
      <c r="A398" s="210">
        <v>42949</v>
      </c>
      <c r="B398" s="183">
        <f t="shared" si="14"/>
        <v>2.8319999999999998E-2</v>
      </c>
      <c r="C398" s="183">
        <f t="shared" si="14"/>
        <v>2.8919999999999998E-2</v>
      </c>
      <c r="F398" s="210">
        <v>42949</v>
      </c>
      <c r="G398" s="211">
        <v>2.8319999999999999</v>
      </c>
      <c r="H398" s="211">
        <v>2.8919999999999999</v>
      </c>
    </row>
    <row r="399" spans="1:9" x14ac:dyDescent="0.3">
      <c r="A399" s="210">
        <v>42950</v>
      </c>
      <c r="B399" s="183">
        <f t="shared" si="14"/>
        <v>2.8069999999999998E-2</v>
      </c>
      <c r="C399" s="183">
        <f t="shared" si="14"/>
        <v>2.8839999999999998E-2</v>
      </c>
      <c r="F399" s="210">
        <v>42950</v>
      </c>
      <c r="G399" s="211">
        <v>2.8069999999999999</v>
      </c>
      <c r="H399" s="211">
        <v>2.8839999999999999</v>
      </c>
    </row>
    <row r="400" spans="1:9" x14ac:dyDescent="0.3">
      <c r="A400" s="210">
        <v>42951</v>
      </c>
      <c r="B400" s="183">
        <f t="shared" si="14"/>
        <v>2.7210000000000002E-2</v>
      </c>
      <c r="C400" s="183">
        <f t="shared" si="14"/>
        <v>2.8656999999999998E-2</v>
      </c>
      <c r="F400" s="210">
        <v>42951</v>
      </c>
      <c r="G400" s="211">
        <v>2.7210000000000001</v>
      </c>
      <c r="H400" s="211">
        <v>2.8656999999999999</v>
      </c>
    </row>
    <row r="401" spans="1:10" x14ac:dyDescent="0.3">
      <c r="A401" s="210">
        <v>42954</v>
      </c>
      <c r="B401" s="183">
        <f t="shared" si="14"/>
        <v>2.7360000000000002E-2</v>
      </c>
      <c r="C401" s="183">
        <f t="shared" si="14"/>
        <v>2.8650000000000002E-2</v>
      </c>
      <c r="F401" s="210">
        <v>42954</v>
      </c>
      <c r="G401" s="211">
        <v>2.7360000000000002</v>
      </c>
      <c r="H401" s="211">
        <v>2.8650000000000002</v>
      </c>
    </row>
    <row r="402" spans="1:10" x14ac:dyDescent="0.3">
      <c r="A402" s="210">
        <v>42955</v>
      </c>
      <c r="B402" s="183">
        <f t="shared" si="14"/>
        <v>2.7839999999999997E-2</v>
      </c>
      <c r="C402" s="183">
        <f t="shared" si="14"/>
        <v>2.8709999999999999E-2</v>
      </c>
      <c r="F402" s="210">
        <v>42955</v>
      </c>
      <c r="G402" s="211">
        <v>2.7839999999999998</v>
      </c>
      <c r="H402" s="211">
        <v>2.871</v>
      </c>
    </row>
    <row r="403" spans="1:10" x14ac:dyDescent="0.3">
      <c r="A403" s="210">
        <v>42956</v>
      </c>
      <c r="B403" s="183">
        <f t="shared" ref="B403:C418" si="15">G403/100</f>
        <v>2.8018000000000001E-2</v>
      </c>
      <c r="C403" s="183">
        <f t="shared" si="15"/>
        <v>2.8820999999999999E-2</v>
      </c>
      <c r="F403" s="210">
        <v>42956</v>
      </c>
      <c r="G403" s="211">
        <v>2.8018000000000001</v>
      </c>
      <c r="H403" s="211">
        <v>2.8820999999999999</v>
      </c>
    </row>
    <row r="404" spans="1:10" x14ac:dyDescent="0.3">
      <c r="A404" s="210">
        <v>42957</v>
      </c>
      <c r="B404" s="183">
        <f t="shared" si="15"/>
        <v>2.7970000000000002E-2</v>
      </c>
      <c r="C404" s="183">
        <f t="shared" si="15"/>
        <v>2.8767000000000001E-2</v>
      </c>
      <c r="F404" s="210">
        <v>42957</v>
      </c>
      <c r="G404" s="211">
        <v>2.7970000000000002</v>
      </c>
      <c r="H404" s="211">
        <v>2.8767</v>
      </c>
    </row>
    <row r="405" spans="1:10" x14ac:dyDescent="0.3">
      <c r="A405" s="210">
        <v>42958</v>
      </c>
      <c r="B405" s="183">
        <f t="shared" si="15"/>
        <v>2.7900000000000001E-2</v>
      </c>
      <c r="C405" s="183">
        <f t="shared" si="15"/>
        <v>2.8725000000000001E-2</v>
      </c>
      <c r="F405" s="210">
        <v>42958</v>
      </c>
      <c r="G405" s="211">
        <v>2.79</v>
      </c>
      <c r="H405" s="211">
        <v>2.8725000000000001</v>
      </c>
    </row>
    <row r="406" spans="1:10" x14ac:dyDescent="0.3">
      <c r="A406" s="210">
        <v>42961</v>
      </c>
      <c r="B406" s="183">
        <f t="shared" si="15"/>
        <v>2.7743000000000004E-2</v>
      </c>
      <c r="C406" s="183">
        <f t="shared" si="15"/>
        <v>2.8679999999999997E-2</v>
      </c>
      <c r="F406" s="210">
        <v>42961</v>
      </c>
      <c r="G406" s="211">
        <v>2.7743000000000002</v>
      </c>
      <c r="H406" s="211">
        <v>2.8679999999999999</v>
      </c>
    </row>
    <row r="407" spans="1:10" x14ac:dyDescent="0.3">
      <c r="A407" s="210">
        <v>42962</v>
      </c>
      <c r="B407" s="183">
        <f t="shared" si="15"/>
        <v>2.7980000000000001E-2</v>
      </c>
      <c r="C407" s="183">
        <f t="shared" si="15"/>
        <v>2.8740000000000002E-2</v>
      </c>
      <c r="F407" s="210">
        <v>42962</v>
      </c>
      <c r="G407" s="211">
        <v>2.798</v>
      </c>
      <c r="H407" s="211">
        <v>2.8740000000000001</v>
      </c>
    </row>
    <row r="408" spans="1:10" x14ac:dyDescent="0.3">
      <c r="A408" s="210">
        <v>42963</v>
      </c>
      <c r="B408" s="183">
        <f t="shared" si="15"/>
        <v>2.8212999999999998E-2</v>
      </c>
      <c r="C408" s="183">
        <f t="shared" si="15"/>
        <v>2.8799999999999999E-2</v>
      </c>
      <c r="F408" s="210">
        <v>42963</v>
      </c>
      <c r="G408" s="211">
        <v>2.8212999999999999</v>
      </c>
      <c r="H408" s="211">
        <v>2.88</v>
      </c>
    </row>
    <row r="409" spans="1:10" x14ac:dyDescent="0.3">
      <c r="A409" s="210">
        <v>42964</v>
      </c>
      <c r="B409" s="183">
        <f t="shared" si="15"/>
        <v>2.8351999999999999E-2</v>
      </c>
      <c r="C409" s="183">
        <f t="shared" si="15"/>
        <v>2.8927000000000001E-2</v>
      </c>
      <c r="F409" s="210">
        <v>42964</v>
      </c>
      <c r="G409" s="211">
        <v>2.8351999999999999</v>
      </c>
      <c r="H409" s="211">
        <v>2.8927</v>
      </c>
      <c r="I409" s="2">
        <f>G410-G396</f>
        <v>2.9500000000000082E-2</v>
      </c>
      <c r="J409" s="2">
        <f>H410-H396</f>
        <v>1.2000000000000011E-2</v>
      </c>
    </row>
    <row r="410" spans="1:10" x14ac:dyDescent="0.3">
      <c r="A410" s="210">
        <v>42965</v>
      </c>
      <c r="B410" s="183">
        <f t="shared" si="15"/>
        <v>2.8355000000000002E-2</v>
      </c>
      <c r="C410" s="183">
        <f t="shared" si="15"/>
        <v>2.894E-2</v>
      </c>
      <c r="F410" s="256">
        <v>42965</v>
      </c>
      <c r="G410" s="211">
        <v>2.8355000000000001</v>
      </c>
      <c r="H410" s="211">
        <v>2.8940000000000001</v>
      </c>
      <c r="I410" s="2">
        <f>G410-G405</f>
        <v>4.5500000000000096E-2</v>
      </c>
      <c r="J410" s="2">
        <f>H410-H405</f>
        <v>2.1500000000000075E-2</v>
      </c>
    </row>
    <row r="411" spans="1:10" x14ac:dyDescent="0.3">
      <c r="A411" s="210">
        <v>42968</v>
      </c>
      <c r="B411" s="183">
        <f t="shared" si="15"/>
        <v>2.8481999999999997E-2</v>
      </c>
      <c r="C411" s="183">
        <f>H411/100</f>
        <v>2.8969999999999999E-2</v>
      </c>
      <c r="F411" s="210">
        <v>42968</v>
      </c>
      <c r="G411" s="211">
        <v>2.8481999999999998</v>
      </c>
      <c r="H411" s="211">
        <v>2.8969999999999998</v>
      </c>
    </row>
    <row r="412" spans="1:10" x14ac:dyDescent="0.3">
      <c r="A412" s="210">
        <v>42969</v>
      </c>
      <c r="B412" s="183">
        <f t="shared" si="15"/>
        <v>2.8170999999999998E-2</v>
      </c>
      <c r="C412" s="183">
        <f t="shared" si="15"/>
        <v>2.8984999999999997E-2</v>
      </c>
      <c r="F412" s="210">
        <v>42969</v>
      </c>
      <c r="G412" s="211">
        <v>2.8170999999999999</v>
      </c>
      <c r="H412" s="211">
        <v>2.8984999999999999</v>
      </c>
    </row>
    <row r="413" spans="1:10" x14ac:dyDescent="0.3">
      <c r="A413" s="210">
        <v>42970</v>
      </c>
      <c r="B413" s="183">
        <f t="shared" si="15"/>
        <v>2.8452999999999999E-2</v>
      </c>
      <c r="C413" s="183">
        <f t="shared" si="15"/>
        <v>2.9028000000000002E-2</v>
      </c>
      <c r="F413" s="210">
        <v>42970</v>
      </c>
      <c r="G413" s="211">
        <v>2.8452999999999999</v>
      </c>
      <c r="H413" s="211">
        <v>2.9028</v>
      </c>
    </row>
    <row r="414" spans="1:10" x14ac:dyDescent="0.3">
      <c r="A414" s="210">
        <v>42971</v>
      </c>
      <c r="B414" s="183">
        <f t="shared" si="15"/>
        <v>2.8479000000000001E-2</v>
      </c>
      <c r="C414" s="183">
        <f t="shared" si="15"/>
        <v>2.904E-2</v>
      </c>
      <c r="F414" s="210">
        <v>42971</v>
      </c>
      <c r="G414" s="211">
        <v>2.8479000000000001</v>
      </c>
      <c r="H414" s="211">
        <v>2.9039999999999999</v>
      </c>
    </row>
    <row r="415" spans="1:10" x14ac:dyDescent="0.3">
      <c r="A415" s="210">
        <v>42972</v>
      </c>
      <c r="B415" s="183">
        <f t="shared" si="15"/>
        <v>2.8549999999999999E-2</v>
      </c>
      <c r="C415" s="183">
        <f>H415/100</f>
        <v>2.9098000000000002E-2</v>
      </c>
      <c r="F415" s="256">
        <v>42972</v>
      </c>
      <c r="G415" s="211">
        <v>2.855</v>
      </c>
      <c r="H415" s="211">
        <v>2.9098000000000002</v>
      </c>
      <c r="I415" s="2">
        <f>G415-G410</f>
        <v>1.9499999999999851E-2</v>
      </c>
      <c r="J415" s="2">
        <f>H415-H410</f>
        <v>1.5800000000000036E-2</v>
      </c>
    </row>
    <row r="416" spans="1:10" x14ac:dyDescent="0.3">
      <c r="A416" s="210">
        <v>42975</v>
      </c>
      <c r="B416" s="183">
        <f t="shared" si="15"/>
        <v>2.8510000000000001E-2</v>
      </c>
      <c r="C416" s="183">
        <f t="shared" ref="C416:C425" si="16">H416/100</f>
        <v>2.9064E-2</v>
      </c>
      <c r="F416" s="210">
        <v>42975</v>
      </c>
      <c r="G416" s="211">
        <v>2.851</v>
      </c>
      <c r="H416" s="211">
        <v>2.9064000000000001</v>
      </c>
      <c r="I416" s="2">
        <f>G415-G396</f>
        <v>4.8999999999999932E-2</v>
      </c>
      <c r="J416" s="2">
        <f>H415-H396</f>
        <v>2.7800000000000047E-2</v>
      </c>
    </row>
    <row r="417" spans="1:10" x14ac:dyDescent="0.3">
      <c r="A417" s="210">
        <v>42976</v>
      </c>
      <c r="B417" s="183">
        <f t="shared" si="15"/>
        <v>2.9220000000000003E-2</v>
      </c>
      <c r="C417" s="183">
        <f t="shared" si="16"/>
        <v>2.921E-2</v>
      </c>
      <c r="F417" s="210">
        <v>42976</v>
      </c>
      <c r="G417" s="211">
        <v>2.9220000000000002</v>
      </c>
      <c r="H417" s="211">
        <v>2.9209999999999998</v>
      </c>
    </row>
    <row r="418" spans="1:10" x14ac:dyDescent="0.3">
      <c r="A418" s="210">
        <v>42977</v>
      </c>
      <c r="B418" s="183">
        <f t="shared" si="15"/>
        <v>2.9237000000000003E-2</v>
      </c>
      <c r="C418" s="183">
        <f t="shared" si="16"/>
        <v>2.9266E-2</v>
      </c>
      <c r="F418" s="210">
        <v>42977</v>
      </c>
      <c r="G418" s="211">
        <v>2.9237000000000002</v>
      </c>
      <c r="H418" s="211">
        <v>2.9266000000000001</v>
      </c>
    </row>
    <row r="419" spans="1:10" x14ac:dyDescent="0.3">
      <c r="A419" s="210">
        <v>42978</v>
      </c>
      <c r="B419" s="183">
        <f t="shared" ref="B419:B425" si="17">G419/100</f>
        <v>2.8309999999999998E-2</v>
      </c>
      <c r="C419" s="183">
        <f t="shared" si="16"/>
        <v>2.8879000000000002E-2</v>
      </c>
      <c r="F419" s="268">
        <v>42978</v>
      </c>
      <c r="G419" s="211">
        <v>2.831</v>
      </c>
      <c r="H419" s="211">
        <v>2.8879000000000001</v>
      </c>
    </row>
    <row r="420" spans="1:10" x14ac:dyDescent="0.3">
      <c r="A420" s="210">
        <v>42979</v>
      </c>
      <c r="B420" s="183">
        <f t="shared" si="17"/>
        <v>2.8130000000000002E-2</v>
      </c>
      <c r="C420" s="183">
        <f t="shared" si="16"/>
        <v>2.8763999999999998E-2</v>
      </c>
      <c r="F420" s="262">
        <v>42979</v>
      </c>
      <c r="G420" s="211">
        <v>2.8130000000000002</v>
      </c>
      <c r="H420" s="211">
        <v>2.8763999999999998</v>
      </c>
    </row>
    <row r="421" spans="1:10" x14ac:dyDescent="0.3">
      <c r="A421" s="210">
        <v>42982</v>
      </c>
      <c r="B421" s="183">
        <f t="shared" si="17"/>
        <v>2.75E-2</v>
      </c>
      <c r="C421" s="183">
        <f t="shared" si="16"/>
        <v>2.8572E-2</v>
      </c>
      <c r="F421" s="210">
        <v>42982</v>
      </c>
      <c r="G421" s="211">
        <v>2.75</v>
      </c>
      <c r="H421" s="211">
        <v>2.8572000000000002</v>
      </c>
    </row>
    <row r="422" spans="1:10" x14ac:dyDescent="0.3">
      <c r="A422" s="210">
        <v>42983</v>
      </c>
      <c r="B422" s="183">
        <f t="shared" si="17"/>
        <v>2.665E-2</v>
      </c>
      <c r="C422" s="183">
        <f t="shared" si="16"/>
        <v>2.8201999999999998E-2</v>
      </c>
      <c r="F422" s="210">
        <v>42983</v>
      </c>
      <c r="G422" s="211">
        <v>2.665</v>
      </c>
      <c r="H422" s="211">
        <v>2.8201999999999998</v>
      </c>
    </row>
    <row r="423" spans="1:10" x14ac:dyDescent="0.3">
      <c r="A423" s="210">
        <v>42984</v>
      </c>
      <c r="B423" s="183">
        <f t="shared" si="17"/>
        <v>2.6409999999999999E-2</v>
      </c>
      <c r="C423" s="183">
        <f t="shared" si="16"/>
        <v>2.8092000000000002E-2</v>
      </c>
      <c r="F423" s="210">
        <v>42984</v>
      </c>
      <c r="G423" s="211">
        <v>2.641</v>
      </c>
      <c r="H423" s="211">
        <v>2.8092000000000001</v>
      </c>
    </row>
    <row r="424" spans="1:10" x14ac:dyDescent="0.3">
      <c r="A424" s="210">
        <v>42985</v>
      </c>
      <c r="B424" s="183">
        <f t="shared" si="17"/>
        <v>2.6405999999999999E-2</v>
      </c>
      <c r="C424" s="183">
        <f t="shared" si="16"/>
        <v>2.8056000000000001E-2</v>
      </c>
      <c r="F424" s="210">
        <v>42985</v>
      </c>
      <c r="G424" s="211">
        <v>2.6406000000000001</v>
      </c>
      <c r="H424" s="211">
        <v>2.8056000000000001</v>
      </c>
    </row>
    <row r="425" spans="1:10" x14ac:dyDescent="0.3">
      <c r="A425" s="210">
        <v>42986</v>
      </c>
      <c r="B425" s="183">
        <f t="shared" si="17"/>
        <v>2.6360000000000001E-2</v>
      </c>
      <c r="C425" s="183">
        <f t="shared" si="16"/>
        <v>2.8022999999999999E-2</v>
      </c>
      <c r="F425" s="262">
        <v>42986</v>
      </c>
      <c r="G425" s="211">
        <v>2.6360000000000001</v>
      </c>
      <c r="H425" s="211">
        <v>2.8022999999999998</v>
      </c>
      <c r="I425" s="2">
        <f>G425-G420</f>
        <v>-0.17700000000000005</v>
      </c>
      <c r="J425" s="2">
        <f>H425-H420</f>
        <v>-7.4100000000000055E-2</v>
      </c>
    </row>
    <row r="426" spans="1:10" x14ac:dyDescent="0.3">
      <c r="A426" s="210">
        <v>42989</v>
      </c>
      <c r="B426" s="183">
        <f t="shared" ref="B426:B430" si="18">G426/100</f>
        <v>2.6440000000000002E-2</v>
      </c>
      <c r="C426" s="183">
        <f t="shared" ref="C426:C430" si="19">H426/100</f>
        <v>2.8014000000000001E-2</v>
      </c>
      <c r="F426" s="262">
        <v>42989</v>
      </c>
      <c r="G426" s="211">
        <v>2.6440000000000001</v>
      </c>
      <c r="H426" s="211">
        <v>2.8014000000000001</v>
      </c>
      <c r="I426" s="2">
        <f>G425-G419</f>
        <v>-0.19499999999999984</v>
      </c>
      <c r="J426" s="2">
        <f>H425-H419</f>
        <v>-8.5600000000000342E-2</v>
      </c>
    </row>
    <row r="427" spans="1:10" x14ac:dyDescent="0.3">
      <c r="A427" s="210">
        <v>42990</v>
      </c>
      <c r="B427" s="183">
        <f t="shared" si="18"/>
        <v>2.6483E-2</v>
      </c>
      <c r="C427" s="183">
        <f t="shared" si="19"/>
        <v>2.8035999999999998E-2</v>
      </c>
      <c r="F427" s="210">
        <v>42990</v>
      </c>
      <c r="G427" s="211">
        <v>2.6482999999999999</v>
      </c>
      <c r="H427" s="211">
        <v>2.8035999999999999</v>
      </c>
    </row>
    <row r="428" spans="1:10" x14ac:dyDescent="0.3">
      <c r="A428" s="210">
        <v>42991</v>
      </c>
      <c r="B428" s="183">
        <f t="shared" si="18"/>
        <v>2.6499999999999999E-2</v>
      </c>
      <c r="C428" s="183">
        <f t="shared" si="19"/>
        <v>2.8056000000000001E-2</v>
      </c>
      <c r="F428" s="210">
        <v>42991</v>
      </c>
      <c r="G428" s="211">
        <v>2.65</v>
      </c>
      <c r="H428" s="211">
        <v>2.8056000000000001</v>
      </c>
    </row>
    <row r="429" spans="1:10" x14ac:dyDescent="0.3">
      <c r="A429" s="210">
        <v>42992</v>
      </c>
      <c r="B429" s="183">
        <f t="shared" si="18"/>
        <v>2.681E-2</v>
      </c>
      <c r="C429" s="183">
        <f t="shared" si="19"/>
        <v>2.8239E-2</v>
      </c>
      <c r="F429" s="210">
        <v>42992</v>
      </c>
      <c r="G429" s="211">
        <v>2.681</v>
      </c>
      <c r="H429" s="211">
        <v>2.8239000000000001</v>
      </c>
    </row>
    <row r="430" spans="1:10" x14ac:dyDescent="0.3">
      <c r="A430" s="210">
        <v>42993</v>
      </c>
      <c r="B430" s="183">
        <f t="shared" si="18"/>
        <v>2.6958000000000003E-2</v>
      </c>
      <c r="C430" s="183">
        <f t="shared" si="19"/>
        <v>2.8319999999999998E-2</v>
      </c>
      <c r="F430" s="262">
        <v>42993</v>
      </c>
      <c r="G430" s="211">
        <v>2.6958000000000002</v>
      </c>
      <c r="H430" s="211">
        <v>2.8319999999999999</v>
      </c>
      <c r="I430" s="214">
        <f>G430-G425</f>
        <v>5.9800000000000075E-2</v>
      </c>
      <c r="J430" s="206">
        <f>G430-G419</f>
        <v>-0.13519999999999976</v>
      </c>
    </row>
    <row r="431" spans="1:10" x14ac:dyDescent="0.3">
      <c r="A431" s="210">
        <v>42996</v>
      </c>
      <c r="B431" s="183">
        <f t="shared" ref="B431:B435" si="20">G431/100</f>
        <v>2.7559999999999998E-2</v>
      </c>
      <c r="C431" s="183">
        <f t="shared" ref="C431:C435" si="21">H431/100</f>
        <v>2.844E-2</v>
      </c>
      <c r="F431" s="210">
        <v>42996</v>
      </c>
      <c r="G431" s="211">
        <v>2.7559999999999998</v>
      </c>
      <c r="H431" s="211">
        <v>2.8439999999999999</v>
      </c>
      <c r="I431" s="214">
        <f>H430-H425</f>
        <v>2.970000000000006E-2</v>
      </c>
      <c r="J431" s="214">
        <f>H430-H419</f>
        <v>-5.5900000000000283E-2</v>
      </c>
    </row>
    <row r="432" spans="1:10" x14ac:dyDescent="0.3">
      <c r="A432" s="210">
        <v>42997</v>
      </c>
      <c r="B432" s="183">
        <f t="shared" si="20"/>
        <v>2.8319999999999998E-2</v>
      </c>
      <c r="C432" s="183">
        <f t="shared" si="21"/>
        <v>2.8679999999999997E-2</v>
      </c>
      <c r="F432" s="210">
        <v>42997</v>
      </c>
      <c r="G432" s="211">
        <v>2.8319999999999999</v>
      </c>
      <c r="H432" s="211">
        <v>2.8679999999999999</v>
      </c>
    </row>
    <row r="433" spans="1:10" x14ac:dyDescent="0.3">
      <c r="A433" s="210">
        <v>42998</v>
      </c>
      <c r="B433" s="183">
        <f t="shared" si="20"/>
        <v>2.7900000000000001E-2</v>
      </c>
      <c r="C433" s="183">
        <f t="shared" si="21"/>
        <v>2.8690000000000004E-2</v>
      </c>
      <c r="F433" s="210">
        <v>42998</v>
      </c>
      <c r="G433" s="211">
        <v>2.79</v>
      </c>
      <c r="H433" s="211">
        <v>2.8690000000000002</v>
      </c>
    </row>
    <row r="434" spans="1:10" x14ac:dyDescent="0.3">
      <c r="A434" s="210">
        <v>42999</v>
      </c>
      <c r="B434" s="183">
        <f t="shared" si="20"/>
        <v>2.8056999999999999E-2</v>
      </c>
      <c r="C434" s="183">
        <f t="shared" si="21"/>
        <v>2.8690000000000004E-2</v>
      </c>
      <c r="F434" s="210">
        <v>42999</v>
      </c>
      <c r="G434" s="211">
        <v>2.8056999999999999</v>
      </c>
      <c r="H434" s="211">
        <v>2.8690000000000002</v>
      </c>
    </row>
    <row r="435" spans="1:10" x14ac:dyDescent="0.3">
      <c r="A435" s="210">
        <v>43000</v>
      </c>
      <c r="B435" s="183">
        <f t="shared" si="20"/>
        <v>2.7559999999999998E-2</v>
      </c>
      <c r="C435" s="183">
        <f t="shared" si="21"/>
        <v>2.8580000000000001E-2</v>
      </c>
      <c r="F435" s="262">
        <v>43000</v>
      </c>
      <c r="G435" s="211">
        <v>2.7559999999999998</v>
      </c>
      <c r="H435" s="211">
        <v>2.8580000000000001</v>
      </c>
      <c r="I435" s="214">
        <f>G435-G430</f>
        <v>6.0199999999999587E-2</v>
      </c>
      <c r="J435" s="214">
        <f>G435-G419</f>
        <v>-7.5000000000000178E-2</v>
      </c>
    </row>
    <row r="436" spans="1:10" x14ac:dyDescent="0.3">
      <c r="A436" s="210">
        <v>43003</v>
      </c>
      <c r="B436" s="183">
        <f t="shared" ref="B436:B441" si="22">G436/100</f>
        <v>2.758E-2</v>
      </c>
      <c r="C436" s="183">
        <f t="shared" ref="C436:C441" si="23">H436/100</f>
        <v>2.8986999999999999E-2</v>
      </c>
      <c r="F436" s="262">
        <v>43003</v>
      </c>
      <c r="G436" s="211">
        <v>2.758</v>
      </c>
      <c r="H436" s="211">
        <v>2.8986999999999998</v>
      </c>
      <c r="I436" s="214">
        <f>H435-H430</f>
        <v>2.6000000000000245E-2</v>
      </c>
      <c r="J436" s="214">
        <f>H435-H419</f>
        <v>-2.9900000000000038E-2</v>
      </c>
    </row>
    <row r="437" spans="1:10" x14ac:dyDescent="0.3">
      <c r="A437" s="210">
        <v>43004</v>
      </c>
      <c r="B437" s="183">
        <f t="shared" si="22"/>
        <v>2.8370000000000003E-2</v>
      </c>
      <c r="C437" s="183">
        <f t="shared" si="23"/>
        <v>2.9291000000000001E-2</v>
      </c>
      <c r="F437" s="210">
        <v>43004</v>
      </c>
      <c r="G437" s="211">
        <v>2.8370000000000002</v>
      </c>
      <c r="H437" s="211">
        <v>2.9291</v>
      </c>
    </row>
    <row r="438" spans="1:10" x14ac:dyDescent="0.3">
      <c r="A438" s="210">
        <v>43005</v>
      </c>
      <c r="B438" s="183">
        <f t="shared" si="22"/>
        <v>2.8629999999999999E-2</v>
      </c>
      <c r="C438" s="183">
        <f t="shared" si="23"/>
        <v>2.9493999999999999E-2</v>
      </c>
      <c r="F438" s="210">
        <v>43005</v>
      </c>
      <c r="G438" s="211">
        <v>2.863</v>
      </c>
      <c r="H438" s="211">
        <v>2.9493999999999998</v>
      </c>
    </row>
    <row r="439" spans="1:10" x14ac:dyDescent="0.3">
      <c r="A439" s="210">
        <v>43006</v>
      </c>
      <c r="B439" s="183">
        <f t="shared" si="22"/>
        <v>2.9169999999999998E-2</v>
      </c>
      <c r="C439" s="183">
        <f t="shared" si="23"/>
        <v>2.9674999999999997E-2</v>
      </c>
      <c r="F439" s="210">
        <v>43006</v>
      </c>
      <c r="G439" s="211">
        <v>2.9169999999999998</v>
      </c>
      <c r="H439" s="211">
        <v>2.9674999999999998</v>
      </c>
    </row>
    <row r="440" spans="1:10" x14ac:dyDescent="0.3">
      <c r="A440" s="210">
        <v>43007</v>
      </c>
      <c r="B440" s="183">
        <f t="shared" si="22"/>
        <v>2.8039999999999999E-2</v>
      </c>
      <c r="C440" s="183">
        <f t="shared" si="23"/>
        <v>2.9639000000000002E-2</v>
      </c>
      <c r="F440" s="262">
        <v>43007</v>
      </c>
      <c r="G440" s="211">
        <v>2.8039999999999998</v>
      </c>
      <c r="H440" s="211">
        <v>2.9639000000000002</v>
      </c>
    </row>
    <row r="441" spans="1:10" x14ac:dyDescent="0.3">
      <c r="A441" s="210">
        <v>43008</v>
      </c>
      <c r="B441" s="183">
        <f t="shared" si="22"/>
        <v>2.9380000000000003E-2</v>
      </c>
      <c r="C441" s="183">
        <f t="shared" si="23"/>
        <v>2.9670999999999999E-2</v>
      </c>
      <c r="F441" s="262">
        <v>43008</v>
      </c>
      <c r="G441" s="211">
        <v>2.9380000000000002</v>
      </c>
      <c r="H441" s="211">
        <v>2.9670999999999998</v>
      </c>
      <c r="I441" s="207">
        <f>G441-G435</f>
        <v>0.18200000000000038</v>
      </c>
      <c r="J441" s="207">
        <f>H441-H435</f>
        <v>0.10909999999999975</v>
      </c>
    </row>
    <row r="442" spans="1:10" x14ac:dyDescent="0.3">
      <c r="I442" s="207">
        <f>G441-G419</f>
        <v>0.10700000000000021</v>
      </c>
      <c r="J442" s="207">
        <f>H441-H419</f>
        <v>7.9199999999999715E-2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7"/>
  <sheetViews>
    <sheetView workbookViewId="0">
      <selection activeCell="E19" sqref="E19"/>
    </sheetView>
  </sheetViews>
  <sheetFormatPr defaultColWidth="9" defaultRowHeight="13.5" x14ac:dyDescent="0.3"/>
  <cols>
    <col min="1" max="16384" width="9" style="1"/>
  </cols>
  <sheetData>
    <row r="1" spans="1:6" x14ac:dyDescent="0.3">
      <c r="A1" s="1" t="s">
        <v>193</v>
      </c>
    </row>
    <row r="2" spans="1:6" x14ac:dyDescent="0.3">
      <c r="A2" s="189"/>
      <c r="B2" s="190" t="s">
        <v>194</v>
      </c>
      <c r="C2" s="190" t="s">
        <v>195</v>
      </c>
      <c r="D2" s="190" t="s">
        <v>196</v>
      </c>
      <c r="E2" s="190" t="s">
        <v>197</v>
      </c>
      <c r="F2" s="190" t="s">
        <v>198</v>
      </c>
    </row>
    <row r="3" spans="1:6" x14ac:dyDescent="0.3">
      <c r="A3" s="191">
        <v>42460</v>
      </c>
      <c r="B3" s="187">
        <v>3.4300000000000004E-2</v>
      </c>
      <c r="C3" s="187">
        <v>4.0500000000000001E-2</v>
      </c>
      <c r="D3" s="187">
        <v>3.8800000000000001E-2</v>
      </c>
      <c r="E3" s="187">
        <v>3.6600000000000001E-2</v>
      </c>
      <c r="F3" s="187">
        <v>2.6800000000000001E-2</v>
      </c>
    </row>
    <row r="4" spans="1:6" x14ac:dyDescent="0.3">
      <c r="A4" s="191">
        <v>42490</v>
      </c>
      <c r="B4" s="187">
        <v>3.4099999999999998E-2</v>
      </c>
      <c r="C4" s="187">
        <v>3.9699999999999999E-2</v>
      </c>
      <c r="D4" s="187">
        <v>3.7699999999999997E-2</v>
      </c>
      <c r="E4" s="187">
        <v>3.61E-2</v>
      </c>
      <c r="F4" s="187">
        <v>3.2599999999999997E-2</v>
      </c>
    </row>
    <row r="5" spans="1:6" x14ac:dyDescent="0.3">
      <c r="A5" s="191">
        <v>42521</v>
      </c>
      <c r="B5" s="187">
        <v>3.5299999999999998E-2</v>
      </c>
      <c r="C5" s="187">
        <v>4.1100000000000005E-2</v>
      </c>
      <c r="D5" s="187">
        <v>4.4999999999999998E-2</v>
      </c>
      <c r="E5" s="187">
        <v>3.1200000000000002E-2</v>
      </c>
      <c r="F5" s="187">
        <v>4.3799999999999999E-2</v>
      </c>
    </row>
    <row r="6" spans="1:6" x14ac:dyDescent="0.3">
      <c r="A6" s="191">
        <v>42551</v>
      </c>
      <c r="B6" s="187">
        <v>3.3000000000000002E-2</v>
      </c>
      <c r="C6" s="187">
        <v>3.8599999999999995E-2</v>
      </c>
      <c r="D6" s="187">
        <v>3.8199999999999998E-2</v>
      </c>
      <c r="E6" s="187">
        <v>3.6499999999999998E-2</v>
      </c>
      <c r="F6" s="187">
        <v>3.6299999999999999E-2</v>
      </c>
    </row>
    <row r="7" spans="1:6" x14ac:dyDescent="0.3">
      <c r="A7" s="191">
        <v>42582</v>
      </c>
      <c r="B7" s="187">
        <v>3.2599999999999997E-2</v>
      </c>
      <c r="C7" s="187">
        <v>3.8300000000000001E-2</v>
      </c>
      <c r="D7" s="187">
        <v>3.7999999999999999E-2</v>
      </c>
      <c r="E7" s="187">
        <v>3.6900000000000002E-2</v>
      </c>
      <c r="F7" s="187">
        <v>3.4700000000000002E-2</v>
      </c>
    </row>
    <row r="8" spans="1:6" x14ac:dyDescent="0.3">
      <c r="A8" s="191">
        <v>42613</v>
      </c>
      <c r="B8" s="187">
        <v>3.2099999999999997E-2</v>
      </c>
      <c r="C8" s="187">
        <v>3.8300000000000001E-2</v>
      </c>
      <c r="D8" s="187">
        <v>3.7499999999999999E-2</v>
      </c>
      <c r="E8" s="187">
        <v>3.6600000000000001E-2</v>
      </c>
      <c r="F8" s="187">
        <v>3.6900000000000002E-2</v>
      </c>
    </row>
    <row r="9" spans="1:6" x14ac:dyDescent="0.3">
      <c r="A9" s="191">
        <v>42643</v>
      </c>
      <c r="B9" s="187">
        <v>3.1400000000000004E-2</v>
      </c>
      <c r="C9" s="187">
        <v>3.85E-2</v>
      </c>
      <c r="D9" s="187">
        <v>3.7699999999999997E-2</v>
      </c>
      <c r="E9" s="187">
        <v>3.6299999999999999E-2</v>
      </c>
      <c r="F9" s="187">
        <v>3.7699999999999997E-2</v>
      </c>
    </row>
    <row r="10" spans="1:6" x14ac:dyDescent="0.3">
      <c r="A10" s="191">
        <v>42674</v>
      </c>
      <c r="B10" s="187">
        <v>3.1400000000000004E-2</v>
      </c>
      <c r="C10" s="187">
        <v>3.7699999999999997E-2</v>
      </c>
      <c r="D10" s="187">
        <v>3.7599999999999995E-2</v>
      </c>
      <c r="E10" s="187">
        <v>3.6400000000000002E-2</v>
      </c>
      <c r="F10" s="187">
        <v>4.4500000000000005E-2</v>
      </c>
    </row>
    <row r="11" spans="1:6" x14ac:dyDescent="0.3">
      <c r="A11" s="191">
        <v>42704</v>
      </c>
      <c r="B11" s="187">
        <v>3.1200000000000002E-2</v>
      </c>
      <c r="C11" s="187">
        <v>3.8399999999999997E-2</v>
      </c>
      <c r="D11" s="187">
        <v>3.8399999999999997E-2</v>
      </c>
      <c r="E11" s="187">
        <v>3.7000000000000005E-2</v>
      </c>
      <c r="F11" s="187">
        <v>4.1200000000000001E-2</v>
      </c>
    </row>
    <row r="12" spans="1:6" x14ac:dyDescent="0.3">
      <c r="A12" s="191">
        <v>42735</v>
      </c>
      <c r="B12" s="187">
        <v>3.3399999999999999E-2</v>
      </c>
      <c r="C12" s="187">
        <v>4.0500000000000001E-2</v>
      </c>
      <c r="D12" s="187">
        <v>3.9699999999999999E-2</v>
      </c>
      <c r="E12" s="187">
        <v>3.9199999999999999E-2</v>
      </c>
      <c r="F12" s="187">
        <v>3.4700000000000002E-2</v>
      </c>
    </row>
    <row r="13" spans="1:6" x14ac:dyDescent="0.3">
      <c r="A13" s="191">
        <v>42766</v>
      </c>
      <c r="B13" s="187">
        <v>3.5699999999999996E-2</v>
      </c>
      <c r="C13" s="187">
        <v>4.1799999999999997E-2</v>
      </c>
      <c r="D13" s="187">
        <v>4.1100000000000005E-2</v>
      </c>
      <c r="E13" s="187">
        <v>3.9199999999999999E-2</v>
      </c>
      <c r="F13" s="187">
        <v>3.9300000000000002E-2</v>
      </c>
    </row>
    <row r="14" spans="1:6" x14ac:dyDescent="0.3">
      <c r="A14" s="191">
        <v>42794</v>
      </c>
      <c r="B14" s="187">
        <v>3.61E-2</v>
      </c>
      <c r="C14" s="187">
        <v>4.2500000000000003E-2</v>
      </c>
      <c r="D14" s="187">
        <v>4.2099999999999999E-2</v>
      </c>
      <c r="E14" s="187">
        <v>4.07E-2</v>
      </c>
      <c r="F14" s="187">
        <v>4.1799999999999997E-2</v>
      </c>
    </row>
    <row r="15" spans="1:6" x14ac:dyDescent="0.3">
      <c r="A15" s="191">
        <v>42825</v>
      </c>
      <c r="B15" s="187">
        <v>4.3499999999999997E-2</v>
      </c>
      <c r="C15" s="187">
        <v>4.2299999999999997E-2</v>
      </c>
      <c r="D15" s="187">
        <v>4.2799999999999998E-2</v>
      </c>
      <c r="E15" s="187">
        <v>4.2000000000000003E-2</v>
      </c>
      <c r="F15" s="187">
        <v>4.5900000000000003E-2</v>
      </c>
    </row>
    <row r="16" spans="1:6" x14ac:dyDescent="0.3">
      <c r="A16" s="191">
        <v>42826</v>
      </c>
      <c r="B16" s="187">
        <v>3.6200000000000003E-2</v>
      </c>
      <c r="C16" s="187">
        <v>4.2900000000000001E-2</v>
      </c>
      <c r="D16" s="187">
        <v>4.3299999999999998E-2</v>
      </c>
      <c r="E16" s="187">
        <v>4.2500000000000003E-2</v>
      </c>
      <c r="F16" s="187">
        <v>4.3499999999999997E-2</v>
      </c>
    </row>
    <row r="17" spans="1:6" x14ac:dyDescent="0.3">
      <c r="A17" s="191">
        <v>42856</v>
      </c>
      <c r="B17" s="187">
        <v>3.6499999999999998E-2</v>
      </c>
      <c r="C17" s="187">
        <v>4.3400000000000001E-2</v>
      </c>
      <c r="D17" s="187">
        <v>4.3999999999999997E-2</v>
      </c>
      <c r="E17" s="187">
        <v>4.36E-2</v>
      </c>
      <c r="F17" s="187">
        <v>4.5600000000000002E-2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说明</vt:lpstr>
      <vt:lpstr>涨跌幅</vt:lpstr>
      <vt:lpstr>个股</vt:lpstr>
      <vt:lpstr>估值指标</vt:lpstr>
      <vt:lpstr>估值表 </vt:lpstr>
      <vt:lpstr>债券(存单)发行</vt:lpstr>
      <vt:lpstr>存单发行与到期</vt:lpstr>
      <vt:lpstr>隔夜拆借率</vt:lpstr>
      <vt:lpstr>理财收益</vt:lpstr>
      <vt:lpstr>同业存单</vt:lpstr>
      <vt:lpstr>银行间质押</vt:lpstr>
      <vt:lpstr>质押回购</vt:lpstr>
      <vt:lpstr>银行间质押!ExternalData_2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2017-02-17T13:22:09Z</dcterms:created>
  <dcterms:modified xsi:type="dcterms:W3CDTF">2017-09-30T17:32:47Z</dcterms:modified>
</cp:coreProperties>
</file>