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gch\Documents\WeChat Files\cg12531\Files\"/>
    </mc:Choice>
  </mc:AlternateContent>
  <bookViews>
    <workbookView xWindow="0" yWindow="30" windowWidth="20490" windowHeight="8535" tabRatio="684"/>
  </bookViews>
  <sheets>
    <sheet name="OUTPUT" sheetId="52" r:id="rId1"/>
    <sheet name="上市银行贷款总额汇总" sheetId="46" r:id="rId2"/>
    <sheet name="上市银行不良贷款汇总" sheetId="47" r:id="rId3"/>
    <sheet name="上市银行不良率" sheetId="44" r:id="rId4"/>
    <sheet name="国有行汇总" sheetId="48" r:id="rId5"/>
    <sheet name="国有行不良率" sheetId="49" r:id="rId6"/>
    <sheet name="股份行不良率" sheetId="51" r:id="rId7"/>
    <sheet name="股份行汇总" sheetId="50" r:id="rId8"/>
    <sheet name="工行" sheetId="33" r:id="rId9"/>
    <sheet name="建行 " sheetId="32" r:id="rId10"/>
    <sheet name="农行" sheetId="31" r:id="rId11"/>
    <sheet name="招行" sheetId="30" r:id="rId12"/>
    <sheet name="中信  " sheetId="23" r:id="rId13"/>
    <sheet name="浦发" sheetId="24" r:id="rId14"/>
    <sheet name="民生" sheetId="11" r:id="rId15"/>
    <sheet name="兴业" sheetId="25" r:id="rId16"/>
    <sheet name="光大 " sheetId="26" r:id="rId17"/>
    <sheet name="平安" sheetId="29" r:id="rId18"/>
    <sheet name="南京银行" sheetId="34" r:id="rId19"/>
  </sheets>
  <externalReferences>
    <externalReference r:id="rId20"/>
    <externalReference r:id="rId21"/>
    <externalReference r:id="rId22"/>
    <externalReference r:id="rId23"/>
  </externalReferences>
  <calcPr calcId="162913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1" i="52" l="1"/>
  <c r="B109" i="52"/>
  <c r="B110" i="52"/>
  <c r="B106" i="52"/>
  <c r="B107" i="52"/>
  <c r="B108" i="52"/>
  <c r="B82" i="52"/>
  <c r="B83" i="52"/>
  <c r="B84" i="52"/>
  <c r="B85" i="52"/>
  <c r="B86" i="52"/>
  <c r="B87" i="52"/>
  <c r="B88" i="52"/>
  <c r="B89" i="52"/>
  <c r="B90" i="52"/>
  <c r="B91" i="52"/>
  <c r="B92" i="52"/>
  <c r="B93" i="52"/>
  <c r="B94" i="52"/>
  <c r="B95" i="52"/>
  <c r="B96" i="52"/>
  <c r="B97" i="52"/>
  <c r="B98" i="52"/>
  <c r="B99" i="52"/>
  <c r="B100" i="52"/>
  <c r="B101" i="52"/>
  <c r="B102" i="52"/>
  <c r="B103" i="52"/>
  <c r="B104" i="52"/>
  <c r="B105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B81" i="52"/>
  <c r="B51" i="52"/>
  <c r="B52" i="52"/>
  <c r="B53" i="52"/>
  <c r="B54" i="52"/>
  <c r="B55" i="52"/>
  <c r="B56" i="52"/>
  <c r="B57" i="52"/>
  <c r="B58" i="52"/>
  <c r="B59" i="52"/>
  <c r="B60" i="52"/>
  <c r="B61" i="52"/>
  <c r="B62" i="52"/>
  <c r="B63" i="52"/>
  <c r="B64" i="52"/>
  <c r="B65" i="52"/>
  <c r="B66" i="52"/>
  <c r="B67" i="52"/>
  <c r="B68" i="52"/>
  <c r="B69" i="52"/>
  <c r="B70" i="52"/>
  <c r="B71" i="52"/>
  <c r="B72" i="52"/>
  <c r="B73" i="52"/>
  <c r="B74" i="52"/>
  <c r="B75" i="52"/>
  <c r="B76" i="52"/>
  <c r="B77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B50" i="52"/>
  <c r="B45" i="52"/>
  <c r="B43" i="52"/>
  <c r="B44" i="52"/>
  <c r="B41" i="52"/>
  <c r="B42" i="52"/>
  <c r="B37" i="52"/>
  <c r="B38" i="52"/>
  <c r="B39" i="52"/>
  <c r="B40" i="52"/>
  <c r="B33" i="52"/>
  <c r="B34" i="52"/>
  <c r="B35" i="52"/>
  <c r="B36" i="52"/>
  <c r="B5" i="52"/>
  <c r="B6" i="52"/>
  <c r="B7" i="52"/>
  <c r="B8" i="52"/>
  <c r="B9" i="52"/>
  <c r="B10" i="52"/>
  <c r="B11" i="52"/>
  <c r="B12" i="52"/>
  <c r="B13" i="52"/>
  <c r="B14" i="52"/>
  <c r="B15" i="52"/>
  <c r="B16" i="52"/>
  <c r="B17" i="52"/>
  <c r="B18" i="52"/>
  <c r="B19" i="52"/>
  <c r="B20" i="52"/>
  <c r="B21" i="52"/>
  <c r="B22" i="52"/>
  <c r="B23" i="52"/>
  <c r="B24" i="52"/>
  <c r="B25" i="52"/>
  <c r="B26" i="52"/>
  <c r="B27" i="52"/>
  <c r="B28" i="52"/>
  <c r="B29" i="52"/>
  <c r="B30" i="52"/>
  <c r="B31" i="52"/>
  <c r="B32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B4" i="52"/>
  <c r="B6" i="51"/>
  <c r="C52" i="52" s="1"/>
  <c r="C6" i="51"/>
  <c r="D52" i="52" s="1"/>
  <c r="D6" i="51"/>
  <c r="E52" i="52" s="1"/>
  <c r="E6" i="51"/>
  <c r="F52" i="52" s="1"/>
  <c r="F6" i="51"/>
  <c r="G52" i="52" s="1"/>
  <c r="G6" i="51"/>
  <c r="H52" i="52" s="1"/>
  <c r="H6" i="51"/>
  <c r="I52" i="52" s="1"/>
  <c r="I6" i="51"/>
  <c r="J52" i="52" s="1"/>
  <c r="J6" i="51"/>
  <c r="K52" i="52" s="1"/>
  <c r="K6" i="51"/>
  <c r="L52" i="52" s="1"/>
  <c r="L6" i="51"/>
  <c r="M52" i="52" s="1"/>
  <c r="M6" i="51"/>
  <c r="N52" i="52" s="1"/>
  <c r="N6" i="51"/>
  <c r="O52" i="52" s="1"/>
  <c r="O6" i="51"/>
  <c r="P52" i="52" s="1"/>
  <c r="P6" i="51"/>
  <c r="Q52" i="52" s="1"/>
  <c r="Q6" i="51"/>
  <c r="R52" i="52" s="1"/>
  <c r="R6" i="51"/>
  <c r="S52" i="52" s="1"/>
  <c r="S6" i="51"/>
  <c r="T52" i="52" s="1"/>
  <c r="T6" i="51"/>
  <c r="U52" i="52" s="1"/>
  <c r="U6" i="51"/>
  <c r="V52" i="52" s="1"/>
  <c r="B7" i="51"/>
  <c r="C53" i="52" s="1"/>
  <c r="C7" i="51"/>
  <c r="D53" i="52" s="1"/>
  <c r="D7" i="51"/>
  <c r="E53" i="52" s="1"/>
  <c r="E7" i="51"/>
  <c r="F53" i="52" s="1"/>
  <c r="F7" i="51"/>
  <c r="G53" i="52" s="1"/>
  <c r="G7" i="51"/>
  <c r="H53" i="52" s="1"/>
  <c r="H7" i="51"/>
  <c r="I53" i="52" s="1"/>
  <c r="I7" i="51"/>
  <c r="J53" i="52" s="1"/>
  <c r="J7" i="51"/>
  <c r="K53" i="52" s="1"/>
  <c r="K7" i="51"/>
  <c r="L53" i="52" s="1"/>
  <c r="L7" i="51"/>
  <c r="M53" i="52" s="1"/>
  <c r="M7" i="51"/>
  <c r="N53" i="52" s="1"/>
  <c r="N7" i="51"/>
  <c r="O53" i="52" s="1"/>
  <c r="O7" i="51"/>
  <c r="P53" i="52" s="1"/>
  <c r="P7" i="51"/>
  <c r="Q53" i="52" s="1"/>
  <c r="Q7" i="51"/>
  <c r="R53" i="52" s="1"/>
  <c r="R7" i="51"/>
  <c r="S53" i="52" s="1"/>
  <c r="S7" i="51"/>
  <c r="T53" i="52" s="1"/>
  <c r="T7" i="51"/>
  <c r="U53" i="52" s="1"/>
  <c r="U7" i="51"/>
  <c r="V53" i="52" s="1"/>
  <c r="B8" i="51"/>
  <c r="C54" i="52" s="1"/>
  <c r="C8" i="51"/>
  <c r="D54" i="52" s="1"/>
  <c r="D8" i="51"/>
  <c r="E54" i="52" s="1"/>
  <c r="E8" i="51"/>
  <c r="F54" i="52" s="1"/>
  <c r="F8" i="51"/>
  <c r="G54" i="52" s="1"/>
  <c r="G8" i="51"/>
  <c r="H54" i="52" s="1"/>
  <c r="H8" i="51"/>
  <c r="I54" i="52" s="1"/>
  <c r="I8" i="51"/>
  <c r="J54" i="52" s="1"/>
  <c r="J8" i="51"/>
  <c r="K54" i="52" s="1"/>
  <c r="K8" i="51"/>
  <c r="L54" i="52" s="1"/>
  <c r="L8" i="51"/>
  <c r="M54" i="52" s="1"/>
  <c r="M8" i="51"/>
  <c r="N54" i="52" s="1"/>
  <c r="N8" i="51"/>
  <c r="O54" i="52" s="1"/>
  <c r="O8" i="51"/>
  <c r="P54" i="52" s="1"/>
  <c r="P8" i="51"/>
  <c r="Q54" i="52" s="1"/>
  <c r="Q8" i="51"/>
  <c r="R54" i="52" s="1"/>
  <c r="R8" i="51"/>
  <c r="S54" i="52" s="1"/>
  <c r="S8" i="51"/>
  <c r="T54" i="52" s="1"/>
  <c r="T8" i="51"/>
  <c r="U54" i="52" s="1"/>
  <c r="U8" i="51"/>
  <c r="V54" i="52" s="1"/>
  <c r="B9" i="51"/>
  <c r="C55" i="52" s="1"/>
  <c r="C9" i="51"/>
  <c r="D55" i="52" s="1"/>
  <c r="D9" i="51"/>
  <c r="E55" i="52" s="1"/>
  <c r="E9" i="51"/>
  <c r="F55" i="52" s="1"/>
  <c r="F9" i="51"/>
  <c r="G55" i="52" s="1"/>
  <c r="G9" i="51"/>
  <c r="H55" i="52" s="1"/>
  <c r="H9" i="51"/>
  <c r="I55" i="52" s="1"/>
  <c r="I9" i="51"/>
  <c r="J55" i="52" s="1"/>
  <c r="J9" i="51"/>
  <c r="K55" i="52" s="1"/>
  <c r="K9" i="51"/>
  <c r="L55" i="52" s="1"/>
  <c r="L9" i="51"/>
  <c r="M55" i="52" s="1"/>
  <c r="M9" i="51"/>
  <c r="N55" i="52" s="1"/>
  <c r="N9" i="51"/>
  <c r="O55" i="52" s="1"/>
  <c r="O9" i="51"/>
  <c r="P55" i="52" s="1"/>
  <c r="P9" i="51"/>
  <c r="Q55" i="52" s="1"/>
  <c r="Q9" i="51"/>
  <c r="R55" i="52" s="1"/>
  <c r="R9" i="51"/>
  <c r="S55" i="52" s="1"/>
  <c r="S9" i="51"/>
  <c r="T55" i="52" s="1"/>
  <c r="T9" i="51"/>
  <c r="U55" i="52" s="1"/>
  <c r="U9" i="51"/>
  <c r="V55" i="52" s="1"/>
  <c r="B10" i="51"/>
  <c r="C56" i="52" s="1"/>
  <c r="C10" i="51"/>
  <c r="D56" i="52" s="1"/>
  <c r="D10" i="51"/>
  <c r="E56" i="52" s="1"/>
  <c r="E10" i="51"/>
  <c r="F56" i="52" s="1"/>
  <c r="F10" i="51"/>
  <c r="G56" i="52" s="1"/>
  <c r="G10" i="51"/>
  <c r="H56" i="52" s="1"/>
  <c r="H10" i="51"/>
  <c r="I56" i="52" s="1"/>
  <c r="I10" i="51"/>
  <c r="J56" i="52" s="1"/>
  <c r="J10" i="51"/>
  <c r="K56" i="52" s="1"/>
  <c r="K10" i="51"/>
  <c r="L56" i="52" s="1"/>
  <c r="L10" i="51"/>
  <c r="M56" i="52" s="1"/>
  <c r="M10" i="51"/>
  <c r="N56" i="52" s="1"/>
  <c r="N10" i="51"/>
  <c r="O56" i="52" s="1"/>
  <c r="O10" i="51"/>
  <c r="P56" i="52" s="1"/>
  <c r="P10" i="51"/>
  <c r="Q56" i="52" s="1"/>
  <c r="Q10" i="51"/>
  <c r="R56" i="52" s="1"/>
  <c r="R10" i="51"/>
  <c r="S56" i="52" s="1"/>
  <c r="S10" i="51"/>
  <c r="T56" i="52" s="1"/>
  <c r="T10" i="51"/>
  <c r="U56" i="52" s="1"/>
  <c r="U10" i="51"/>
  <c r="V56" i="52" s="1"/>
  <c r="B11" i="51"/>
  <c r="C57" i="52" s="1"/>
  <c r="C11" i="51"/>
  <c r="D57" i="52" s="1"/>
  <c r="D11" i="51"/>
  <c r="E57" i="52" s="1"/>
  <c r="E11" i="51"/>
  <c r="F57" i="52" s="1"/>
  <c r="F11" i="51"/>
  <c r="G57" i="52" s="1"/>
  <c r="G11" i="51"/>
  <c r="H57" i="52" s="1"/>
  <c r="H11" i="51"/>
  <c r="I57" i="52" s="1"/>
  <c r="I11" i="51"/>
  <c r="J57" i="52" s="1"/>
  <c r="J11" i="51"/>
  <c r="K57" i="52" s="1"/>
  <c r="K11" i="51"/>
  <c r="L57" i="52" s="1"/>
  <c r="L11" i="51"/>
  <c r="M57" i="52" s="1"/>
  <c r="M11" i="51"/>
  <c r="N57" i="52" s="1"/>
  <c r="N11" i="51"/>
  <c r="O57" i="52" s="1"/>
  <c r="O11" i="51"/>
  <c r="P57" i="52" s="1"/>
  <c r="P11" i="51"/>
  <c r="Q57" i="52" s="1"/>
  <c r="Q11" i="51"/>
  <c r="R57" i="52" s="1"/>
  <c r="R11" i="51"/>
  <c r="S57" i="52" s="1"/>
  <c r="S11" i="51"/>
  <c r="T57" i="52" s="1"/>
  <c r="T11" i="51"/>
  <c r="U57" i="52" s="1"/>
  <c r="U11" i="51"/>
  <c r="V57" i="52" s="1"/>
  <c r="B12" i="51"/>
  <c r="C58" i="52" s="1"/>
  <c r="C12" i="51"/>
  <c r="D58" i="52" s="1"/>
  <c r="D12" i="51"/>
  <c r="E58" i="52" s="1"/>
  <c r="E12" i="51"/>
  <c r="F58" i="52" s="1"/>
  <c r="F12" i="51"/>
  <c r="G58" i="52" s="1"/>
  <c r="G12" i="51"/>
  <c r="H58" i="52" s="1"/>
  <c r="H12" i="51"/>
  <c r="I58" i="52" s="1"/>
  <c r="I12" i="51"/>
  <c r="J58" i="52" s="1"/>
  <c r="J12" i="51"/>
  <c r="K58" i="52" s="1"/>
  <c r="K12" i="51"/>
  <c r="L58" i="52" s="1"/>
  <c r="L12" i="51"/>
  <c r="M58" i="52" s="1"/>
  <c r="M12" i="51"/>
  <c r="N58" i="52" s="1"/>
  <c r="N12" i="51"/>
  <c r="O58" i="52" s="1"/>
  <c r="O12" i="51"/>
  <c r="P58" i="52" s="1"/>
  <c r="P12" i="51"/>
  <c r="Q58" i="52" s="1"/>
  <c r="Q12" i="51"/>
  <c r="R58" i="52" s="1"/>
  <c r="R12" i="51"/>
  <c r="S58" i="52" s="1"/>
  <c r="S12" i="51"/>
  <c r="T58" i="52" s="1"/>
  <c r="T12" i="51"/>
  <c r="U58" i="52" s="1"/>
  <c r="U12" i="51"/>
  <c r="V58" i="52" s="1"/>
  <c r="B13" i="51"/>
  <c r="C59" i="52" s="1"/>
  <c r="C13" i="51"/>
  <c r="D59" i="52" s="1"/>
  <c r="D13" i="51"/>
  <c r="E59" i="52" s="1"/>
  <c r="E13" i="51"/>
  <c r="F59" i="52" s="1"/>
  <c r="F13" i="51"/>
  <c r="G59" i="52" s="1"/>
  <c r="G13" i="51"/>
  <c r="H59" i="52" s="1"/>
  <c r="H13" i="51"/>
  <c r="I59" i="52" s="1"/>
  <c r="I13" i="51"/>
  <c r="J59" i="52" s="1"/>
  <c r="J13" i="51"/>
  <c r="K59" i="52" s="1"/>
  <c r="K13" i="51"/>
  <c r="L59" i="52" s="1"/>
  <c r="L13" i="51"/>
  <c r="M59" i="52" s="1"/>
  <c r="M13" i="51"/>
  <c r="N59" i="52" s="1"/>
  <c r="N13" i="51"/>
  <c r="O59" i="52" s="1"/>
  <c r="O13" i="51"/>
  <c r="P59" i="52" s="1"/>
  <c r="P13" i="51"/>
  <c r="Q59" i="52" s="1"/>
  <c r="Q13" i="51"/>
  <c r="R59" i="52" s="1"/>
  <c r="R13" i="51"/>
  <c r="S59" i="52" s="1"/>
  <c r="S13" i="51"/>
  <c r="T59" i="52" s="1"/>
  <c r="T13" i="51"/>
  <c r="U59" i="52" s="1"/>
  <c r="U13" i="51"/>
  <c r="V59" i="52" s="1"/>
  <c r="B14" i="51"/>
  <c r="C60" i="52" s="1"/>
  <c r="C14" i="51"/>
  <c r="D60" i="52" s="1"/>
  <c r="D14" i="51"/>
  <c r="E60" i="52" s="1"/>
  <c r="E14" i="51"/>
  <c r="F60" i="52" s="1"/>
  <c r="F14" i="51"/>
  <c r="G60" i="52" s="1"/>
  <c r="G14" i="51"/>
  <c r="H60" i="52" s="1"/>
  <c r="H14" i="51"/>
  <c r="I60" i="52" s="1"/>
  <c r="I14" i="51"/>
  <c r="J60" i="52" s="1"/>
  <c r="J14" i="51"/>
  <c r="K60" i="52" s="1"/>
  <c r="K14" i="51"/>
  <c r="L60" i="52" s="1"/>
  <c r="L14" i="51"/>
  <c r="M60" i="52" s="1"/>
  <c r="M14" i="51"/>
  <c r="N60" i="52" s="1"/>
  <c r="N14" i="51"/>
  <c r="O60" i="52" s="1"/>
  <c r="O14" i="51"/>
  <c r="P60" i="52" s="1"/>
  <c r="P14" i="51"/>
  <c r="Q60" i="52" s="1"/>
  <c r="Q14" i="51"/>
  <c r="R60" i="52" s="1"/>
  <c r="R14" i="51"/>
  <c r="S60" i="52" s="1"/>
  <c r="S14" i="51"/>
  <c r="T60" i="52" s="1"/>
  <c r="T14" i="51"/>
  <c r="U60" i="52" s="1"/>
  <c r="U14" i="51"/>
  <c r="V60" i="52" s="1"/>
  <c r="B15" i="51"/>
  <c r="C61" i="52" s="1"/>
  <c r="C15" i="51"/>
  <c r="D61" i="52" s="1"/>
  <c r="D15" i="51"/>
  <c r="E61" i="52" s="1"/>
  <c r="E15" i="51"/>
  <c r="F61" i="52" s="1"/>
  <c r="F15" i="51"/>
  <c r="G61" i="52" s="1"/>
  <c r="G15" i="51"/>
  <c r="H61" i="52" s="1"/>
  <c r="H15" i="51"/>
  <c r="I61" i="52" s="1"/>
  <c r="I15" i="51"/>
  <c r="J61" i="52" s="1"/>
  <c r="J15" i="51"/>
  <c r="K61" i="52" s="1"/>
  <c r="K15" i="51"/>
  <c r="L61" i="52" s="1"/>
  <c r="L15" i="51"/>
  <c r="M61" i="52" s="1"/>
  <c r="M15" i="51"/>
  <c r="N61" i="52" s="1"/>
  <c r="N15" i="51"/>
  <c r="O61" i="52" s="1"/>
  <c r="O15" i="51"/>
  <c r="P61" i="52" s="1"/>
  <c r="P15" i="51"/>
  <c r="Q61" i="52" s="1"/>
  <c r="Q15" i="51"/>
  <c r="R61" i="52" s="1"/>
  <c r="R15" i="51"/>
  <c r="S61" i="52" s="1"/>
  <c r="S15" i="51"/>
  <c r="T61" i="52" s="1"/>
  <c r="T15" i="51"/>
  <c r="U61" i="52" s="1"/>
  <c r="U15" i="51"/>
  <c r="V61" i="52" s="1"/>
  <c r="B16" i="51"/>
  <c r="C62" i="52" s="1"/>
  <c r="C16" i="51"/>
  <c r="D62" i="52" s="1"/>
  <c r="D16" i="51"/>
  <c r="E62" i="52" s="1"/>
  <c r="E16" i="51"/>
  <c r="F62" i="52" s="1"/>
  <c r="F16" i="51"/>
  <c r="G62" i="52" s="1"/>
  <c r="G16" i="51"/>
  <c r="H62" i="52" s="1"/>
  <c r="H16" i="51"/>
  <c r="I62" i="52" s="1"/>
  <c r="I16" i="51"/>
  <c r="J62" i="52" s="1"/>
  <c r="J16" i="51"/>
  <c r="K62" i="52" s="1"/>
  <c r="K16" i="51"/>
  <c r="L62" i="52" s="1"/>
  <c r="L16" i="51"/>
  <c r="M62" i="52" s="1"/>
  <c r="M16" i="51"/>
  <c r="N62" i="52" s="1"/>
  <c r="N16" i="51"/>
  <c r="O62" i="52" s="1"/>
  <c r="O16" i="51"/>
  <c r="P62" i="52" s="1"/>
  <c r="P16" i="51"/>
  <c r="Q62" i="52" s="1"/>
  <c r="Q16" i="51"/>
  <c r="R62" i="52" s="1"/>
  <c r="R16" i="51"/>
  <c r="S62" i="52" s="1"/>
  <c r="S16" i="51"/>
  <c r="T62" i="52" s="1"/>
  <c r="T16" i="51"/>
  <c r="U62" i="52" s="1"/>
  <c r="U16" i="51"/>
  <c r="V62" i="52" s="1"/>
  <c r="B17" i="51"/>
  <c r="C63" i="52" s="1"/>
  <c r="C17" i="51"/>
  <c r="D63" i="52" s="1"/>
  <c r="D17" i="51"/>
  <c r="E63" i="52" s="1"/>
  <c r="E17" i="51"/>
  <c r="F63" i="52" s="1"/>
  <c r="F17" i="51"/>
  <c r="G63" i="52" s="1"/>
  <c r="G17" i="51"/>
  <c r="H63" i="52" s="1"/>
  <c r="H17" i="51"/>
  <c r="I63" i="52" s="1"/>
  <c r="I17" i="51"/>
  <c r="J63" i="52" s="1"/>
  <c r="J17" i="51"/>
  <c r="K63" i="52" s="1"/>
  <c r="K17" i="51"/>
  <c r="L63" i="52" s="1"/>
  <c r="L17" i="51"/>
  <c r="M63" i="52" s="1"/>
  <c r="M17" i="51"/>
  <c r="N63" i="52" s="1"/>
  <c r="N17" i="51"/>
  <c r="O63" i="52" s="1"/>
  <c r="O17" i="51"/>
  <c r="P63" i="52" s="1"/>
  <c r="P17" i="51"/>
  <c r="Q63" i="52" s="1"/>
  <c r="Q17" i="51"/>
  <c r="R63" i="52" s="1"/>
  <c r="R17" i="51"/>
  <c r="S63" i="52" s="1"/>
  <c r="S17" i="51"/>
  <c r="T63" i="52" s="1"/>
  <c r="T17" i="51"/>
  <c r="U63" i="52" s="1"/>
  <c r="U17" i="51"/>
  <c r="V63" i="52" s="1"/>
  <c r="B18" i="51"/>
  <c r="C64" i="52" s="1"/>
  <c r="C18" i="51"/>
  <c r="D64" i="52" s="1"/>
  <c r="D18" i="51"/>
  <c r="E64" i="52" s="1"/>
  <c r="E18" i="51"/>
  <c r="F64" i="52" s="1"/>
  <c r="F18" i="51"/>
  <c r="G64" i="52" s="1"/>
  <c r="G18" i="51"/>
  <c r="H64" i="52" s="1"/>
  <c r="H18" i="51"/>
  <c r="I64" i="52" s="1"/>
  <c r="I18" i="51"/>
  <c r="J64" i="52" s="1"/>
  <c r="J18" i="51"/>
  <c r="K64" i="52" s="1"/>
  <c r="K18" i="51"/>
  <c r="L64" i="52" s="1"/>
  <c r="L18" i="51"/>
  <c r="M64" i="52" s="1"/>
  <c r="M18" i="51"/>
  <c r="N64" i="52" s="1"/>
  <c r="N18" i="51"/>
  <c r="O64" i="52" s="1"/>
  <c r="O18" i="51"/>
  <c r="P64" i="52" s="1"/>
  <c r="P18" i="51"/>
  <c r="Q64" i="52" s="1"/>
  <c r="Q18" i="51"/>
  <c r="R64" i="52" s="1"/>
  <c r="R18" i="51"/>
  <c r="S64" i="52" s="1"/>
  <c r="S18" i="51"/>
  <c r="T64" i="52" s="1"/>
  <c r="T18" i="51"/>
  <c r="U64" i="52" s="1"/>
  <c r="U18" i="51"/>
  <c r="V64" i="52" s="1"/>
  <c r="B19" i="51"/>
  <c r="C65" i="52" s="1"/>
  <c r="C19" i="51"/>
  <c r="D65" i="52" s="1"/>
  <c r="D19" i="51"/>
  <c r="E65" i="52" s="1"/>
  <c r="E19" i="51"/>
  <c r="F65" i="52" s="1"/>
  <c r="F19" i="51"/>
  <c r="G65" i="52" s="1"/>
  <c r="G19" i="51"/>
  <c r="H65" i="52" s="1"/>
  <c r="H19" i="51"/>
  <c r="I65" i="52" s="1"/>
  <c r="I19" i="51"/>
  <c r="J65" i="52" s="1"/>
  <c r="J19" i="51"/>
  <c r="K65" i="52" s="1"/>
  <c r="K19" i="51"/>
  <c r="L65" i="52" s="1"/>
  <c r="L19" i="51"/>
  <c r="M65" i="52" s="1"/>
  <c r="M19" i="51"/>
  <c r="N65" i="52" s="1"/>
  <c r="N19" i="51"/>
  <c r="O65" i="52" s="1"/>
  <c r="O19" i="51"/>
  <c r="P65" i="52" s="1"/>
  <c r="P19" i="51"/>
  <c r="Q65" i="52" s="1"/>
  <c r="Q19" i="51"/>
  <c r="R65" i="52" s="1"/>
  <c r="R19" i="51"/>
  <c r="S65" i="52" s="1"/>
  <c r="S19" i="51"/>
  <c r="T65" i="52" s="1"/>
  <c r="T19" i="51"/>
  <c r="U65" i="52" s="1"/>
  <c r="U19" i="51"/>
  <c r="V65" i="52" s="1"/>
  <c r="B20" i="51"/>
  <c r="C66" i="52" s="1"/>
  <c r="C20" i="51"/>
  <c r="D66" i="52" s="1"/>
  <c r="D20" i="51"/>
  <c r="E66" i="52" s="1"/>
  <c r="E20" i="51"/>
  <c r="F66" i="52" s="1"/>
  <c r="F20" i="51"/>
  <c r="G66" i="52" s="1"/>
  <c r="G20" i="51"/>
  <c r="H66" i="52" s="1"/>
  <c r="H20" i="51"/>
  <c r="I66" i="52" s="1"/>
  <c r="I20" i="51"/>
  <c r="J66" i="52" s="1"/>
  <c r="J20" i="51"/>
  <c r="K66" i="52" s="1"/>
  <c r="K20" i="51"/>
  <c r="L66" i="52" s="1"/>
  <c r="L20" i="51"/>
  <c r="M66" i="52" s="1"/>
  <c r="M20" i="51"/>
  <c r="N66" i="52" s="1"/>
  <c r="N20" i="51"/>
  <c r="O66" i="52" s="1"/>
  <c r="O20" i="51"/>
  <c r="P66" i="52" s="1"/>
  <c r="P20" i="51"/>
  <c r="Q66" i="52" s="1"/>
  <c r="Q20" i="51"/>
  <c r="R66" i="52" s="1"/>
  <c r="R20" i="51"/>
  <c r="S66" i="52" s="1"/>
  <c r="S20" i="51"/>
  <c r="T66" i="52" s="1"/>
  <c r="T20" i="51"/>
  <c r="U66" i="52" s="1"/>
  <c r="U20" i="51"/>
  <c r="V66" i="52" s="1"/>
  <c r="B21" i="51"/>
  <c r="C67" i="52" s="1"/>
  <c r="C21" i="51"/>
  <c r="D67" i="52" s="1"/>
  <c r="D21" i="51"/>
  <c r="E67" i="52" s="1"/>
  <c r="E21" i="51"/>
  <c r="F67" i="52" s="1"/>
  <c r="F21" i="51"/>
  <c r="G67" i="52" s="1"/>
  <c r="G21" i="51"/>
  <c r="H67" i="52" s="1"/>
  <c r="H21" i="51"/>
  <c r="I67" i="52" s="1"/>
  <c r="I21" i="51"/>
  <c r="J67" i="52" s="1"/>
  <c r="J21" i="51"/>
  <c r="K67" i="52" s="1"/>
  <c r="K21" i="51"/>
  <c r="L67" i="52" s="1"/>
  <c r="L21" i="51"/>
  <c r="M67" i="52" s="1"/>
  <c r="M21" i="51"/>
  <c r="N67" i="52" s="1"/>
  <c r="N21" i="51"/>
  <c r="O67" i="52" s="1"/>
  <c r="O21" i="51"/>
  <c r="P67" i="52" s="1"/>
  <c r="P21" i="51"/>
  <c r="Q67" i="52" s="1"/>
  <c r="Q21" i="51"/>
  <c r="R67" i="52" s="1"/>
  <c r="R21" i="51"/>
  <c r="S67" i="52" s="1"/>
  <c r="S21" i="51"/>
  <c r="T67" i="52" s="1"/>
  <c r="T21" i="51"/>
  <c r="U67" i="52" s="1"/>
  <c r="U21" i="51"/>
  <c r="V67" i="52" s="1"/>
  <c r="B22" i="51"/>
  <c r="C68" i="52" s="1"/>
  <c r="C22" i="51"/>
  <c r="D68" i="52" s="1"/>
  <c r="D22" i="51"/>
  <c r="E68" i="52" s="1"/>
  <c r="E22" i="51"/>
  <c r="F68" i="52" s="1"/>
  <c r="F22" i="51"/>
  <c r="G68" i="52" s="1"/>
  <c r="G22" i="51"/>
  <c r="H68" i="52" s="1"/>
  <c r="H22" i="51"/>
  <c r="I68" i="52" s="1"/>
  <c r="I22" i="51"/>
  <c r="J68" i="52" s="1"/>
  <c r="J22" i="51"/>
  <c r="K68" i="52" s="1"/>
  <c r="K22" i="51"/>
  <c r="L68" i="52" s="1"/>
  <c r="L22" i="51"/>
  <c r="M68" i="52" s="1"/>
  <c r="M22" i="51"/>
  <c r="N68" i="52" s="1"/>
  <c r="N22" i="51"/>
  <c r="O68" i="52" s="1"/>
  <c r="O22" i="51"/>
  <c r="P68" i="52" s="1"/>
  <c r="P22" i="51"/>
  <c r="Q68" i="52" s="1"/>
  <c r="Q22" i="51"/>
  <c r="R68" i="52" s="1"/>
  <c r="R22" i="51"/>
  <c r="S68" i="52" s="1"/>
  <c r="S22" i="51"/>
  <c r="T68" i="52" s="1"/>
  <c r="T22" i="51"/>
  <c r="U68" i="52" s="1"/>
  <c r="U22" i="51"/>
  <c r="V68" i="52" s="1"/>
  <c r="B23" i="51"/>
  <c r="C69" i="52" s="1"/>
  <c r="C23" i="51"/>
  <c r="D69" i="52" s="1"/>
  <c r="D23" i="51"/>
  <c r="E69" i="52" s="1"/>
  <c r="E23" i="51"/>
  <c r="F69" i="52" s="1"/>
  <c r="F23" i="51"/>
  <c r="G69" i="52" s="1"/>
  <c r="G23" i="51"/>
  <c r="H69" i="52" s="1"/>
  <c r="H23" i="51"/>
  <c r="I69" i="52" s="1"/>
  <c r="I23" i="51"/>
  <c r="J69" i="52" s="1"/>
  <c r="J23" i="51"/>
  <c r="K69" i="52" s="1"/>
  <c r="K23" i="51"/>
  <c r="L69" i="52" s="1"/>
  <c r="L23" i="51"/>
  <c r="M69" i="52" s="1"/>
  <c r="M23" i="51"/>
  <c r="N69" i="52" s="1"/>
  <c r="N23" i="51"/>
  <c r="O69" i="52" s="1"/>
  <c r="O23" i="51"/>
  <c r="P69" i="52" s="1"/>
  <c r="P23" i="51"/>
  <c r="Q69" i="52" s="1"/>
  <c r="Q23" i="51"/>
  <c r="R69" i="52" s="1"/>
  <c r="R23" i="51"/>
  <c r="S69" i="52" s="1"/>
  <c r="S23" i="51"/>
  <c r="T69" i="52" s="1"/>
  <c r="T23" i="51"/>
  <c r="U69" i="52" s="1"/>
  <c r="U23" i="51"/>
  <c r="V69" i="52" s="1"/>
  <c r="B24" i="51"/>
  <c r="C70" i="52" s="1"/>
  <c r="C24" i="51"/>
  <c r="D70" i="52" s="1"/>
  <c r="D24" i="51"/>
  <c r="E70" i="52" s="1"/>
  <c r="E24" i="51"/>
  <c r="F70" i="52" s="1"/>
  <c r="F24" i="51"/>
  <c r="G70" i="52" s="1"/>
  <c r="G24" i="51"/>
  <c r="H70" i="52" s="1"/>
  <c r="H24" i="51"/>
  <c r="I70" i="52" s="1"/>
  <c r="I24" i="51"/>
  <c r="J70" i="52" s="1"/>
  <c r="J24" i="51"/>
  <c r="K70" i="52" s="1"/>
  <c r="K24" i="51"/>
  <c r="L70" i="52" s="1"/>
  <c r="L24" i="51"/>
  <c r="M70" i="52" s="1"/>
  <c r="M24" i="51"/>
  <c r="N70" i="52" s="1"/>
  <c r="N24" i="51"/>
  <c r="O70" i="52" s="1"/>
  <c r="O24" i="51"/>
  <c r="P70" i="52" s="1"/>
  <c r="P24" i="51"/>
  <c r="Q70" i="52" s="1"/>
  <c r="Q24" i="51"/>
  <c r="R70" i="52" s="1"/>
  <c r="R24" i="51"/>
  <c r="S70" i="52" s="1"/>
  <c r="S24" i="51"/>
  <c r="T70" i="52" s="1"/>
  <c r="T24" i="51"/>
  <c r="U70" i="52" s="1"/>
  <c r="U24" i="51"/>
  <c r="V70" i="52" s="1"/>
  <c r="B25" i="51"/>
  <c r="C71" i="52" s="1"/>
  <c r="C25" i="51"/>
  <c r="D71" i="52" s="1"/>
  <c r="D25" i="51"/>
  <c r="E71" i="52" s="1"/>
  <c r="E25" i="51"/>
  <c r="F71" i="52" s="1"/>
  <c r="F25" i="51"/>
  <c r="G71" i="52" s="1"/>
  <c r="G25" i="51"/>
  <c r="H71" i="52" s="1"/>
  <c r="H25" i="51"/>
  <c r="I71" i="52" s="1"/>
  <c r="I25" i="51"/>
  <c r="J71" i="52" s="1"/>
  <c r="J25" i="51"/>
  <c r="K71" i="52" s="1"/>
  <c r="K25" i="51"/>
  <c r="L71" i="52" s="1"/>
  <c r="L25" i="51"/>
  <c r="M71" i="52" s="1"/>
  <c r="M25" i="51"/>
  <c r="N71" i="52" s="1"/>
  <c r="N25" i="51"/>
  <c r="O71" i="52" s="1"/>
  <c r="O25" i="51"/>
  <c r="P71" i="52" s="1"/>
  <c r="P25" i="51"/>
  <c r="Q71" i="52" s="1"/>
  <c r="Q25" i="51"/>
  <c r="R71" i="52" s="1"/>
  <c r="R25" i="51"/>
  <c r="S71" i="52" s="1"/>
  <c r="S25" i="51"/>
  <c r="T71" i="52" s="1"/>
  <c r="T25" i="51"/>
  <c r="U71" i="52" s="1"/>
  <c r="U25" i="51"/>
  <c r="V71" i="52" s="1"/>
  <c r="B26" i="51"/>
  <c r="C72" i="52" s="1"/>
  <c r="C26" i="51"/>
  <c r="D72" i="52" s="1"/>
  <c r="D26" i="51"/>
  <c r="E72" i="52" s="1"/>
  <c r="E26" i="51"/>
  <c r="F72" i="52" s="1"/>
  <c r="F26" i="51"/>
  <c r="G72" i="52" s="1"/>
  <c r="G26" i="51"/>
  <c r="H72" i="52" s="1"/>
  <c r="H26" i="51"/>
  <c r="I72" i="52" s="1"/>
  <c r="I26" i="51"/>
  <c r="J72" i="52" s="1"/>
  <c r="J26" i="51"/>
  <c r="K72" i="52" s="1"/>
  <c r="K26" i="51"/>
  <c r="L72" i="52" s="1"/>
  <c r="L26" i="51"/>
  <c r="M72" i="52" s="1"/>
  <c r="M26" i="51"/>
  <c r="N72" i="52" s="1"/>
  <c r="N26" i="51"/>
  <c r="O72" i="52" s="1"/>
  <c r="O26" i="51"/>
  <c r="P72" i="52" s="1"/>
  <c r="P26" i="51"/>
  <c r="Q72" i="52" s="1"/>
  <c r="Q26" i="51"/>
  <c r="R72" i="52" s="1"/>
  <c r="R26" i="51"/>
  <c r="S72" i="52" s="1"/>
  <c r="S26" i="51"/>
  <c r="T72" i="52" s="1"/>
  <c r="T26" i="51"/>
  <c r="U72" i="52" s="1"/>
  <c r="U26" i="51"/>
  <c r="V72" i="52" s="1"/>
  <c r="B27" i="51"/>
  <c r="C73" i="52" s="1"/>
  <c r="C27" i="51"/>
  <c r="D73" i="52" s="1"/>
  <c r="D27" i="51"/>
  <c r="E73" i="52" s="1"/>
  <c r="E27" i="51"/>
  <c r="F73" i="52" s="1"/>
  <c r="F27" i="51"/>
  <c r="G73" i="52" s="1"/>
  <c r="G27" i="51"/>
  <c r="H73" i="52" s="1"/>
  <c r="H27" i="51"/>
  <c r="I73" i="52" s="1"/>
  <c r="I27" i="51"/>
  <c r="J73" i="52" s="1"/>
  <c r="J27" i="51"/>
  <c r="K73" i="52" s="1"/>
  <c r="K27" i="51"/>
  <c r="L73" i="52" s="1"/>
  <c r="L27" i="51"/>
  <c r="M73" i="52" s="1"/>
  <c r="M27" i="51"/>
  <c r="N73" i="52" s="1"/>
  <c r="N27" i="51"/>
  <c r="O73" i="52" s="1"/>
  <c r="O27" i="51"/>
  <c r="P73" i="52" s="1"/>
  <c r="P27" i="51"/>
  <c r="Q73" i="52" s="1"/>
  <c r="Q27" i="51"/>
  <c r="R73" i="52" s="1"/>
  <c r="R27" i="51"/>
  <c r="S73" i="52" s="1"/>
  <c r="S27" i="51"/>
  <c r="T73" i="52" s="1"/>
  <c r="T27" i="51"/>
  <c r="U73" i="52" s="1"/>
  <c r="U27" i="51"/>
  <c r="V73" i="52" s="1"/>
  <c r="B28" i="51"/>
  <c r="C74" i="52" s="1"/>
  <c r="C28" i="51"/>
  <c r="D74" i="52" s="1"/>
  <c r="D28" i="51"/>
  <c r="E74" i="52" s="1"/>
  <c r="E28" i="51"/>
  <c r="F74" i="52" s="1"/>
  <c r="F28" i="51"/>
  <c r="G74" i="52" s="1"/>
  <c r="G28" i="51"/>
  <c r="H74" i="52" s="1"/>
  <c r="H28" i="51"/>
  <c r="I74" i="52" s="1"/>
  <c r="I28" i="51"/>
  <c r="J74" i="52" s="1"/>
  <c r="J28" i="51"/>
  <c r="K74" i="52" s="1"/>
  <c r="K28" i="51"/>
  <c r="L74" i="52" s="1"/>
  <c r="L28" i="51"/>
  <c r="M74" i="52" s="1"/>
  <c r="M28" i="51"/>
  <c r="N74" i="52" s="1"/>
  <c r="N28" i="51"/>
  <c r="O74" i="52" s="1"/>
  <c r="O28" i="51"/>
  <c r="P74" i="52" s="1"/>
  <c r="P28" i="51"/>
  <c r="Q74" i="52" s="1"/>
  <c r="Q28" i="51"/>
  <c r="R74" i="52" s="1"/>
  <c r="R28" i="51"/>
  <c r="S74" i="52" s="1"/>
  <c r="S28" i="51"/>
  <c r="T74" i="52" s="1"/>
  <c r="T28" i="51"/>
  <c r="U74" i="52" s="1"/>
  <c r="U28" i="51"/>
  <c r="V74" i="52" s="1"/>
  <c r="B29" i="51"/>
  <c r="C75" i="52" s="1"/>
  <c r="C29" i="51"/>
  <c r="D75" i="52" s="1"/>
  <c r="D29" i="51"/>
  <c r="E75" i="52" s="1"/>
  <c r="E29" i="51"/>
  <c r="F75" i="52" s="1"/>
  <c r="F29" i="51"/>
  <c r="G75" i="52" s="1"/>
  <c r="G29" i="51"/>
  <c r="H75" i="52" s="1"/>
  <c r="H29" i="51"/>
  <c r="I75" i="52" s="1"/>
  <c r="I29" i="51"/>
  <c r="J75" i="52" s="1"/>
  <c r="J29" i="51"/>
  <c r="K75" i="52" s="1"/>
  <c r="K29" i="51"/>
  <c r="L75" i="52" s="1"/>
  <c r="L29" i="51"/>
  <c r="M75" i="52" s="1"/>
  <c r="M29" i="51"/>
  <c r="N75" i="52" s="1"/>
  <c r="N29" i="51"/>
  <c r="O75" i="52" s="1"/>
  <c r="O29" i="51"/>
  <c r="P75" i="52" s="1"/>
  <c r="P29" i="51"/>
  <c r="Q75" i="52" s="1"/>
  <c r="Q29" i="51"/>
  <c r="R75" i="52" s="1"/>
  <c r="R29" i="51"/>
  <c r="S75" i="52" s="1"/>
  <c r="S29" i="51"/>
  <c r="T75" i="52" s="1"/>
  <c r="T29" i="51"/>
  <c r="U75" i="52" s="1"/>
  <c r="U29" i="51"/>
  <c r="V75" i="52" s="1"/>
  <c r="B30" i="51"/>
  <c r="C76" i="52" s="1"/>
  <c r="C30" i="51"/>
  <c r="D76" i="52" s="1"/>
  <c r="D30" i="51"/>
  <c r="E76" i="52" s="1"/>
  <c r="E30" i="51"/>
  <c r="F76" i="52" s="1"/>
  <c r="F30" i="51"/>
  <c r="G76" i="52" s="1"/>
  <c r="G30" i="51"/>
  <c r="H76" i="52" s="1"/>
  <c r="H30" i="51"/>
  <c r="I76" i="52" s="1"/>
  <c r="I30" i="51"/>
  <c r="J76" i="52" s="1"/>
  <c r="J30" i="51"/>
  <c r="K76" i="52" s="1"/>
  <c r="K30" i="51"/>
  <c r="L76" i="52" s="1"/>
  <c r="L30" i="51"/>
  <c r="M76" i="52" s="1"/>
  <c r="M30" i="51"/>
  <c r="N76" i="52" s="1"/>
  <c r="N30" i="51"/>
  <c r="O76" i="52" s="1"/>
  <c r="O30" i="51"/>
  <c r="P76" i="52" s="1"/>
  <c r="P30" i="51"/>
  <c r="Q76" i="52" s="1"/>
  <c r="Q30" i="51"/>
  <c r="R76" i="52" s="1"/>
  <c r="R30" i="51"/>
  <c r="S76" i="52" s="1"/>
  <c r="S30" i="51"/>
  <c r="T76" i="52" s="1"/>
  <c r="T30" i="51"/>
  <c r="U76" i="52" s="1"/>
  <c r="U30" i="51"/>
  <c r="V76" i="52" s="1"/>
  <c r="C5" i="51"/>
  <c r="D51" i="52" s="1"/>
  <c r="D5" i="51"/>
  <c r="E51" i="52" s="1"/>
  <c r="E5" i="51"/>
  <c r="F51" i="52" s="1"/>
  <c r="F5" i="51"/>
  <c r="G51" i="52" s="1"/>
  <c r="G5" i="51"/>
  <c r="H51" i="52" s="1"/>
  <c r="H5" i="51"/>
  <c r="I51" i="52" s="1"/>
  <c r="I5" i="51"/>
  <c r="J51" i="52" s="1"/>
  <c r="J5" i="51"/>
  <c r="K51" i="52" s="1"/>
  <c r="K5" i="51"/>
  <c r="L51" i="52" s="1"/>
  <c r="L5" i="51"/>
  <c r="M51" i="52" s="1"/>
  <c r="M5" i="51"/>
  <c r="N51" i="52" s="1"/>
  <c r="N5" i="51"/>
  <c r="O51" i="52" s="1"/>
  <c r="O5" i="51"/>
  <c r="P51" i="52" s="1"/>
  <c r="P5" i="51"/>
  <c r="Q51" i="52" s="1"/>
  <c r="Q5" i="51"/>
  <c r="R51" i="52" s="1"/>
  <c r="R5" i="51"/>
  <c r="S51" i="52" s="1"/>
  <c r="S5" i="51"/>
  <c r="T51" i="52" s="1"/>
  <c r="T5" i="51"/>
  <c r="U51" i="52" s="1"/>
  <c r="U5" i="51"/>
  <c r="V51" i="52" s="1"/>
  <c r="B5" i="51"/>
  <c r="C51" i="52" s="1"/>
  <c r="B6" i="49"/>
  <c r="C83" i="52" s="1"/>
  <c r="C6" i="49"/>
  <c r="D83" i="52" s="1"/>
  <c r="D6" i="49"/>
  <c r="E83" i="52" s="1"/>
  <c r="E6" i="49"/>
  <c r="F83" i="52" s="1"/>
  <c r="F6" i="49"/>
  <c r="G83" i="52" s="1"/>
  <c r="G6" i="49"/>
  <c r="H83" i="52" s="1"/>
  <c r="H6" i="49"/>
  <c r="I83" i="52" s="1"/>
  <c r="I6" i="49"/>
  <c r="J83" i="52" s="1"/>
  <c r="J6" i="49"/>
  <c r="K83" i="52" s="1"/>
  <c r="K6" i="49"/>
  <c r="L83" i="52" s="1"/>
  <c r="L6" i="49"/>
  <c r="M83" i="52" s="1"/>
  <c r="M6" i="49"/>
  <c r="N83" i="52" s="1"/>
  <c r="N6" i="49"/>
  <c r="O83" i="52" s="1"/>
  <c r="O6" i="49"/>
  <c r="P83" i="52" s="1"/>
  <c r="P6" i="49"/>
  <c r="Q83" i="52" s="1"/>
  <c r="Q6" i="49"/>
  <c r="R83" i="52" s="1"/>
  <c r="R6" i="49"/>
  <c r="S83" i="52" s="1"/>
  <c r="S6" i="49"/>
  <c r="T83" i="52" s="1"/>
  <c r="T6" i="49"/>
  <c r="U83" i="52" s="1"/>
  <c r="U6" i="49"/>
  <c r="V83" i="52" s="1"/>
  <c r="B7" i="49"/>
  <c r="C84" i="52" s="1"/>
  <c r="C7" i="49"/>
  <c r="D84" i="52" s="1"/>
  <c r="D7" i="49"/>
  <c r="E84" i="52" s="1"/>
  <c r="E7" i="49"/>
  <c r="F84" i="52" s="1"/>
  <c r="F7" i="49"/>
  <c r="G84" i="52" s="1"/>
  <c r="G7" i="49"/>
  <c r="H84" i="52" s="1"/>
  <c r="H7" i="49"/>
  <c r="I84" i="52" s="1"/>
  <c r="I7" i="49"/>
  <c r="J84" i="52" s="1"/>
  <c r="J7" i="49"/>
  <c r="K84" i="52" s="1"/>
  <c r="K7" i="49"/>
  <c r="L84" i="52" s="1"/>
  <c r="L7" i="49"/>
  <c r="M84" i="52" s="1"/>
  <c r="M7" i="49"/>
  <c r="N84" i="52" s="1"/>
  <c r="N7" i="49"/>
  <c r="O84" i="52" s="1"/>
  <c r="O7" i="49"/>
  <c r="P84" i="52" s="1"/>
  <c r="P7" i="49"/>
  <c r="Q84" i="52" s="1"/>
  <c r="Q7" i="49"/>
  <c r="R84" i="52" s="1"/>
  <c r="R7" i="49"/>
  <c r="S84" i="52" s="1"/>
  <c r="S7" i="49"/>
  <c r="T84" i="52" s="1"/>
  <c r="T7" i="49"/>
  <c r="U84" i="52" s="1"/>
  <c r="U7" i="49"/>
  <c r="V84" i="52" s="1"/>
  <c r="B8" i="49"/>
  <c r="C85" i="52" s="1"/>
  <c r="C8" i="49"/>
  <c r="D85" i="52" s="1"/>
  <c r="D8" i="49"/>
  <c r="E85" i="52" s="1"/>
  <c r="E8" i="49"/>
  <c r="F85" i="52" s="1"/>
  <c r="F8" i="49"/>
  <c r="G85" i="52" s="1"/>
  <c r="G8" i="49"/>
  <c r="H85" i="52" s="1"/>
  <c r="H8" i="49"/>
  <c r="I85" i="52" s="1"/>
  <c r="I8" i="49"/>
  <c r="J85" i="52" s="1"/>
  <c r="J8" i="49"/>
  <c r="K85" i="52" s="1"/>
  <c r="K8" i="49"/>
  <c r="L85" i="52" s="1"/>
  <c r="L8" i="49"/>
  <c r="M85" i="52" s="1"/>
  <c r="M8" i="49"/>
  <c r="N85" i="52" s="1"/>
  <c r="N8" i="49"/>
  <c r="O85" i="52" s="1"/>
  <c r="O8" i="49"/>
  <c r="P85" i="52" s="1"/>
  <c r="P8" i="49"/>
  <c r="Q85" i="52" s="1"/>
  <c r="Q8" i="49"/>
  <c r="R85" i="52" s="1"/>
  <c r="R8" i="49"/>
  <c r="S85" i="52" s="1"/>
  <c r="S8" i="49"/>
  <c r="T85" i="52" s="1"/>
  <c r="T8" i="49"/>
  <c r="U85" i="52" s="1"/>
  <c r="U8" i="49"/>
  <c r="V85" i="52" s="1"/>
  <c r="B9" i="49"/>
  <c r="C86" i="52" s="1"/>
  <c r="C9" i="49"/>
  <c r="D86" i="52" s="1"/>
  <c r="D9" i="49"/>
  <c r="E86" i="52" s="1"/>
  <c r="E9" i="49"/>
  <c r="F86" i="52" s="1"/>
  <c r="F9" i="49"/>
  <c r="G86" i="52" s="1"/>
  <c r="G9" i="49"/>
  <c r="H86" i="52" s="1"/>
  <c r="H9" i="49"/>
  <c r="I86" i="52" s="1"/>
  <c r="I9" i="49"/>
  <c r="J86" i="52" s="1"/>
  <c r="J9" i="49"/>
  <c r="K86" i="52" s="1"/>
  <c r="K9" i="49"/>
  <c r="L86" i="52" s="1"/>
  <c r="L9" i="49"/>
  <c r="M86" i="52" s="1"/>
  <c r="M9" i="49"/>
  <c r="N86" i="52" s="1"/>
  <c r="N9" i="49"/>
  <c r="O86" i="52" s="1"/>
  <c r="O9" i="49"/>
  <c r="P86" i="52" s="1"/>
  <c r="P9" i="49"/>
  <c r="Q86" i="52" s="1"/>
  <c r="Q9" i="49"/>
  <c r="R86" i="52" s="1"/>
  <c r="R9" i="49"/>
  <c r="S86" i="52" s="1"/>
  <c r="S9" i="49"/>
  <c r="T86" i="52" s="1"/>
  <c r="T9" i="49"/>
  <c r="U86" i="52" s="1"/>
  <c r="U9" i="49"/>
  <c r="V86" i="52" s="1"/>
  <c r="B10" i="49"/>
  <c r="C87" i="52" s="1"/>
  <c r="C10" i="49"/>
  <c r="D87" i="52" s="1"/>
  <c r="D10" i="49"/>
  <c r="E87" i="52" s="1"/>
  <c r="E10" i="49"/>
  <c r="F87" i="52" s="1"/>
  <c r="F10" i="49"/>
  <c r="G87" i="52" s="1"/>
  <c r="G10" i="49"/>
  <c r="H87" i="52" s="1"/>
  <c r="H10" i="49"/>
  <c r="I87" i="52" s="1"/>
  <c r="I10" i="49"/>
  <c r="J87" i="52" s="1"/>
  <c r="J10" i="49"/>
  <c r="K87" i="52" s="1"/>
  <c r="K10" i="49"/>
  <c r="L87" i="52" s="1"/>
  <c r="L10" i="49"/>
  <c r="M87" i="52" s="1"/>
  <c r="M10" i="49"/>
  <c r="N87" i="52" s="1"/>
  <c r="N10" i="49"/>
  <c r="O87" i="52" s="1"/>
  <c r="O10" i="49"/>
  <c r="P87" i="52" s="1"/>
  <c r="P10" i="49"/>
  <c r="Q87" i="52" s="1"/>
  <c r="Q10" i="49"/>
  <c r="R87" i="52" s="1"/>
  <c r="R10" i="49"/>
  <c r="S87" i="52" s="1"/>
  <c r="S10" i="49"/>
  <c r="T87" i="52" s="1"/>
  <c r="T10" i="49"/>
  <c r="U87" i="52" s="1"/>
  <c r="U10" i="49"/>
  <c r="V87" i="52" s="1"/>
  <c r="B11" i="49"/>
  <c r="C88" i="52" s="1"/>
  <c r="C11" i="49"/>
  <c r="D88" i="52" s="1"/>
  <c r="D11" i="49"/>
  <c r="E88" i="52" s="1"/>
  <c r="E11" i="49"/>
  <c r="F88" i="52" s="1"/>
  <c r="F11" i="49"/>
  <c r="G88" i="52" s="1"/>
  <c r="G11" i="49"/>
  <c r="H88" i="52" s="1"/>
  <c r="H11" i="49"/>
  <c r="I88" i="52" s="1"/>
  <c r="I11" i="49"/>
  <c r="J88" i="52" s="1"/>
  <c r="J11" i="49"/>
  <c r="K88" i="52" s="1"/>
  <c r="K11" i="49"/>
  <c r="L88" i="52" s="1"/>
  <c r="L11" i="49"/>
  <c r="M88" i="52" s="1"/>
  <c r="M11" i="49"/>
  <c r="N88" i="52" s="1"/>
  <c r="N11" i="49"/>
  <c r="O88" i="52" s="1"/>
  <c r="O11" i="49"/>
  <c r="P88" i="52" s="1"/>
  <c r="P11" i="49"/>
  <c r="Q88" i="52" s="1"/>
  <c r="Q11" i="49"/>
  <c r="R88" i="52" s="1"/>
  <c r="R11" i="49"/>
  <c r="S88" i="52" s="1"/>
  <c r="S11" i="49"/>
  <c r="T88" i="52" s="1"/>
  <c r="T11" i="49"/>
  <c r="U88" i="52" s="1"/>
  <c r="U11" i="49"/>
  <c r="V88" i="52" s="1"/>
  <c r="B12" i="49"/>
  <c r="C89" i="52" s="1"/>
  <c r="C12" i="49"/>
  <c r="D89" i="52" s="1"/>
  <c r="D12" i="49"/>
  <c r="E89" i="52" s="1"/>
  <c r="E12" i="49"/>
  <c r="F89" i="52" s="1"/>
  <c r="F12" i="49"/>
  <c r="G89" i="52" s="1"/>
  <c r="G12" i="49"/>
  <c r="H89" i="52" s="1"/>
  <c r="H12" i="49"/>
  <c r="I89" i="52" s="1"/>
  <c r="I12" i="49"/>
  <c r="J89" i="52" s="1"/>
  <c r="J12" i="49"/>
  <c r="K89" i="52" s="1"/>
  <c r="K12" i="49"/>
  <c r="L89" i="52" s="1"/>
  <c r="L12" i="49"/>
  <c r="M89" i="52" s="1"/>
  <c r="M12" i="49"/>
  <c r="N89" i="52" s="1"/>
  <c r="N12" i="49"/>
  <c r="O89" i="52" s="1"/>
  <c r="O12" i="49"/>
  <c r="P89" i="52" s="1"/>
  <c r="P12" i="49"/>
  <c r="Q89" i="52" s="1"/>
  <c r="Q12" i="49"/>
  <c r="R89" i="52" s="1"/>
  <c r="R12" i="49"/>
  <c r="S89" i="52" s="1"/>
  <c r="S12" i="49"/>
  <c r="T89" i="52" s="1"/>
  <c r="T12" i="49"/>
  <c r="U89" i="52" s="1"/>
  <c r="U12" i="49"/>
  <c r="V89" i="52" s="1"/>
  <c r="B13" i="49"/>
  <c r="C90" i="52" s="1"/>
  <c r="C13" i="49"/>
  <c r="D90" i="52" s="1"/>
  <c r="D13" i="49"/>
  <c r="E90" i="52" s="1"/>
  <c r="E13" i="49"/>
  <c r="F90" i="52" s="1"/>
  <c r="F13" i="49"/>
  <c r="G90" i="52" s="1"/>
  <c r="G13" i="49"/>
  <c r="H90" i="52" s="1"/>
  <c r="H13" i="49"/>
  <c r="I90" i="52" s="1"/>
  <c r="I13" i="49"/>
  <c r="J90" i="52" s="1"/>
  <c r="J13" i="49"/>
  <c r="K90" i="52" s="1"/>
  <c r="K13" i="49"/>
  <c r="L90" i="52" s="1"/>
  <c r="L13" i="49"/>
  <c r="M90" i="52" s="1"/>
  <c r="M13" i="49"/>
  <c r="N90" i="52" s="1"/>
  <c r="N13" i="49"/>
  <c r="O90" i="52" s="1"/>
  <c r="O13" i="49"/>
  <c r="P90" i="52" s="1"/>
  <c r="P13" i="49"/>
  <c r="Q90" i="52" s="1"/>
  <c r="Q13" i="49"/>
  <c r="R90" i="52" s="1"/>
  <c r="R13" i="49"/>
  <c r="S90" i="52" s="1"/>
  <c r="S13" i="49"/>
  <c r="T90" i="52" s="1"/>
  <c r="T13" i="49"/>
  <c r="U90" i="52" s="1"/>
  <c r="U13" i="49"/>
  <c r="V90" i="52" s="1"/>
  <c r="B14" i="49"/>
  <c r="C91" i="52" s="1"/>
  <c r="C14" i="49"/>
  <c r="D91" i="52" s="1"/>
  <c r="D14" i="49"/>
  <c r="E91" i="52" s="1"/>
  <c r="E14" i="49"/>
  <c r="F91" i="52" s="1"/>
  <c r="F14" i="49"/>
  <c r="G91" i="52" s="1"/>
  <c r="G14" i="49"/>
  <c r="H91" i="52" s="1"/>
  <c r="H14" i="49"/>
  <c r="I91" i="52" s="1"/>
  <c r="I14" i="49"/>
  <c r="J91" i="52" s="1"/>
  <c r="J14" i="49"/>
  <c r="K91" i="52" s="1"/>
  <c r="K14" i="49"/>
  <c r="L91" i="52" s="1"/>
  <c r="L14" i="49"/>
  <c r="M91" i="52" s="1"/>
  <c r="M14" i="49"/>
  <c r="N91" i="52" s="1"/>
  <c r="N14" i="49"/>
  <c r="O91" i="52" s="1"/>
  <c r="O14" i="49"/>
  <c r="P91" i="52" s="1"/>
  <c r="P14" i="49"/>
  <c r="Q91" i="52" s="1"/>
  <c r="Q14" i="49"/>
  <c r="R91" i="52" s="1"/>
  <c r="R14" i="49"/>
  <c r="S91" i="52" s="1"/>
  <c r="S14" i="49"/>
  <c r="T91" i="52" s="1"/>
  <c r="T14" i="49"/>
  <c r="U91" i="52" s="1"/>
  <c r="U14" i="49"/>
  <c r="V91" i="52" s="1"/>
  <c r="B15" i="49"/>
  <c r="C92" i="52" s="1"/>
  <c r="C15" i="49"/>
  <c r="D92" i="52" s="1"/>
  <c r="D15" i="49"/>
  <c r="E92" i="52" s="1"/>
  <c r="E15" i="49"/>
  <c r="F92" i="52" s="1"/>
  <c r="F15" i="49"/>
  <c r="G92" i="52" s="1"/>
  <c r="G15" i="49"/>
  <c r="H92" i="52" s="1"/>
  <c r="H15" i="49"/>
  <c r="I92" i="52" s="1"/>
  <c r="I15" i="49"/>
  <c r="J92" i="52" s="1"/>
  <c r="J15" i="49"/>
  <c r="K92" i="52" s="1"/>
  <c r="K15" i="49"/>
  <c r="L92" i="52" s="1"/>
  <c r="L15" i="49"/>
  <c r="M92" i="52" s="1"/>
  <c r="M15" i="49"/>
  <c r="N92" i="52" s="1"/>
  <c r="N15" i="49"/>
  <c r="O92" i="52" s="1"/>
  <c r="O15" i="49"/>
  <c r="P92" i="52" s="1"/>
  <c r="P15" i="49"/>
  <c r="Q92" i="52" s="1"/>
  <c r="Q15" i="49"/>
  <c r="R92" i="52" s="1"/>
  <c r="R15" i="49"/>
  <c r="S92" i="52" s="1"/>
  <c r="S15" i="49"/>
  <c r="T92" i="52" s="1"/>
  <c r="T15" i="49"/>
  <c r="U92" i="52" s="1"/>
  <c r="U15" i="49"/>
  <c r="V92" i="52" s="1"/>
  <c r="B16" i="49"/>
  <c r="C93" i="52" s="1"/>
  <c r="C16" i="49"/>
  <c r="D93" i="52" s="1"/>
  <c r="D16" i="49"/>
  <c r="E93" i="52" s="1"/>
  <c r="E16" i="49"/>
  <c r="F93" i="52" s="1"/>
  <c r="F16" i="49"/>
  <c r="G93" i="52" s="1"/>
  <c r="G16" i="49"/>
  <c r="H93" i="52" s="1"/>
  <c r="H16" i="49"/>
  <c r="I93" i="52" s="1"/>
  <c r="I16" i="49"/>
  <c r="J93" i="52" s="1"/>
  <c r="J16" i="49"/>
  <c r="K93" i="52" s="1"/>
  <c r="K16" i="49"/>
  <c r="L93" i="52" s="1"/>
  <c r="L16" i="49"/>
  <c r="M93" i="52" s="1"/>
  <c r="M16" i="49"/>
  <c r="N93" i="52" s="1"/>
  <c r="N16" i="49"/>
  <c r="O93" i="52" s="1"/>
  <c r="O16" i="49"/>
  <c r="P93" i="52" s="1"/>
  <c r="P16" i="49"/>
  <c r="Q93" i="52" s="1"/>
  <c r="Q16" i="49"/>
  <c r="R93" i="52" s="1"/>
  <c r="R16" i="49"/>
  <c r="S93" i="52" s="1"/>
  <c r="S16" i="49"/>
  <c r="T93" i="52" s="1"/>
  <c r="T16" i="49"/>
  <c r="U93" i="52" s="1"/>
  <c r="U16" i="49"/>
  <c r="V93" i="52" s="1"/>
  <c r="B17" i="49"/>
  <c r="C94" i="52" s="1"/>
  <c r="C17" i="49"/>
  <c r="D94" i="52" s="1"/>
  <c r="D17" i="49"/>
  <c r="E94" i="52" s="1"/>
  <c r="E17" i="49"/>
  <c r="F94" i="52" s="1"/>
  <c r="F17" i="49"/>
  <c r="G94" i="52" s="1"/>
  <c r="G17" i="49"/>
  <c r="H94" i="52" s="1"/>
  <c r="H17" i="49"/>
  <c r="I94" i="52" s="1"/>
  <c r="I17" i="49"/>
  <c r="J94" i="52" s="1"/>
  <c r="J17" i="49"/>
  <c r="K94" i="52" s="1"/>
  <c r="K17" i="49"/>
  <c r="L94" i="52" s="1"/>
  <c r="L17" i="49"/>
  <c r="M94" i="52" s="1"/>
  <c r="M17" i="49"/>
  <c r="N94" i="52" s="1"/>
  <c r="N17" i="49"/>
  <c r="O94" i="52" s="1"/>
  <c r="O17" i="49"/>
  <c r="P94" i="52" s="1"/>
  <c r="P17" i="49"/>
  <c r="Q94" i="52" s="1"/>
  <c r="Q17" i="49"/>
  <c r="R94" i="52" s="1"/>
  <c r="R17" i="49"/>
  <c r="S94" i="52" s="1"/>
  <c r="S17" i="49"/>
  <c r="T94" i="52" s="1"/>
  <c r="T17" i="49"/>
  <c r="U94" i="52" s="1"/>
  <c r="U17" i="49"/>
  <c r="V94" i="52" s="1"/>
  <c r="B18" i="49"/>
  <c r="C95" i="52" s="1"/>
  <c r="C18" i="49"/>
  <c r="D95" i="52" s="1"/>
  <c r="D18" i="49"/>
  <c r="E95" i="52" s="1"/>
  <c r="E18" i="49"/>
  <c r="F95" i="52" s="1"/>
  <c r="F18" i="49"/>
  <c r="G95" i="52" s="1"/>
  <c r="G18" i="49"/>
  <c r="H95" i="52" s="1"/>
  <c r="H18" i="49"/>
  <c r="I95" i="52" s="1"/>
  <c r="I18" i="49"/>
  <c r="J95" i="52" s="1"/>
  <c r="J18" i="49"/>
  <c r="K95" i="52" s="1"/>
  <c r="K18" i="49"/>
  <c r="L95" i="52" s="1"/>
  <c r="L18" i="49"/>
  <c r="M95" i="52" s="1"/>
  <c r="M18" i="49"/>
  <c r="N95" i="52" s="1"/>
  <c r="N18" i="49"/>
  <c r="O95" i="52" s="1"/>
  <c r="O18" i="49"/>
  <c r="P95" i="52" s="1"/>
  <c r="P18" i="49"/>
  <c r="Q95" i="52" s="1"/>
  <c r="Q18" i="49"/>
  <c r="R95" i="52" s="1"/>
  <c r="R18" i="49"/>
  <c r="S95" i="52" s="1"/>
  <c r="S18" i="49"/>
  <c r="T95" i="52" s="1"/>
  <c r="T18" i="49"/>
  <c r="U95" i="52" s="1"/>
  <c r="U18" i="49"/>
  <c r="V95" i="52" s="1"/>
  <c r="B19" i="49"/>
  <c r="C96" i="52" s="1"/>
  <c r="C19" i="49"/>
  <c r="D96" i="52" s="1"/>
  <c r="D19" i="49"/>
  <c r="E96" i="52" s="1"/>
  <c r="E19" i="49"/>
  <c r="F96" i="52" s="1"/>
  <c r="F19" i="49"/>
  <c r="G96" i="52" s="1"/>
  <c r="G19" i="49"/>
  <c r="H96" i="52" s="1"/>
  <c r="H19" i="49"/>
  <c r="I96" i="52" s="1"/>
  <c r="I19" i="49"/>
  <c r="J96" i="52" s="1"/>
  <c r="J19" i="49"/>
  <c r="K96" i="52" s="1"/>
  <c r="K19" i="49"/>
  <c r="L96" i="52" s="1"/>
  <c r="L19" i="49"/>
  <c r="M96" i="52" s="1"/>
  <c r="M19" i="49"/>
  <c r="N96" i="52" s="1"/>
  <c r="N19" i="49"/>
  <c r="O96" i="52" s="1"/>
  <c r="O19" i="49"/>
  <c r="P96" i="52" s="1"/>
  <c r="P19" i="49"/>
  <c r="Q96" i="52" s="1"/>
  <c r="Q19" i="49"/>
  <c r="R96" i="52" s="1"/>
  <c r="R19" i="49"/>
  <c r="S96" i="52" s="1"/>
  <c r="S19" i="49"/>
  <c r="T96" i="52" s="1"/>
  <c r="T19" i="49"/>
  <c r="U96" i="52" s="1"/>
  <c r="U19" i="49"/>
  <c r="V96" i="52" s="1"/>
  <c r="B20" i="49"/>
  <c r="C97" i="52" s="1"/>
  <c r="C20" i="49"/>
  <c r="D97" i="52" s="1"/>
  <c r="D20" i="49"/>
  <c r="E97" i="52" s="1"/>
  <c r="E20" i="49"/>
  <c r="F97" i="52" s="1"/>
  <c r="F20" i="49"/>
  <c r="G97" i="52" s="1"/>
  <c r="G20" i="49"/>
  <c r="H97" i="52" s="1"/>
  <c r="H20" i="49"/>
  <c r="I97" i="52" s="1"/>
  <c r="I20" i="49"/>
  <c r="J97" i="52" s="1"/>
  <c r="J20" i="49"/>
  <c r="K97" i="52" s="1"/>
  <c r="K20" i="49"/>
  <c r="L97" i="52" s="1"/>
  <c r="L20" i="49"/>
  <c r="M97" i="52" s="1"/>
  <c r="M20" i="49"/>
  <c r="N97" i="52" s="1"/>
  <c r="N20" i="49"/>
  <c r="O97" i="52" s="1"/>
  <c r="O20" i="49"/>
  <c r="P97" i="52" s="1"/>
  <c r="P20" i="49"/>
  <c r="Q97" i="52" s="1"/>
  <c r="Q20" i="49"/>
  <c r="R97" i="52" s="1"/>
  <c r="R20" i="49"/>
  <c r="S97" i="52" s="1"/>
  <c r="S20" i="49"/>
  <c r="T97" i="52" s="1"/>
  <c r="T20" i="49"/>
  <c r="U97" i="52" s="1"/>
  <c r="U20" i="49"/>
  <c r="V97" i="52" s="1"/>
  <c r="B21" i="49"/>
  <c r="C98" i="52" s="1"/>
  <c r="C21" i="49"/>
  <c r="D98" i="52" s="1"/>
  <c r="D21" i="49"/>
  <c r="E98" i="52" s="1"/>
  <c r="E21" i="49"/>
  <c r="F98" i="52" s="1"/>
  <c r="F21" i="49"/>
  <c r="G98" i="52" s="1"/>
  <c r="G21" i="49"/>
  <c r="H98" i="52" s="1"/>
  <c r="H21" i="49"/>
  <c r="I98" i="52" s="1"/>
  <c r="I21" i="49"/>
  <c r="J98" i="52" s="1"/>
  <c r="J21" i="49"/>
  <c r="K98" i="52" s="1"/>
  <c r="K21" i="49"/>
  <c r="L98" i="52" s="1"/>
  <c r="L21" i="49"/>
  <c r="M98" i="52" s="1"/>
  <c r="M21" i="49"/>
  <c r="N98" i="52" s="1"/>
  <c r="N21" i="49"/>
  <c r="O98" i="52" s="1"/>
  <c r="O21" i="49"/>
  <c r="P98" i="52" s="1"/>
  <c r="P21" i="49"/>
  <c r="Q98" i="52" s="1"/>
  <c r="Q21" i="49"/>
  <c r="R98" i="52" s="1"/>
  <c r="R21" i="49"/>
  <c r="S98" i="52" s="1"/>
  <c r="S21" i="49"/>
  <c r="T98" i="52" s="1"/>
  <c r="T21" i="49"/>
  <c r="U98" i="52" s="1"/>
  <c r="U21" i="49"/>
  <c r="V98" i="52" s="1"/>
  <c r="B22" i="49"/>
  <c r="C99" i="52" s="1"/>
  <c r="C22" i="49"/>
  <c r="D99" i="52" s="1"/>
  <c r="D22" i="49"/>
  <c r="E99" i="52" s="1"/>
  <c r="E22" i="49"/>
  <c r="F99" i="52" s="1"/>
  <c r="F22" i="49"/>
  <c r="G99" i="52" s="1"/>
  <c r="G22" i="49"/>
  <c r="H99" i="52" s="1"/>
  <c r="H22" i="49"/>
  <c r="I99" i="52" s="1"/>
  <c r="I22" i="49"/>
  <c r="J99" i="52" s="1"/>
  <c r="J22" i="49"/>
  <c r="K99" i="52" s="1"/>
  <c r="K22" i="49"/>
  <c r="L99" i="52" s="1"/>
  <c r="L22" i="49"/>
  <c r="M99" i="52" s="1"/>
  <c r="M22" i="49"/>
  <c r="N99" i="52" s="1"/>
  <c r="N22" i="49"/>
  <c r="O99" i="52" s="1"/>
  <c r="O22" i="49"/>
  <c r="P99" i="52" s="1"/>
  <c r="P22" i="49"/>
  <c r="Q99" i="52" s="1"/>
  <c r="Q22" i="49"/>
  <c r="R99" i="52" s="1"/>
  <c r="R22" i="49"/>
  <c r="S99" i="52" s="1"/>
  <c r="S22" i="49"/>
  <c r="T99" i="52" s="1"/>
  <c r="T22" i="49"/>
  <c r="U99" i="52" s="1"/>
  <c r="U22" i="49"/>
  <c r="V99" i="52" s="1"/>
  <c r="B23" i="49"/>
  <c r="C100" i="52" s="1"/>
  <c r="C23" i="49"/>
  <c r="D100" i="52" s="1"/>
  <c r="D23" i="49"/>
  <c r="E100" i="52" s="1"/>
  <c r="E23" i="49"/>
  <c r="F100" i="52" s="1"/>
  <c r="F23" i="49"/>
  <c r="G100" i="52" s="1"/>
  <c r="G23" i="49"/>
  <c r="H100" i="52" s="1"/>
  <c r="H23" i="49"/>
  <c r="I100" i="52" s="1"/>
  <c r="I23" i="49"/>
  <c r="J100" i="52" s="1"/>
  <c r="J23" i="49"/>
  <c r="K100" i="52" s="1"/>
  <c r="K23" i="49"/>
  <c r="L100" i="52" s="1"/>
  <c r="L23" i="49"/>
  <c r="M100" i="52" s="1"/>
  <c r="M23" i="49"/>
  <c r="N100" i="52" s="1"/>
  <c r="N23" i="49"/>
  <c r="O100" i="52" s="1"/>
  <c r="O23" i="49"/>
  <c r="P100" i="52" s="1"/>
  <c r="P23" i="49"/>
  <c r="Q100" i="52" s="1"/>
  <c r="Q23" i="49"/>
  <c r="R100" i="52" s="1"/>
  <c r="R23" i="49"/>
  <c r="S100" i="52" s="1"/>
  <c r="S23" i="49"/>
  <c r="T100" i="52" s="1"/>
  <c r="T23" i="49"/>
  <c r="U100" i="52" s="1"/>
  <c r="U23" i="49"/>
  <c r="V100" i="52" s="1"/>
  <c r="B24" i="49"/>
  <c r="C101" i="52" s="1"/>
  <c r="C24" i="49"/>
  <c r="D101" i="52" s="1"/>
  <c r="D24" i="49"/>
  <c r="E101" i="52" s="1"/>
  <c r="E24" i="49"/>
  <c r="F101" i="52" s="1"/>
  <c r="F24" i="49"/>
  <c r="G101" i="52" s="1"/>
  <c r="G24" i="49"/>
  <c r="H101" i="52" s="1"/>
  <c r="H24" i="49"/>
  <c r="I101" i="52" s="1"/>
  <c r="I24" i="49"/>
  <c r="J101" i="52" s="1"/>
  <c r="J24" i="49"/>
  <c r="K101" i="52" s="1"/>
  <c r="K24" i="49"/>
  <c r="L101" i="52" s="1"/>
  <c r="L24" i="49"/>
  <c r="M101" i="52" s="1"/>
  <c r="M24" i="49"/>
  <c r="N101" i="52" s="1"/>
  <c r="N24" i="49"/>
  <c r="O101" i="52" s="1"/>
  <c r="O24" i="49"/>
  <c r="P101" i="52" s="1"/>
  <c r="P24" i="49"/>
  <c r="Q101" i="52" s="1"/>
  <c r="Q24" i="49"/>
  <c r="R101" i="52" s="1"/>
  <c r="R24" i="49"/>
  <c r="S101" i="52" s="1"/>
  <c r="S24" i="49"/>
  <c r="T101" i="52" s="1"/>
  <c r="T24" i="49"/>
  <c r="U101" i="52" s="1"/>
  <c r="U24" i="49"/>
  <c r="V101" i="52" s="1"/>
  <c r="B25" i="49"/>
  <c r="C102" i="52" s="1"/>
  <c r="C25" i="49"/>
  <c r="D102" i="52" s="1"/>
  <c r="D25" i="49"/>
  <c r="E102" i="52" s="1"/>
  <c r="E25" i="49"/>
  <c r="F102" i="52" s="1"/>
  <c r="F25" i="49"/>
  <c r="G102" i="52" s="1"/>
  <c r="G25" i="49"/>
  <c r="H102" i="52" s="1"/>
  <c r="H25" i="49"/>
  <c r="I102" i="52" s="1"/>
  <c r="I25" i="49"/>
  <c r="J102" i="52" s="1"/>
  <c r="J25" i="49"/>
  <c r="K102" i="52" s="1"/>
  <c r="K25" i="49"/>
  <c r="L102" i="52" s="1"/>
  <c r="L25" i="49"/>
  <c r="M102" i="52" s="1"/>
  <c r="M25" i="49"/>
  <c r="N102" i="52" s="1"/>
  <c r="N25" i="49"/>
  <c r="O102" i="52" s="1"/>
  <c r="O25" i="49"/>
  <c r="P102" i="52" s="1"/>
  <c r="P25" i="49"/>
  <c r="Q102" i="52" s="1"/>
  <c r="Q25" i="49"/>
  <c r="R102" i="52" s="1"/>
  <c r="R25" i="49"/>
  <c r="S102" i="52" s="1"/>
  <c r="S25" i="49"/>
  <c r="T102" i="52" s="1"/>
  <c r="T25" i="49"/>
  <c r="U102" i="52" s="1"/>
  <c r="U25" i="49"/>
  <c r="V102" i="52" s="1"/>
  <c r="B26" i="49"/>
  <c r="C103" i="52" s="1"/>
  <c r="C26" i="49"/>
  <c r="D103" i="52" s="1"/>
  <c r="D26" i="49"/>
  <c r="E103" i="52" s="1"/>
  <c r="E26" i="49"/>
  <c r="F103" i="52" s="1"/>
  <c r="F26" i="49"/>
  <c r="G103" i="52" s="1"/>
  <c r="G26" i="49"/>
  <c r="H103" i="52" s="1"/>
  <c r="H26" i="49"/>
  <c r="I103" i="52" s="1"/>
  <c r="I26" i="49"/>
  <c r="J103" i="52" s="1"/>
  <c r="J26" i="49"/>
  <c r="K103" i="52" s="1"/>
  <c r="K26" i="49"/>
  <c r="L103" i="52" s="1"/>
  <c r="L26" i="49"/>
  <c r="M103" i="52" s="1"/>
  <c r="M26" i="49"/>
  <c r="N103" i="52" s="1"/>
  <c r="N26" i="49"/>
  <c r="O103" i="52" s="1"/>
  <c r="O26" i="49"/>
  <c r="P103" i="52" s="1"/>
  <c r="P26" i="49"/>
  <c r="Q103" i="52" s="1"/>
  <c r="Q26" i="49"/>
  <c r="R103" i="52" s="1"/>
  <c r="R26" i="49"/>
  <c r="S103" i="52" s="1"/>
  <c r="S26" i="49"/>
  <c r="T103" i="52" s="1"/>
  <c r="T26" i="49"/>
  <c r="U103" i="52" s="1"/>
  <c r="U26" i="49"/>
  <c r="V103" i="52" s="1"/>
  <c r="B27" i="49"/>
  <c r="C104" i="52" s="1"/>
  <c r="C27" i="49"/>
  <c r="D104" i="52" s="1"/>
  <c r="D27" i="49"/>
  <c r="E104" i="52" s="1"/>
  <c r="E27" i="49"/>
  <c r="F104" i="52" s="1"/>
  <c r="F27" i="49"/>
  <c r="G104" i="52" s="1"/>
  <c r="G27" i="49"/>
  <c r="H104" i="52" s="1"/>
  <c r="H27" i="49"/>
  <c r="I104" i="52" s="1"/>
  <c r="I27" i="49"/>
  <c r="J104" i="52" s="1"/>
  <c r="J27" i="49"/>
  <c r="K104" i="52" s="1"/>
  <c r="K27" i="49"/>
  <c r="L104" i="52" s="1"/>
  <c r="L27" i="49"/>
  <c r="M104" i="52" s="1"/>
  <c r="M27" i="49"/>
  <c r="N104" i="52" s="1"/>
  <c r="N27" i="49"/>
  <c r="O104" i="52" s="1"/>
  <c r="O27" i="49"/>
  <c r="P104" i="52" s="1"/>
  <c r="P27" i="49"/>
  <c r="Q104" i="52" s="1"/>
  <c r="Q27" i="49"/>
  <c r="R104" i="52" s="1"/>
  <c r="R27" i="49"/>
  <c r="S104" i="52" s="1"/>
  <c r="S27" i="49"/>
  <c r="T104" i="52" s="1"/>
  <c r="T27" i="49"/>
  <c r="U104" i="52" s="1"/>
  <c r="U27" i="49"/>
  <c r="V104" i="52" s="1"/>
  <c r="B28" i="49"/>
  <c r="C105" i="52" s="1"/>
  <c r="C28" i="49"/>
  <c r="D105" i="52" s="1"/>
  <c r="D28" i="49"/>
  <c r="E105" i="52" s="1"/>
  <c r="E28" i="49"/>
  <c r="F105" i="52" s="1"/>
  <c r="F28" i="49"/>
  <c r="G105" i="52" s="1"/>
  <c r="G28" i="49"/>
  <c r="H105" i="52" s="1"/>
  <c r="H28" i="49"/>
  <c r="I105" i="52" s="1"/>
  <c r="I28" i="49"/>
  <c r="J105" i="52" s="1"/>
  <c r="J28" i="49"/>
  <c r="K105" i="52" s="1"/>
  <c r="K28" i="49"/>
  <c r="L105" i="52" s="1"/>
  <c r="L28" i="49"/>
  <c r="M105" i="52" s="1"/>
  <c r="M28" i="49"/>
  <c r="N105" i="52" s="1"/>
  <c r="N28" i="49"/>
  <c r="O105" i="52" s="1"/>
  <c r="O28" i="49"/>
  <c r="P105" i="52" s="1"/>
  <c r="P28" i="49"/>
  <c r="Q105" i="52" s="1"/>
  <c r="Q28" i="49"/>
  <c r="R105" i="52" s="1"/>
  <c r="R28" i="49"/>
  <c r="S105" i="52" s="1"/>
  <c r="S28" i="49"/>
  <c r="T105" i="52" s="1"/>
  <c r="T28" i="49"/>
  <c r="U105" i="52" s="1"/>
  <c r="U28" i="49"/>
  <c r="V105" i="52" s="1"/>
  <c r="B29" i="49"/>
  <c r="C106" i="52" s="1"/>
  <c r="C29" i="49"/>
  <c r="D106" i="52" s="1"/>
  <c r="D29" i="49"/>
  <c r="E106" i="52" s="1"/>
  <c r="E29" i="49"/>
  <c r="F106" i="52" s="1"/>
  <c r="F29" i="49"/>
  <c r="G106" i="52" s="1"/>
  <c r="G29" i="49"/>
  <c r="H106" i="52" s="1"/>
  <c r="H29" i="49"/>
  <c r="I106" i="52" s="1"/>
  <c r="I29" i="49"/>
  <c r="J106" i="52" s="1"/>
  <c r="J29" i="49"/>
  <c r="K106" i="52" s="1"/>
  <c r="K29" i="49"/>
  <c r="L106" i="52" s="1"/>
  <c r="L29" i="49"/>
  <c r="M106" i="52" s="1"/>
  <c r="M29" i="49"/>
  <c r="N106" i="52" s="1"/>
  <c r="N29" i="49"/>
  <c r="O106" i="52" s="1"/>
  <c r="O29" i="49"/>
  <c r="P106" i="52" s="1"/>
  <c r="P29" i="49"/>
  <c r="Q106" i="52" s="1"/>
  <c r="Q29" i="49"/>
  <c r="R106" i="52" s="1"/>
  <c r="R29" i="49"/>
  <c r="S106" i="52" s="1"/>
  <c r="S29" i="49"/>
  <c r="T106" i="52" s="1"/>
  <c r="T29" i="49"/>
  <c r="U106" i="52" s="1"/>
  <c r="U29" i="49"/>
  <c r="V106" i="52" s="1"/>
  <c r="B30" i="49"/>
  <c r="C107" i="52" s="1"/>
  <c r="C30" i="49"/>
  <c r="D107" i="52" s="1"/>
  <c r="D30" i="49"/>
  <c r="E107" i="52" s="1"/>
  <c r="E30" i="49"/>
  <c r="F107" i="52" s="1"/>
  <c r="F30" i="49"/>
  <c r="G107" i="52" s="1"/>
  <c r="G30" i="49"/>
  <c r="H107" i="52" s="1"/>
  <c r="H30" i="49"/>
  <c r="I107" i="52" s="1"/>
  <c r="I30" i="49"/>
  <c r="J107" i="52" s="1"/>
  <c r="J30" i="49"/>
  <c r="K107" i="52" s="1"/>
  <c r="K30" i="49"/>
  <c r="L107" i="52" s="1"/>
  <c r="L30" i="49"/>
  <c r="M107" i="52" s="1"/>
  <c r="M30" i="49"/>
  <c r="N107" i="52" s="1"/>
  <c r="N30" i="49"/>
  <c r="O107" i="52" s="1"/>
  <c r="O30" i="49"/>
  <c r="P107" i="52" s="1"/>
  <c r="P30" i="49"/>
  <c r="Q107" i="52" s="1"/>
  <c r="Q30" i="49"/>
  <c r="R107" i="52" s="1"/>
  <c r="R30" i="49"/>
  <c r="S107" i="52" s="1"/>
  <c r="S30" i="49"/>
  <c r="T107" i="52" s="1"/>
  <c r="T30" i="49"/>
  <c r="U107" i="52" s="1"/>
  <c r="U30" i="49"/>
  <c r="V107" i="52" s="1"/>
  <c r="B31" i="49"/>
  <c r="C108" i="52" s="1"/>
  <c r="C31" i="49"/>
  <c r="D108" i="52" s="1"/>
  <c r="D31" i="49"/>
  <c r="E108" i="52" s="1"/>
  <c r="E31" i="49"/>
  <c r="F108" i="52" s="1"/>
  <c r="F31" i="49"/>
  <c r="G108" i="52" s="1"/>
  <c r="G31" i="49"/>
  <c r="H108" i="52" s="1"/>
  <c r="H31" i="49"/>
  <c r="I108" i="52" s="1"/>
  <c r="I31" i="49"/>
  <c r="J108" i="52" s="1"/>
  <c r="J31" i="49"/>
  <c r="K108" i="52" s="1"/>
  <c r="K31" i="49"/>
  <c r="L108" i="52" s="1"/>
  <c r="L31" i="49"/>
  <c r="M108" i="52" s="1"/>
  <c r="M31" i="49"/>
  <c r="N108" i="52" s="1"/>
  <c r="N31" i="49"/>
  <c r="O108" i="52" s="1"/>
  <c r="O31" i="49"/>
  <c r="P108" i="52" s="1"/>
  <c r="P31" i="49"/>
  <c r="Q108" i="52" s="1"/>
  <c r="Q31" i="49"/>
  <c r="R108" i="52" s="1"/>
  <c r="R31" i="49"/>
  <c r="S108" i="52" s="1"/>
  <c r="S31" i="49"/>
  <c r="T108" i="52" s="1"/>
  <c r="T31" i="49"/>
  <c r="U108" i="52" s="1"/>
  <c r="U31" i="49"/>
  <c r="V108" i="52" s="1"/>
  <c r="B32" i="49"/>
  <c r="C109" i="52" s="1"/>
  <c r="C32" i="49"/>
  <c r="D109" i="52" s="1"/>
  <c r="D32" i="49"/>
  <c r="E109" i="52" s="1"/>
  <c r="E32" i="49"/>
  <c r="F109" i="52" s="1"/>
  <c r="F32" i="49"/>
  <c r="G109" i="52" s="1"/>
  <c r="G32" i="49"/>
  <c r="H109" i="52" s="1"/>
  <c r="H32" i="49"/>
  <c r="I109" i="52" s="1"/>
  <c r="I32" i="49"/>
  <c r="J109" i="52" s="1"/>
  <c r="J32" i="49"/>
  <c r="K109" i="52" s="1"/>
  <c r="K32" i="49"/>
  <c r="L109" i="52" s="1"/>
  <c r="L32" i="49"/>
  <c r="M109" i="52" s="1"/>
  <c r="M32" i="49"/>
  <c r="N109" i="52" s="1"/>
  <c r="N32" i="49"/>
  <c r="O109" i="52" s="1"/>
  <c r="O32" i="49"/>
  <c r="P109" i="52" s="1"/>
  <c r="P32" i="49"/>
  <c r="Q109" i="52" s="1"/>
  <c r="Q32" i="49"/>
  <c r="R109" i="52" s="1"/>
  <c r="R32" i="49"/>
  <c r="S109" i="52" s="1"/>
  <c r="S32" i="49"/>
  <c r="T109" i="52" s="1"/>
  <c r="T32" i="49"/>
  <c r="U109" i="52" s="1"/>
  <c r="U32" i="49"/>
  <c r="V109" i="52" s="1"/>
  <c r="B33" i="49"/>
  <c r="C110" i="52" s="1"/>
  <c r="C33" i="49"/>
  <c r="D110" i="52" s="1"/>
  <c r="D33" i="49"/>
  <c r="E110" i="52" s="1"/>
  <c r="E33" i="49"/>
  <c r="F110" i="52" s="1"/>
  <c r="F33" i="49"/>
  <c r="G110" i="52" s="1"/>
  <c r="G33" i="49"/>
  <c r="H110" i="52" s="1"/>
  <c r="H33" i="49"/>
  <c r="I110" i="52" s="1"/>
  <c r="I33" i="49"/>
  <c r="J110" i="52" s="1"/>
  <c r="J33" i="49"/>
  <c r="K110" i="52" s="1"/>
  <c r="K33" i="49"/>
  <c r="L110" i="52" s="1"/>
  <c r="L33" i="49"/>
  <c r="M110" i="52" s="1"/>
  <c r="M33" i="49"/>
  <c r="N110" i="52" s="1"/>
  <c r="N33" i="49"/>
  <c r="O110" i="52" s="1"/>
  <c r="O33" i="49"/>
  <c r="P110" i="52" s="1"/>
  <c r="P33" i="49"/>
  <c r="Q110" i="52" s="1"/>
  <c r="Q33" i="49"/>
  <c r="R110" i="52" s="1"/>
  <c r="R33" i="49"/>
  <c r="S110" i="52" s="1"/>
  <c r="S33" i="49"/>
  <c r="T110" i="52" s="1"/>
  <c r="T33" i="49"/>
  <c r="U110" i="52" s="1"/>
  <c r="U33" i="49"/>
  <c r="V110" i="52" s="1"/>
  <c r="B34" i="49"/>
  <c r="C111" i="52" s="1"/>
  <c r="C34" i="49"/>
  <c r="D111" i="52" s="1"/>
  <c r="D34" i="49"/>
  <c r="E111" i="52" s="1"/>
  <c r="E34" i="49"/>
  <c r="F111" i="52" s="1"/>
  <c r="F34" i="49"/>
  <c r="G111" i="52" s="1"/>
  <c r="G34" i="49"/>
  <c r="H111" i="52" s="1"/>
  <c r="H34" i="49"/>
  <c r="I111" i="52" s="1"/>
  <c r="I34" i="49"/>
  <c r="J111" i="52" s="1"/>
  <c r="J34" i="49"/>
  <c r="K111" i="52" s="1"/>
  <c r="K34" i="49"/>
  <c r="L111" i="52" s="1"/>
  <c r="L34" i="49"/>
  <c r="M111" i="52" s="1"/>
  <c r="M34" i="49"/>
  <c r="N111" i="52" s="1"/>
  <c r="N34" i="49"/>
  <c r="O111" i="52" s="1"/>
  <c r="O34" i="49"/>
  <c r="P111" i="52" s="1"/>
  <c r="P34" i="49"/>
  <c r="Q111" i="52" s="1"/>
  <c r="Q34" i="49"/>
  <c r="R111" i="52" s="1"/>
  <c r="R34" i="49"/>
  <c r="S111" i="52" s="1"/>
  <c r="S34" i="49"/>
  <c r="T111" i="52" s="1"/>
  <c r="T34" i="49"/>
  <c r="U111" i="52" s="1"/>
  <c r="U34" i="49"/>
  <c r="V111" i="52" s="1"/>
  <c r="C5" i="49"/>
  <c r="D82" i="52" s="1"/>
  <c r="D5" i="49"/>
  <c r="E82" i="52" s="1"/>
  <c r="E5" i="49"/>
  <c r="F82" i="52" s="1"/>
  <c r="F5" i="49"/>
  <c r="G82" i="52" s="1"/>
  <c r="G5" i="49"/>
  <c r="H82" i="52" s="1"/>
  <c r="H5" i="49"/>
  <c r="I82" i="52" s="1"/>
  <c r="I5" i="49"/>
  <c r="J82" i="52" s="1"/>
  <c r="J5" i="49"/>
  <c r="K82" i="52" s="1"/>
  <c r="K5" i="49"/>
  <c r="L82" i="52" s="1"/>
  <c r="L5" i="49"/>
  <c r="M82" i="52" s="1"/>
  <c r="M5" i="49"/>
  <c r="N82" i="52" s="1"/>
  <c r="N5" i="49"/>
  <c r="O82" i="52" s="1"/>
  <c r="O5" i="49"/>
  <c r="P82" i="52" s="1"/>
  <c r="P5" i="49"/>
  <c r="Q82" i="52" s="1"/>
  <c r="Q5" i="49"/>
  <c r="R82" i="52" s="1"/>
  <c r="R5" i="49"/>
  <c r="S82" i="52" s="1"/>
  <c r="S5" i="49"/>
  <c r="T82" i="52" s="1"/>
  <c r="T5" i="49"/>
  <c r="U82" i="52" s="1"/>
  <c r="U5" i="49"/>
  <c r="V82" i="52" s="1"/>
  <c r="B5" i="49"/>
  <c r="C82" i="52" s="1"/>
  <c r="C3" i="44"/>
  <c r="D5" i="52" s="1"/>
  <c r="D3" i="44"/>
  <c r="E5" i="52" s="1"/>
  <c r="E3" i="44"/>
  <c r="F5" i="52" s="1"/>
  <c r="F3" i="44"/>
  <c r="G5" i="52" s="1"/>
  <c r="G3" i="44"/>
  <c r="H5" i="52" s="1"/>
  <c r="H3" i="44"/>
  <c r="I5" i="52" s="1"/>
  <c r="I3" i="44"/>
  <c r="J5" i="52" s="1"/>
  <c r="J3" i="44"/>
  <c r="K5" i="52" s="1"/>
  <c r="K3" i="44"/>
  <c r="L5" i="52" s="1"/>
  <c r="L3" i="44"/>
  <c r="M5" i="52" s="1"/>
  <c r="M3" i="44"/>
  <c r="N5" i="52" s="1"/>
  <c r="N3" i="44"/>
  <c r="O5" i="52" s="1"/>
  <c r="O3" i="44"/>
  <c r="P5" i="52" s="1"/>
  <c r="P3" i="44"/>
  <c r="Q5" i="52" s="1"/>
  <c r="Q3" i="44"/>
  <c r="R5" i="52" s="1"/>
  <c r="R3" i="44"/>
  <c r="S5" i="52" s="1"/>
  <c r="S3" i="44"/>
  <c r="T5" i="52" s="1"/>
  <c r="T3" i="44"/>
  <c r="U5" i="52" s="1"/>
  <c r="U3" i="44"/>
  <c r="V5" i="52" s="1"/>
  <c r="C4" i="44"/>
  <c r="D6" i="52" s="1"/>
  <c r="D4" i="44"/>
  <c r="E6" i="52" s="1"/>
  <c r="E4" i="44"/>
  <c r="F6" i="52" s="1"/>
  <c r="F4" i="44"/>
  <c r="G6" i="52" s="1"/>
  <c r="G4" i="44"/>
  <c r="H6" i="52" s="1"/>
  <c r="H4" i="44"/>
  <c r="I6" i="52" s="1"/>
  <c r="I4" i="44"/>
  <c r="J6" i="52" s="1"/>
  <c r="J4" i="44"/>
  <c r="K6" i="52" s="1"/>
  <c r="K4" i="44"/>
  <c r="L6" i="52" s="1"/>
  <c r="L4" i="44"/>
  <c r="M6" i="52" s="1"/>
  <c r="M4" i="44"/>
  <c r="N6" i="52" s="1"/>
  <c r="N4" i="44"/>
  <c r="O6" i="52" s="1"/>
  <c r="O4" i="44"/>
  <c r="P6" i="52" s="1"/>
  <c r="P4" i="44"/>
  <c r="Q6" i="52" s="1"/>
  <c r="Q4" i="44"/>
  <c r="R6" i="52" s="1"/>
  <c r="R4" i="44"/>
  <c r="S6" i="52" s="1"/>
  <c r="S4" i="44"/>
  <c r="T6" i="52" s="1"/>
  <c r="T4" i="44"/>
  <c r="U6" i="52" s="1"/>
  <c r="U4" i="44"/>
  <c r="V6" i="52" s="1"/>
  <c r="C5" i="44"/>
  <c r="D7" i="52" s="1"/>
  <c r="D5" i="44"/>
  <c r="E7" i="52" s="1"/>
  <c r="E5" i="44"/>
  <c r="F7" i="52" s="1"/>
  <c r="F5" i="44"/>
  <c r="G7" i="52" s="1"/>
  <c r="G5" i="44"/>
  <c r="H7" i="52" s="1"/>
  <c r="H5" i="44"/>
  <c r="I7" i="52" s="1"/>
  <c r="I5" i="44"/>
  <c r="J7" i="52" s="1"/>
  <c r="J5" i="44"/>
  <c r="K7" i="52" s="1"/>
  <c r="K5" i="44"/>
  <c r="L7" i="52" s="1"/>
  <c r="L5" i="44"/>
  <c r="M7" i="52" s="1"/>
  <c r="M5" i="44"/>
  <c r="N7" i="52" s="1"/>
  <c r="N5" i="44"/>
  <c r="O7" i="52" s="1"/>
  <c r="O5" i="44"/>
  <c r="P7" i="52" s="1"/>
  <c r="P5" i="44"/>
  <c r="Q7" i="52" s="1"/>
  <c r="Q5" i="44"/>
  <c r="R7" i="52" s="1"/>
  <c r="R5" i="44"/>
  <c r="S7" i="52" s="1"/>
  <c r="S5" i="44"/>
  <c r="T7" i="52" s="1"/>
  <c r="T5" i="44"/>
  <c r="U7" i="52" s="1"/>
  <c r="U5" i="44"/>
  <c r="V7" i="52" s="1"/>
  <c r="C6" i="44"/>
  <c r="D8" i="52" s="1"/>
  <c r="D6" i="44"/>
  <c r="E8" i="52" s="1"/>
  <c r="E6" i="44"/>
  <c r="F8" i="52" s="1"/>
  <c r="F6" i="44"/>
  <c r="G8" i="52" s="1"/>
  <c r="G6" i="44"/>
  <c r="H8" i="52" s="1"/>
  <c r="H6" i="44"/>
  <c r="I8" i="52" s="1"/>
  <c r="I6" i="44"/>
  <c r="J8" i="52" s="1"/>
  <c r="J6" i="44"/>
  <c r="K8" i="52" s="1"/>
  <c r="K6" i="44"/>
  <c r="L8" i="52" s="1"/>
  <c r="L6" i="44"/>
  <c r="M8" i="52" s="1"/>
  <c r="M6" i="44"/>
  <c r="N8" i="52" s="1"/>
  <c r="N6" i="44"/>
  <c r="O8" i="52" s="1"/>
  <c r="O6" i="44"/>
  <c r="P8" i="52" s="1"/>
  <c r="P6" i="44"/>
  <c r="Q8" i="52" s="1"/>
  <c r="Q6" i="44"/>
  <c r="R8" i="52" s="1"/>
  <c r="R6" i="44"/>
  <c r="S8" i="52" s="1"/>
  <c r="S6" i="44"/>
  <c r="T8" i="52" s="1"/>
  <c r="T6" i="44"/>
  <c r="U8" i="52" s="1"/>
  <c r="U6" i="44"/>
  <c r="V8" i="52" s="1"/>
  <c r="C7" i="44"/>
  <c r="D9" i="52" s="1"/>
  <c r="D7" i="44"/>
  <c r="E9" i="52" s="1"/>
  <c r="E7" i="44"/>
  <c r="F9" i="52" s="1"/>
  <c r="F7" i="44"/>
  <c r="G9" i="52" s="1"/>
  <c r="G7" i="44"/>
  <c r="H9" i="52" s="1"/>
  <c r="H7" i="44"/>
  <c r="I9" i="52" s="1"/>
  <c r="I7" i="44"/>
  <c r="J9" i="52" s="1"/>
  <c r="J7" i="44"/>
  <c r="K9" i="52" s="1"/>
  <c r="K7" i="44"/>
  <c r="L9" i="52" s="1"/>
  <c r="L7" i="44"/>
  <c r="M9" i="52" s="1"/>
  <c r="M7" i="44"/>
  <c r="N9" i="52" s="1"/>
  <c r="N7" i="44"/>
  <c r="O9" i="52" s="1"/>
  <c r="O7" i="44"/>
  <c r="P9" i="52" s="1"/>
  <c r="P7" i="44"/>
  <c r="Q9" i="52" s="1"/>
  <c r="Q7" i="44"/>
  <c r="R9" i="52" s="1"/>
  <c r="R7" i="44"/>
  <c r="S9" i="52" s="1"/>
  <c r="S7" i="44"/>
  <c r="T9" i="52" s="1"/>
  <c r="T7" i="44"/>
  <c r="U9" i="52" s="1"/>
  <c r="U7" i="44"/>
  <c r="V9" i="52" s="1"/>
  <c r="C8" i="44"/>
  <c r="D10" i="52" s="1"/>
  <c r="D8" i="44"/>
  <c r="E10" i="52" s="1"/>
  <c r="E8" i="44"/>
  <c r="F10" i="52" s="1"/>
  <c r="F8" i="44"/>
  <c r="G10" i="52" s="1"/>
  <c r="G8" i="44"/>
  <c r="H10" i="52" s="1"/>
  <c r="H8" i="44"/>
  <c r="I10" i="52" s="1"/>
  <c r="I8" i="44"/>
  <c r="J10" i="52" s="1"/>
  <c r="J8" i="44"/>
  <c r="K10" i="52" s="1"/>
  <c r="K8" i="44"/>
  <c r="L10" i="52" s="1"/>
  <c r="L8" i="44"/>
  <c r="M10" i="52" s="1"/>
  <c r="M8" i="44"/>
  <c r="N10" i="52" s="1"/>
  <c r="N8" i="44"/>
  <c r="O10" i="52" s="1"/>
  <c r="O8" i="44"/>
  <c r="P10" i="52" s="1"/>
  <c r="P8" i="44"/>
  <c r="Q10" i="52" s="1"/>
  <c r="Q8" i="44"/>
  <c r="R10" i="52" s="1"/>
  <c r="R8" i="44"/>
  <c r="S10" i="52" s="1"/>
  <c r="S8" i="44"/>
  <c r="T10" i="52" s="1"/>
  <c r="T8" i="44"/>
  <c r="U10" i="52" s="1"/>
  <c r="U8" i="44"/>
  <c r="V10" i="52" s="1"/>
  <c r="C9" i="44"/>
  <c r="D11" i="52" s="1"/>
  <c r="D9" i="44"/>
  <c r="E11" i="52" s="1"/>
  <c r="E9" i="44"/>
  <c r="F11" i="52" s="1"/>
  <c r="F9" i="44"/>
  <c r="G11" i="52" s="1"/>
  <c r="G9" i="44"/>
  <c r="H11" i="52" s="1"/>
  <c r="H9" i="44"/>
  <c r="I11" i="52" s="1"/>
  <c r="I9" i="44"/>
  <c r="J11" i="52" s="1"/>
  <c r="J9" i="44"/>
  <c r="K11" i="52" s="1"/>
  <c r="K9" i="44"/>
  <c r="L11" i="52" s="1"/>
  <c r="L9" i="44"/>
  <c r="M11" i="52" s="1"/>
  <c r="M9" i="44"/>
  <c r="N11" i="52" s="1"/>
  <c r="N9" i="44"/>
  <c r="O11" i="52" s="1"/>
  <c r="O9" i="44"/>
  <c r="P11" i="52" s="1"/>
  <c r="P9" i="44"/>
  <c r="Q11" i="52" s="1"/>
  <c r="Q9" i="44"/>
  <c r="R11" i="52" s="1"/>
  <c r="R9" i="44"/>
  <c r="S11" i="52" s="1"/>
  <c r="S9" i="44"/>
  <c r="T11" i="52" s="1"/>
  <c r="T9" i="44"/>
  <c r="U11" i="52" s="1"/>
  <c r="U9" i="44"/>
  <c r="V11" i="52" s="1"/>
  <c r="C10" i="44"/>
  <c r="D12" i="52" s="1"/>
  <c r="D10" i="44"/>
  <c r="E12" i="52" s="1"/>
  <c r="E10" i="44"/>
  <c r="F12" i="52" s="1"/>
  <c r="F10" i="44"/>
  <c r="G12" i="52" s="1"/>
  <c r="G10" i="44"/>
  <c r="H12" i="52" s="1"/>
  <c r="H10" i="44"/>
  <c r="I12" i="52" s="1"/>
  <c r="I10" i="44"/>
  <c r="J12" i="52" s="1"/>
  <c r="J10" i="44"/>
  <c r="K12" i="52" s="1"/>
  <c r="K10" i="44"/>
  <c r="L12" i="52" s="1"/>
  <c r="L10" i="44"/>
  <c r="M12" i="52" s="1"/>
  <c r="M10" i="44"/>
  <c r="N12" i="52" s="1"/>
  <c r="N10" i="44"/>
  <c r="O12" i="52" s="1"/>
  <c r="O10" i="44"/>
  <c r="P12" i="52" s="1"/>
  <c r="P10" i="44"/>
  <c r="Q12" i="52" s="1"/>
  <c r="Q10" i="44"/>
  <c r="R12" i="52" s="1"/>
  <c r="R10" i="44"/>
  <c r="S12" i="52" s="1"/>
  <c r="S10" i="44"/>
  <c r="T12" i="52" s="1"/>
  <c r="T10" i="44"/>
  <c r="U12" i="52" s="1"/>
  <c r="U10" i="44"/>
  <c r="V12" i="52" s="1"/>
  <c r="C11" i="44"/>
  <c r="D13" i="52" s="1"/>
  <c r="D11" i="44"/>
  <c r="E13" i="52" s="1"/>
  <c r="E11" i="44"/>
  <c r="F13" i="52" s="1"/>
  <c r="F11" i="44"/>
  <c r="G13" i="52" s="1"/>
  <c r="G11" i="44"/>
  <c r="H13" i="52" s="1"/>
  <c r="H11" i="44"/>
  <c r="I13" i="52" s="1"/>
  <c r="I11" i="44"/>
  <c r="J13" i="52" s="1"/>
  <c r="J11" i="44"/>
  <c r="K13" i="52" s="1"/>
  <c r="K11" i="44"/>
  <c r="L13" i="52" s="1"/>
  <c r="L11" i="44"/>
  <c r="M13" i="52" s="1"/>
  <c r="M11" i="44"/>
  <c r="N13" i="52" s="1"/>
  <c r="N11" i="44"/>
  <c r="O13" i="52" s="1"/>
  <c r="O11" i="44"/>
  <c r="P13" i="52" s="1"/>
  <c r="P11" i="44"/>
  <c r="Q13" i="52" s="1"/>
  <c r="Q11" i="44"/>
  <c r="R13" i="52" s="1"/>
  <c r="R11" i="44"/>
  <c r="S13" i="52" s="1"/>
  <c r="S11" i="44"/>
  <c r="T13" i="52" s="1"/>
  <c r="T11" i="44"/>
  <c r="U13" i="52" s="1"/>
  <c r="U11" i="44"/>
  <c r="V13" i="52" s="1"/>
  <c r="C12" i="44"/>
  <c r="D14" i="52" s="1"/>
  <c r="D12" i="44"/>
  <c r="E14" i="52" s="1"/>
  <c r="E12" i="44"/>
  <c r="F14" i="52" s="1"/>
  <c r="F12" i="44"/>
  <c r="G14" i="52" s="1"/>
  <c r="G12" i="44"/>
  <c r="H14" i="52" s="1"/>
  <c r="H12" i="44"/>
  <c r="I14" i="52" s="1"/>
  <c r="I12" i="44"/>
  <c r="J14" i="52" s="1"/>
  <c r="J12" i="44"/>
  <c r="K14" i="52" s="1"/>
  <c r="K12" i="44"/>
  <c r="L14" i="52" s="1"/>
  <c r="L12" i="44"/>
  <c r="M14" i="52" s="1"/>
  <c r="M12" i="44"/>
  <c r="N14" i="52" s="1"/>
  <c r="N12" i="44"/>
  <c r="O14" i="52" s="1"/>
  <c r="O12" i="44"/>
  <c r="P14" i="52" s="1"/>
  <c r="P12" i="44"/>
  <c r="Q14" i="52" s="1"/>
  <c r="Q12" i="44"/>
  <c r="R14" i="52" s="1"/>
  <c r="R12" i="44"/>
  <c r="S14" i="52" s="1"/>
  <c r="S12" i="44"/>
  <c r="T14" i="52" s="1"/>
  <c r="T12" i="44"/>
  <c r="U14" i="52" s="1"/>
  <c r="U12" i="44"/>
  <c r="V14" i="52" s="1"/>
  <c r="C13" i="44"/>
  <c r="D15" i="52" s="1"/>
  <c r="D13" i="44"/>
  <c r="E15" i="52" s="1"/>
  <c r="E13" i="44"/>
  <c r="F15" i="52" s="1"/>
  <c r="F13" i="44"/>
  <c r="G15" i="52" s="1"/>
  <c r="G13" i="44"/>
  <c r="H15" i="52" s="1"/>
  <c r="H13" i="44"/>
  <c r="I15" i="52" s="1"/>
  <c r="I13" i="44"/>
  <c r="J15" i="52" s="1"/>
  <c r="J13" i="44"/>
  <c r="K15" i="52" s="1"/>
  <c r="K13" i="44"/>
  <c r="L15" i="52" s="1"/>
  <c r="L13" i="44"/>
  <c r="M15" i="52" s="1"/>
  <c r="M13" i="44"/>
  <c r="N15" i="52" s="1"/>
  <c r="N13" i="44"/>
  <c r="O15" i="52" s="1"/>
  <c r="O13" i="44"/>
  <c r="P15" i="52" s="1"/>
  <c r="P13" i="44"/>
  <c r="Q15" i="52" s="1"/>
  <c r="Q13" i="44"/>
  <c r="R15" i="52" s="1"/>
  <c r="R13" i="44"/>
  <c r="S15" i="52" s="1"/>
  <c r="S13" i="44"/>
  <c r="T15" i="52" s="1"/>
  <c r="T13" i="44"/>
  <c r="U15" i="52" s="1"/>
  <c r="U13" i="44"/>
  <c r="V15" i="52" s="1"/>
  <c r="C14" i="44"/>
  <c r="D16" i="52" s="1"/>
  <c r="D14" i="44"/>
  <c r="E16" i="52" s="1"/>
  <c r="E14" i="44"/>
  <c r="F16" i="52" s="1"/>
  <c r="F14" i="44"/>
  <c r="G16" i="52" s="1"/>
  <c r="G14" i="44"/>
  <c r="H16" i="52" s="1"/>
  <c r="H14" i="44"/>
  <c r="I16" i="52" s="1"/>
  <c r="I14" i="44"/>
  <c r="J16" i="52" s="1"/>
  <c r="J14" i="44"/>
  <c r="K16" i="52" s="1"/>
  <c r="K14" i="44"/>
  <c r="L16" i="52" s="1"/>
  <c r="L14" i="44"/>
  <c r="M16" i="52" s="1"/>
  <c r="M14" i="44"/>
  <c r="N16" i="52" s="1"/>
  <c r="N14" i="44"/>
  <c r="O16" i="52" s="1"/>
  <c r="O14" i="44"/>
  <c r="P16" i="52" s="1"/>
  <c r="P14" i="44"/>
  <c r="Q16" i="52" s="1"/>
  <c r="Q14" i="44"/>
  <c r="R16" i="52" s="1"/>
  <c r="R14" i="44"/>
  <c r="S16" i="52" s="1"/>
  <c r="S14" i="44"/>
  <c r="T16" i="52" s="1"/>
  <c r="T14" i="44"/>
  <c r="U16" i="52" s="1"/>
  <c r="U14" i="44"/>
  <c r="V16" i="52" s="1"/>
  <c r="C15" i="44"/>
  <c r="D17" i="52" s="1"/>
  <c r="D15" i="44"/>
  <c r="E17" i="52" s="1"/>
  <c r="E15" i="44"/>
  <c r="F17" i="52" s="1"/>
  <c r="F15" i="44"/>
  <c r="G17" i="52" s="1"/>
  <c r="G15" i="44"/>
  <c r="H17" i="52" s="1"/>
  <c r="H15" i="44"/>
  <c r="I17" i="52" s="1"/>
  <c r="I15" i="44"/>
  <c r="J17" i="52" s="1"/>
  <c r="J15" i="44"/>
  <c r="K17" i="52" s="1"/>
  <c r="K15" i="44"/>
  <c r="L17" i="52" s="1"/>
  <c r="L15" i="44"/>
  <c r="M17" i="52" s="1"/>
  <c r="M15" i="44"/>
  <c r="N17" i="52" s="1"/>
  <c r="N15" i="44"/>
  <c r="O17" i="52" s="1"/>
  <c r="O15" i="44"/>
  <c r="P17" i="52" s="1"/>
  <c r="P15" i="44"/>
  <c r="Q17" i="52" s="1"/>
  <c r="Q15" i="44"/>
  <c r="R17" i="52" s="1"/>
  <c r="R15" i="44"/>
  <c r="S17" i="52" s="1"/>
  <c r="S15" i="44"/>
  <c r="T17" i="52" s="1"/>
  <c r="T15" i="44"/>
  <c r="U17" i="52" s="1"/>
  <c r="U15" i="44"/>
  <c r="V17" i="52" s="1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C17" i="44"/>
  <c r="D18" i="52" s="1"/>
  <c r="D17" i="44"/>
  <c r="E18" i="52" s="1"/>
  <c r="E17" i="44"/>
  <c r="F18" i="52" s="1"/>
  <c r="F17" i="44"/>
  <c r="G18" i="52" s="1"/>
  <c r="G17" i="44"/>
  <c r="H18" i="52" s="1"/>
  <c r="H17" i="44"/>
  <c r="I18" i="52" s="1"/>
  <c r="I17" i="44"/>
  <c r="J18" i="52" s="1"/>
  <c r="J17" i="44"/>
  <c r="K18" i="52" s="1"/>
  <c r="K17" i="44"/>
  <c r="L18" i="52" s="1"/>
  <c r="L17" i="44"/>
  <c r="M18" i="52" s="1"/>
  <c r="M17" i="44"/>
  <c r="N18" i="52" s="1"/>
  <c r="N17" i="44"/>
  <c r="O18" i="52" s="1"/>
  <c r="O17" i="44"/>
  <c r="P18" i="52" s="1"/>
  <c r="P17" i="44"/>
  <c r="Q18" i="52" s="1"/>
  <c r="Q17" i="44"/>
  <c r="R18" i="52" s="1"/>
  <c r="R17" i="44"/>
  <c r="S18" i="52" s="1"/>
  <c r="S17" i="44"/>
  <c r="T18" i="52" s="1"/>
  <c r="T17" i="44"/>
  <c r="U18" i="52" s="1"/>
  <c r="U17" i="44"/>
  <c r="V18" i="52" s="1"/>
  <c r="C18" i="44"/>
  <c r="D19" i="52" s="1"/>
  <c r="D18" i="44"/>
  <c r="E19" i="52" s="1"/>
  <c r="E18" i="44"/>
  <c r="F19" i="52" s="1"/>
  <c r="F18" i="44"/>
  <c r="G19" i="52" s="1"/>
  <c r="G18" i="44"/>
  <c r="H19" i="52" s="1"/>
  <c r="H18" i="44"/>
  <c r="I19" i="52" s="1"/>
  <c r="I18" i="44"/>
  <c r="J19" i="52" s="1"/>
  <c r="J18" i="44"/>
  <c r="K19" i="52" s="1"/>
  <c r="K18" i="44"/>
  <c r="L19" i="52" s="1"/>
  <c r="L18" i="44"/>
  <c r="M19" i="52" s="1"/>
  <c r="M18" i="44"/>
  <c r="N19" i="52" s="1"/>
  <c r="N18" i="44"/>
  <c r="O19" i="52" s="1"/>
  <c r="O18" i="44"/>
  <c r="P19" i="52" s="1"/>
  <c r="P18" i="44"/>
  <c r="Q19" i="52" s="1"/>
  <c r="Q18" i="44"/>
  <c r="R19" i="52" s="1"/>
  <c r="R18" i="44"/>
  <c r="S19" i="52" s="1"/>
  <c r="S18" i="44"/>
  <c r="T19" i="52" s="1"/>
  <c r="T18" i="44"/>
  <c r="U19" i="52" s="1"/>
  <c r="U18" i="44"/>
  <c r="V19" i="52" s="1"/>
  <c r="C19" i="44"/>
  <c r="D20" i="52" s="1"/>
  <c r="D19" i="44"/>
  <c r="E20" i="52" s="1"/>
  <c r="E19" i="44"/>
  <c r="F20" i="52" s="1"/>
  <c r="F19" i="44"/>
  <c r="G20" i="52" s="1"/>
  <c r="G19" i="44"/>
  <c r="H20" i="52" s="1"/>
  <c r="H19" i="44"/>
  <c r="I20" i="52" s="1"/>
  <c r="I19" i="44"/>
  <c r="J20" i="52" s="1"/>
  <c r="J19" i="44"/>
  <c r="K20" i="52" s="1"/>
  <c r="K19" i="44"/>
  <c r="L20" i="52" s="1"/>
  <c r="L19" i="44"/>
  <c r="M20" i="52" s="1"/>
  <c r="M19" i="44"/>
  <c r="N20" i="52" s="1"/>
  <c r="N19" i="44"/>
  <c r="O20" i="52" s="1"/>
  <c r="O19" i="44"/>
  <c r="P20" i="52" s="1"/>
  <c r="P19" i="44"/>
  <c r="Q20" i="52" s="1"/>
  <c r="Q19" i="44"/>
  <c r="R20" i="52" s="1"/>
  <c r="R19" i="44"/>
  <c r="S20" i="52" s="1"/>
  <c r="S19" i="44"/>
  <c r="T20" i="52" s="1"/>
  <c r="T19" i="44"/>
  <c r="U20" i="52" s="1"/>
  <c r="U19" i="44"/>
  <c r="V20" i="52" s="1"/>
  <c r="C20" i="44"/>
  <c r="D21" i="52" s="1"/>
  <c r="D20" i="44"/>
  <c r="E21" i="52" s="1"/>
  <c r="E20" i="44"/>
  <c r="F21" i="52" s="1"/>
  <c r="F20" i="44"/>
  <c r="G21" i="52" s="1"/>
  <c r="G20" i="44"/>
  <c r="H21" i="52" s="1"/>
  <c r="H20" i="44"/>
  <c r="I21" i="52" s="1"/>
  <c r="I20" i="44"/>
  <c r="J21" i="52" s="1"/>
  <c r="J20" i="44"/>
  <c r="K21" i="52" s="1"/>
  <c r="K20" i="44"/>
  <c r="L21" i="52" s="1"/>
  <c r="L20" i="44"/>
  <c r="M21" i="52" s="1"/>
  <c r="M20" i="44"/>
  <c r="N21" i="52" s="1"/>
  <c r="N20" i="44"/>
  <c r="O21" i="52" s="1"/>
  <c r="O20" i="44"/>
  <c r="P21" i="52" s="1"/>
  <c r="P20" i="44"/>
  <c r="Q21" i="52" s="1"/>
  <c r="Q20" i="44"/>
  <c r="R21" i="52" s="1"/>
  <c r="R20" i="44"/>
  <c r="S21" i="52" s="1"/>
  <c r="S20" i="44"/>
  <c r="T21" i="52" s="1"/>
  <c r="T20" i="44"/>
  <c r="U21" i="52" s="1"/>
  <c r="U20" i="44"/>
  <c r="V21" i="52" s="1"/>
  <c r="C21" i="44"/>
  <c r="D22" i="52" s="1"/>
  <c r="D21" i="44"/>
  <c r="E22" i="52" s="1"/>
  <c r="E21" i="44"/>
  <c r="F22" i="52" s="1"/>
  <c r="F21" i="44"/>
  <c r="G22" i="52" s="1"/>
  <c r="G21" i="44"/>
  <c r="H22" i="52" s="1"/>
  <c r="H21" i="44"/>
  <c r="I22" i="52" s="1"/>
  <c r="I21" i="44"/>
  <c r="J22" i="52" s="1"/>
  <c r="J21" i="44"/>
  <c r="K22" i="52" s="1"/>
  <c r="K21" i="44"/>
  <c r="L22" i="52" s="1"/>
  <c r="L21" i="44"/>
  <c r="M22" i="52" s="1"/>
  <c r="M21" i="44"/>
  <c r="N22" i="52" s="1"/>
  <c r="N21" i="44"/>
  <c r="O22" i="52" s="1"/>
  <c r="O21" i="44"/>
  <c r="P22" i="52" s="1"/>
  <c r="P21" i="44"/>
  <c r="Q22" i="52" s="1"/>
  <c r="Q21" i="44"/>
  <c r="R22" i="52" s="1"/>
  <c r="R21" i="44"/>
  <c r="S22" i="52" s="1"/>
  <c r="S21" i="44"/>
  <c r="T22" i="52" s="1"/>
  <c r="T21" i="44"/>
  <c r="U22" i="52" s="1"/>
  <c r="U21" i="44"/>
  <c r="V22" i="52" s="1"/>
  <c r="C22" i="44"/>
  <c r="D23" i="52" s="1"/>
  <c r="D22" i="44"/>
  <c r="E23" i="52" s="1"/>
  <c r="E22" i="44"/>
  <c r="F23" i="52" s="1"/>
  <c r="F22" i="44"/>
  <c r="G23" i="52" s="1"/>
  <c r="G22" i="44"/>
  <c r="H23" i="52" s="1"/>
  <c r="H22" i="44"/>
  <c r="I23" i="52" s="1"/>
  <c r="I22" i="44"/>
  <c r="J23" i="52" s="1"/>
  <c r="J22" i="44"/>
  <c r="K23" i="52" s="1"/>
  <c r="K22" i="44"/>
  <c r="L23" i="52" s="1"/>
  <c r="L22" i="44"/>
  <c r="M23" i="52" s="1"/>
  <c r="M22" i="44"/>
  <c r="N23" i="52" s="1"/>
  <c r="N22" i="44"/>
  <c r="O23" i="52" s="1"/>
  <c r="O22" i="44"/>
  <c r="P23" i="52" s="1"/>
  <c r="P22" i="44"/>
  <c r="Q23" i="52" s="1"/>
  <c r="Q22" i="44"/>
  <c r="R23" i="52" s="1"/>
  <c r="R22" i="44"/>
  <c r="S23" i="52" s="1"/>
  <c r="S22" i="44"/>
  <c r="T23" i="52" s="1"/>
  <c r="T22" i="44"/>
  <c r="U23" i="52" s="1"/>
  <c r="U22" i="44"/>
  <c r="V23" i="52" s="1"/>
  <c r="C23" i="44"/>
  <c r="D24" i="52" s="1"/>
  <c r="D23" i="44"/>
  <c r="E24" i="52" s="1"/>
  <c r="E23" i="44"/>
  <c r="F24" i="52" s="1"/>
  <c r="F23" i="44"/>
  <c r="G24" i="52" s="1"/>
  <c r="G23" i="44"/>
  <c r="H24" i="52" s="1"/>
  <c r="H23" i="44"/>
  <c r="I24" i="52" s="1"/>
  <c r="I23" i="44"/>
  <c r="J24" i="52" s="1"/>
  <c r="J23" i="44"/>
  <c r="K24" i="52" s="1"/>
  <c r="K23" i="44"/>
  <c r="L24" i="52" s="1"/>
  <c r="L23" i="44"/>
  <c r="M24" i="52" s="1"/>
  <c r="M23" i="44"/>
  <c r="N24" i="52" s="1"/>
  <c r="N23" i="44"/>
  <c r="O24" i="52" s="1"/>
  <c r="O23" i="44"/>
  <c r="P24" i="52" s="1"/>
  <c r="P23" i="44"/>
  <c r="Q24" i="52" s="1"/>
  <c r="Q23" i="44"/>
  <c r="R24" i="52" s="1"/>
  <c r="R23" i="44"/>
  <c r="S24" i="52" s="1"/>
  <c r="S23" i="44"/>
  <c r="T24" i="52" s="1"/>
  <c r="T23" i="44"/>
  <c r="U24" i="52" s="1"/>
  <c r="U23" i="44"/>
  <c r="V24" i="52" s="1"/>
  <c r="C24" i="44"/>
  <c r="D25" i="52" s="1"/>
  <c r="D24" i="44"/>
  <c r="E25" i="52" s="1"/>
  <c r="E24" i="44"/>
  <c r="F25" i="52" s="1"/>
  <c r="F24" i="44"/>
  <c r="G25" i="52" s="1"/>
  <c r="G24" i="44"/>
  <c r="H25" i="52" s="1"/>
  <c r="H24" i="44"/>
  <c r="I25" i="52" s="1"/>
  <c r="I24" i="44"/>
  <c r="J25" i="52" s="1"/>
  <c r="J24" i="44"/>
  <c r="K25" i="52" s="1"/>
  <c r="K24" i="44"/>
  <c r="L25" i="52" s="1"/>
  <c r="L24" i="44"/>
  <c r="M25" i="52" s="1"/>
  <c r="M24" i="44"/>
  <c r="N25" i="52" s="1"/>
  <c r="N24" i="44"/>
  <c r="O25" i="52" s="1"/>
  <c r="O24" i="44"/>
  <c r="P25" i="52" s="1"/>
  <c r="P24" i="44"/>
  <c r="Q25" i="52" s="1"/>
  <c r="Q24" i="44"/>
  <c r="R25" i="52" s="1"/>
  <c r="R24" i="44"/>
  <c r="S25" i="52" s="1"/>
  <c r="S24" i="44"/>
  <c r="T25" i="52" s="1"/>
  <c r="T24" i="44"/>
  <c r="U25" i="52" s="1"/>
  <c r="U24" i="44"/>
  <c r="V25" i="52" s="1"/>
  <c r="C25" i="44"/>
  <c r="D26" i="52" s="1"/>
  <c r="D25" i="44"/>
  <c r="E26" i="52" s="1"/>
  <c r="E25" i="44"/>
  <c r="F26" i="52" s="1"/>
  <c r="F25" i="44"/>
  <c r="G26" i="52" s="1"/>
  <c r="G25" i="44"/>
  <c r="H26" i="52" s="1"/>
  <c r="H25" i="44"/>
  <c r="I26" i="52" s="1"/>
  <c r="I25" i="44"/>
  <c r="J26" i="52" s="1"/>
  <c r="J25" i="44"/>
  <c r="K26" i="52" s="1"/>
  <c r="K25" i="44"/>
  <c r="L26" i="52" s="1"/>
  <c r="L25" i="44"/>
  <c r="M26" i="52" s="1"/>
  <c r="M25" i="44"/>
  <c r="N26" i="52" s="1"/>
  <c r="N25" i="44"/>
  <c r="O26" i="52" s="1"/>
  <c r="O25" i="44"/>
  <c r="P26" i="52" s="1"/>
  <c r="P25" i="44"/>
  <c r="Q26" i="52" s="1"/>
  <c r="Q25" i="44"/>
  <c r="R26" i="52" s="1"/>
  <c r="R25" i="44"/>
  <c r="S26" i="52" s="1"/>
  <c r="S25" i="44"/>
  <c r="T26" i="52" s="1"/>
  <c r="T25" i="44"/>
  <c r="U26" i="52" s="1"/>
  <c r="U25" i="44"/>
  <c r="V26" i="52" s="1"/>
  <c r="C26" i="44"/>
  <c r="D27" i="52" s="1"/>
  <c r="D26" i="44"/>
  <c r="E27" i="52" s="1"/>
  <c r="E26" i="44"/>
  <c r="F27" i="52" s="1"/>
  <c r="F26" i="44"/>
  <c r="G27" i="52" s="1"/>
  <c r="G26" i="44"/>
  <c r="H27" i="52" s="1"/>
  <c r="H26" i="44"/>
  <c r="I27" i="52" s="1"/>
  <c r="I26" i="44"/>
  <c r="J27" i="52" s="1"/>
  <c r="J26" i="44"/>
  <c r="K27" i="52" s="1"/>
  <c r="K26" i="44"/>
  <c r="L27" i="52" s="1"/>
  <c r="L26" i="44"/>
  <c r="M27" i="52" s="1"/>
  <c r="M26" i="44"/>
  <c r="N27" i="52" s="1"/>
  <c r="N26" i="44"/>
  <c r="O27" i="52" s="1"/>
  <c r="O26" i="44"/>
  <c r="P27" i="52" s="1"/>
  <c r="P26" i="44"/>
  <c r="Q27" i="52" s="1"/>
  <c r="Q26" i="44"/>
  <c r="R27" i="52" s="1"/>
  <c r="R26" i="44"/>
  <c r="S27" i="52" s="1"/>
  <c r="S26" i="44"/>
  <c r="T27" i="52" s="1"/>
  <c r="T26" i="44"/>
  <c r="U27" i="52" s="1"/>
  <c r="U26" i="44"/>
  <c r="V27" i="52" s="1"/>
  <c r="C27" i="44"/>
  <c r="D28" i="52" s="1"/>
  <c r="D27" i="44"/>
  <c r="E28" i="52" s="1"/>
  <c r="E27" i="44"/>
  <c r="F28" i="52" s="1"/>
  <c r="F27" i="44"/>
  <c r="G28" i="52" s="1"/>
  <c r="G27" i="44"/>
  <c r="H28" i="52" s="1"/>
  <c r="H27" i="44"/>
  <c r="I28" i="52" s="1"/>
  <c r="I27" i="44"/>
  <c r="J28" i="52" s="1"/>
  <c r="J27" i="44"/>
  <c r="K28" i="52" s="1"/>
  <c r="K27" i="44"/>
  <c r="L28" i="52" s="1"/>
  <c r="L27" i="44"/>
  <c r="M28" i="52" s="1"/>
  <c r="M27" i="44"/>
  <c r="N28" i="52" s="1"/>
  <c r="N27" i="44"/>
  <c r="O28" i="52" s="1"/>
  <c r="O27" i="44"/>
  <c r="P28" i="52" s="1"/>
  <c r="P27" i="44"/>
  <c r="Q28" i="52" s="1"/>
  <c r="Q27" i="44"/>
  <c r="R28" i="52" s="1"/>
  <c r="R27" i="44"/>
  <c r="S28" i="52" s="1"/>
  <c r="S27" i="44"/>
  <c r="T28" i="52" s="1"/>
  <c r="T27" i="44"/>
  <c r="U28" i="52" s="1"/>
  <c r="U27" i="44"/>
  <c r="V28" i="52" s="1"/>
  <c r="C28" i="44"/>
  <c r="D29" i="52" s="1"/>
  <c r="D28" i="44"/>
  <c r="E29" i="52" s="1"/>
  <c r="E28" i="44"/>
  <c r="F29" i="52" s="1"/>
  <c r="F28" i="44"/>
  <c r="G29" i="52" s="1"/>
  <c r="G28" i="44"/>
  <c r="H29" i="52" s="1"/>
  <c r="H28" i="44"/>
  <c r="I29" i="52" s="1"/>
  <c r="I28" i="44"/>
  <c r="J29" i="52" s="1"/>
  <c r="J28" i="44"/>
  <c r="K29" i="52" s="1"/>
  <c r="K28" i="44"/>
  <c r="L29" i="52" s="1"/>
  <c r="L28" i="44"/>
  <c r="M29" i="52" s="1"/>
  <c r="M28" i="44"/>
  <c r="N29" i="52" s="1"/>
  <c r="N28" i="44"/>
  <c r="O29" i="52" s="1"/>
  <c r="O28" i="44"/>
  <c r="P29" i="52" s="1"/>
  <c r="P28" i="44"/>
  <c r="Q29" i="52" s="1"/>
  <c r="Q28" i="44"/>
  <c r="R29" i="52" s="1"/>
  <c r="R28" i="44"/>
  <c r="S29" i="52" s="1"/>
  <c r="S28" i="44"/>
  <c r="T29" i="52" s="1"/>
  <c r="T28" i="44"/>
  <c r="U29" i="52" s="1"/>
  <c r="U28" i="44"/>
  <c r="V29" i="52" s="1"/>
  <c r="C29" i="44"/>
  <c r="D30" i="52" s="1"/>
  <c r="D29" i="44"/>
  <c r="E30" i="52" s="1"/>
  <c r="E29" i="44"/>
  <c r="F30" i="52" s="1"/>
  <c r="F29" i="44"/>
  <c r="G30" i="52" s="1"/>
  <c r="G29" i="44"/>
  <c r="H30" i="52" s="1"/>
  <c r="H29" i="44"/>
  <c r="I30" i="52" s="1"/>
  <c r="I29" i="44"/>
  <c r="J30" i="52" s="1"/>
  <c r="J29" i="44"/>
  <c r="K30" i="52" s="1"/>
  <c r="K29" i="44"/>
  <c r="L30" i="52" s="1"/>
  <c r="L29" i="44"/>
  <c r="M30" i="52" s="1"/>
  <c r="M29" i="44"/>
  <c r="N30" i="52" s="1"/>
  <c r="N29" i="44"/>
  <c r="O30" i="52" s="1"/>
  <c r="O29" i="44"/>
  <c r="P30" i="52" s="1"/>
  <c r="P29" i="44"/>
  <c r="Q30" i="52" s="1"/>
  <c r="Q29" i="44"/>
  <c r="R30" i="52" s="1"/>
  <c r="R29" i="44"/>
  <c r="S30" i="52" s="1"/>
  <c r="S29" i="44"/>
  <c r="T30" i="52" s="1"/>
  <c r="T29" i="44"/>
  <c r="U30" i="52" s="1"/>
  <c r="U29" i="44"/>
  <c r="V30" i="52" s="1"/>
  <c r="C30" i="44"/>
  <c r="D31" i="52" s="1"/>
  <c r="D30" i="44"/>
  <c r="E31" i="52" s="1"/>
  <c r="E30" i="44"/>
  <c r="F31" i="52" s="1"/>
  <c r="F30" i="44"/>
  <c r="G31" i="52" s="1"/>
  <c r="G30" i="44"/>
  <c r="H31" i="52" s="1"/>
  <c r="H30" i="44"/>
  <c r="I31" i="52" s="1"/>
  <c r="I30" i="44"/>
  <c r="J31" i="52" s="1"/>
  <c r="J30" i="44"/>
  <c r="K31" i="52" s="1"/>
  <c r="K30" i="44"/>
  <c r="L31" i="52" s="1"/>
  <c r="L30" i="44"/>
  <c r="M31" i="52" s="1"/>
  <c r="M30" i="44"/>
  <c r="N31" i="52" s="1"/>
  <c r="N30" i="44"/>
  <c r="O31" i="52" s="1"/>
  <c r="O30" i="44"/>
  <c r="P31" i="52" s="1"/>
  <c r="P30" i="44"/>
  <c r="Q31" i="52" s="1"/>
  <c r="Q30" i="44"/>
  <c r="R31" i="52" s="1"/>
  <c r="R30" i="44"/>
  <c r="S31" i="52" s="1"/>
  <c r="S30" i="44"/>
  <c r="T31" i="52" s="1"/>
  <c r="T30" i="44"/>
  <c r="U31" i="52" s="1"/>
  <c r="U30" i="44"/>
  <c r="V31" i="52" s="1"/>
  <c r="C31" i="44"/>
  <c r="D32" i="52" s="1"/>
  <c r="D31" i="44"/>
  <c r="E32" i="52" s="1"/>
  <c r="E31" i="44"/>
  <c r="F32" i="52" s="1"/>
  <c r="F31" i="44"/>
  <c r="G32" i="52" s="1"/>
  <c r="G31" i="44"/>
  <c r="H32" i="52" s="1"/>
  <c r="H31" i="44"/>
  <c r="I32" i="52" s="1"/>
  <c r="I31" i="44"/>
  <c r="J32" i="52" s="1"/>
  <c r="J31" i="44"/>
  <c r="K32" i="52" s="1"/>
  <c r="K31" i="44"/>
  <c r="L32" i="52" s="1"/>
  <c r="L31" i="44"/>
  <c r="M32" i="52" s="1"/>
  <c r="M31" i="44"/>
  <c r="N32" i="52" s="1"/>
  <c r="N31" i="44"/>
  <c r="O32" i="52" s="1"/>
  <c r="O31" i="44"/>
  <c r="P32" i="52" s="1"/>
  <c r="P31" i="44"/>
  <c r="Q32" i="52" s="1"/>
  <c r="Q31" i="44"/>
  <c r="R32" i="52" s="1"/>
  <c r="R31" i="44"/>
  <c r="S32" i="52" s="1"/>
  <c r="S31" i="44"/>
  <c r="T32" i="52" s="1"/>
  <c r="T31" i="44"/>
  <c r="U32" i="52" s="1"/>
  <c r="U31" i="44"/>
  <c r="V32" i="52" s="1"/>
  <c r="C32" i="44"/>
  <c r="D33" i="52" s="1"/>
  <c r="D32" i="44"/>
  <c r="E33" i="52" s="1"/>
  <c r="E32" i="44"/>
  <c r="F33" i="52" s="1"/>
  <c r="F32" i="44"/>
  <c r="G33" i="52" s="1"/>
  <c r="G32" i="44"/>
  <c r="H33" i="52" s="1"/>
  <c r="H32" i="44"/>
  <c r="I33" i="52" s="1"/>
  <c r="I32" i="44"/>
  <c r="J33" i="52" s="1"/>
  <c r="J32" i="44"/>
  <c r="K33" i="52" s="1"/>
  <c r="K32" i="44"/>
  <c r="L33" i="52" s="1"/>
  <c r="L32" i="44"/>
  <c r="M33" i="52" s="1"/>
  <c r="M32" i="44"/>
  <c r="N33" i="52" s="1"/>
  <c r="N32" i="44"/>
  <c r="O33" i="52" s="1"/>
  <c r="O32" i="44"/>
  <c r="P33" i="52" s="1"/>
  <c r="P32" i="44"/>
  <c r="Q33" i="52" s="1"/>
  <c r="Q32" i="44"/>
  <c r="R33" i="52" s="1"/>
  <c r="R32" i="44"/>
  <c r="S33" i="52" s="1"/>
  <c r="S32" i="44"/>
  <c r="T33" i="52" s="1"/>
  <c r="T32" i="44"/>
  <c r="U33" i="52" s="1"/>
  <c r="U32" i="44"/>
  <c r="V33" i="52" s="1"/>
  <c r="C33" i="44"/>
  <c r="D34" i="52" s="1"/>
  <c r="D33" i="44"/>
  <c r="E34" i="52" s="1"/>
  <c r="E33" i="44"/>
  <c r="F34" i="52" s="1"/>
  <c r="F33" i="44"/>
  <c r="G34" i="52" s="1"/>
  <c r="G33" i="44"/>
  <c r="H34" i="52" s="1"/>
  <c r="H33" i="44"/>
  <c r="I34" i="52" s="1"/>
  <c r="I33" i="44"/>
  <c r="J34" i="52" s="1"/>
  <c r="J33" i="44"/>
  <c r="K34" i="52" s="1"/>
  <c r="K33" i="44"/>
  <c r="L34" i="52" s="1"/>
  <c r="L33" i="44"/>
  <c r="M34" i="52" s="1"/>
  <c r="M33" i="44"/>
  <c r="N34" i="52" s="1"/>
  <c r="N33" i="44"/>
  <c r="O34" i="52" s="1"/>
  <c r="O33" i="44"/>
  <c r="P34" i="52" s="1"/>
  <c r="P33" i="44"/>
  <c r="Q34" i="52" s="1"/>
  <c r="Q33" i="44"/>
  <c r="R34" i="52" s="1"/>
  <c r="R33" i="44"/>
  <c r="S34" i="52" s="1"/>
  <c r="S33" i="44"/>
  <c r="T34" i="52" s="1"/>
  <c r="T33" i="44"/>
  <c r="U34" i="52" s="1"/>
  <c r="U33" i="44"/>
  <c r="V34" i="52" s="1"/>
  <c r="C34" i="44"/>
  <c r="D35" i="52" s="1"/>
  <c r="D34" i="44"/>
  <c r="E35" i="52" s="1"/>
  <c r="E34" i="44"/>
  <c r="F35" i="52" s="1"/>
  <c r="F34" i="44"/>
  <c r="G35" i="52" s="1"/>
  <c r="G34" i="44"/>
  <c r="H35" i="52" s="1"/>
  <c r="H34" i="44"/>
  <c r="I35" i="52" s="1"/>
  <c r="I34" i="44"/>
  <c r="J35" i="52" s="1"/>
  <c r="J34" i="44"/>
  <c r="K35" i="52" s="1"/>
  <c r="K34" i="44"/>
  <c r="L35" i="52" s="1"/>
  <c r="L34" i="44"/>
  <c r="M35" i="52" s="1"/>
  <c r="M34" i="44"/>
  <c r="N35" i="52" s="1"/>
  <c r="N34" i="44"/>
  <c r="O35" i="52" s="1"/>
  <c r="O34" i="44"/>
  <c r="P35" i="52" s="1"/>
  <c r="P34" i="44"/>
  <c r="Q35" i="52" s="1"/>
  <c r="Q34" i="44"/>
  <c r="R35" i="52" s="1"/>
  <c r="R34" i="44"/>
  <c r="S35" i="52" s="1"/>
  <c r="S34" i="44"/>
  <c r="T35" i="52" s="1"/>
  <c r="T34" i="44"/>
  <c r="U35" i="52" s="1"/>
  <c r="U34" i="44"/>
  <c r="V35" i="52" s="1"/>
  <c r="C35" i="44"/>
  <c r="D36" i="52" s="1"/>
  <c r="D35" i="44"/>
  <c r="E36" i="52" s="1"/>
  <c r="E35" i="44"/>
  <c r="F36" i="52" s="1"/>
  <c r="F35" i="44"/>
  <c r="G36" i="52" s="1"/>
  <c r="G35" i="44"/>
  <c r="H36" i="52" s="1"/>
  <c r="H35" i="44"/>
  <c r="I36" i="52" s="1"/>
  <c r="I35" i="44"/>
  <c r="J36" i="52" s="1"/>
  <c r="J35" i="44"/>
  <c r="K36" i="52" s="1"/>
  <c r="K35" i="44"/>
  <c r="L36" i="52" s="1"/>
  <c r="L35" i="44"/>
  <c r="M36" i="52" s="1"/>
  <c r="M35" i="44"/>
  <c r="N36" i="52" s="1"/>
  <c r="N35" i="44"/>
  <c r="O36" i="52" s="1"/>
  <c r="O35" i="44"/>
  <c r="P36" i="52" s="1"/>
  <c r="P35" i="44"/>
  <c r="Q36" i="52" s="1"/>
  <c r="Q35" i="44"/>
  <c r="R36" i="52" s="1"/>
  <c r="R35" i="44"/>
  <c r="S36" i="52" s="1"/>
  <c r="S35" i="44"/>
  <c r="T36" i="52" s="1"/>
  <c r="T35" i="44"/>
  <c r="U36" i="52" s="1"/>
  <c r="U35" i="44"/>
  <c r="V36" i="52" s="1"/>
  <c r="C36" i="44"/>
  <c r="D37" i="52" s="1"/>
  <c r="D36" i="44"/>
  <c r="E37" i="52" s="1"/>
  <c r="E36" i="44"/>
  <c r="F37" i="52" s="1"/>
  <c r="F36" i="44"/>
  <c r="G37" i="52" s="1"/>
  <c r="G36" i="44"/>
  <c r="H37" i="52" s="1"/>
  <c r="H36" i="44"/>
  <c r="I37" i="52" s="1"/>
  <c r="I36" i="44"/>
  <c r="J37" i="52" s="1"/>
  <c r="J36" i="44"/>
  <c r="K37" i="52" s="1"/>
  <c r="K36" i="44"/>
  <c r="L37" i="52" s="1"/>
  <c r="L36" i="44"/>
  <c r="M37" i="52" s="1"/>
  <c r="M36" i="44"/>
  <c r="N37" i="52" s="1"/>
  <c r="N36" i="44"/>
  <c r="O37" i="52" s="1"/>
  <c r="O36" i="44"/>
  <c r="P37" i="52" s="1"/>
  <c r="P36" i="44"/>
  <c r="Q37" i="52" s="1"/>
  <c r="Q36" i="44"/>
  <c r="R37" i="52" s="1"/>
  <c r="R36" i="44"/>
  <c r="S37" i="52" s="1"/>
  <c r="S36" i="44"/>
  <c r="T37" i="52" s="1"/>
  <c r="T36" i="44"/>
  <c r="U37" i="52" s="1"/>
  <c r="U36" i="44"/>
  <c r="V37" i="52" s="1"/>
  <c r="C37" i="44"/>
  <c r="D38" i="52" s="1"/>
  <c r="D37" i="44"/>
  <c r="E38" i="52" s="1"/>
  <c r="E37" i="44"/>
  <c r="F38" i="52" s="1"/>
  <c r="F37" i="44"/>
  <c r="G38" i="52" s="1"/>
  <c r="G37" i="44"/>
  <c r="H38" i="52" s="1"/>
  <c r="H37" i="44"/>
  <c r="I38" i="52" s="1"/>
  <c r="I37" i="44"/>
  <c r="J38" i="52" s="1"/>
  <c r="J37" i="44"/>
  <c r="K38" i="52" s="1"/>
  <c r="K37" i="44"/>
  <c r="L38" i="52" s="1"/>
  <c r="L37" i="44"/>
  <c r="M38" i="52" s="1"/>
  <c r="M37" i="44"/>
  <c r="N38" i="52" s="1"/>
  <c r="N37" i="44"/>
  <c r="O38" i="52" s="1"/>
  <c r="O37" i="44"/>
  <c r="P38" i="52" s="1"/>
  <c r="P37" i="44"/>
  <c r="Q38" i="52" s="1"/>
  <c r="Q37" i="44"/>
  <c r="R38" i="52" s="1"/>
  <c r="R37" i="44"/>
  <c r="S38" i="52" s="1"/>
  <c r="S37" i="44"/>
  <c r="T38" i="52" s="1"/>
  <c r="T37" i="44"/>
  <c r="U38" i="52" s="1"/>
  <c r="U37" i="44"/>
  <c r="V38" i="52" s="1"/>
  <c r="C38" i="44"/>
  <c r="D39" i="52" s="1"/>
  <c r="D38" i="44"/>
  <c r="E39" i="52" s="1"/>
  <c r="E38" i="44"/>
  <c r="F39" i="52" s="1"/>
  <c r="F38" i="44"/>
  <c r="G39" i="52" s="1"/>
  <c r="G38" i="44"/>
  <c r="H39" i="52" s="1"/>
  <c r="H38" i="44"/>
  <c r="I39" i="52" s="1"/>
  <c r="I38" i="44"/>
  <c r="J39" i="52" s="1"/>
  <c r="J38" i="44"/>
  <c r="K39" i="52" s="1"/>
  <c r="K38" i="44"/>
  <c r="L39" i="52" s="1"/>
  <c r="L38" i="44"/>
  <c r="M39" i="52" s="1"/>
  <c r="M38" i="44"/>
  <c r="N39" i="52" s="1"/>
  <c r="N38" i="44"/>
  <c r="O39" i="52" s="1"/>
  <c r="O38" i="44"/>
  <c r="P39" i="52" s="1"/>
  <c r="P38" i="44"/>
  <c r="Q39" i="52" s="1"/>
  <c r="Q38" i="44"/>
  <c r="R39" i="52" s="1"/>
  <c r="R38" i="44"/>
  <c r="S39" i="52" s="1"/>
  <c r="S38" i="44"/>
  <c r="T39" i="52" s="1"/>
  <c r="T38" i="44"/>
  <c r="U39" i="52" s="1"/>
  <c r="U38" i="44"/>
  <c r="V39" i="52" s="1"/>
  <c r="C39" i="44"/>
  <c r="D40" i="52" s="1"/>
  <c r="D39" i="44"/>
  <c r="E40" i="52" s="1"/>
  <c r="E39" i="44"/>
  <c r="F40" i="52" s="1"/>
  <c r="F39" i="44"/>
  <c r="G40" i="52" s="1"/>
  <c r="G39" i="44"/>
  <c r="H40" i="52" s="1"/>
  <c r="H39" i="44"/>
  <c r="I40" i="52" s="1"/>
  <c r="I39" i="44"/>
  <c r="J40" i="52" s="1"/>
  <c r="J39" i="44"/>
  <c r="K40" i="52" s="1"/>
  <c r="K39" i="44"/>
  <c r="L40" i="52" s="1"/>
  <c r="L39" i="44"/>
  <c r="M40" i="52" s="1"/>
  <c r="M39" i="44"/>
  <c r="N40" i="52" s="1"/>
  <c r="N39" i="44"/>
  <c r="O40" i="52" s="1"/>
  <c r="O39" i="44"/>
  <c r="P40" i="52" s="1"/>
  <c r="P39" i="44"/>
  <c r="Q40" i="52" s="1"/>
  <c r="Q39" i="44"/>
  <c r="R40" i="52" s="1"/>
  <c r="R39" i="44"/>
  <c r="S40" i="52" s="1"/>
  <c r="S39" i="44"/>
  <c r="T40" i="52" s="1"/>
  <c r="T39" i="44"/>
  <c r="U40" i="52" s="1"/>
  <c r="U39" i="44"/>
  <c r="V40" i="52" s="1"/>
  <c r="C40" i="44"/>
  <c r="D41" i="52" s="1"/>
  <c r="D40" i="44"/>
  <c r="E41" i="52" s="1"/>
  <c r="E40" i="44"/>
  <c r="F41" i="52" s="1"/>
  <c r="F40" i="44"/>
  <c r="G41" i="52" s="1"/>
  <c r="G40" i="44"/>
  <c r="H41" i="52" s="1"/>
  <c r="H40" i="44"/>
  <c r="I41" i="52" s="1"/>
  <c r="I40" i="44"/>
  <c r="J41" i="52" s="1"/>
  <c r="J40" i="44"/>
  <c r="K41" i="52" s="1"/>
  <c r="K40" i="44"/>
  <c r="L41" i="52" s="1"/>
  <c r="L40" i="44"/>
  <c r="M41" i="52" s="1"/>
  <c r="M40" i="44"/>
  <c r="N41" i="52" s="1"/>
  <c r="N40" i="44"/>
  <c r="O41" i="52" s="1"/>
  <c r="O40" i="44"/>
  <c r="P41" i="52" s="1"/>
  <c r="P40" i="44"/>
  <c r="Q41" i="52" s="1"/>
  <c r="Q40" i="44"/>
  <c r="R41" i="52" s="1"/>
  <c r="R40" i="44"/>
  <c r="S41" i="52" s="1"/>
  <c r="S40" i="44"/>
  <c r="T41" i="52" s="1"/>
  <c r="T40" i="44"/>
  <c r="U41" i="52" s="1"/>
  <c r="U40" i="44"/>
  <c r="V41" i="52" s="1"/>
  <c r="C41" i="44"/>
  <c r="D42" i="52" s="1"/>
  <c r="D41" i="44"/>
  <c r="E42" i="52" s="1"/>
  <c r="E41" i="44"/>
  <c r="F42" i="52" s="1"/>
  <c r="F41" i="44"/>
  <c r="G42" i="52" s="1"/>
  <c r="G41" i="44"/>
  <c r="H42" i="52" s="1"/>
  <c r="H41" i="44"/>
  <c r="I42" i="52" s="1"/>
  <c r="I41" i="44"/>
  <c r="J42" i="52" s="1"/>
  <c r="J41" i="44"/>
  <c r="K42" i="52" s="1"/>
  <c r="K41" i="44"/>
  <c r="L42" i="52" s="1"/>
  <c r="L41" i="44"/>
  <c r="M42" i="52" s="1"/>
  <c r="M41" i="44"/>
  <c r="N42" i="52" s="1"/>
  <c r="N41" i="44"/>
  <c r="O42" i="52" s="1"/>
  <c r="O41" i="44"/>
  <c r="P42" i="52" s="1"/>
  <c r="P41" i="44"/>
  <c r="Q42" i="52" s="1"/>
  <c r="Q41" i="44"/>
  <c r="R42" i="52" s="1"/>
  <c r="R41" i="44"/>
  <c r="S42" i="52" s="1"/>
  <c r="S41" i="44"/>
  <c r="T42" i="52" s="1"/>
  <c r="T41" i="44"/>
  <c r="U42" i="52" s="1"/>
  <c r="U41" i="44"/>
  <c r="V42" i="52" s="1"/>
  <c r="C42" i="44"/>
  <c r="D43" i="52" s="1"/>
  <c r="D42" i="44"/>
  <c r="E43" i="52" s="1"/>
  <c r="E42" i="44"/>
  <c r="F43" i="52" s="1"/>
  <c r="F42" i="44"/>
  <c r="G43" i="52" s="1"/>
  <c r="G42" i="44"/>
  <c r="H43" i="52" s="1"/>
  <c r="H42" i="44"/>
  <c r="I43" i="52" s="1"/>
  <c r="I42" i="44"/>
  <c r="J43" i="52" s="1"/>
  <c r="J42" i="44"/>
  <c r="K43" i="52" s="1"/>
  <c r="K42" i="44"/>
  <c r="L43" i="52" s="1"/>
  <c r="L42" i="44"/>
  <c r="M43" i="52" s="1"/>
  <c r="M42" i="44"/>
  <c r="N43" i="52" s="1"/>
  <c r="N42" i="44"/>
  <c r="O43" i="52" s="1"/>
  <c r="O42" i="44"/>
  <c r="P43" i="52" s="1"/>
  <c r="P42" i="44"/>
  <c r="Q43" i="52" s="1"/>
  <c r="Q42" i="44"/>
  <c r="R43" i="52" s="1"/>
  <c r="R42" i="44"/>
  <c r="S43" i="52" s="1"/>
  <c r="S42" i="44"/>
  <c r="T43" i="52" s="1"/>
  <c r="T42" i="44"/>
  <c r="U43" i="52" s="1"/>
  <c r="U42" i="44"/>
  <c r="V43" i="52" s="1"/>
  <c r="C43" i="44"/>
  <c r="D44" i="52" s="1"/>
  <c r="D43" i="44"/>
  <c r="E44" i="52" s="1"/>
  <c r="E43" i="44"/>
  <c r="F44" i="52" s="1"/>
  <c r="F43" i="44"/>
  <c r="G44" i="52" s="1"/>
  <c r="G43" i="44"/>
  <c r="H44" i="52" s="1"/>
  <c r="H43" i="44"/>
  <c r="I44" i="52" s="1"/>
  <c r="I43" i="44"/>
  <c r="J44" i="52" s="1"/>
  <c r="J43" i="44"/>
  <c r="K44" i="52" s="1"/>
  <c r="K43" i="44"/>
  <c r="L44" i="52" s="1"/>
  <c r="L43" i="44"/>
  <c r="M44" i="52" s="1"/>
  <c r="M43" i="44"/>
  <c r="N44" i="52" s="1"/>
  <c r="N43" i="44"/>
  <c r="O44" i="52" s="1"/>
  <c r="O43" i="44"/>
  <c r="P44" i="52" s="1"/>
  <c r="P43" i="44"/>
  <c r="Q44" i="52" s="1"/>
  <c r="Q43" i="44"/>
  <c r="R44" i="52" s="1"/>
  <c r="R43" i="44"/>
  <c r="S44" i="52" s="1"/>
  <c r="S43" i="44"/>
  <c r="T44" i="52" s="1"/>
  <c r="T43" i="44"/>
  <c r="U44" i="52" s="1"/>
  <c r="U43" i="44"/>
  <c r="V44" i="52" s="1"/>
  <c r="C44" i="44"/>
  <c r="D45" i="52" s="1"/>
  <c r="D44" i="44"/>
  <c r="E45" i="52" s="1"/>
  <c r="E44" i="44"/>
  <c r="F45" i="52" s="1"/>
  <c r="F44" i="44"/>
  <c r="G45" i="52" s="1"/>
  <c r="G44" i="44"/>
  <c r="H45" i="52" s="1"/>
  <c r="H44" i="44"/>
  <c r="I45" i="52" s="1"/>
  <c r="I44" i="44"/>
  <c r="J45" i="52" s="1"/>
  <c r="J44" i="44"/>
  <c r="K45" i="52" s="1"/>
  <c r="K44" i="44"/>
  <c r="L45" i="52" s="1"/>
  <c r="L44" i="44"/>
  <c r="M45" i="52" s="1"/>
  <c r="M44" i="44"/>
  <c r="N45" i="52" s="1"/>
  <c r="N44" i="44"/>
  <c r="O45" i="52" s="1"/>
  <c r="O44" i="44"/>
  <c r="P45" i="52" s="1"/>
  <c r="P44" i="44"/>
  <c r="Q45" i="52" s="1"/>
  <c r="Q44" i="44"/>
  <c r="R45" i="52" s="1"/>
  <c r="R44" i="44"/>
  <c r="S45" i="52" s="1"/>
  <c r="S44" i="44"/>
  <c r="T45" i="52" s="1"/>
  <c r="T44" i="44"/>
  <c r="U45" i="52" s="1"/>
  <c r="U44" i="44"/>
  <c r="V45" i="52" s="1"/>
  <c r="B4" i="44"/>
  <c r="C6" i="52" s="1"/>
  <c r="B5" i="44"/>
  <c r="C7" i="52" s="1"/>
  <c r="B6" i="44"/>
  <c r="C8" i="52" s="1"/>
  <c r="B7" i="44"/>
  <c r="C9" i="52" s="1"/>
  <c r="B8" i="44"/>
  <c r="C10" i="52" s="1"/>
  <c r="B9" i="44"/>
  <c r="C11" i="52" s="1"/>
  <c r="B10" i="44"/>
  <c r="C12" i="52" s="1"/>
  <c r="B11" i="44"/>
  <c r="C13" i="52" s="1"/>
  <c r="B12" i="44"/>
  <c r="C14" i="52" s="1"/>
  <c r="B13" i="44"/>
  <c r="C15" i="52" s="1"/>
  <c r="B14" i="44"/>
  <c r="C16" i="52" s="1"/>
  <c r="B15" i="44"/>
  <c r="C17" i="52" s="1"/>
  <c r="B16" i="44"/>
  <c r="B17" i="44"/>
  <c r="C18" i="52" s="1"/>
  <c r="B18" i="44"/>
  <c r="C19" i="52" s="1"/>
  <c r="B19" i="44"/>
  <c r="C20" i="52" s="1"/>
  <c r="B20" i="44"/>
  <c r="C21" i="52" s="1"/>
  <c r="B21" i="44"/>
  <c r="C22" i="52" s="1"/>
  <c r="B22" i="44"/>
  <c r="C23" i="52" s="1"/>
  <c r="B23" i="44"/>
  <c r="C24" i="52" s="1"/>
  <c r="B24" i="44"/>
  <c r="C25" i="52" s="1"/>
  <c r="B25" i="44"/>
  <c r="C26" i="52" s="1"/>
  <c r="B26" i="44"/>
  <c r="C27" i="52" s="1"/>
  <c r="B27" i="44"/>
  <c r="C28" i="52" s="1"/>
  <c r="B28" i="44"/>
  <c r="C29" i="52" s="1"/>
  <c r="B29" i="44"/>
  <c r="C30" i="52" s="1"/>
  <c r="B30" i="44"/>
  <c r="C31" i="52" s="1"/>
  <c r="B31" i="44"/>
  <c r="C32" i="52" s="1"/>
  <c r="B32" i="44"/>
  <c r="C33" i="52" s="1"/>
  <c r="B33" i="44"/>
  <c r="C34" i="52" s="1"/>
  <c r="B34" i="44"/>
  <c r="C35" i="52" s="1"/>
  <c r="B35" i="44"/>
  <c r="C36" i="52" s="1"/>
  <c r="B36" i="44"/>
  <c r="C37" i="52" s="1"/>
  <c r="B37" i="44"/>
  <c r="C38" i="52" s="1"/>
  <c r="B38" i="44"/>
  <c r="C39" i="52" s="1"/>
  <c r="B39" i="44"/>
  <c r="C40" i="52" s="1"/>
  <c r="B40" i="44"/>
  <c r="C41" i="52" s="1"/>
  <c r="B41" i="44"/>
  <c r="C42" i="52" s="1"/>
  <c r="B42" i="44"/>
  <c r="C43" i="52" s="1"/>
  <c r="B43" i="44"/>
  <c r="C44" i="52" s="1"/>
  <c r="B44" i="44"/>
  <c r="C45" i="52" s="1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L107" i="29"/>
  <c r="L108" i="29"/>
  <c r="B3" i="44"/>
  <c r="C5" i="52" s="1"/>
  <c r="B108" i="26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S154" i="33"/>
  <c r="T154" i="33"/>
  <c r="U154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S155" i="33"/>
  <c r="T155" i="33"/>
  <c r="U155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S156" i="33"/>
  <c r="T156" i="33"/>
  <c r="U156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S157" i="33"/>
  <c r="T157" i="33"/>
  <c r="U157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S158" i="33"/>
  <c r="T158" i="33"/>
  <c r="U158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S159" i="33"/>
  <c r="T159" i="33"/>
  <c r="U159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S160" i="33"/>
  <c r="T160" i="33"/>
  <c r="U160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S161" i="33"/>
  <c r="T161" i="33"/>
  <c r="U161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S162" i="33"/>
  <c r="T162" i="33"/>
  <c r="U162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S163" i="33"/>
  <c r="T163" i="33"/>
  <c r="U163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S164" i="33"/>
  <c r="T164" i="33"/>
  <c r="U164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S165" i="33"/>
  <c r="T165" i="33"/>
  <c r="U165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S166" i="33"/>
  <c r="T166" i="33"/>
  <c r="U166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S167" i="33"/>
  <c r="T167" i="33"/>
  <c r="U167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S168" i="33"/>
  <c r="T168" i="33"/>
  <c r="U168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S169" i="33"/>
  <c r="T169" i="33"/>
  <c r="U169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S170" i="33"/>
  <c r="T170" i="33"/>
  <c r="U170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S171" i="33"/>
  <c r="T171" i="33"/>
  <c r="U171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S172" i="33"/>
  <c r="T172" i="33"/>
  <c r="U172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S173" i="33"/>
  <c r="T173" i="33"/>
  <c r="U173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S174" i="33"/>
  <c r="T174" i="33"/>
  <c r="U174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S175" i="33"/>
  <c r="T175" i="33"/>
  <c r="U175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S176" i="33"/>
  <c r="T176" i="33"/>
  <c r="U176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54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S123" i="33"/>
  <c r="T123" i="33"/>
  <c r="U123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S125" i="33"/>
  <c r="T125" i="33"/>
  <c r="U125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S126" i="33"/>
  <c r="T126" i="33"/>
  <c r="U126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S127" i="33"/>
  <c r="T127" i="33"/>
  <c r="U127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S128" i="33"/>
  <c r="T128" i="33"/>
  <c r="U128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S129" i="33"/>
  <c r="T129" i="33"/>
  <c r="U129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S130" i="33"/>
  <c r="T130" i="33"/>
  <c r="U130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S131" i="33"/>
  <c r="T131" i="33"/>
  <c r="U131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S132" i="33"/>
  <c r="T132" i="33"/>
  <c r="U132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S133" i="33"/>
  <c r="T133" i="33"/>
  <c r="U133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S134" i="33"/>
  <c r="T134" i="33"/>
  <c r="U134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S135" i="33"/>
  <c r="T135" i="33"/>
  <c r="U135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S136" i="33"/>
  <c r="T136" i="33"/>
  <c r="U136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S137" i="33"/>
  <c r="T137" i="33"/>
  <c r="U137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S138" i="33"/>
  <c r="T138" i="33"/>
  <c r="U138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S139" i="33"/>
  <c r="T139" i="33"/>
  <c r="U139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S140" i="33"/>
  <c r="T140" i="33"/>
  <c r="U140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S141" i="33"/>
  <c r="T141" i="33"/>
  <c r="U141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S142" i="33"/>
  <c r="T142" i="33"/>
  <c r="U142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S143" i="33"/>
  <c r="T143" i="33"/>
  <c r="U143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S144" i="33"/>
  <c r="T144" i="33"/>
  <c r="U144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S145" i="33"/>
  <c r="T145" i="33"/>
  <c r="U145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23" i="33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S147" i="32"/>
  <c r="T147" i="32"/>
  <c r="U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S148" i="32"/>
  <c r="T148" i="32"/>
  <c r="U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S149" i="32"/>
  <c r="T149" i="32"/>
  <c r="U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S150" i="32"/>
  <c r="T150" i="32"/>
  <c r="U150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S151" i="32"/>
  <c r="T151" i="32"/>
  <c r="U151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S153" i="32"/>
  <c r="T153" i="32"/>
  <c r="U153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S154" i="32"/>
  <c r="T154" i="32"/>
  <c r="U154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S155" i="32"/>
  <c r="T155" i="32"/>
  <c r="U155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S156" i="32"/>
  <c r="T156" i="32"/>
  <c r="U156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S157" i="32"/>
  <c r="T157" i="32"/>
  <c r="U157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S158" i="32"/>
  <c r="T158" i="32"/>
  <c r="U158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S159" i="32"/>
  <c r="T159" i="32"/>
  <c r="U159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S160" i="32"/>
  <c r="T160" i="32"/>
  <c r="U160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S161" i="32"/>
  <c r="T161" i="32"/>
  <c r="U161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S162" i="32"/>
  <c r="T162" i="32"/>
  <c r="U162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47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S120" i="32"/>
  <c r="T120" i="32"/>
  <c r="U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S121" i="32"/>
  <c r="T121" i="32"/>
  <c r="U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S122" i="32"/>
  <c r="T122" i="32"/>
  <c r="U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S123" i="32"/>
  <c r="T123" i="32"/>
  <c r="U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S124" i="32"/>
  <c r="T124" i="32"/>
  <c r="U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S125" i="32"/>
  <c r="T125" i="32"/>
  <c r="U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S126" i="32"/>
  <c r="T126" i="32"/>
  <c r="U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S127" i="32"/>
  <c r="T127" i="32"/>
  <c r="U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S128" i="32"/>
  <c r="T128" i="32"/>
  <c r="U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S129" i="32"/>
  <c r="T129" i="32"/>
  <c r="U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S130" i="32"/>
  <c r="T130" i="32"/>
  <c r="U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S131" i="32"/>
  <c r="T131" i="32"/>
  <c r="U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S132" i="32"/>
  <c r="T132" i="32"/>
  <c r="U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S133" i="32"/>
  <c r="T133" i="32"/>
  <c r="U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S134" i="32"/>
  <c r="T134" i="32"/>
  <c r="U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S135" i="32"/>
  <c r="T135" i="32"/>
  <c r="U135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20" i="32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32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13" i="31"/>
  <c r="E121" i="30"/>
  <c r="F121" i="30"/>
  <c r="G121" i="30"/>
  <c r="H121" i="30"/>
  <c r="I121" i="30"/>
  <c r="J121" i="30"/>
  <c r="K121" i="30"/>
  <c r="L121" i="30"/>
  <c r="M121" i="30"/>
  <c r="N121" i="30"/>
  <c r="O121" i="30"/>
  <c r="P121" i="30"/>
  <c r="Q121" i="30"/>
  <c r="R121" i="30"/>
  <c r="S121" i="30"/>
  <c r="T121" i="30"/>
  <c r="U121" i="30"/>
  <c r="E122" i="30"/>
  <c r="F122" i="30"/>
  <c r="G122" i="30"/>
  <c r="H122" i="30"/>
  <c r="I122" i="30"/>
  <c r="J122" i="30"/>
  <c r="K122" i="30"/>
  <c r="L122" i="30"/>
  <c r="M122" i="30"/>
  <c r="N122" i="30"/>
  <c r="O122" i="30"/>
  <c r="P122" i="30"/>
  <c r="Q122" i="30"/>
  <c r="R122" i="30"/>
  <c r="S122" i="30"/>
  <c r="T122" i="30"/>
  <c r="U122" i="30"/>
  <c r="E123" i="30"/>
  <c r="F123" i="30"/>
  <c r="G123" i="30"/>
  <c r="H123" i="30"/>
  <c r="I123" i="30"/>
  <c r="J123" i="30"/>
  <c r="K123" i="30"/>
  <c r="L123" i="30"/>
  <c r="M123" i="30"/>
  <c r="N123" i="30"/>
  <c r="O123" i="30"/>
  <c r="P123" i="30"/>
  <c r="Q123" i="30"/>
  <c r="R123" i="30"/>
  <c r="S123" i="30"/>
  <c r="T123" i="30"/>
  <c r="U123" i="30"/>
  <c r="E124" i="30"/>
  <c r="F124" i="30"/>
  <c r="G124" i="30"/>
  <c r="H124" i="30"/>
  <c r="I124" i="30"/>
  <c r="J124" i="30"/>
  <c r="K124" i="30"/>
  <c r="L124" i="30"/>
  <c r="M124" i="30"/>
  <c r="N124" i="30"/>
  <c r="O124" i="30"/>
  <c r="P124" i="30"/>
  <c r="Q124" i="30"/>
  <c r="R124" i="30"/>
  <c r="S124" i="30"/>
  <c r="T124" i="30"/>
  <c r="U124" i="30"/>
  <c r="E125" i="30"/>
  <c r="F125" i="30"/>
  <c r="G125" i="30"/>
  <c r="H125" i="30"/>
  <c r="I125" i="30"/>
  <c r="J125" i="30"/>
  <c r="K125" i="30"/>
  <c r="L125" i="30"/>
  <c r="M125" i="30"/>
  <c r="N125" i="30"/>
  <c r="O125" i="30"/>
  <c r="P125" i="30"/>
  <c r="Q125" i="30"/>
  <c r="R125" i="30"/>
  <c r="S125" i="30"/>
  <c r="T125" i="30"/>
  <c r="U125" i="30"/>
  <c r="E126" i="30"/>
  <c r="F126" i="30"/>
  <c r="G126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E127" i="30"/>
  <c r="F127" i="30"/>
  <c r="G127" i="30"/>
  <c r="H127" i="30"/>
  <c r="I127" i="30"/>
  <c r="J127" i="30"/>
  <c r="K127" i="30"/>
  <c r="L127" i="30"/>
  <c r="M127" i="30"/>
  <c r="N127" i="30"/>
  <c r="O127" i="30"/>
  <c r="P127" i="30"/>
  <c r="Q127" i="30"/>
  <c r="R127" i="30"/>
  <c r="S127" i="30"/>
  <c r="T127" i="30"/>
  <c r="U127" i="30"/>
  <c r="E128" i="30"/>
  <c r="F128" i="30"/>
  <c r="G12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E129" i="30"/>
  <c r="F129" i="30"/>
  <c r="G129" i="30"/>
  <c r="H129" i="30"/>
  <c r="I129" i="30"/>
  <c r="J129" i="30"/>
  <c r="K129" i="30"/>
  <c r="L129" i="30"/>
  <c r="M129" i="30"/>
  <c r="N129" i="30"/>
  <c r="O129" i="30"/>
  <c r="P129" i="30"/>
  <c r="Q129" i="30"/>
  <c r="R129" i="30"/>
  <c r="S129" i="30"/>
  <c r="T129" i="30"/>
  <c r="U129" i="30"/>
  <c r="E130" i="30"/>
  <c r="F130" i="30"/>
  <c r="G130" i="30"/>
  <c r="H130" i="30"/>
  <c r="I130" i="30"/>
  <c r="J130" i="30"/>
  <c r="K130" i="30"/>
  <c r="L130" i="30"/>
  <c r="M130" i="30"/>
  <c r="N130" i="30"/>
  <c r="O130" i="30"/>
  <c r="P130" i="30"/>
  <c r="Q130" i="30"/>
  <c r="R130" i="30"/>
  <c r="S130" i="30"/>
  <c r="T130" i="30"/>
  <c r="U130" i="30"/>
  <c r="E131" i="30"/>
  <c r="F131" i="30"/>
  <c r="G131" i="30"/>
  <c r="H131" i="30"/>
  <c r="I131" i="30"/>
  <c r="J131" i="30"/>
  <c r="K131" i="30"/>
  <c r="L131" i="30"/>
  <c r="M131" i="30"/>
  <c r="N131" i="30"/>
  <c r="O131" i="30"/>
  <c r="P131" i="30"/>
  <c r="Q131" i="30"/>
  <c r="R131" i="30"/>
  <c r="S131" i="30"/>
  <c r="T131" i="30"/>
  <c r="U131" i="30"/>
  <c r="E132" i="30"/>
  <c r="F132" i="30"/>
  <c r="G132" i="30"/>
  <c r="H132" i="30"/>
  <c r="I132" i="30"/>
  <c r="J132" i="30"/>
  <c r="K132" i="30"/>
  <c r="L132" i="30"/>
  <c r="M132" i="30"/>
  <c r="N132" i="30"/>
  <c r="O132" i="30"/>
  <c r="P132" i="30"/>
  <c r="Q132" i="30"/>
  <c r="R132" i="30"/>
  <c r="S132" i="30"/>
  <c r="T132" i="30"/>
  <c r="U132" i="30"/>
  <c r="E133" i="30"/>
  <c r="F133" i="30"/>
  <c r="G133" i="30"/>
  <c r="H133" i="30"/>
  <c r="I133" i="30"/>
  <c r="J133" i="30"/>
  <c r="K133" i="30"/>
  <c r="L133" i="30"/>
  <c r="M133" i="30"/>
  <c r="N133" i="30"/>
  <c r="O133" i="30"/>
  <c r="P133" i="30"/>
  <c r="Q133" i="30"/>
  <c r="R133" i="30"/>
  <c r="S133" i="30"/>
  <c r="T133" i="30"/>
  <c r="U133" i="30"/>
  <c r="E134" i="30"/>
  <c r="F134" i="30"/>
  <c r="G134" i="30"/>
  <c r="H134" i="30"/>
  <c r="I134" i="30"/>
  <c r="J134" i="30"/>
  <c r="K134" i="30"/>
  <c r="L134" i="30"/>
  <c r="M134" i="30"/>
  <c r="N134" i="30"/>
  <c r="O134" i="30"/>
  <c r="P134" i="30"/>
  <c r="Q134" i="30"/>
  <c r="R134" i="30"/>
  <c r="S134" i="30"/>
  <c r="T134" i="30"/>
  <c r="U134" i="30"/>
  <c r="E135" i="30"/>
  <c r="F135" i="30"/>
  <c r="G135" i="30"/>
  <c r="H135" i="30"/>
  <c r="I135" i="30"/>
  <c r="J135" i="30"/>
  <c r="K135" i="30"/>
  <c r="L135" i="30"/>
  <c r="M135" i="30"/>
  <c r="N135" i="30"/>
  <c r="O135" i="30"/>
  <c r="P135" i="30"/>
  <c r="Q135" i="30"/>
  <c r="R135" i="30"/>
  <c r="S135" i="30"/>
  <c r="T135" i="30"/>
  <c r="U135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21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D103" i="30"/>
  <c r="E103" i="30"/>
  <c r="F103" i="30"/>
  <c r="G103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D104" i="30"/>
  <c r="E104" i="30"/>
  <c r="F104" i="30"/>
  <c r="G104" i="30"/>
  <c r="H104" i="30"/>
  <c r="I104" i="30"/>
  <c r="J104" i="30"/>
  <c r="K104" i="30"/>
  <c r="L104" i="30"/>
  <c r="M104" i="30"/>
  <c r="N104" i="30"/>
  <c r="O104" i="30"/>
  <c r="P104" i="30"/>
  <c r="Q104" i="30"/>
  <c r="R104" i="30"/>
  <c r="S104" i="30"/>
  <c r="T104" i="30"/>
  <c r="U104" i="30"/>
  <c r="D105" i="30"/>
  <c r="E105" i="30"/>
  <c r="F105" i="30"/>
  <c r="G105" i="30"/>
  <c r="H105" i="30"/>
  <c r="I105" i="30"/>
  <c r="J105" i="30"/>
  <c r="K105" i="30"/>
  <c r="L105" i="30"/>
  <c r="M105" i="30"/>
  <c r="N105" i="30"/>
  <c r="O105" i="30"/>
  <c r="P105" i="30"/>
  <c r="Q105" i="30"/>
  <c r="R105" i="30"/>
  <c r="S105" i="30"/>
  <c r="T105" i="30"/>
  <c r="U105" i="30"/>
  <c r="D106" i="30"/>
  <c r="E106" i="30"/>
  <c r="F106" i="30"/>
  <c r="G106" i="30"/>
  <c r="H106" i="30"/>
  <c r="I106" i="30"/>
  <c r="J106" i="30"/>
  <c r="K106" i="30"/>
  <c r="L106" i="30"/>
  <c r="M106" i="30"/>
  <c r="N106" i="30"/>
  <c r="O106" i="30"/>
  <c r="P106" i="30"/>
  <c r="Q106" i="30"/>
  <c r="R106" i="30"/>
  <c r="S106" i="30"/>
  <c r="T106" i="30"/>
  <c r="U106" i="30"/>
  <c r="D107" i="30"/>
  <c r="E107" i="30"/>
  <c r="F107" i="30"/>
  <c r="G107" i="30"/>
  <c r="H107" i="30"/>
  <c r="I107" i="30"/>
  <c r="J107" i="30"/>
  <c r="K107" i="30"/>
  <c r="L107" i="30"/>
  <c r="M107" i="30"/>
  <c r="N107" i="30"/>
  <c r="O107" i="30"/>
  <c r="P107" i="30"/>
  <c r="Q107" i="30"/>
  <c r="R107" i="30"/>
  <c r="S107" i="30"/>
  <c r="T107" i="30"/>
  <c r="U107" i="30"/>
  <c r="D108" i="30"/>
  <c r="E108" i="30"/>
  <c r="F108" i="30"/>
  <c r="G108" i="30"/>
  <c r="H108" i="30"/>
  <c r="I108" i="30"/>
  <c r="J108" i="30"/>
  <c r="K108" i="30"/>
  <c r="L108" i="30"/>
  <c r="M108" i="30"/>
  <c r="N108" i="30"/>
  <c r="O108" i="30"/>
  <c r="P108" i="30"/>
  <c r="Q108" i="30"/>
  <c r="R108" i="30"/>
  <c r="S108" i="30"/>
  <c r="T108" i="30"/>
  <c r="U108" i="30"/>
  <c r="D109" i="30"/>
  <c r="E109" i="30"/>
  <c r="F109" i="30"/>
  <c r="G109" i="30"/>
  <c r="H109" i="30"/>
  <c r="I109" i="30"/>
  <c r="J109" i="30"/>
  <c r="K109" i="30"/>
  <c r="L109" i="30"/>
  <c r="M109" i="30"/>
  <c r="N109" i="30"/>
  <c r="O109" i="30"/>
  <c r="P109" i="30"/>
  <c r="Q109" i="30"/>
  <c r="R109" i="30"/>
  <c r="S109" i="30"/>
  <c r="T109" i="30"/>
  <c r="U109" i="30"/>
  <c r="D110" i="30"/>
  <c r="E110" i="30"/>
  <c r="F110" i="30"/>
  <c r="G110" i="30"/>
  <c r="H110" i="30"/>
  <c r="I110" i="30"/>
  <c r="J110" i="30"/>
  <c r="K110" i="30"/>
  <c r="L110" i="30"/>
  <c r="M110" i="30"/>
  <c r="N110" i="30"/>
  <c r="O110" i="30"/>
  <c r="P110" i="30"/>
  <c r="Q110" i="30"/>
  <c r="R110" i="30"/>
  <c r="S110" i="30"/>
  <c r="T110" i="30"/>
  <c r="U110" i="30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Q111" i="30"/>
  <c r="R111" i="30"/>
  <c r="S111" i="30"/>
  <c r="T111" i="30"/>
  <c r="U111" i="30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D113" i="30"/>
  <c r="E113" i="30"/>
  <c r="F113" i="30"/>
  <c r="G113" i="30"/>
  <c r="H113" i="30"/>
  <c r="I113" i="30"/>
  <c r="J113" i="30"/>
  <c r="K113" i="30"/>
  <c r="L113" i="30"/>
  <c r="M113" i="30"/>
  <c r="N113" i="30"/>
  <c r="O113" i="30"/>
  <c r="P113" i="30"/>
  <c r="Q113" i="30"/>
  <c r="R113" i="30"/>
  <c r="S113" i="30"/>
  <c r="T113" i="30"/>
  <c r="U113" i="30"/>
  <c r="D114" i="30"/>
  <c r="E114" i="30"/>
  <c r="F114" i="30"/>
  <c r="G114" i="30"/>
  <c r="H114" i="30"/>
  <c r="I114" i="30"/>
  <c r="J114" i="30"/>
  <c r="K114" i="30"/>
  <c r="L114" i="30"/>
  <c r="M114" i="30"/>
  <c r="N114" i="30"/>
  <c r="O114" i="30"/>
  <c r="P114" i="30"/>
  <c r="Q114" i="30"/>
  <c r="R114" i="30"/>
  <c r="S114" i="30"/>
  <c r="T114" i="30"/>
  <c r="U114" i="30"/>
  <c r="D115" i="30"/>
  <c r="E115" i="30"/>
  <c r="F115" i="30"/>
  <c r="G115" i="30"/>
  <c r="H115" i="30"/>
  <c r="I115" i="30"/>
  <c r="J115" i="30"/>
  <c r="K115" i="30"/>
  <c r="L115" i="30"/>
  <c r="M115" i="30"/>
  <c r="N115" i="30"/>
  <c r="O115" i="30"/>
  <c r="P115" i="30"/>
  <c r="Q115" i="30"/>
  <c r="R115" i="30"/>
  <c r="S115" i="30"/>
  <c r="T115" i="30"/>
  <c r="U115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01" i="30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B125" i="23"/>
  <c r="B126" i="23"/>
  <c r="B127" i="23"/>
  <c r="B128" i="23"/>
  <c r="B129" i="23"/>
  <c r="B130" i="23"/>
  <c r="B131" i="23"/>
  <c r="B132" i="23"/>
  <c r="B133" i="23"/>
  <c r="B134" i="23"/>
  <c r="B135" i="23"/>
  <c r="B124" i="23"/>
  <c r="B106" i="23"/>
  <c r="C106" i="23"/>
  <c r="B107" i="23"/>
  <c r="C107" i="23"/>
  <c r="B108" i="23"/>
  <c r="C108" i="23"/>
  <c r="B109" i="23"/>
  <c r="C109" i="23"/>
  <c r="B110" i="23"/>
  <c r="C110" i="23"/>
  <c r="B111" i="23"/>
  <c r="C111" i="23"/>
  <c r="B112" i="23"/>
  <c r="C112" i="23"/>
  <c r="B113" i="23"/>
  <c r="C113" i="23"/>
  <c r="B114" i="23"/>
  <c r="C114" i="23"/>
  <c r="B115" i="23"/>
  <c r="C115" i="23"/>
  <c r="B116" i="23"/>
  <c r="C116" i="23"/>
  <c r="B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C105" i="23"/>
  <c r="B166" i="24"/>
  <c r="C166" i="24"/>
  <c r="D166" i="24"/>
  <c r="E166" i="24"/>
  <c r="F166" i="24"/>
  <c r="G166" i="24"/>
  <c r="H166" i="24"/>
  <c r="I166" i="24"/>
  <c r="J166" i="24"/>
  <c r="K166" i="24"/>
  <c r="B168" i="24"/>
  <c r="C168" i="24"/>
  <c r="D168" i="24"/>
  <c r="E168" i="24"/>
  <c r="F168" i="24"/>
  <c r="G168" i="24"/>
  <c r="H168" i="24"/>
  <c r="I168" i="24"/>
  <c r="J168" i="24"/>
  <c r="K168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B119" i="24"/>
  <c r="B127" i="11"/>
  <c r="C127" i="11"/>
  <c r="D127" i="11"/>
  <c r="E127" i="11"/>
  <c r="F127" i="11"/>
  <c r="G127" i="11"/>
  <c r="H127" i="11"/>
  <c r="I127" i="11"/>
  <c r="J127" i="11"/>
  <c r="B128" i="11"/>
  <c r="C128" i="11"/>
  <c r="D128" i="11"/>
  <c r="E128" i="11"/>
  <c r="F128" i="11"/>
  <c r="G128" i="11"/>
  <c r="H128" i="11"/>
  <c r="I128" i="11"/>
  <c r="J128" i="11"/>
  <c r="B129" i="11"/>
  <c r="C129" i="11"/>
  <c r="D129" i="11"/>
  <c r="E129" i="11"/>
  <c r="F129" i="11"/>
  <c r="G129" i="11"/>
  <c r="H129" i="11"/>
  <c r="I129" i="11"/>
  <c r="J129" i="11"/>
  <c r="B130" i="11"/>
  <c r="C130" i="11"/>
  <c r="D130" i="11"/>
  <c r="E130" i="11"/>
  <c r="F130" i="11"/>
  <c r="G130" i="11"/>
  <c r="H130" i="11"/>
  <c r="I130" i="11"/>
  <c r="J130" i="11"/>
  <c r="B131" i="11"/>
  <c r="C131" i="11"/>
  <c r="D131" i="11"/>
  <c r="E131" i="11"/>
  <c r="F131" i="11"/>
  <c r="G131" i="11"/>
  <c r="H131" i="11"/>
  <c r="I131" i="11"/>
  <c r="J131" i="11"/>
  <c r="B132" i="11"/>
  <c r="C132" i="11"/>
  <c r="D132" i="11"/>
  <c r="E132" i="11"/>
  <c r="F132" i="11"/>
  <c r="G132" i="11"/>
  <c r="H132" i="11"/>
  <c r="I132" i="11"/>
  <c r="J132" i="11"/>
  <c r="B133" i="11"/>
  <c r="C133" i="11"/>
  <c r="D133" i="11"/>
  <c r="E133" i="11"/>
  <c r="F133" i="11"/>
  <c r="G133" i="11"/>
  <c r="H133" i="11"/>
  <c r="I133" i="11"/>
  <c r="J133" i="11"/>
  <c r="B134" i="11"/>
  <c r="C134" i="11"/>
  <c r="D134" i="11"/>
  <c r="E134" i="11"/>
  <c r="F134" i="11"/>
  <c r="G134" i="11"/>
  <c r="H134" i="11"/>
  <c r="I134" i="11"/>
  <c r="J134" i="11"/>
  <c r="B135" i="11"/>
  <c r="C135" i="11"/>
  <c r="D135" i="11"/>
  <c r="E135" i="11"/>
  <c r="F135" i="11"/>
  <c r="G135" i="11"/>
  <c r="H135" i="11"/>
  <c r="I135" i="11"/>
  <c r="J135" i="11"/>
  <c r="B136" i="11"/>
  <c r="C136" i="11"/>
  <c r="D136" i="11"/>
  <c r="E136" i="11"/>
  <c r="F136" i="11"/>
  <c r="G136" i="11"/>
  <c r="H136" i="11"/>
  <c r="I136" i="11"/>
  <c r="J136" i="11"/>
  <c r="B137" i="11"/>
  <c r="C137" i="11"/>
  <c r="D137" i="11"/>
  <c r="E137" i="11"/>
  <c r="F137" i="11"/>
  <c r="G137" i="11"/>
  <c r="H137" i="11"/>
  <c r="I137" i="11"/>
  <c r="J137" i="11"/>
  <c r="B138" i="11"/>
  <c r="C138" i="11"/>
  <c r="D138" i="11"/>
  <c r="E138" i="11"/>
  <c r="F138" i="11"/>
  <c r="G138" i="11"/>
  <c r="H138" i="11"/>
  <c r="I138" i="11"/>
  <c r="J138" i="11"/>
  <c r="B139" i="11"/>
  <c r="C139" i="11"/>
  <c r="D139" i="11"/>
  <c r="E139" i="11"/>
  <c r="F139" i="11"/>
  <c r="G139" i="11"/>
  <c r="H139" i="11"/>
  <c r="I139" i="11"/>
  <c r="J139" i="11"/>
  <c r="B140" i="11"/>
  <c r="C140" i="11"/>
  <c r="D140" i="11"/>
  <c r="E140" i="11"/>
  <c r="F140" i="11"/>
  <c r="G140" i="11"/>
  <c r="H140" i="11"/>
  <c r="I140" i="11"/>
  <c r="J140" i="11"/>
  <c r="B141" i="11"/>
  <c r="C141" i="11"/>
  <c r="D141" i="11"/>
  <c r="E141" i="11"/>
  <c r="F141" i="11"/>
  <c r="G141" i="11"/>
  <c r="H141" i="11"/>
  <c r="I141" i="11"/>
  <c r="J141" i="11"/>
  <c r="C126" i="11"/>
  <c r="D126" i="11"/>
  <c r="E126" i="11"/>
  <c r="F126" i="11"/>
  <c r="G126" i="11"/>
  <c r="H126" i="11"/>
  <c r="I126" i="11"/>
  <c r="J126" i="11"/>
  <c r="B126" i="11"/>
  <c r="B104" i="11"/>
  <c r="C104" i="11"/>
  <c r="D104" i="11"/>
  <c r="E104" i="11"/>
  <c r="F104" i="11"/>
  <c r="G104" i="11"/>
  <c r="H104" i="11"/>
  <c r="I104" i="11"/>
  <c r="J104" i="11"/>
  <c r="B105" i="11"/>
  <c r="C105" i="11"/>
  <c r="D105" i="11"/>
  <c r="E105" i="11"/>
  <c r="F105" i="11"/>
  <c r="G105" i="11"/>
  <c r="H105" i="11"/>
  <c r="I105" i="11"/>
  <c r="J105" i="11"/>
  <c r="B106" i="11"/>
  <c r="C106" i="11"/>
  <c r="D106" i="11"/>
  <c r="E106" i="11"/>
  <c r="F106" i="11"/>
  <c r="G106" i="11"/>
  <c r="H106" i="11"/>
  <c r="I106" i="11"/>
  <c r="J106" i="11"/>
  <c r="B107" i="11"/>
  <c r="C107" i="11"/>
  <c r="D107" i="11"/>
  <c r="E107" i="11"/>
  <c r="F107" i="11"/>
  <c r="G107" i="11"/>
  <c r="H107" i="11"/>
  <c r="I107" i="11"/>
  <c r="J107" i="11"/>
  <c r="B108" i="11"/>
  <c r="C108" i="11"/>
  <c r="D108" i="11"/>
  <c r="E108" i="11"/>
  <c r="F108" i="11"/>
  <c r="G108" i="11"/>
  <c r="H108" i="11"/>
  <c r="I108" i="11"/>
  <c r="J108" i="11"/>
  <c r="B109" i="11"/>
  <c r="C109" i="11"/>
  <c r="D109" i="11"/>
  <c r="E109" i="11"/>
  <c r="F109" i="11"/>
  <c r="G109" i="11"/>
  <c r="H109" i="11"/>
  <c r="I109" i="11"/>
  <c r="J109" i="11"/>
  <c r="B110" i="11"/>
  <c r="C110" i="11"/>
  <c r="D110" i="11"/>
  <c r="E110" i="11"/>
  <c r="F110" i="11"/>
  <c r="G110" i="11"/>
  <c r="H110" i="11"/>
  <c r="I110" i="11"/>
  <c r="J110" i="11"/>
  <c r="B111" i="11"/>
  <c r="C111" i="11"/>
  <c r="D111" i="11"/>
  <c r="E111" i="11"/>
  <c r="F111" i="11"/>
  <c r="G111" i="11"/>
  <c r="H111" i="11"/>
  <c r="I111" i="11"/>
  <c r="J111" i="11"/>
  <c r="B112" i="11"/>
  <c r="C112" i="11"/>
  <c r="D112" i="11"/>
  <c r="E112" i="11"/>
  <c r="F112" i="11"/>
  <c r="G112" i="11"/>
  <c r="H112" i="11"/>
  <c r="I112" i="11"/>
  <c r="J112" i="11"/>
  <c r="B113" i="11"/>
  <c r="C113" i="11"/>
  <c r="D113" i="11"/>
  <c r="E113" i="11"/>
  <c r="F113" i="11"/>
  <c r="G113" i="11"/>
  <c r="H113" i="11"/>
  <c r="I113" i="11"/>
  <c r="J113" i="11"/>
  <c r="B114" i="11"/>
  <c r="C114" i="11"/>
  <c r="D114" i="11"/>
  <c r="E114" i="11"/>
  <c r="F114" i="11"/>
  <c r="G114" i="11"/>
  <c r="H114" i="11"/>
  <c r="I114" i="11"/>
  <c r="J114" i="11"/>
  <c r="B115" i="11"/>
  <c r="C115" i="11"/>
  <c r="D115" i="11"/>
  <c r="E115" i="11"/>
  <c r="F115" i="11"/>
  <c r="G115" i="11"/>
  <c r="H115" i="11"/>
  <c r="I115" i="11"/>
  <c r="J115" i="11"/>
  <c r="B116" i="11"/>
  <c r="C116" i="11"/>
  <c r="D116" i="11"/>
  <c r="E116" i="11"/>
  <c r="F116" i="11"/>
  <c r="G116" i="11"/>
  <c r="H116" i="11"/>
  <c r="I116" i="11"/>
  <c r="J116" i="11"/>
  <c r="B117" i="11"/>
  <c r="C117" i="11"/>
  <c r="D117" i="11"/>
  <c r="E117" i="11"/>
  <c r="F117" i="11"/>
  <c r="G117" i="11"/>
  <c r="H117" i="11"/>
  <c r="I117" i="11"/>
  <c r="J117" i="11"/>
  <c r="B118" i="11"/>
  <c r="C118" i="11"/>
  <c r="D118" i="11"/>
  <c r="E118" i="11"/>
  <c r="F118" i="11"/>
  <c r="G118" i="11"/>
  <c r="H118" i="11"/>
  <c r="I118" i="11"/>
  <c r="J118" i="11"/>
  <c r="C103" i="11"/>
  <c r="D103" i="11"/>
  <c r="E103" i="11"/>
  <c r="F103" i="11"/>
  <c r="G103" i="11"/>
  <c r="H103" i="11"/>
  <c r="I103" i="11"/>
  <c r="J103" i="11"/>
  <c r="B103" i="11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C108" i="26"/>
  <c r="D108" i="26"/>
  <c r="E108" i="26"/>
  <c r="F108" i="26"/>
  <c r="G108" i="26"/>
  <c r="H108" i="26"/>
  <c r="I108" i="26"/>
  <c r="J108" i="26"/>
  <c r="K108" i="26"/>
  <c r="L108" i="26"/>
  <c r="M108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C84" i="26"/>
  <c r="D84" i="26"/>
  <c r="E84" i="26"/>
  <c r="F84" i="26"/>
  <c r="G84" i="26"/>
  <c r="H84" i="26"/>
  <c r="I84" i="26"/>
  <c r="J84" i="26"/>
  <c r="K84" i="26"/>
  <c r="L84" i="26"/>
  <c r="M84" i="26"/>
  <c r="B84" i="26"/>
  <c r="C99" i="25"/>
  <c r="D99" i="25"/>
  <c r="E99" i="25"/>
  <c r="F99" i="25"/>
  <c r="G99" i="25"/>
  <c r="H99" i="25"/>
  <c r="I99" i="25"/>
  <c r="J99" i="25"/>
  <c r="K99" i="25"/>
  <c r="L99" i="25"/>
  <c r="M99" i="25"/>
  <c r="N99" i="25"/>
  <c r="O99" i="25"/>
  <c r="P99" i="25"/>
  <c r="Q99" i="25"/>
  <c r="R99" i="25"/>
  <c r="S99" i="25"/>
  <c r="C100" i="25"/>
  <c r="D100" i="25"/>
  <c r="E100" i="25"/>
  <c r="F100" i="25"/>
  <c r="G100" i="25"/>
  <c r="H100" i="25"/>
  <c r="I100" i="25"/>
  <c r="J100" i="25"/>
  <c r="K100" i="25"/>
  <c r="L100" i="25"/>
  <c r="M100" i="25"/>
  <c r="N100" i="25"/>
  <c r="O100" i="25"/>
  <c r="P100" i="25"/>
  <c r="Q100" i="25"/>
  <c r="R100" i="25"/>
  <c r="S100" i="25"/>
  <c r="C101" i="25"/>
  <c r="D101" i="25"/>
  <c r="E101" i="25"/>
  <c r="F101" i="25"/>
  <c r="G101" i="25"/>
  <c r="H101" i="25"/>
  <c r="I101" i="25"/>
  <c r="J101" i="25"/>
  <c r="K101" i="25"/>
  <c r="L101" i="25"/>
  <c r="M101" i="25"/>
  <c r="N101" i="25"/>
  <c r="O101" i="25"/>
  <c r="P101" i="25"/>
  <c r="Q101" i="25"/>
  <c r="R101" i="25"/>
  <c r="S101" i="25"/>
  <c r="C102" i="25"/>
  <c r="D102" i="25"/>
  <c r="E102" i="25"/>
  <c r="F102" i="25"/>
  <c r="G102" i="25"/>
  <c r="H102" i="25"/>
  <c r="I102" i="25"/>
  <c r="J102" i="25"/>
  <c r="K102" i="25"/>
  <c r="L102" i="25"/>
  <c r="M102" i="25"/>
  <c r="N102" i="25"/>
  <c r="O102" i="25"/>
  <c r="P102" i="25"/>
  <c r="Q102" i="25"/>
  <c r="R102" i="25"/>
  <c r="S102" i="25"/>
  <c r="C103" i="25"/>
  <c r="D103" i="25"/>
  <c r="E103" i="25"/>
  <c r="F103" i="25"/>
  <c r="G103" i="25"/>
  <c r="H103" i="25"/>
  <c r="I103" i="25"/>
  <c r="J103" i="25"/>
  <c r="K103" i="25"/>
  <c r="L103" i="25"/>
  <c r="M103" i="25"/>
  <c r="N103" i="25"/>
  <c r="O103" i="25"/>
  <c r="P103" i="25"/>
  <c r="Q103" i="25"/>
  <c r="R103" i="25"/>
  <c r="S103" i="25"/>
  <c r="C104" i="25"/>
  <c r="D104" i="25"/>
  <c r="E104" i="25"/>
  <c r="F104" i="25"/>
  <c r="G104" i="25"/>
  <c r="H104" i="25"/>
  <c r="I104" i="25"/>
  <c r="J104" i="25"/>
  <c r="K104" i="25"/>
  <c r="L104" i="25"/>
  <c r="M104" i="25"/>
  <c r="N104" i="25"/>
  <c r="O104" i="25"/>
  <c r="P104" i="25"/>
  <c r="Q104" i="25"/>
  <c r="R104" i="25"/>
  <c r="S104" i="25"/>
  <c r="C105" i="25"/>
  <c r="D105" i="25"/>
  <c r="E105" i="25"/>
  <c r="F105" i="25"/>
  <c r="G105" i="25"/>
  <c r="H105" i="25"/>
  <c r="I105" i="25"/>
  <c r="J105" i="25"/>
  <c r="K105" i="25"/>
  <c r="L105" i="25"/>
  <c r="M105" i="25"/>
  <c r="N105" i="25"/>
  <c r="O105" i="25"/>
  <c r="P105" i="25"/>
  <c r="Q105" i="25"/>
  <c r="R105" i="25"/>
  <c r="S105" i="25"/>
  <c r="C106" i="25"/>
  <c r="D106" i="25"/>
  <c r="E106" i="25"/>
  <c r="F106" i="25"/>
  <c r="G106" i="25"/>
  <c r="H106" i="25"/>
  <c r="I106" i="25"/>
  <c r="J106" i="25"/>
  <c r="K106" i="25"/>
  <c r="L106" i="25"/>
  <c r="M106" i="25"/>
  <c r="N106" i="25"/>
  <c r="O106" i="25"/>
  <c r="P106" i="25"/>
  <c r="Q106" i="25"/>
  <c r="R106" i="25"/>
  <c r="S106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C108" i="25"/>
  <c r="D108" i="25"/>
  <c r="E108" i="25"/>
  <c r="F108" i="25"/>
  <c r="G108" i="25"/>
  <c r="H108" i="25"/>
  <c r="I108" i="25"/>
  <c r="J108" i="25"/>
  <c r="K108" i="25"/>
  <c r="L108" i="25"/>
  <c r="M108" i="25"/>
  <c r="N108" i="25"/>
  <c r="O108" i="25"/>
  <c r="P108" i="25"/>
  <c r="Q108" i="25"/>
  <c r="R108" i="25"/>
  <c r="S108" i="25"/>
  <c r="C109" i="25"/>
  <c r="D109" i="25"/>
  <c r="E109" i="25"/>
  <c r="F109" i="25"/>
  <c r="G109" i="25"/>
  <c r="H109" i="25"/>
  <c r="I109" i="25"/>
  <c r="J109" i="25"/>
  <c r="K109" i="25"/>
  <c r="L109" i="25"/>
  <c r="M109" i="25"/>
  <c r="N109" i="25"/>
  <c r="O109" i="25"/>
  <c r="P109" i="25"/>
  <c r="Q109" i="25"/>
  <c r="R109" i="25"/>
  <c r="S109" i="25"/>
  <c r="C110" i="25"/>
  <c r="D110" i="25"/>
  <c r="E110" i="25"/>
  <c r="F110" i="25"/>
  <c r="G110" i="25"/>
  <c r="H110" i="25"/>
  <c r="I110" i="25"/>
  <c r="J110" i="25"/>
  <c r="K110" i="25"/>
  <c r="L110" i="25"/>
  <c r="M110" i="25"/>
  <c r="N110" i="25"/>
  <c r="O110" i="25"/>
  <c r="P110" i="25"/>
  <c r="Q110" i="25"/>
  <c r="R110" i="25"/>
  <c r="S110" i="25"/>
  <c r="C111" i="25"/>
  <c r="D111" i="25"/>
  <c r="E111" i="25"/>
  <c r="F111" i="25"/>
  <c r="G111" i="25"/>
  <c r="H111" i="25"/>
  <c r="I111" i="25"/>
  <c r="J111" i="25"/>
  <c r="K111" i="25"/>
  <c r="L111" i="25"/>
  <c r="M111" i="25"/>
  <c r="N111" i="25"/>
  <c r="O111" i="25"/>
  <c r="P111" i="25"/>
  <c r="Q111" i="25"/>
  <c r="R111" i="25"/>
  <c r="S111" i="25"/>
  <c r="C112" i="25"/>
  <c r="D112" i="25"/>
  <c r="E112" i="25"/>
  <c r="F112" i="25"/>
  <c r="G112" i="25"/>
  <c r="H112" i="25"/>
  <c r="I112" i="25"/>
  <c r="J112" i="25"/>
  <c r="K112" i="25"/>
  <c r="L112" i="25"/>
  <c r="M112" i="25"/>
  <c r="N112" i="25"/>
  <c r="O112" i="25"/>
  <c r="P112" i="25"/>
  <c r="Q112" i="25"/>
  <c r="R112" i="25"/>
  <c r="S112" i="25"/>
  <c r="C113" i="25"/>
  <c r="D113" i="25"/>
  <c r="E113" i="25"/>
  <c r="F113" i="25"/>
  <c r="G113" i="25"/>
  <c r="H113" i="25"/>
  <c r="I113" i="25"/>
  <c r="J113" i="25"/>
  <c r="K113" i="25"/>
  <c r="L113" i="25"/>
  <c r="M113" i="25"/>
  <c r="N113" i="25"/>
  <c r="O113" i="25"/>
  <c r="P113" i="25"/>
  <c r="Q113" i="25"/>
  <c r="R113" i="25"/>
  <c r="S113" i="25"/>
  <c r="C114" i="25"/>
  <c r="D114" i="25"/>
  <c r="E114" i="25"/>
  <c r="F114" i="25"/>
  <c r="G114" i="25"/>
  <c r="H114" i="25"/>
  <c r="I114" i="25"/>
  <c r="J114" i="25"/>
  <c r="K114" i="25"/>
  <c r="L114" i="25"/>
  <c r="M114" i="25"/>
  <c r="N114" i="25"/>
  <c r="O114" i="25"/>
  <c r="P114" i="25"/>
  <c r="Q114" i="25"/>
  <c r="R114" i="25"/>
  <c r="S114" i="25"/>
  <c r="C115" i="25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C116" i="25"/>
  <c r="D116" i="25"/>
  <c r="E116" i="25"/>
  <c r="F116" i="25"/>
  <c r="G116" i="25"/>
  <c r="H116" i="25"/>
  <c r="I116" i="25"/>
  <c r="J116" i="25"/>
  <c r="K116" i="25"/>
  <c r="L116" i="25"/>
  <c r="M116" i="25"/>
  <c r="N116" i="25"/>
  <c r="O116" i="25"/>
  <c r="P116" i="25"/>
  <c r="Q116" i="25"/>
  <c r="R116" i="25"/>
  <c r="S116" i="25"/>
  <c r="C117" i="25"/>
  <c r="D117" i="25"/>
  <c r="E117" i="25"/>
  <c r="F117" i="25"/>
  <c r="G117" i="25"/>
  <c r="H117" i="25"/>
  <c r="I117" i="25"/>
  <c r="J117" i="25"/>
  <c r="K117" i="25"/>
  <c r="L117" i="25"/>
  <c r="M117" i="25"/>
  <c r="N117" i="25"/>
  <c r="O117" i="25"/>
  <c r="P117" i="25"/>
  <c r="Q117" i="25"/>
  <c r="R117" i="25"/>
  <c r="S117" i="25"/>
  <c r="C118" i="25"/>
  <c r="D118" i="25"/>
  <c r="E118" i="25"/>
  <c r="F118" i="25"/>
  <c r="G118" i="25"/>
  <c r="H118" i="25"/>
  <c r="I118" i="25"/>
  <c r="J118" i="25"/>
  <c r="K118" i="25"/>
  <c r="L118" i="25"/>
  <c r="M118" i="25"/>
  <c r="N118" i="25"/>
  <c r="O118" i="25"/>
  <c r="P118" i="25"/>
  <c r="Q118" i="25"/>
  <c r="R118" i="25"/>
  <c r="S118" i="25"/>
  <c r="C119" i="25"/>
  <c r="D119" i="25"/>
  <c r="E119" i="25"/>
  <c r="F119" i="25"/>
  <c r="G119" i="25"/>
  <c r="H119" i="25"/>
  <c r="I119" i="25"/>
  <c r="J119" i="25"/>
  <c r="K119" i="25"/>
  <c r="L119" i="25"/>
  <c r="M119" i="25"/>
  <c r="N119" i="25"/>
  <c r="O119" i="25"/>
  <c r="P119" i="25"/>
  <c r="Q119" i="25"/>
  <c r="R119" i="25"/>
  <c r="S119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B117" i="25"/>
  <c r="B118" i="25"/>
  <c r="B119" i="25"/>
  <c r="B120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C131" i="25"/>
  <c r="D131" i="25"/>
  <c r="E131" i="25"/>
  <c r="F131" i="25"/>
  <c r="G131" i="25"/>
  <c r="H131" i="25"/>
  <c r="I131" i="25"/>
  <c r="J131" i="25"/>
  <c r="K131" i="25"/>
  <c r="L131" i="25"/>
  <c r="M131" i="25"/>
  <c r="N131" i="25"/>
  <c r="O131" i="25"/>
  <c r="P131" i="25"/>
  <c r="Q131" i="25"/>
  <c r="R131" i="25"/>
  <c r="S131" i="25"/>
  <c r="B131" i="25"/>
  <c r="Q97" i="25"/>
  <c r="R97" i="25"/>
  <c r="S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B97" i="25"/>
  <c r="C106" i="26"/>
  <c r="D106" i="26"/>
  <c r="E106" i="26"/>
  <c r="F106" i="26"/>
  <c r="G106" i="26"/>
  <c r="H106" i="26"/>
  <c r="I106" i="26"/>
  <c r="J106" i="26"/>
  <c r="K106" i="26"/>
  <c r="L106" i="26"/>
  <c r="M106" i="26"/>
  <c r="B106" i="26"/>
  <c r="C82" i="26"/>
  <c r="D82" i="26"/>
  <c r="E82" i="26"/>
  <c r="F82" i="26"/>
  <c r="G82" i="26"/>
  <c r="H82" i="26"/>
  <c r="I82" i="26"/>
  <c r="J82" i="26"/>
  <c r="K82" i="26"/>
  <c r="L82" i="26"/>
  <c r="M82" i="26"/>
  <c r="B82" i="26"/>
  <c r="B111" i="34"/>
  <c r="B112" i="34"/>
  <c r="C112" i="34"/>
  <c r="D112" i="34"/>
  <c r="E112" i="34"/>
  <c r="H112" i="34"/>
  <c r="C113" i="34"/>
  <c r="D113" i="34"/>
  <c r="B115" i="34"/>
  <c r="B116" i="34"/>
  <c r="C116" i="34"/>
  <c r="D116" i="34"/>
  <c r="F116" i="34"/>
  <c r="G116" i="34"/>
  <c r="H116" i="34"/>
  <c r="I116" i="34"/>
  <c r="B117" i="34"/>
  <c r="C117" i="34"/>
  <c r="D117" i="34"/>
  <c r="E117" i="34"/>
  <c r="F117" i="34"/>
  <c r="G117" i="34"/>
  <c r="H117" i="34"/>
  <c r="I117" i="34"/>
  <c r="B118" i="34"/>
  <c r="B120" i="34"/>
  <c r="C120" i="34"/>
  <c r="B121" i="34"/>
  <c r="C121" i="34"/>
  <c r="D121" i="34"/>
  <c r="E121" i="34"/>
  <c r="F121" i="34"/>
  <c r="G121" i="34"/>
  <c r="H121" i="34"/>
  <c r="I121" i="34"/>
  <c r="B122" i="34"/>
  <c r="B124" i="34"/>
  <c r="C124" i="34"/>
  <c r="D124" i="34"/>
  <c r="E124" i="34"/>
  <c r="F124" i="34"/>
  <c r="G124" i="34"/>
  <c r="H124" i="34"/>
  <c r="I124" i="34"/>
  <c r="B126" i="34"/>
  <c r="C126" i="34"/>
  <c r="D126" i="34"/>
  <c r="E126" i="34"/>
  <c r="F126" i="34"/>
  <c r="G126" i="34"/>
  <c r="H126" i="34"/>
  <c r="I126" i="34"/>
  <c r="B127" i="34"/>
  <c r="C127" i="34"/>
  <c r="D127" i="34"/>
  <c r="E127" i="34"/>
  <c r="F127" i="34"/>
  <c r="G127" i="34"/>
  <c r="H127" i="34"/>
  <c r="I127" i="34"/>
  <c r="B109" i="34"/>
  <c r="C109" i="34"/>
  <c r="D109" i="34"/>
  <c r="E109" i="34"/>
  <c r="F109" i="34"/>
  <c r="G109" i="34"/>
  <c r="H109" i="34"/>
  <c r="I109" i="34"/>
  <c r="C111" i="34"/>
  <c r="D111" i="34"/>
  <c r="E111" i="34"/>
  <c r="F111" i="34"/>
  <c r="G111" i="34"/>
  <c r="H111" i="34"/>
  <c r="I111" i="34"/>
  <c r="B86" i="34"/>
  <c r="C86" i="34"/>
  <c r="D86" i="34"/>
  <c r="E86" i="34"/>
  <c r="F86" i="34"/>
  <c r="G86" i="34"/>
  <c r="H86" i="34"/>
  <c r="I86" i="34"/>
  <c r="B87" i="34"/>
  <c r="C87" i="34"/>
  <c r="D87" i="34"/>
  <c r="E87" i="34"/>
  <c r="F87" i="34"/>
  <c r="G87" i="34"/>
  <c r="H87" i="34"/>
  <c r="I87" i="34"/>
  <c r="B88" i="34"/>
  <c r="C88" i="34"/>
  <c r="D88" i="34"/>
  <c r="E88" i="34"/>
  <c r="F88" i="34"/>
  <c r="G88" i="34"/>
  <c r="H88" i="34"/>
  <c r="I88" i="34"/>
  <c r="B89" i="34"/>
  <c r="C89" i="34"/>
  <c r="D89" i="34"/>
  <c r="E89" i="34"/>
  <c r="F89" i="34"/>
  <c r="G89" i="34"/>
  <c r="H89" i="34"/>
  <c r="I89" i="34"/>
  <c r="B90" i="34"/>
  <c r="C90" i="34"/>
  <c r="D90" i="34"/>
  <c r="E90" i="34"/>
  <c r="F90" i="34"/>
  <c r="G90" i="34"/>
  <c r="H90" i="34"/>
  <c r="I90" i="34"/>
  <c r="B91" i="34"/>
  <c r="C91" i="34"/>
  <c r="D91" i="34"/>
  <c r="E91" i="34"/>
  <c r="F91" i="34"/>
  <c r="G91" i="34"/>
  <c r="H91" i="34"/>
  <c r="I91" i="34"/>
  <c r="B92" i="34"/>
  <c r="C92" i="34"/>
  <c r="D92" i="34"/>
  <c r="E92" i="34"/>
  <c r="F92" i="34"/>
  <c r="G92" i="34"/>
  <c r="H92" i="34"/>
  <c r="I92" i="34"/>
  <c r="B93" i="34"/>
  <c r="C93" i="34"/>
  <c r="D93" i="34"/>
  <c r="E93" i="34"/>
  <c r="F93" i="34"/>
  <c r="G93" i="34"/>
  <c r="H93" i="34"/>
  <c r="I93" i="34"/>
  <c r="B94" i="34"/>
  <c r="C94" i="34"/>
  <c r="D94" i="34"/>
  <c r="E94" i="34"/>
  <c r="F94" i="34"/>
  <c r="G94" i="34"/>
  <c r="H94" i="34"/>
  <c r="I94" i="34"/>
  <c r="B95" i="34"/>
  <c r="C95" i="34"/>
  <c r="D95" i="34"/>
  <c r="E95" i="34"/>
  <c r="F95" i="34"/>
  <c r="G95" i="34"/>
  <c r="H95" i="34"/>
  <c r="I95" i="34"/>
  <c r="B96" i="34"/>
  <c r="C96" i="34"/>
  <c r="D96" i="34"/>
  <c r="E96" i="34"/>
  <c r="F96" i="34"/>
  <c r="G96" i="34"/>
  <c r="H96" i="34"/>
  <c r="I96" i="34"/>
  <c r="B97" i="34"/>
  <c r="C97" i="34"/>
  <c r="D97" i="34"/>
  <c r="E97" i="34"/>
  <c r="F97" i="34"/>
  <c r="G97" i="34"/>
  <c r="H97" i="34"/>
  <c r="I97" i="34"/>
  <c r="B98" i="34"/>
  <c r="C98" i="34"/>
  <c r="D98" i="34"/>
  <c r="E98" i="34"/>
  <c r="F98" i="34"/>
  <c r="G98" i="34"/>
  <c r="H98" i="34"/>
  <c r="I98" i="34"/>
  <c r="B99" i="34"/>
  <c r="C99" i="34"/>
  <c r="D99" i="34"/>
  <c r="E99" i="34"/>
  <c r="F99" i="34"/>
  <c r="G99" i="34"/>
  <c r="H99" i="34"/>
  <c r="I99" i="34"/>
  <c r="B100" i="34"/>
  <c r="C100" i="34"/>
  <c r="D100" i="34"/>
  <c r="E100" i="34"/>
  <c r="F100" i="34"/>
  <c r="G100" i="34"/>
  <c r="H100" i="34"/>
  <c r="I100" i="34"/>
  <c r="B101" i="34"/>
  <c r="C101" i="34"/>
  <c r="D101" i="34"/>
  <c r="E101" i="34"/>
  <c r="F101" i="34"/>
  <c r="G101" i="34"/>
  <c r="H101" i="34"/>
  <c r="I101" i="34"/>
  <c r="B103" i="34"/>
  <c r="C103" i="34"/>
  <c r="D103" i="34"/>
  <c r="E103" i="34"/>
  <c r="F103" i="34"/>
  <c r="G103" i="34"/>
  <c r="H103" i="34"/>
  <c r="I103" i="34"/>
  <c r="C84" i="34"/>
  <c r="D84" i="34"/>
  <c r="E84" i="34"/>
  <c r="F84" i="34"/>
  <c r="G84" i="34"/>
  <c r="H84" i="34"/>
  <c r="I84" i="34"/>
  <c r="B84" i="34"/>
  <c r="C105" i="29"/>
  <c r="B105" i="29"/>
  <c r="B6" i="29"/>
  <c r="AA85" i="29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AA89" i="29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C82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B84" i="29"/>
  <c r="B85" i="29"/>
  <c r="B86" i="29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87" i="29"/>
  <c r="B88" i="29"/>
  <c r="B89" i="29"/>
  <c r="B90" i="29"/>
  <c r="B91" i="29"/>
  <c r="B92" i="29"/>
  <c r="B93" i="29"/>
  <c r="B94" i="29"/>
  <c r="B95" i="29"/>
  <c r="B96" i="29"/>
  <c r="B82" i="29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AA84" i="29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AA88" i="29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AA90" i="29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AA92" i="29"/>
  <c r="AB92" i="29" s="1"/>
  <c r="AC92" i="29" s="1"/>
  <c r="AD92" i="29" s="1"/>
  <c r="AE92" i="29" s="1"/>
  <c r="AF92" i="29" s="1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AA94" i="29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AA96" i="29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C116" i="52" l="1"/>
  <c r="G116" i="52"/>
  <c r="K116" i="52"/>
  <c r="O116" i="52"/>
  <c r="S116" i="52"/>
  <c r="I116" i="52"/>
  <c r="Q116" i="52"/>
  <c r="F116" i="52"/>
  <c r="N116" i="52"/>
  <c r="V116" i="52"/>
  <c r="D116" i="52"/>
  <c r="H116" i="52"/>
  <c r="L116" i="52"/>
  <c r="P116" i="52"/>
  <c r="T116" i="52"/>
  <c r="E116" i="52"/>
  <c r="M116" i="52"/>
  <c r="U116" i="52"/>
  <c r="J116" i="52"/>
  <c r="R116" i="52"/>
  <c r="C115" i="52"/>
  <c r="G115" i="52"/>
  <c r="K115" i="52"/>
  <c r="O115" i="52"/>
  <c r="S115" i="52"/>
  <c r="E115" i="52"/>
  <c r="M115" i="52"/>
  <c r="U115" i="52"/>
  <c r="J115" i="52"/>
  <c r="R115" i="52"/>
  <c r="D115" i="52"/>
  <c r="H115" i="52"/>
  <c r="L115" i="52"/>
  <c r="P115" i="52"/>
  <c r="T115" i="52"/>
  <c r="I115" i="52"/>
  <c r="Q115" i="52"/>
  <c r="F115" i="52"/>
  <c r="N115" i="52"/>
  <c r="V115" i="52"/>
  <c r="D117" i="52"/>
  <c r="H117" i="52"/>
  <c r="L117" i="52"/>
  <c r="P117" i="52"/>
  <c r="T117" i="52"/>
  <c r="J117" i="52"/>
  <c r="R117" i="52"/>
  <c r="V117" i="52"/>
  <c r="K117" i="52"/>
  <c r="S117" i="52"/>
  <c r="E117" i="52"/>
  <c r="I117" i="52"/>
  <c r="M117" i="52"/>
  <c r="Q117" i="52"/>
  <c r="U117" i="52"/>
  <c r="F117" i="52"/>
  <c r="N117" i="52"/>
  <c r="G117" i="52"/>
  <c r="O117" i="52"/>
  <c r="C117" i="52"/>
  <c r="AA95" i="29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AA91" i="29"/>
  <c r="AB91" i="29" s="1"/>
  <c r="AC91" i="29" s="1"/>
  <c r="AD91" i="29" s="1"/>
  <c r="AE91" i="29" s="1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AA87" i="29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AA93" i="29"/>
  <c r="AB93" i="29" s="1"/>
  <c r="AC93" i="29" s="1"/>
  <c r="AD93" i="29" s="1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E10" i="34"/>
  <c r="F10" i="34"/>
  <c r="G10" i="34"/>
  <c r="BB61" i="24"/>
  <c r="S170" i="24" s="1"/>
  <c r="AU38" i="23" l="1"/>
  <c r="AS38" i="23"/>
  <c r="AR38" i="23"/>
  <c r="AP38" i="23"/>
  <c r="AO38" i="23"/>
  <c r="AM38" i="23"/>
  <c r="AL38" i="23"/>
  <c r="AJ38" i="23"/>
  <c r="AI38" i="23"/>
  <c r="AG38" i="23"/>
  <c r="AF38" i="23"/>
  <c r="AD38" i="23"/>
  <c r="AC38" i="23"/>
  <c r="W38" i="23"/>
  <c r="AA38" i="23"/>
  <c r="Z38" i="23"/>
  <c r="B63" i="24"/>
  <c r="BB62" i="24"/>
  <c r="S171" i="24" s="1"/>
  <c r="B38" i="23"/>
  <c r="BI41" i="32"/>
  <c r="AF57" i="33"/>
  <c r="AC57" i="33"/>
  <c r="BI56" i="33" l="1"/>
  <c r="BH56" i="33"/>
  <c r="BG56" i="33"/>
  <c r="BE57" i="33"/>
  <c r="BD57" i="33"/>
  <c r="BF56" i="33"/>
  <c r="BE56" i="33"/>
  <c r="BD56" i="33"/>
  <c r="BB57" i="33"/>
  <c r="BA57" i="33"/>
  <c r="BC56" i="33"/>
  <c r="BB56" i="33"/>
  <c r="BA56" i="33"/>
  <c r="AY57" i="33"/>
  <c r="AX57" i="33"/>
  <c r="AZ56" i="33"/>
  <c r="AY56" i="33"/>
  <c r="AX56" i="33"/>
  <c r="AV57" i="33"/>
  <c r="AU57" i="33"/>
  <c r="AW56" i="33"/>
  <c r="AV56" i="33"/>
  <c r="AU56" i="33"/>
  <c r="AS57" i="33"/>
  <c r="AR57" i="33"/>
  <c r="AS56" i="33"/>
  <c r="AR56" i="33"/>
  <c r="AP57" i="33"/>
  <c r="AO57" i="33"/>
  <c r="AP56" i="33"/>
  <c r="AO56" i="33"/>
  <c r="AM57" i="33"/>
  <c r="AL57" i="33"/>
  <c r="AM56" i="33"/>
  <c r="AL56" i="33"/>
  <c r="AJ57" i="33"/>
  <c r="AI57" i="33"/>
  <c r="AK56" i="33"/>
  <c r="AJ56" i="33"/>
  <c r="AI56" i="33"/>
  <c r="AG57" i="33"/>
  <c r="AG56" i="33"/>
  <c r="AF56" i="33"/>
  <c r="AD57" i="33"/>
  <c r="AE56" i="33"/>
  <c r="AD56" i="33"/>
  <c r="AC56" i="33"/>
  <c r="AA57" i="33"/>
  <c r="Z57" i="33"/>
  <c r="AA56" i="33"/>
  <c r="Z56" i="33"/>
  <c r="X57" i="33"/>
  <c r="W57" i="33"/>
  <c r="X56" i="33"/>
  <c r="W56" i="33"/>
  <c r="U57" i="33"/>
  <c r="T57" i="33"/>
  <c r="U56" i="33"/>
  <c r="T56" i="33"/>
  <c r="Q57" i="33"/>
  <c r="N56" i="33"/>
  <c r="F57" i="33"/>
  <c r="E57" i="33"/>
  <c r="E56" i="33"/>
  <c r="F56" i="33"/>
  <c r="C57" i="33"/>
  <c r="B6" i="24" l="1"/>
  <c r="D72" i="34" l="1"/>
  <c r="B72" i="34"/>
  <c r="D71" i="34"/>
  <c r="B71" i="34"/>
  <c r="D70" i="34"/>
  <c r="B70" i="34"/>
  <c r="D69" i="34"/>
  <c r="B69" i="34"/>
  <c r="D68" i="34"/>
  <c r="B68" i="34"/>
  <c r="D67" i="34"/>
  <c r="B67" i="34"/>
  <c r="D66" i="34"/>
  <c r="B66" i="34"/>
  <c r="D65" i="34"/>
  <c r="B65" i="34"/>
  <c r="B64" i="34"/>
  <c r="X47" i="34"/>
  <c r="I128" i="34" s="1"/>
  <c r="U47" i="34"/>
  <c r="H128" i="34" s="1"/>
  <c r="R47" i="34"/>
  <c r="G128" i="34" s="1"/>
  <c r="O47" i="34"/>
  <c r="F128" i="34" s="1"/>
  <c r="L47" i="34"/>
  <c r="E128" i="34" s="1"/>
  <c r="I47" i="34"/>
  <c r="D128" i="34" s="1"/>
  <c r="F47" i="34"/>
  <c r="C128" i="34" s="1"/>
  <c r="C47" i="34"/>
  <c r="B128" i="34" s="1"/>
  <c r="W46" i="34"/>
  <c r="I102" i="34" s="1"/>
  <c r="T46" i="34"/>
  <c r="H102" i="34" s="1"/>
  <c r="Q46" i="34"/>
  <c r="G102" i="34" s="1"/>
  <c r="N46" i="34"/>
  <c r="F102" i="34" s="1"/>
  <c r="K46" i="34"/>
  <c r="E102" i="34" s="1"/>
  <c r="H46" i="34"/>
  <c r="D102" i="34" s="1"/>
  <c r="E46" i="34"/>
  <c r="C102" i="34" s="1"/>
  <c r="B46" i="34"/>
  <c r="B102" i="34" s="1"/>
  <c r="X44" i="34"/>
  <c r="I125" i="34" s="1"/>
  <c r="U44" i="34"/>
  <c r="H125" i="34" s="1"/>
  <c r="R44" i="34"/>
  <c r="G125" i="34" s="1"/>
  <c r="O44" i="34"/>
  <c r="F125" i="34" s="1"/>
  <c r="L44" i="34"/>
  <c r="E125" i="34" s="1"/>
  <c r="I44" i="34"/>
  <c r="D125" i="34" s="1"/>
  <c r="F44" i="34"/>
  <c r="C125" i="34" s="1"/>
  <c r="C44" i="34"/>
  <c r="B125" i="34" s="1"/>
  <c r="X42" i="34"/>
  <c r="U42" i="34"/>
  <c r="R42" i="34"/>
  <c r="O42" i="34"/>
  <c r="L42" i="34"/>
  <c r="I42" i="34"/>
  <c r="F42" i="34"/>
  <c r="C42" i="34"/>
  <c r="X41" i="34"/>
  <c r="I122" i="34" s="1"/>
  <c r="U41" i="34"/>
  <c r="H122" i="34" s="1"/>
  <c r="R41" i="34"/>
  <c r="G122" i="34" s="1"/>
  <c r="O41" i="34"/>
  <c r="F122" i="34" s="1"/>
  <c r="L41" i="34"/>
  <c r="E122" i="34" s="1"/>
  <c r="I41" i="34"/>
  <c r="D122" i="34" s="1"/>
  <c r="F41" i="34"/>
  <c r="C122" i="34" s="1"/>
  <c r="X39" i="34"/>
  <c r="I120" i="34" s="1"/>
  <c r="U39" i="34"/>
  <c r="H120" i="34" s="1"/>
  <c r="R39" i="34"/>
  <c r="G120" i="34" s="1"/>
  <c r="O39" i="34"/>
  <c r="F120" i="34" s="1"/>
  <c r="L39" i="34"/>
  <c r="E120" i="34" s="1"/>
  <c r="I39" i="34"/>
  <c r="D120" i="34" s="1"/>
  <c r="X38" i="34"/>
  <c r="I119" i="34" s="1"/>
  <c r="U38" i="34"/>
  <c r="H119" i="34" s="1"/>
  <c r="R38" i="34"/>
  <c r="G119" i="34" s="1"/>
  <c r="O38" i="34"/>
  <c r="F119" i="34" s="1"/>
  <c r="L38" i="34"/>
  <c r="E119" i="34" s="1"/>
  <c r="I38" i="34"/>
  <c r="D119" i="34" s="1"/>
  <c r="F38" i="34"/>
  <c r="C119" i="34" s="1"/>
  <c r="C38" i="34"/>
  <c r="B119" i="34" s="1"/>
  <c r="X37" i="34"/>
  <c r="I118" i="34" s="1"/>
  <c r="U37" i="34"/>
  <c r="H118" i="34" s="1"/>
  <c r="R37" i="34"/>
  <c r="G118" i="34" s="1"/>
  <c r="O37" i="34"/>
  <c r="F118" i="34" s="1"/>
  <c r="L37" i="34"/>
  <c r="E118" i="34" s="1"/>
  <c r="I37" i="34"/>
  <c r="D118" i="34" s="1"/>
  <c r="F37" i="34"/>
  <c r="C118" i="34" s="1"/>
  <c r="L35" i="34"/>
  <c r="E116" i="34" s="1"/>
  <c r="X34" i="34"/>
  <c r="I115" i="34" s="1"/>
  <c r="U34" i="34"/>
  <c r="H115" i="34" s="1"/>
  <c r="R34" i="34"/>
  <c r="G115" i="34" s="1"/>
  <c r="O34" i="34"/>
  <c r="F115" i="34" s="1"/>
  <c r="L34" i="34"/>
  <c r="E115" i="34" s="1"/>
  <c r="I34" i="34"/>
  <c r="D115" i="34" s="1"/>
  <c r="F34" i="34"/>
  <c r="C115" i="34" s="1"/>
  <c r="X33" i="34"/>
  <c r="I114" i="34" s="1"/>
  <c r="U33" i="34"/>
  <c r="H114" i="34" s="1"/>
  <c r="R33" i="34"/>
  <c r="G114" i="34" s="1"/>
  <c r="O33" i="34"/>
  <c r="F114" i="34" s="1"/>
  <c r="L33" i="34"/>
  <c r="E114" i="34" s="1"/>
  <c r="I33" i="34"/>
  <c r="D114" i="34" s="1"/>
  <c r="F33" i="34"/>
  <c r="C114" i="34" s="1"/>
  <c r="C33" i="34"/>
  <c r="B114" i="34" s="1"/>
  <c r="X32" i="34"/>
  <c r="I113" i="34" s="1"/>
  <c r="U32" i="34"/>
  <c r="H113" i="34" s="1"/>
  <c r="R32" i="34"/>
  <c r="G113" i="34" s="1"/>
  <c r="O32" i="34"/>
  <c r="F113" i="34" s="1"/>
  <c r="L32" i="34"/>
  <c r="E113" i="34" s="1"/>
  <c r="C32" i="34"/>
  <c r="B113" i="34" s="1"/>
  <c r="X31" i="34"/>
  <c r="I112" i="34" s="1"/>
  <c r="R31" i="34"/>
  <c r="G112" i="34" s="1"/>
  <c r="O31" i="34"/>
  <c r="F112" i="34" s="1"/>
  <c r="I21" i="34"/>
  <c r="H21" i="34"/>
  <c r="G21" i="34"/>
  <c r="F21" i="34"/>
  <c r="E21" i="34"/>
  <c r="D21" i="34"/>
  <c r="C21" i="34"/>
  <c r="B21" i="34"/>
  <c r="I20" i="34"/>
  <c r="H20" i="34"/>
  <c r="G20" i="34"/>
  <c r="F20" i="34"/>
  <c r="E20" i="34"/>
  <c r="D20" i="34"/>
  <c r="C20" i="34"/>
  <c r="B20" i="34"/>
  <c r="I19" i="34"/>
  <c r="H19" i="34"/>
  <c r="G19" i="34"/>
  <c r="F19" i="34"/>
  <c r="E19" i="34"/>
  <c r="D19" i="34"/>
  <c r="C19" i="34"/>
  <c r="B19" i="34"/>
  <c r="I18" i="34"/>
  <c r="H18" i="34"/>
  <c r="G18" i="34"/>
  <c r="F18" i="34"/>
  <c r="E18" i="34"/>
  <c r="D18" i="34"/>
  <c r="C18" i="34"/>
  <c r="B18" i="34"/>
  <c r="I17" i="34"/>
  <c r="H17" i="34"/>
  <c r="G17" i="34"/>
  <c r="F17" i="34"/>
  <c r="E17" i="34"/>
  <c r="D17" i="34"/>
  <c r="C17" i="34"/>
  <c r="B17" i="34"/>
  <c r="I16" i="34"/>
  <c r="H16" i="34"/>
  <c r="G16" i="34"/>
  <c r="F16" i="34"/>
  <c r="E16" i="34"/>
  <c r="D16" i="34"/>
  <c r="C16" i="34"/>
  <c r="B16" i="34"/>
  <c r="I15" i="34"/>
  <c r="H15" i="34"/>
  <c r="G15" i="34"/>
  <c r="F15" i="34"/>
  <c r="E15" i="34"/>
  <c r="D15" i="34"/>
  <c r="C15" i="34"/>
  <c r="B15" i="34"/>
  <c r="I14" i="34"/>
  <c r="H14" i="34"/>
  <c r="G14" i="34"/>
  <c r="F14" i="34"/>
  <c r="E14" i="34"/>
  <c r="D14" i="34"/>
  <c r="C14" i="34"/>
  <c r="B14" i="34"/>
  <c r="I13" i="34"/>
  <c r="H13" i="34"/>
  <c r="G13" i="34"/>
  <c r="F13" i="34"/>
  <c r="E13" i="34"/>
  <c r="D13" i="34"/>
  <c r="C13" i="34"/>
  <c r="B13" i="34"/>
  <c r="I12" i="34"/>
  <c r="H12" i="34"/>
  <c r="G12" i="34"/>
  <c r="F12" i="34"/>
  <c r="E12" i="34"/>
  <c r="D12" i="34"/>
  <c r="C12" i="34"/>
  <c r="B12" i="34"/>
  <c r="I11" i="34"/>
  <c r="H11" i="34"/>
  <c r="G11" i="34"/>
  <c r="F11" i="34"/>
  <c r="E11" i="34"/>
  <c r="D11" i="34"/>
  <c r="C11" i="34"/>
  <c r="B11" i="34"/>
  <c r="I10" i="34"/>
  <c r="H10" i="34"/>
  <c r="D10" i="34"/>
  <c r="C10" i="34"/>
  <c r="B10" i="34"/>
  <c r="I9" i="34"/>
  <c r="H9" i="34"/>
  <c r="G9" i="34"/>
  <c r="F9" i="34"/>
  <c r="E9" i="34"/>
  <c r="D9" i="34"/>
  <c r="C9" i="34"/>
  <c r="B9" i="34"/>
  <c r="I8" i="34"/>
  <c r="H8" i="34"/>
  <c r="G8" i="34"/>
  <c r="F8" i="34"/>
  <c r="E8" i="34"/>
  <c r="D8" i="34"/>
  <c r="C8" i="34"/>
  <c r="B8" i="34"/>
  <c r="I7" i="34"/>
  <c r="H7" i="34"/>
  <c r="G7" i="34"/>
  <c r="F7" i="34"/>
  <c r="E7" i="34"/>
  <c r="D7" i="34"/>
  <c r="C7" i="34"/>
  <c r="B7" i="34"/>
  <c r="I6" i="34"/>
  <c r="H6" i="34"/>
  <c r="G6" i="34"/>
  <c r="F6" i="34"/>
  <c r="E6" i="34"/>
  <c r="D6" i="34"/>
  <c r="C6" i="34"/>
  <c r="B6" i="34"/>
  <c r="I5" i="34"/>
  <c r="H5" i="34"/>
  <c r="G5" i="34"/>
  <c r="F5" i="34"/>
  <c r="E5" i="34"/>
  <c r="D5" i="34"/>
  <c r="C5" i="34"/>
  <c r="B5" i="34"/>
  <c r="U6" i="29"/>
  <c r="U7" i="29"/>
  <c r="U8" i="29"/>
  <c r="U9" i="29"/>
  <c r="U10" i="29"/>
  <c r="U11" i="29"/>
  <c r="U12" i="29"/>
  <c r="U13" i="29"/>
  <c r="U14" i="29"/>
  <c r="U15" i="29"/>
  <c r="U16" i="29"/>
  <c r="U17" i="29"/>
  <c r="T6" i="29"/>
  <c r="T7" i="29"/>
  <c r="T8" i="29"/>
  <c r="T9" i="29"/>
  <c r="T10" i="29"/>
  <c r="T11" i="29"/>
  <c r="T12" i="29"/>
  <c r="T13" i="29"/>
  <c r="T14" i="29"/>
  <c r="T15" i="29"/>
  <c r="T16" i="29"/>
  <c r="T17" i="29"/>
  <c r="S6" i="29"/>
  <c r="S7" i="29"/>
  <c r="S8" i="29"/>
  <c r="S9" i="29"/>
  <c r="S10" i="29"/>
  <c r="S11" i="29"/>
  <c r="S12" i="29"/>
  <c r="S13" i="29"/>
  <c r="S14" i="29"/>
  <c r="S15" i="29"/>
  <c r="S16" i="29"/>
  <c r="S17" i="29"/>
  <c r="R6" i="29"/>
  <c r="R7" i="29"/>
  <c r="R8" i="29"/>
  <c r="R9" i="29"/>
  <c r="R10" i="29"/>
  <c r="R11" i="29"/>
  <c r="R12" i="29"/>
  <c r="R13" i="29"/>
  <c r="R14" i="29"/>
  <c r="R15" i="29"/>
  <c r="R16" i="29"/>
  <c r="R17" i="29"/>
  <c r="Q6" i="29"/>
  <c r="Q7" i="29"/>
  <c r="Q8" i="29"/>
  <c r="Q9" i="29"/>
  <c r="Q10" i="29"/>
  <c r="Q11" i="29"/>
  <c r="Q12" i="29"/>
  <c r="Q13" i="29"/>
  <c r="Q14" i="29"/>
  <c r="Q15" i="29"/>
  <c r="Q16" i="29"/>
  <c r="Q17" i="29"/>
  <c r="P6" i="29"/>
  <c r="P7" i="29"/>
  <c r="P8" i="29"/>
  <c r="P9" i="29"/>
  <c r="P10" i="29"/>
  <c r="P11" i="29"/>
  <c r="P12" i="29"/>
  <c r="P13" i="29"/>
  <c r="P14" i="29"/>
  <c r="P15" i="29"/>
  <c r="P16" i="29"/>
  <c r="P17" i="29"/>
  <c r="O6" i="29"/>
  <c r="O7" i="29"/>
  <c r="O8" i="29"/>
  <c r="O9" i="29"/>
  <c r="O10" i="29"/>
  <c r="O11" i="29"/>
  <c r="O12" i="29"/>
  <c r="O13" i="29"/>
  <c r="O14" i="29"/>
  <c r="O15" i="29"/>
  <c r="O16" i="29"/>
  <c r="O17" i="29"/>
  <c r="N6" i="29"/>
  <c r="N7" i="29"/>
  <c r="N8" i="29"/>
  <c r="N9" i="29"/>
  <c r="N10" i="29"/>
  <c r="N11" i="29"/>
  <c r="N12" i="29"/>
  <c r="N13" i="29"/>
  <c r="N14" i="29"/>
  <c r="N15" i="29"/>
  <c r="N16" i="29"/>
  <c r="N17" i="29"/>
  <c r="M6" i="29"/>
  <c r="M7" i="29"/>
  <c r="M8" i="29"/>
  <c r="M9" i="29"/>
  <c r="M10" i="29"/>
  <c r="M11" i="29"/>
  <c r="M12" i="29"/>
  <c r="M13" i="29"/>
  <c r="M14" i="29"/>
  <c r="M15" i="29"/>
  <c r="M16" i="29"/>
  <c r="M17" i="29"/>
  <c r="L6" i="29"/>
  <c r="L7" i="29"/>
  <c r="L8" i="29"/>
  <c r="L9" i="29"/>
  <c r="L10" i="29"/>
  <c r="L11" i="29"/>
  <c r="L12" i="29"/>
  <c r="L13" i="29"/>
  <c r="L14" i="29"/>
  <c r="L15" i="29"/>
  <c r="L16" i="29"/>
  <c r="L17" i="29"/>
  <c r="K6" i="29"/>
  <c r="K7" i="29"/>
  <c r="K8" i="29"/>
  <c r="K9" i="29"/>
  <c r="K10" i="29"/>
  <c r="K11" i="29"/>
  <c r="K12" i="29"/>
  <c r="K13" i="29"/>
  <c r="K15" i="29"/>
  <c r="K16" i="29"/>
  <c r="K17" i="29"/>
  <c r="J6" i="29"/>
  <c r="J7" i="29"/>
  <c r="J8" i="29"/>
  <c r="J9" i="29"/>
  <c r="J10" i="29"/>
  <c r="J11" i="29"/>
  <c r="J12" i="29"/>
  <c r="J13" i="29"/>
  <c r="J14" i="29"/>
  <c r="J15" i="29"/>
  <c r="J16" i="29"/>
  <c r="J17" i="29"/>
  <c r="I6" i="29"/>
  <c r="I7" i="29"/>
  <c r="I8" i="29"/>
  <c r="I9" i="29"/>
  <c r="I10" i="29"/>
  <c r="I11" i="29"/>
  <c r="I12" i="29"/>
  <c r="I13" i="29"/>
  <c r="I14" i="29"/>
  <c r="I15" i="29"/>
  <c r="I16" i="29"/>
  <c r="I17" i="29"/>
  <c r="H6" i="29"/>
  <c r="H7" i="29"/>
  <c r="H8" i="29"/>
  <c r="H9" i="29"/>
  <c r="H10" i="29"/>
  <c r="H11" i="29"/>
  <c r="H12" i="29"/>
  <c r="H13" i="29"/>
  <c r="H14" i="29"/>
  <c r="H15" i="29"/>
  <c r="H16" i="29"/>
  <c r="H17" i="29"/>
  <c r="G6" i="29"/>
  <c r="G7" i="29"/>
  <c r="G8" i="29"/>
  <c r="G9" i="29"/>
  <c r="G10" i="29"/>
  <c r="G11" i="29"/>
  <c r="G12" i="29"/>
  <c r="G13" i="29"/>
  <c r="G14" i="29"/>
  <c r="G15" i="29"/>
  <c r="G16" i="29"/>
  <c r="G17" i="29"/>
  <c r="F6" i="29"/>
  <c r="F7" i="29"/>
  <c r="F8" i="29"/>
  <c r="F9" i="29"/>
  <c r="F10" i="29"/>
  <c r="F11" i="29"/>
  <c r="F12" i="29"/>
  <c r="F13" i="29"/>
  <c r="F14" i="29"/>
  <c r="F15" i="29"/>
  <c r="F16" i="29"/>
  <c r="F17" i="29"/>
  <c r="E6" i="29"/>
  <c r="E7" i="29"/>
  <c r="E8" i="29"/>
  <c r="E9" i="29"/>
  <c r="E10" i="29"/>
  <c r="E11" i="29"/>
  <c r="E12" i="29"/>
  <c r="E13" i="29"/>
  <c r="E14" i="29"/>
  <c r="E15" i="29"/>
  <c r="E16" i="29"/>
  <c r="E17" i="29"/>
  <c r="D6" i="29"/>
  <c r="D7" i="29"/>
  <c r="D8" i="29"/>
  <c r="D9" i="29"/>
  <c r="D10" i="29"/>
  <c r="D11" i="29"/>
  <c r="D12" i="29"/>
  <c r="D13" i="29"/>
  <c r="D14" i="29"/>
  <c r="D15" i="29"/>
  <c r="D16" i="29"/>
  <c r="D17" i="29"/>
  <c r="C6" i="29"/>
  <c r="C7" i="29"/>
  <c r="C8" i="29"/>
  <c r="C9" i="29"/>
  <c r="C10" i="29"/>
  <c r="C11" i="29"/>
  <c r="C12" i="29"/>
  <c r="C13" i="29"/>
  <c r="C14" i="29"/>
  <c r="C15" i="29"/>
  <c r="C16" i="29"/>
  <c r="C17" i="29"/>
  <c r="L5" i="29"/>
  <c r="M5" i="29"/>
  <c r="N5" i="29"/>
  <c r="O5" i="29"/>
  <c r="P5" i="29"/>
  <c r="Q5" i="29"/>
  <c r="R5" i="29"/>
  <c r="S5" i="29"/>
  <c r="T5" i="29"/>
  <c r="U5" i="29"/>
  <c r="C5" i="29"/>
  <c r="D5" i="29"/>
  <c r="E5" i="29"/>
  <c r="F5" i="29"/>
  <c r="G5" i="29"/>
  <c r="H5" i="29"/>
  <c r="I5" i="29"/>
  <c r="J5" i="29"/>
  <c r="K5" i="29"/>
  <c r="B5" i="29"/>
  <c r="B7" i="29"/>
  <c r="B8" i="29"/>
  <c r="B9" i="29"/>
  <c r="B10" i="29"/>
  <c r="B11" i="29"/>
  <c r="B12" i="29"/>
  <c r="B13" i="29"/>
  <c r="B14" i="29"/>
  <c r="B15" i="29"/>
  <c r="B16" i="29"/>
  <c r="B17" i="29"/>
  <c r="C7" i="26"/>
  <c r="C8" i="26"/>
  <c r="C9" i="26"/>
  <c r="C10" i="26"/>
  <c r="C11" i="26"/>
  <c r="C14" i="26"/>
  <c r="C15" i="26"/>
  <c r="C16" i="26"/>
  <c r="C17" i="26"/>
  <c r="C19" i="26"/>
  <c r="C20" i="26"/>
  <c r="C21" i="26"/>
  <c r="C22" i="26"/>
  <c r="C23" i="26"/>
  <c r="C6" i="26"/>
  <c r="B7" i="26"/>
  <c r="B8" i="26"/>
  <c r="B9" i="26"/>
  <c r="B10" i="26"/>
  <c r="B11" i="26"/>
  <c r="B14" i="26"/>
  <c r="B15" i="26"/>
  <c r="B16" i="26"/>
  <c r="B17" i="26"/>
  <c r="B19" i="26"/>
  <c r="B20" i="26"/>
  <c r="B21" i="26"/>
  <c r="B22" i="26"/>
  <c r="B23" i="26"/>
  <c r="B6" i="26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O13" i="25"/>
  <c r="O14" i="25"/>
  <c r="O15" i="25"/>
  <c r="O16" i="25"/>
  <c r="O17" i="25"/>
  <c r="O18" i="25"/>
  <c r="O19" i="25"/>
  <c r="O20" i="25"/>
  <c r="O21" i="25"/>
  <c r="O23" i="25"/>
  <c r="O24" i="25"/>
  <c r="O25" i="25"/>
  <c r="O26" i="25"/>
  <c r="O27" i="25"/>
  <c r="N13" i="25"/>
  <c r="N14" i="25"/>
  <c r="N15" i="25"/>
  <c r="N16" i="25"/>
  <c r="N17" i="25"/>
  <c r="N18" i="25"/>
  <c r="N19" i="25"/>
  <c r="N20" i="25"/>
  <c r="N21" i="25"/>
  <c r="N23" i="25"/>
  <c r="N24" i="25"/>
  <c r="N25" i="25"/>
  <c r="N26" i="25"/>
  <c r="N27" i="25"/>
  <c r="M13" i="25"/>
  <c r="M14" i="25"/>
  <c r="M15" i="25"/>
  <c r="M16" i="25"/>
  <c r="M17" i="25"/>
  <c r="M18" i="25"/>
  <c r="M19" i="25"/>
  <c r="M20" i="25"/>
  <c r="M21" i="25"/>
  <c r="M23" i="25"/>
  <c r="M24" i="25"/>
  <c r="M25" i="25"/>
  <c r="M26" i="25"/>
  <c r="M27" i="25"/>
  <c r="L13" i="25"/>
  <c r="L14" i="25"/>
  <c r="L15" i="25"/>
  <c r="L16" i="25"/>
  <c r="L17" i="25"/>
  <c r="L18" i="25"/>
  <c r="L19" i="25"/>
  <c r="L20" i="25"/>
  <c r="L21" i="25"/>
  <c r="L23" i="25"/>
  <c r="L24" i="25"/>
  <c r="L25" i="25"/>
  <c r="L26" i="25"/>
  <c r="L27" i="25"/>
  <c r="K13" i="25"/>
  <c r="K14" i="25"/>
  <c r="K15" i="25"/>
  <c r="K16" i="25"/>
  <c r="K17" i="25"/>
  <c r="K18" i="25"/>
  <c r="K19" i="25"/>
  <c r="K20" i="25"/>
  <c r="K21" i="25"/>
  <c r="K23" i="25"/>
  <c r="K24" i="25"/>
  <c r="K25" i="25"/>
  <c r="K26" i="25"/>
  <c r="K27" i="25"/>
  <c r="J13" i="25"/>
  <c r="J14" i="25"/>
  <c r="J15" i="25"/>
  <c r="J16" i="25"/>
  <c r="J17" i="25"/>
  <c r="J18" i="25"/>
  <c r="J19" i="25"/>
  <c r="J20" i="25"/>
  <c r="J21" i="25"/>
  <c r="J23" i="25"/>
  <c r="J24" i="25"/>
  <c r="J25" i="25"/>
  <c r="J26" i="25"/>
  <c r="J27" i="25"/>
  <c r="I13" i="25"/>
  <c r="I14" i="25"/>
  <c r="I15" i="25"/>
  <c r="I16" i="25"/>
  <c r="I17" i="25"/>
  <c r="I18" i="25"/>
  <c r="I19" i="25"/>
  <c r="I20" i="25"/>
  <c r="I21" i="25"/>
  <c r="I23" i="25"/>
  <c r="I24" i="25"/>
  <c r="I25" i="25"/>
  <c r="I26" i="25"/>
  <c r="I27" i="25"/>
  <c r="H13" i="25"/>
  <c r="H14" i="25"/>
  <c r="H15" i="25"/>
  <c r="H16" i="25"/>
  <c r="H17" i="25"/>
  <c r="H18" i="25"/>
  <c r="H19" i="25"/>
  <c r="H20" i="25"/>
  <c r="H21" i="25"/>
  <c r="H23" i="25"/>
  <c r="H24" i="25"/>
  <c r="H25" i="25"/>
  <c r="H26" i="25"/>
  <c r="H27" i="25"/>
  <c r="G13" i="25"/>
  <c r="G14" i="25"/>
  <c r="G15" i="25"/>
  <c r="G16" i="25"/>
  <c r="G17" i="25"/>
  <c r="G18" i="25"/>
  <c r="G19" i="25"/>
  <c r="G20" i="25"/>
  <c r="G21" i="25"/>
  <c r="G23" i="25"/>
  <c r="G24" i="25"/>
  <c r="G25" i="25"/>
  <c r="G26" i="25"/>
  <c r="G27" i="25"/>
  <c r="F13" i="25"/>
  <c r="F14" i="25"/>
  <c r="F15" i="25"/>
  <c r="F16" i="25"/>
  <c r="F17" i="25"/>
  <c r="F18" i="25"/>
  <c r="F19" i="25"/>
  <c r="F20" i="25"/>
  <c r="F21" i="25"/>
  <c r="F23" i="25"/>
  <c r="F24" i="25"/>
  <c r="F25" i="25"/>
  <c r="F26" i="25"/>
  <c r="F27" i="25"/>
  <c r="E13" i="25"/>
  <c r="E14" i="25"/>
  <c r="E15" i="25"/>
  <c r="E16" i="25"/>
  <c r="E17" i="25"/>
  <c r="E18" i="25"/>
  <c r="E19" i="25"/>
  <c r="E20" i="25"/>
  <c r="E21" i="25"/>
  <c r="E23" i="25"/>
  <c r="E24" i="25"/>
  <c r="E25" i="25"/>
  <c r="E26" i="25"/>
  <c r="E27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3" i="25"/>
  <c r="D24" i="25"/>
  <c r="D25" i="25"/>
  <c r="D26" i="25"/>
  <c r="D27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3" i="25"/>
  <c r="C24" i="25"/>
  <c r="C25" i="25"/>
  <c r="C26" i="25"/>
  <c r="C27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7" i="25"/>
  <c r="B6" i="25"/>
  <c r="C34" i="25"/>
  <c r="B133" i="25" s="1"/>
  <c r="F34" i="25"/>
  <c r="C133" i="25" s="1"/>
  <c r="I34" i="25"/>
  <c r="D133" i="25" s="1"/>
  <c r="L34" i="25"/>
  <c r="E133" i="25" s="1"/>
  <c r="O34" i="25"/>
  <c r="F133" i="25" s="1"/>
  <c r="R34" i="25"/>
  <c r="G133" i="25" s="1"/>
  <c r="U34" i="25"/>
  <c r="H133" i="25" s="1"/>
  <c r="X34" i="25"/>
  <c r="I133" i="25" s="1"/>
  <c r="AA34" i="25"/>
  <c r="J133" i="25" s="1"/>
  <c r="AD34" i="25"/>
  <c r="K133" i="25" s="1"/>
  <c r="AG34" i="25"/>
  <c r="L133" i="25" s="1"/>
  <c r="AJ34" i="25"/>
  <c r="M133" i="25" s="1"/>
  <c r="AM34" i="25"/>
  <c r="N133" i="25" s="1"/>
  <c r="AP34" i="25"/>
  <c r="O133" i="25" s="1"/>
  <c r="AS34" i="25"/>
  <c r="P133" i="25" s="1"/>
  <c r="AV34" i="25"/>
  <c r="Q133" i="25" s="1"/>
  <c r="AY34" i="25"/>
  <c r="R133" i="25" s="1"/>
  <c r="BB34" i="25"/>
  <c r="S133" i="25" s="1"/>
  <c r="C35" i="25"/>
  <c r="B134" i="25" s="1"/>
  <c r="F35" i="25"/>
  <c r="C134" i="25" s="1"/>
  <c r="I35" i="25"/>
  <c r="D134" i="25" s="1"/>
  <c r="L35" i="25"/>
  <c r="E134" i="25" s="1"/>
  <c r="O35" i="25"/>
  <c r="F134" i="25" s="1"/>
  <c r="R35" i="25"/>
  <c r="G134" i="25" s="1"/>
  <c r="U35" i="25"/>
  <c r="H134" i="25" s="1"/>
  <c r="X35" i="25"/>
  <c r="I134" i="25" s="1"/>
  <c r="AA35" i="25"/>
  <c r="J134" i="25" s="1"/>
  <c r="AD35" i="25"/>
  <c r="K134" i="25" s="1"/>
  <c r="AG35" i="25"/>
  <c r="L134" i="25" s="1"/>
  <c r="AJ35" i="25"/>
  <c r="M134" i="25" s="1"/>
  <c r="AM35" i="25"/>
  <c r="N134" i="25" s="1"/>
  <c r="AP35" i="25"/>
  <c r="O134" i="25" s="1"/>
  <c r="AS35" i="25"/>
  <c r="P134" i="25" s="1"/>
  <c r="AV35" i="25"/>
  <c r="Q134" i="25" s="1"/>
  <c r="AY35" i="25"/>
  <c r="R134" i="25" s="1"/>
  <c r="BB35" i="25"/>
  <c r="S134" i="25" s="1"/>
  <c r="D80" i="24"/>
  <c r="B1" i="23"/>
  <c r="C46" i="23"/>
  <c r="U47" i="23"/>
  <c r="T45" i="23"/>
  <c r="G45" i="23"/>
  <c r="S44" i="23"/>
  <c r="G47" i="23"/>
  <c r="M44" i="23"/>
  <c r="L46" i="23"/>
  <c r="R44" i="23"/>
  <c r="K47" i="23"/>
  <c r="U45" i="23"/>
  <c r="T47" i="23"/>
  <c r="K45" i="23"/>
  <c r="D47" i="23"/>
  <c r="C47" i="23"/>
  <c r="S45" i="23"/>
  <c r="B1" i="31"/>
  <c r="O47" i="31"/>
  <c r="B1" i="26"/>
  <c r="B56" i="26"/>
  <c r="F56" i="26"/>
  <c r="L57" i="26"/>
  <c r="I46" i="31"/>
  <c r="H46" i="31"/>
  <c r="O46" i="31"/>
  <c r="B1" i="25"/>
  <c r="K62" i="25"/>
  <c r="K58" i="26"/>
  <c r="S46" i="23"/>
  <c r="F57" i="26"/>
  <c r="E55" i="26"/>
  <c r="F44" i="23"/>
  <c r="L55" i="26"/>
  <c r="B64" i="25"/>
  <c r="G44" i="31"/>
  <c r="M47" i="23"/>
  <c r="N63" i="25"/>
  <c r="B1" i="30"/>
  <c r="H65" i="25"/>
  <c r="O65" i="25"/>
  <c r="B1" i="34"/>
  <c r="I44" i="23"/>
  <c r="I57" i="26"/>
  <c r="H55" i="26"/>
  <c r="B47" i="31"/>
  <c r="I65" i="25"/>
  <c r="F49" i="30"/>
  <c r="F55" i="26"/>
  <c r="D62" i="25"/>
  <c r="P47" i="31"/>
  <c r="L65" i="25"/>
  <c r="H56" i="26"/>
  <c r="B62" i="25"/>
  <c r="E62" i="25"/>
  <c r="N46" i="31"/>
  <c r="M58" i="26"/>
  <c r="L50" i="30"/>
  <c r="I49" i="30"/>
  <c r="E58" i="26"/>
  <c r="D56" i="34"/>
  <c r="O47" i="23"/>
  <c r="F44" i="31"/>
  <c r="L48" i="30"/>
  <c r="C64" i="25"/>
  <c r="E44" i="31"/>
  <c r="F58" i="26"/>
  <c r="B45" i="23"/>
  <c r="L44" i="31"/>
  <c r="L58" i="26"/>
  <c r="E47" i="23"/>
  <c r="F45" i="31"/>
  <c r="L64" i="25"/>
  <c r="B54" i="34"/>
  <c r="Q45" i="23"/>
  <c r="E47" i="31"/>
  <c r="F46" i="31"/>
  <c r="H56" i="34"/>
  <c r="S47" i="23"/>
  <c r="C44" i="31"/>
  <c r="I55" i="26"/>
  <c r="M57" i="26"/>
  <c r="G47" i="31"/>
  <c r="B55" i="26"/>
  <c r="E56" i="26"/>
  <c r="J44" i="31"/>
  <c r="E64" i="25"/>
  <c r="B1" i="33"/>
  <c r="D65" i="33"/>
  <c r="J45" i="23"/>
  <c r="K46" i="31"/>
  <c r="R65" i="25"/>
  <c r="U44" i="23"/>
  <c r="I45" i="23"/>
  <c r="H63" i="25"/>
  <c r="J47" i="23"/>
  <c r="D46" i="23"/>
  <c r="J44" i="23"/>
  <c r="I58" i="26"/>
  <c r="P45" i="23"/>
  <c r="B44" i="31"/>
  <c r="F64" i="33"/>
  <c r="H57" i="34"/>
  <c r="F54" i="34"/>
  <c r="C65" i="33"/>
  <c r="N44" i="23"/>
  <c r="O44" i="31"/>
  <c r="M49" i="30"/>
  <c r="J48" i="30"/>
  <c r="I64" i="33"/>
  <c r="F47" i="31"/>
  <c r="F55" i="34"/>
  <c r="B46" i="31"/>
  <c r="R47" i="30"/>
  <c r="E55" i="34"/>
  <c r="L64" i="33"/>
  <c r="M45" i="23"/>
  <c r="P44" i="31"/>
  <c r="B46" i="23"/>
  <c r="M64" i="33"/>
  <c r="B65" i="25"/>
  <c r="F62" i="25"/>
  <c r="M65" i="25"/>
  <c r="D65" i="25"/>
  <c r="I63" i="25"/>
  <c r="H64" i="25"/>
  <c r="F65" i="25"/>
  <c r="I67" i="33"/>
  <c r="P67" i="33"/>
  <c r="G67" i="33"/>
  <c r="J65" i="33"/>
  <c r="K65" i="33"/>
  <c r="H67" i="33"/>
  <c r="B47" i="23"/>
  <c r="B44" i="23"/>
  <c r="K46" i="23"/>
  <c r="H45" i="23"/>
  <c r="E46" i="23"/>
  <c r="F47" i="23"/>
  <c r="S49" i="30"/>
  <c r="O50" i="30"/>
  <c r="T47" i="30"/>
  <c r="R49" i="30"/>
  <c r="E49" i="30"/>
  <c r="D47" i="30"/>
  <c r="E48" i="30"/>
  <c r="D50" i="30"/>
  <c r="O48" i="30"/>
  <c r="D49" i="30"/>
  <c r="E56" i="34"/>
  <c r="E57" i="34"/>
  <c r="B57" i="34"/>
  <c r="K57" i="34"/>
  <c r="I44" i="31"/>
  <c r="H58" i="26"/>
  <c r="H64" i="33"/>
  <c r="M63" i="25"/>
  <c r="Q66" i="33"/>
  <c r="K44" i="23"/>
  <c r="F57" i="34"/>
  <c r="T50" i="30"/>
  <c r="O49" i="30"/>
  <c r="B58" i="26"/>
  <c r="H47" i="31"/>
  <c r="G55" i="34"/>
  <c r="L45" i="31"/>
  <c r="D57" i="26"/>
  <c r="J46" i="31"/>
  <c r="K56" i="26"/>
  <c r="B1" i="11"/>
  <c r="G54" i="11"/>
  <c r="O45" i="23"/>
  <c r="E53" i="11"/>
  <c r="H57" i="26"/>
  <c r="Q62" i="25"/>
  <c r="R47" i="23"/>
  <c r="K50" i="30"/>
  <c r="E67" i="33"/>
  <c r="O62" i="25"/>
  <c r="G55" i="11"/>
  <c r="O66" i="33"/>
  <c r="J47" i="31"/>
  <c r="T48" i="30"/>
  <c r="C45" i="23"/>
  <c r="C46" i="31"/>
  <c r="L49" i="30"/>
  <c r="E45" i="23"/>
  <c r="S50" i="30"/>
  <c r="H54" i="34"/>
  <c r="F46" i="23"/>
  <c r="K45" i="31"/>
  <c r="Q47" i="23"/>
  <c r="G63" i="25"/>
  <c r="C55" i="34"/>
  <c r="S64" i="33"/>
  <c r="H44" i="23"/>
  <c r="K44" i="31"/>
  <c r="E64" i="33"/>
  <c r="H55" i="34"/>
  <c r="C54" i="34"/>
  <c r="M47" i="31"/>
  <c r="J58" i="26"/>
  <c r="I54" i="34"/>
  <c r="H52" i="11"/>
  <c r="F45" i="23"/>
  <c r="N44" i="31"/>
  <c r="D63" i="25"/>
  <c r="B52" i="11"/>
  <c r="L62" i="25"/>
  <c r="D64" i="25"/>
  <c r="J65" i="25"/>
  <c r="O64" i="25"/>
  <c r="G64" i="25"/>
  <c r="F63" i="25"/>
  <c r="C62" i="25"/>
  <c r="P64" i="33"/>
  <c r="C67" i="33"/>
  <c r="C66" i="33"/>
  <c r="L66" i="33"/>
  <c r="L65" i="33"/>
  <c r="Q65" i="33"/>
  <c r="F52" i="11"/>
  <c r="H55" i="11"/>
  <c r="Q44" i="23"/>
  <c r="G44" i="23"/>
  <c r="N45" i="23"/>
  <c r="P46" i="23"/>
  <c r="C44" i="23"/>
  <c r="H46" i="23"/>
  <c r="G47" i="30"/>
  <c r="K47" i="30"/>
  <c r="P48" i="30"/>
  <c r="C48" i="30"/>
  <c r="G49" i="30"/>
  <c r="C47" i="30"/>
  <c r="O47" i="30"/>
  <c r="N49" i="30"/>
  <c r="N47" i="30"/>
  <c r="I50" i="30"/>
  <c r="C57" i="34"/>
  <c r="C56" i="34"/>
  <c r="F56" i="34"/>
  <c r="E54" i="34"/>
  <c r="D45" i="31"/>
  <c r="D46" i="31"/>
  <c r="B1" i="24"/>
  <c r="M62" i="25"/>
  <c r="C71" i="24"/>
  <c r="O72" i="24"/>
  <c r="Q46" i="23"/>
  <c r="U46" i="23"/>
  <c r="B63" i="25"/>
  <c r="L44" i="23"/>
  <c r="H53" i="11"/>
  <c r="K49" i="30"/>
  <c r="B54" i="11"/>
  <c r="H49" i="30"/>
  <c r="P62" i="25"/>
  <c r="J50" i="30"/>
  <c r="P65" i="33"/>
  <c r="C54" i="11"/>
  <c r="B1" i="29"/>
  <c r="K45" i="29"/>
  <c r="G46" i="23"/>
  <c r="D72" i="24"/>
  <c r="F64" i="25"/>
  <c r="N47" i="23"/>
  <c r="T44" i="29"/>
  <c r="N64" i="33"/>
  <c r="O45" i="29"/>
  <c r="M45" i="31"/>
  <c r="K54" i="34"/>
  <c r="I55" i="11"/>
  <c r="K72" i="24"/>
  <c r="G58" i="26"/>
  <c r="J46" i="23"/>
  <c r="H45" i="31"/>
  <c r="L47" i="23"/>
  <c r="I45" i="29"/>
  <c r="M64" i="25"/>
  <c r="C65" i="25"/>
  <c r="E63" i="25"/>
  <c r="J71" i="24"/>
  <c r="Q69" i="24"/>
  <c r="F71" i="24"/>
  <c r="M71" i="24"/>
  <c r="I66" i="33"/>
  <c r="J66" i="33"/>
  <c r="P66" i="33"/>
  <c r="G53" i="11"/>
  <c r="O44" i="23"/>
  <c r="D45" i="23"/>
  <c r="H47" i="23"/>
  <c r="G50" i="30"/>
  <c r="T49" i="30"/>
  <c r="E50" i="30"/>
  <c r="R50" i="30"/>
  <c r="Q47" i="30"/>
  <c r="M50" i="30"/>
  <c r="D55" i="34"/>
  <c r="J54" i="34"/>
  <c r="D58" i="26"/>
  <c r="K65" i="25"/>
  <c r="K55" i="26"/>
  <c r="Q50" i="30"/>
  <c r="I47" i="23"/>
  <c r="M46" i="31"/>
  <c r="G65" i="33"/>
  <c r="N65" i="25"/>
  <c r="L47" i="31"/>
  <c r="K64" i="25"/>
  <c r="I62" i="25"/>
  <c r="L70" i="24"/>
  <c r="O71" i="24"/>
  <c r="N65" i="33"/>
  <c r="I52" i="11"/>
  <c r="T46" i="23"/>
  <c r="L47" i="30"/>
  <c r="Q49" i="30"/>
  <c r="G57" i="34"/>
  <c r="D47" i="31"/>
  <c r="F72" i="24"/>
  <c r="K70" i="24"/>
  <c r="M69" i="24"/>
  <c r="H50" i="30"/>
  <c r="I55" i="34"/>
  <c r="E65" i="33"/>
  <c r="E57" i="26"/>
  <c r="P47" i="23"/>
  <c r="Q47" i="29"/>
  <c r="I64" i="25"/>
  <c r="N64" i="25"/>
  <c r="D71" i="24"/>
  <c r="Q72" i="24"/>
  <c r="R67" i="33"/>
  <c r="C52" i="11"/>
  <c r="P44" i="23"/>
  <c r="I47" i="30"/>
  <c r="C49" i="30"/>
  <c r="M48" i="30"/>
  <c r="G54" i="34"/>
  <c r="K56" i="34"/>
  <c r="L56" i="26"/>
  <c r="C63" i="25"/>
  <c r="B1" i="32"/>
  <c r="G46" i="29"/>
  <c r="N66" i="33"/>
  <c r="H51" i="32"/>
  <c r="J45" i="29"/>
  <c r="J49" i="30"/>
  <c r="I53" i="32"/>
  <c r="O64" i="33"/>
  <c r="I51" i="32"/>
  <c r="N48" i="30"/>
  <c r="C53" i="11"/>
  <c r="G57" i="26"/>
  <c r="O53" i="32"/>
  <c r="Q65" i="25"/>
  <c r="F67" i="33"/>
  <c r="N53" i="32"/>
  <c r="M56" i="26"/>
  <c r="D57" i="34"/>
  <c r="E45" i="31"/>
  <c r="C58" i="26"/>
  <c r="L63" i="25"/>
  <c r="P65" i="25"/>
  <c r="R63" i="25"/>
  <c r="L72" i="24"/>
  <c r="G72" i="24"/>
  <c r="J69" i="24"/>
  <c r="R71" i="24"/>
  <c r="Q64" i="33"/>
  <c r="R65" i="33"/>
  <c r="N67" i="33"/>
  <c r="E52" i="11"/>
  <c r="E44" i="23"/>
  <c r="N46" i="23"/>
  <c r="M46" i="23"/>
  <c r="E53" i="32"/>
  <c r="K48" i="30"/>
  <c r="S48" i="30"/>
  <c r="F47" i="30"/>
  <c r="N50" i="30"/>
  <c r="D48" i="30"/>
  <c r="J57" i="34"/>
  <c r="D54" i="34"/>
  <c r="I56" i="26"/>
  <c r="I46" i="23"/>
  <c r="K55" i="34"/>
  <c r="Q48" i="30"/>
  <c r="S47" i="30"/>
  <c r="D53" i="11"/>
  <c r="M44" i="31"/>
  <c r="U44" i="29"/>
  <c r="C45" i="31"/>
  <c r="F51" i="32"/>
  <c r="L67" i="33"/>
  <c r="C55" i="26"/>
  <c r="J62" i="25"/>
  <c r="E69" i="24"/>
  <c r="H71" i="24"/>
  <c r="G66" i="33"/>
  <c r="E66" i="33"/>
  <c r="O46" i="23"/>
  <c r="L45" i="23"/>
  <c r="P50" i="30"/>
  <c r="I48" i="30"/>
  <c r="F50" i="30"/>
  <c r="G56" i="34"/>
  <c r="O63" i="25"/>
  <c r="F66" i="33"/>
  <c r="B57" i="26"/>
  <c r="J47" i="29"/>
  <c r="K47" i="31"/>
  <c r="R53" i="32"/>
  <c r="B70" i="24"/>
  <c r="F54" i="11"/>
  <c r="O50" i="32"/>
  <c r="T44" i="23"/>
  <c r="R64" i="25"/>
  <c r="N62" i="25"/>
  <c r="I70" i="24"/>
  <c r="N72" i="24"/>
  <c r="K64" i="33"/>
  <c r="B53" i="11"/>
  <c r="D44" i="23"/>
  <c r="J50" i="32"/>
  <c r="H47" i="30"/>
  <c r="P47" i="30"/>
  <c r="E47" i="30"/>
  <c r="J45" i="31"/>
  <c r="P46" i="31"/>
  <c r="G45" i="31"/>
  <c r="N45" i="31"/>
  <c r="L46" i="31"/>
  <c r="I47" i="31"/>
  <c r="G46" i="31"/>
  <c r="H44" i="31"/>
  <c r="C47" i="31"/>
  <c r="D44" i="31"/>
  <c r="P45" i="31"/>
  <c r="N47" i="31"/>
  <c r="E46" i="31"/>
  <c r="I45" i="31"/>
  <c r="B45" i="31"/>
  <c r="O45" i="31"/>
  <c r="G55" i="26"/>
  <c r="D55" i="26"/>
  <c r="C57" i="26"/>
  <c r="G56" i="26"/>
  <c r="C56" i="26"/>
  <c r="K57" i="26"/>
  <c r="D56" i="26"/>
  <c r="M55" i="26"/>
  <c r="J55" i="26"/>
  <c r="Q64" i="25"/>
  <c r="K63" i="25"/>
  <c r="Q63" i="25"/>
  <c r="J63" i="25"/>
  <c r="G65" i="25"/>
  <c r="R62" i="25"/>
  <c r="J64" i="25"/>
  <c r="E65" i="25"/>
  <c r="H62" i="25"/>
  <c r="G62" i="25"/>
  <c r="H48" i="30"/>
  <c r="G48" i="30"/>
  <c r="J47" i="30"/>
  <c r="R48" i="30"/>
  <c r="P49" i="30"/>
  <c r="F48" i="30"/>
  <c r="C50" i="30"/>
  <c r="M47" i="30"/>
  <c r="I57" i="34"/>
  <c r="B56" i="34"/>
  <c r="J56" i="34"/>
  <c r="J55" i="34"/>
  <c r="B55" i="34"/>
  <c r="I56" i="34"/>
  <c r="D64" i="33"/>
  <c r="F65" i="33"/>
  <c r="O65" i="33"/>
  <c r="H65" i="33"/>
  <c r="M66" i="33"/>
  <c r="Q67" i="33"/>
  <c r="R66" i="33"/>
  <c r="O67" i="33"/>
  <c r="R64" i="33"/>
  <c r="S65" i="33"/>
  <c r="G64" i="33"/>
  <c r="C64" i="33"/>
  <c r="H66" i="33"/>
  <c r="M67" i="33"/>
  <c r="M65" i="33"/>
  <c r="S66" i="33"/>
  <c r="K66" i="33"/>
  <c r="D66" i="33"/>
  <c r="K67" i="33"/>
  <c r="I65" i="33"/>
  <c r="J67" i="33"/>
  <c r="J64" i="33"/>
  <c r="S67" i="33"/>
  <c r="D67" i="33"/>
  <c r="B55" i="11"/>
  <c r="E54" i="11"/>
  <c r="E55" i="11"/>
  <c r="J54" i="11"/>
  <c r="D54" i="11"/>
  <c r="I54" i="11"/>
  <c r="G52" i="11"/>
  <c r="I53" i="11"/>
  <c r="D55" i="11"/>
  <c r="J55" i="11"/>
  <c r="F55" i="11"/>
  <c r="J53" i="11"/>
  <c r="H54" i="11"/>
  <c r="J52" i="11"/>
  <c r="F53" i="11"/>
  <c r="C55" i="11"/>
  <c r="D52" i="11"/>
  <c r="N70" i="24"/>
  <c r="E70" i="24"/>
  <c r="F70" i="24"/>
  <c r="D70" i="24"/>
  <c r="P69" i="24"/>
  <c r="I72" i="24"/>
  <c r="P72" i="24"/>
  <c r="O70" i="24"/>
  <c r="G69" i="24"/>
  <c r="R69" i="24"/>
  <c r="N71" i="24"/>
  <c r="M72" i="24"/>
  <c r="B71" i="24"/>
  <c r="B69" i="24"/>
  <c r="C69" i="24"/>
  <c r="G70" i="24"/>
  <c r="E71" i="24"/>
  <c r="L69" i="24"/>
  <c r="H72" i="24"/>
  <c r="C72" i="24"/>
  <c r="B72" i="24"/>
  <c r="O69" i="24"/>
  <c r="Q71" i="24"/>
  <c r="I69" i="24"/>
  <c r="M70" i="24"/>
  <c r="H70" i="24"/>
  <c r="C70" i="24"/>
  <c r="J72" i="24"/>
  <c r="R70" i="24"/>
  <c r="J70" i="24"/>
  <c r="L71" i="24"/>
  <c r="K71" i="24"/>
  <c r="H69" i="24"/>
  <c r="K69" i="24"/>
  <c r="N69" i="24"/>
  <c r="E72" i="24"/>
  <c r="D69" i="24"/>
  <c r="I71" i="24"/>
  <c r="G71" i="24"/>
  <c r="F69" i="24"/>
  <c r="R72" i="24"/>
  <c r="Q70" i="24"/>
  <c r="E47" i="29"/>
  <c r="N46" i="29"/>
  <c r="G45" i="29"/>
  <c r="K47" i="29"/>
  <c r="M44" i="29"/>
  <c r="M46" i="29"/>
  <c r="S46" i="29"/>
  <c r="H47" i="29"/>
  <c r="B47" i="29"/>
  <c r="O44" i="29"/>
  <c r="T47" i="29"/>
  <c r="L44" i="29"/>
  <c r="F46" i="29"/>
  <c r="J46" i="29"/>
  <c r="H44" i="29"/>
  <c r="K44" i="29"/>
  <c r="E46" i="29"/>
  <c r="B46" i="29"/>
  <c r="J44" i="29"/>
  <c r="N44" i="29"/>
  <c r="T45" i="29"/>
  <c r="S45" i="29"/>
  <c r="K46" i="29"/>
  <c r="F45" i="29"/>
  <c r="M45" i="29"/>
  <c r="F44" i="29"/>
  <c r="H46" i="29"/>
  <c r="O47" i="29"/>
  <c r="D44" i="29"/>
  <c r="Q46" i="29"/>
  <c r="L46" i="29"/>
  <c r="U45" i="29"/>
  <c r="D47" i="29"/>
  <c r="S44" i="29"/>
  <c r="O46" i="29"/>
  <c r="D45" i="29"/>
  <c r="H45" i="29"/>
  <c r="D46" i="29"/>
  <c r="Q44" i="29"/>
  <c r="R44" i="29"/>
  <c r="E45" i="29"/>
  <c r="N45" i="29"/>
  <c r="B45" i="29"/>
  <c r="P45" i="29"/>
  <c r="R47" i="29"/>
  <c r="G47" i="29"/>
  <c r="E44" i="29"/>
  <c r="Q45" i="29"/>
  <c r="I47" i="29"/>
  <c r="U47" i="29"/>
  <c r="T46" i="29"/>
  <c r="P44" i="29"/>
  <c r="M47" i="29"/>
  <c r="L47" i="29"/>
  <c r="L45" i="29"/>
  <c r="S47" i="29"/>
  <c r="P47" i="29"/>
  <c r="I46" i="29"/>
  <c r="U46" i="29"/>
  <c r="I44" i="29"/>
  <c r="G44" i="29"/>
  <c r="N47" i="29"/>
  <c r="F47" i="29"/>
  <c r="P46" i="29"/>
  <c r="B44" i="29"/>
  <c r="L51" i="32"/>
  <c r="K52" i="32"/>
  <c r="Q52" i="32"/>
  <c r="G51" i="32"/>
  <c r="L52" i="32"/>
  <c r="F53" i="32"/>
  <c r="D50" i="32"/>
  <c r="Q51" i="32"/>
  <c r="J52" i="32"/>
  <c r="K50" i="32"/>
  <c r="M51" i="32"/>
  <c r="L53" i="32"/>
  <c r="C52" i="32"/>
  <c r="K51" i="32"/>
  <c r="J53" i="32"/>
  <c r="G52" i="32"/>
  <c r="Q53" i="32"/>
  <c r="P52" i="32"/>
  <c r="S53" i="32"/>
  <c r="H52" i="32"/>
  <c r="Q50" i="32"/>
  <c r="N51" i="32"/>
  <c r="R50" i="32"/>
  <c r="I52" i="32"/>
  <c r="G53" i="32"/>
  <c r="E50" i="32"/>
  <c r="P50" i="32"/>
  <c r="H50" i="32"/>
  <c r="S51" i="32"/>
  <c r="C51" i="32"/>
  <c r="R52" i="32"/>
  <c r="I50" i="32"/>
  <c r="C50" i="32"/>
  <c r="O51" i="32"/>
  <c r="J51" i="32"/>
  <c r="C53" i="32"/>
  <c r="S52" i="32"/>
  <c r="D51" i="32"/>
  <c r="K53" i="32"/>
  <c r="D52" i="32"/>
  <c r="L50" i="32"/>
  <c r="O52" i="32"/>
  <c r="N50" i="32"/>
  <c r="D53" i="32"/>
  <c r="E51" i="32"/>
  <c r="S50" i="32"/>
  <c r="N52" i="32"/>
  <c r="P51" i="32"/>
  <c r="M50" i="32"/>
  <c r="F50" i="32"/>
  <c r="P53" i="32"/>
  <c r="M52" i="32"/>
  <c r="H53" i="32"/>
  <c r="E52" i="32"/>
  <c r="G50" i="32"/>
  <c r="F52" i="32"/>
  <c r="R51" i="32"/>
  <c r="M53" i="32"/>
  <c r="C66" i="34" l="1"/>
  <c r="C123" i="34"/>
  <c r="C70" i="34"/>
  <c r="G123" i="34"/>
  <c r="C67" i="34"/>
  <c r="D123" i="34"/>
  <c r="C71" i="34"/>
  <c r="H123" i="34"/>
  <c r="C68" i="34"/>
  <c r="E123" i="34"/>
  <c r="C72" i="34"/>
  <c r="I123" i="34"/>
  <c r="C65" i="34"/>
  <c r="B123" i="34"/>
  <c r="C69" i="34"/>
  <c r="F123" i="3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L10" i="24"/>
  <c r="M10" i="24"/>
  <c r="N10" i="24"/>
  <c r="O10" i="24"/>
  <c r="P10" i="24"/>
  <c r="Q10" i="24"/>
  <c r="R10" i="24"/>
  <c r="S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M13" i="24"/>
  <c r="N13" i="24"/>
  <c r="O13" i="24"/>
  <c r="P13" i="24"/>
  <c r="Q13" i="24"/>
  <c r="R13" i="24"/>
  <c r="S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L18" i="24"/>
  <c r="M18" i="24"/>
  <c r="N18" i="24"/>
  <c r="O18" i="24"/>
  <c r="P18" i="24"/>
  <c r="Q18" i="24"/>
  <c r="R18" i="24"/>
  <c r="S18" i="24"/>
  <c r="M20" i="24"/>
  <c r="N20" i="24"/>
  <c r="O20" i="24"/>
  <c r="S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L22" i="24"/>
  <c r="M22" i="24"/>
  <c r="N22" i="24"/>
  <c r="O22" i="24"/>
  <c r="P22" i="24"/>
  <c r="Q22" i="24"/>
  <c r="R22" i="24"/>
  <c r="S22" i="24"/>
  <c r="L23" i="24"/>
  <c r="M23" i="24"/>
  <c r="N23" i="24"/>
  <c r="O23" i="24"/>
  <c r="P23" i="24"/>
  <c r="Q23" i="24"/>
  <c r="R23" i="24"/>
  <c r="S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M25" i="24"/>
  <c r="C26" i="24"/>
  <c r="O26" i="24"/>
  <c r="P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B7" i="24"/>
  <c r="B8" i="24"/>
  <c r="B9" i="24"/>
  <c r="B11" i="24"/>
  <c r="B12" i="24"/>
  <c r="B14" i="24"/>
  <c r="B15" i="24"/>
  <c r="B16" i="24"/>
  <c r="B17" i="24"/>
  <c r="B21" i="24"/>
  <c r="B24" i="24"/>
  <c r="B26" i="24"/>
  <c r="B27" i="24"/>
  <c r="B28" i="24"/>
  <c r="R15" i="23"/>
  <c r="R17" i="23"/>
  <c r="B6" i="30"/>
  <c r="J41" i="30"/>
  <c r="B75" i="33" l="1"/>
  <c r="D94" i="33" l="1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4" i="33"/>
  <c r="R57" i="33"/>
  <c r="O57" i="33"/>
  <c r="N57" i="33"/>
  <c r="L57" i="33"/>
  <c r="K57" i="33"/>
  <c r="I57" i="33"/>
  <c r="H57" i="33"/>
  <c r="B57" i="33"/>
  <c r="R56" i="33"/>
  <c r="Q56" i="33"/>
  <c r="O56" i="33"/>
  <c r="L56" i="33"/>
  <c r="K56" i="33"/>
  <c r="I56" i="33"/>
  <c r="H56" i="33"/>
  <c r="C56" i="33"/>
  <c r="B56" i="33"/>
  <c r="AT55" i="33"/>
  <c r="AT56" i="33" s="1"/>
  <c r="AQ55" i="33"/>
  <c r="AQ56" i="33" s="1"/>
  <c r="AN55" i="33"/>
  <c r="AN56" i="33" s="1"/>
  <c r="AH55" i="33"/>
  <c r="AH56" i="33" s="1"/>
  <c r="AB55" i="33"/>
  <c r="AB56" i="33" s="1"/>
  <c r="Y55" i="33"/>
  <c r="V55" i="33"/>
  <c r="V56" i="33" s="1"/>
  <c r="S55" i="33"/>
  <c r="S56" i="33" s="1"/>
  <c r="P55" i="33"/>
  <c r="P56" i="33" s="1"/>
  <c r="M55" i="33"/>
  <c r="E26" i="33" s="1"/>
  <c r="J55" i="33"/>
  <c r="J56" i="33" s="1"/>
  <c r="G55" i="33"/>
  <c r="D55" i="33"/>
  <c r="D56" i="33" s="1"/>
  <c r="BF54" i="33"/>
  <c r="T25" i="33" s="1"/>
  <c r="BC54" i="33"/>
  <c r="S25" i="33" s="1"/>
  <c r="AZ54" i="33"/>
  <c r="R25" i="33" s="1"/>
  <c r="AW54" i="33"/>
  <c r="Q25" i="33" s="1"/>
  <c r="AT54" i="33"/>
  <c r="P25" i="33" s="1"/>
  <c r="AQ54" i="33"/>
  <c r="O25" i="33" s="1"/>
  <c r="AN54" i="33"/>
  <c r="N25" i="33" s="1"/>
  <c r="AK54" i="33"/>
  <c r="M25" i="33" s="1"/>
  <c r="AH54" i="33"/>
  <c r="L25" i="33" s="1"/>
  <c r="AE54" i="33"/>
  <c r="K25" i="33" s="1"/>
  <c r="AB54" i="33"/>
  <c r="J25" i="33" s="1"/>
  <c r="Y54" i="33"/>
  <c r="I25" i="33" s="1"/>
  <c r="V54" i="33"/>
  <c r="H25" i="33" s="1"/>
  <c r="S54" i="33"/>
  <c r="G25" i="33" s="1"/>
  <c r="P54" i="33"/>
  <c r="F25" i="33" s="1"/>
  <c r="M54" i="33"/>
  <c r="E25" i="33" s="1"/>
  <c r="J54" i="33"/>
  <c r="D25" i="33" s="1"/>
  <c r="G54" i="33"/>
  <c r="C25" i="33" s="1"/>
  <c r="D54" i="33"/>
  <c r="B25" i="33" s="1"/>
  <c r="BF53" i="33"/>
  <c r="T24" i="33" s="1"/>
  <c r="BC53" i="33"/>
  <c r="S24" i="33" s="1"/>
  <c r="AZ53" i="33"/>
  <c r="R24" i="33" s="1"/>
  <c r="AW53" i="33"/>
  <c r="Q24" i="33" s="1"/>
  <c r="AT53" i="33"/>
  <c r="P24" i="33" s="1"/>
  <c r="AQ53" i="33"/>
  <c r="O24" i="33" s="1"/>
  <c r="AN53" i="33"/>
  <c r="N24" i="33" s="1"/>
  <c r="AK53" i="33"/>
  <c r="M24" i="33" s="1"/>
  <c r="AH53" i="33"/>
  <c r="L24" i="33" s="1"/>
  <c r="AE53" i="33"/>
  <c r="K24" i="33" s="1"/>
  <c r="AB53" i="33"/>
  <c r="BF52" i="33"/>
  <c r="T23" i="33" s="1"/>
  <c r="BC52" i="33"/>
  <c r="S23" i="33" s="1"/>
  <c r="AZ52" i="33"/>
  <c r="R23" i="33" s="1"/>
  <c r="AW52" i="33"/>
  <c r="Q23" i="33" s="1"/>
  <c r="AT52" i="33"/>
  <c r="P23" i="33" s="1"/>
  <c r="AQ52" i="33"/>
  <c r="O23" i="33" s="1"/>
  <c r="AN52" i="33"/>
  <c r="N23" i="33" s="1"/>
  <c r="AK52" i="33"/>
  <c r="M23" i="33" s="1"/>
  <c r="AH52" i="33"/>
  <c r="L23" i="33" s="1"/>
  <c r="AE52" i="33"/>
  <c r="K23" i="33" s="1"/>
  <c r="AB52" i="33"/>
  <c r="J23" i="33" s="1"/>
  <c r="Y52" i="33"/>
  <c r="I23" i="33" s="1"/>
  <c r="V52" i="33"/>
  <c r="H23" i="33" s="1"/>
  <c r="S52" i="33"/>
  <c r="G23" i="33" s="1"/>
  <c r="P52" i="33"/>
  <c r="M52" i="33"/>
  <c r="E23" i="33" s="1"/>
  <c r="J52" i="33"/>
  <c r="D23" i="33" s="1"/>
  <c r="G52" i="33"/>
  <c r="C23" i="33" s="1"/>
  <c r="D52" i="33"/>
  <c r="B23" i="33" s="1"/>
  <c r="BF51" i="33"/>
  <c r="T22" i="33" s="1"/>
  <c r="BC51" i="33"/>
  <c r="AZ51" i="33"/>
  <c r="AW51" i="33"/>
  <c r="Q22" i="33" s="1"/>
  <c r="AT51" i="33"/>
  <c r="P22" i="33" s="1"/>
  <c r="AQ51" i="33"/>
  <c r="AN51" i="33"/>
  <c r="AK51" i="33"/>
  <c r="AH51" i="33"/>
  <c r="L22" i="33" s="1"/>
  <c r="AE51" i="33"/>
  <c r="K22" i="33" s="1"/>
  <c r="AB51" i="33"/>
  <c r="Y51" i="33"/>
  <c r="I22" i="33" s="1"/>
  <c r="V51" i="33"/>
  <c r="H22" i="33" s="1"/>
  <c r="S51" i="33"/>
  <c r="G22" i="33" s="1"/>
  <c r="P51" i="33"/>
  <c r="M51" i="33"/>
  <c r="E22" i="33" s="1"/>
  <c r="J51" i="33"/>
  <c r="D22" i="33" s="1"/>
  <c r="G51" i="33"/>
  <c r="D51" i="33"/>
  <c r="BF50" i="33"/>
  <c r="T21" i="33" s="1"/>
  <c r="BC50" i="33"/>
  <c r="S21" i="33" s="1"/>
  <c r="AZ50" i="33"/>
  <c r="R21" i="33" s="1"/>
  <c r="AW50" i="33"/>
  <c r="Q21" i="33" s="1"/>
  <c r="AT50" i="33"/>
  <c r="P21" i="33" s="1"/>
  <c r="AQ50" i="33"/>
  <c r="O21" i="33" s="1"/>
  <c r="AN50" i="33"/>
  <c r="N21" i="33" s="1"/>
  <c r="AK50" i="33"/>
  <c r="M21" i="33" s="1"/>
  <c r="AH50" i="33"/>
  <c r="L21" i="33" s="1"/>
  <c r="AE50" i="33"/>
  <c r="K21" i="33" s="1"/>
  <c r="AB50" i="33"/>
  <c r="J21" i="33" s="1"/>
  <c r="Y50" i="33"/>
  <c r="I21" i="33" s="1"/>
  <c r="V50" i="33"/>
  <c r="H21" i="33" s="1"/>
  <c r="S50" i="33"/>
  <c r="G21" i="33" s="1"/>
  <c r="P50" i="33"/>
  <c r="F21" i="33" s="1"/>
  <c r="BF49" i="33"/>
  <c r="T20" i="33" s="1"/>
  <c r="BC49" i="33"/>
  <c r="S20" i="33" s="1"/>
  <c r="AZ49" i="33"/>
  <c r="AW49" i="33"/>
  <c r="Q20" i="33" s="1"/>
  <c r="AT49" i="33"/>
  <c r="P20" i="33" s="1"/>
  <c r="AQ49" i="33"/>
  <c r="O20" i="33" s="1"/>
  <c r="AN49" i="33"/>
  <c r="N20" i="33" s="1"/>
  <c r="AK49" i="33"/>
  <c r="M20" i="33" s="1"/>
  <c r="AH49" i="33"/>
  <c r="L20" i="33" s="1"/>
  <c r="AE49" i="33"/>
  <c r="K20" i="33" s="1"/>
  <c r="AB49" i="33"/>
  <c r="Y49" i="33"/>
  <c r="I20" i="33" s="1"/>
  <c r="V49" i="33"/>
  <c r="H20" i="33" s="1"/>
  <c r="S49" i="33"/>
  <c r="G20" i="33" s="1"/>
  <c r="P49" i="33"/>
  <c r="F20" i="33" s="1"/>
  <c r="M49" i="33"/>
  <c r="E20" i="33" s="1"/>
  <c r="J49" i="33"/>
  <c r="D20" i="33" s="1"/>
  <c r="G49" i="33"/>
  <c r="C20" i="33" s="1"/>
  <c r="D49" i="33"/>
  <c r="B20" i="33" s="1"/>
  <c r="BF48" i="33"/>
  <c r="T19" i="33" s="1"/>
  <c r="BC48" i="33"/>
  <c r="S19" i="33" s="1"/>
  <c r="AZ48" i="33"/>
  <c r="R19" i="33" s="1"/>
  <c r="AW48" i="33"/>
  <c r="Q19" i="33" s="1"/>
  <c r="AT48" i="33"/>
  <c r="P19" i="33" s="1"/>
  <c r="AQ48" i="33"/>
  <c r="O19" i="33" s="1"/>
  <c r="AN48" i="33"/>
  <c r="N19" i="33" s="1"/>
  <c r="AK48" i="33"/>
  <c r="M19" i="33" s="1"/>
  <c r="AH48" i="33"/>
  <c r="L19" i="33" s="1"/>
  <c r="AE48" i="33"/>
  <c r="K19" i="33" s="1"/>
  <c r="AB48" i="33"/>
  <c r="J19" i="33" s="1"/>
  <c r="Y48" i="33"/>
  <c r="I19" i="33" s="1"/>
  <c r="V48" i="33"/>
  <c r="H19" i="33" s="1"/>
  <c r="S48" i="33"/>
  <c r="G19" i="33" s="1"/>
  <c r="P48" i="33"/>
  <c r="F19" i="33" s="1"/>
  <c r="M48" i="33"/>
  <c r="E19" i="33" s="1"/>
  <c r="J48" i="33"/>
  <c r="D19" i="33" s="1"/>
  <c r="G48" i="33"/>
  <c r="C19" i="33" s="1"/>
  <c r="D48" i="33"/>
  <c r="B19" i="33" s="1"/>
  <c r="BF47" i="33"/>
  <c r="T18" i="33" s="1"/>
  <c r="BC47" i="33"/>
  <c r="S18" i="33" s="1"/>
  <c r="AZ47" i="33"/>
  <c r="R18" i="33" s="1"/>
  <c r="AW47" i="33"/>
  <c r="Q18" i="33" s="1"/>
  <c r="AT47" i="33"/>
  <c r="P18" i="33" s="1"/>
  <c r="AQ47" i="33"/>
  <c r="O18" i="33" s="1"/>
  <c r="AN47" i="33"/>
  <c r="N18" i="33" s="1"/>
  <c r="AK47" i="33"/>
  <c r="M18" i="33" s="1"/>
  <c r="AH47" i="33"/>
  <c r="L18" i="33" s="1"/>
  <c r="AE47" i="33"/>
  <c r="K18" i="33" s="1"/>
  <c r="AB47" i="33"/>
  <c r="J18" i="33" s="1"/>
  <c r="Y47" i="33"/>
  <c r="I18" i="33" s="1"/>
  <c r="V47" i="33"/>
  <c r="H18" i="33" s="1"/>
  <c r="S47" i="33"/>
  <c r="G18" i="33" s="1"/>
  <c r="P47" i="33"/>
  <c r="F18" i="33" s="1"/>
  <c r="M47" i="33"/>
  <c r="E18" i="33" s="1"/>
  <c r="J47" i="33"/>
  <c r="D18" i="33" s="1"/>
  <c r="G47" i="33"/>
  <c r="C18" i="33" s="1"/>
  <c r="D47" i="33"/>
  <c r="B18" i="33" s="1"/>
  <c r="BF46" i="33"/>
  <c r="T17" i="33" s="1"/>
  <c r="BC46" i="33"/>
  <c r="S17" i="33" s="1"/>
  <c r="AZ46" i="33"/>
  <c r="R17" i="33" s="1"/>
  <c r="AW46" i="33"/>
  <c r="Q17" i="33" s="1"/>
  <c r="AT46" i="33"/>
  <c r="P17" i="33" s="1"/>
  <c r="AQ46" i="33"/>
  <c r="O17" i="33" s="1"/>
  <c r="AN46" i="33"/>
  <c r="N17" i="33" s="1"/>
  <c r="AK46" i="33"/>
  <c r="M17" i="33" s="1"/>
  <c r="AH46" i="33"/>
  <c r="L17" i="33" s="1"/>
  <c r="AE46" i="33"/>
  <c r="K17" i="33" s="1"/>
  <c r="AB46" i="33"/>
  <c r="J17" i="33" s="1"/>
  <c r="Y46" i="33"/>
  <c r="I17" i="33" s="1"/>
  <c r="V46" i="33"/>
  <c r="H17" i="33" s="1"/>
  <c r="S46" i="33"/>
  <c r="G17" i="33" s="1"/>
  <c r="P46" i="33"/>
  <c r="F17" i="33" s="1"/>
  <c r="M46" i="33"/>
  <c r="E17" i="33" s="1"/>
  <c r="J46" i="33"/>
  <c r="D17" i="33" s="1"/>
  <c r="G46" i="33"/>
  <c r="C17" i="33" s="1"/>
  <c r="D46" i="33"/>
  <c r="B17" i="33" s="1"/>
  <c r="BF45" i="33"/>
  <c r="T16" i="33" s="1"/>
  <c r="BC45" i="33"/>
  <c r="S16" i="33" s="1"/>
  <c r="AZ45" i="33"/>
  <c r="R16" i="33" s="1"/>
  <c r="AW45" i="33"/>
  <c r="Q16" i="33" s="1"/>
  <c r="AT45" i="33"/>
  <c r="P16" i="33" s="1"/>
  <c r="AQ45" i="33"/>
  <c r="O16" i="33" s="1"/>
  <c r="AN45" i="33"/>
  <c r="N16" i="33" s="1"/>
  <c r="AK45" i="33"/>
  <c r="M16" i="33" s="1"/>
  <c r="AH45" i="33"/>
  <c r="L16" i="33" s="1"/>
  <c r="AE45" i="33"/>
  <c r="K16" i="33" s="1"/>
  <c r="AB45" i="33"/>
  <c r="J16" i="33" s="1"/>
  <c r="Y45" i="33"/>
  <c r="I16" i="33" s="1"/>
  <c r="V45" i="33"/>
  <c r="H16" i="33" s="1"/>
  <c r="S45" i="33"/>
  <c r="G16" i="33" s="1"/>
  <c r="P45" i="33"/>
  <c r="M45" i="33"/>
  <c r="E16" i="33" s="1"/>
  <c r="J45" i="33"/>
  <c r="D16" i="33" s="1"/>
  <c r="G45" i="33"/>
  <c r="C16" i="33" s="1"/>
  <c r="D45" i="33"/>
  <c r="B16" i="33" s="1"/>
  <c r="BF44" i="33"/>
  <c r="T15" i="33" s="1"/>
  <c r="BC44" i="33"/>
  <c r="S15" i="33" s="1"/>
  <c r="AZ44" i="33"/>
  <c r="R15" i="33" s="1"/>
  <c r="AW44" i="33"/>
  <c r="Q15" i="33" s="1"/>
  <c r="AT44" i="33"/>
  <c r="P15" i="33" s="1"/>
  <c r="AQ44" i="33"/>
  <c r="O15" i="33" s="1"/>
  <c r="AN44" i="33"/>
  <c r="N15" i="33" s="1"/>
  <c r="AK44" i="33"/>
  <c r="M15" i="33" s="1"/>
  <c r="AH44" i="33"/>
  <c r="L15" i="33" s="1"/>
  <c r="AE44" i="33"/>
  <c r="K15" i="33" s="1"/>
  <c r="AB44" i="33"/>
  <c r="J15" i="33" s="1"/>
  <c r="Y44" i="33"/>
  <c r="I15" i="33" s="1"/>
  <c r="V44" i="33"/>
  <c r="H15" i="33" s="1"/>
  <c r="S44" i="33"/>
  <c r="G15" i="33" s="1"/>
  <c r="P44" i="33"/>
  <c r="F15" i="33" s="1"/>
  <c r="M44" i="33"/>
  <c r="E15" i="33" s="1"/>
  <c r="J44" i="33"/>
  <c r="D15" i="33" s="1"/>
  <c r="G44" i="33"/>
  <c r="C15" i="33" s="1"/>
  <c r="D44" i="33"/>
  <c r="B15" i="33" s="1"/>
  <c r="BF43" i="33"/>
  <c r="T14" i="33" s="1"/>
  <c r="BC43" i="33"/>
  <c r="S14" i="33" s="1"/>
  <c r="AZ43" i="33"/>
  <c r="R14" i="33" s="1"/>
  <c r="AW43" i="33"/>
  <c r="Q14" i="33" s="1"/>
  <c r="AT43" i="33"/>
  <c r="P14" i="33" s="1"/>
  <c r="AQ43" i="33"/>
  <c r="O14" i="33" s="1"/>
  <c r="AN43" i="33"/>
  <c r="N14" i="33" s="1"/>
  <c r="AK43" i="33"/>
  <c r="M14" i="33" s="1"/>
  <c r="AH43" i="33"/>
  <c r="L14" i="33" s="1"/>
  <c r="AE43" i="33"/>
  <c r="K14" i="33" s="1"/>
  <c r="AB43" i="33"/>
  <c r="J14" i="33" s="1"/>
  <c r="Y43" i="33"/>
  <c r="I14" i="33" s="1"/>
  <c r="V43" i="33"/>
  <c r="H14" i="33" s="1"/>
  <c r="S43" i="33"/>
  <c r="G14" i="33" s="1"/>
  <c r="P43" i="33"/>
  <c r="F14" i="33" s="1"/>
  <c r="M43" i="33"/>
  <c r="E14" i="33" s="1"/>
  <c r="J43" i="33"/>
  <c r="D14" i="33" s="1"/>
  <c r="G43" i="33"/>
  <c r="C14" i="33" s="1"/>
  <c r="D43" i="33"/>
  <c r="B14" i="33" s="1"/>
  <c r="BF42" i="33"/>
  <c r="T13" i="33" s="1"/>
  <c r="BC42" i="33"/>
  <c r="S13" i="33" s="1"/>
  <c r="AZ42" i="33"/>
  <c r="R13" i="33" s="1"/>
  <c r="AW42" i="33"/>
  <c r="Q13" i="33" s="1"/>
  <c r="AT42" i="33"/>
  <c r="P13" i="33" s="1"/>
  <c r="AQ42" i="33"/>
  <c r="O13" i="33" s="1"/>
  <c r="AN42" i="33"/>
  <c r="N13" i="33" s="1"/>
  <c r="AK42" i="33"/>
  <c r="M13" i="33" s="1"/>
  <c r="AH42" i="33"/>
  <c r="L13" i="33" s="1"/>
  <c r="AE42" i="33"/>
  <c r="K13" i="33" s="1"/>
  <c r="AB42" i="33"/>
  <c r="J13" i="33" s="1"/>
  <c r="Y42" i="33"/>
  <c r="I13" i="33" s="1"/>
  <c r="V42" i="33"/>
  <c r="H13" i="33" s="1"/>
  <c r="S42" i="33"/>
  <c r="G13" i="33" s="1"/>
  <c r="P42" i="33"/>
  <c r="F13" i="33" s="1"/>
  <c r="M42" i="33"/>
  <c r="E13" i="33" s="1"/>
  <c r="J42" i="33"/>
  <c r="D13" i="33" s="1"/>
  <c r="G42" i="33"/>
  <c r="C13" i="33" s="1"/>
  <c r="D42" i="33"/>
  <c r="B13" i="33" s="1"/>
  <c r="BF41" i="33"/>
  <c r="T12" i="33" s="1"/>
  <c r="BC41" i="33"/>
  <c r="S12" i="33" s="1"/>
  <c r="AZ41" i="33"/>
  <c r="R12" i="33" s="1"/>
  <c r="AW41" i="33"/>
  <c r="Q12" i="33" s="1"/>
  <c r="AT41" i="33"/>
  <c r="P12" i="33" s="1"/>
  <c r="AQ41" i="33"/>
  <c r="O12" i="33" s="1"/>
  <c r="AN41" i="33"/>
  <c r="AK41" i="33"/>
  <c r="M12" i="33" s="1"/>
  <c r="AH41" i="33"/>
  <c r="L12" i="33" s="1"/>
  <c r="AE41" i="33"/>
  <c r="K12" i="33" s="1"/>
  <c r="AB41" i="33"/>
  <c r="J12" i="33" s="1"/>
  <c r="Y41" i="33"/>
  <c r="I12" i="33" s="1"/>
  <c r="V41" i="33"/>
  <c r="H12" i="33" s="1"/>
  <c r="S41" i="33"/>
  <c r="G12" i="33" s="1"/>
  <c r="P41" i="33"/>
  <c r="F12" i="33" s="1"/>
  <c r="M41" i="33"/>
  <c r="E12" i="33" s="1"/>
  <c r="J41" i="33"/>
  <c r="D12" i="33" s="1"/>
  <c r="G41" i="33"/>
  <c r="C12" i="33" s="1"/>
  <c r="D41" i="33"/>
  <c r="B12" i="33" s="1"/>
  <c r="BF40" i="33"/>
  <c r="T11" i="33" s="1"/>
  <c r="BC40" i="33"/>
  <c r="S11" i="33" s="1"/>
  <c r="AZ40" i="33"/>
  <c r="R11" i="33" s="1"/>
  <c r="AW40" i="33"/>
  <c r="Q11" i="33" s="1"/>
  <c r="AT40" i="33"/>
  <c r="P11" i="33" s="1"/>
  <c r="AQ40" i="33"/>
  <c r="O11" i="33" s="1"/>
  <c r="AN40" i="33"/>
  <c r="N11" i="33" s="1"/>
  <c r="AK40" i="33"/>
  <c r="M11" i="33" s="1"/>
  <c r="AH40" i="33"/>
  <c r="L11" i="33" s="1"/>
  <c r="AE40" i="33"/>
  <c r="K11" i="33" s="1"/>
  <c r="AB40" i="33"/>
  <c r="J11" i="33" s="1"/>
  <c r="Y40" i="33"/>
  <c r="I11" i="33" s="1"/>
  <c r="V40" i="33"/>
  <c r="H11" i="33" s="1"/>
  <c r="S40" i="33"/>
  <c r="G11" i="33" s="1"/>
  <c r="P40" i="33"/>
  <c r="F11" i="33" s="1"/>
  <c r="M40" i="33"/>
  <c r="E11" i="33" s="1"/>
  <c r="J40" i="33"/>
  <c r="D11" i="33" s="1"/>
  <c r="G40" i="33"/>
  <c r="C11" i="33" s="1"/>
  <c r="D40" i="33"/>
  <c r="B11" i="33" s="1"/>
  <c r="BF39" i="33"/>
  <c r="T10" i="33" s="1"/>
  <c r="BC39" i="33"/>
  <c r="S10" i="33" s="1"/>
  <c r="AZ39" i="33"/>
  <c r="R10" i="33" s="1"/>
  <c r="AW39" i="33"/>
  <c r="Q10" i="33" s="1"/>
  <c r="AT39" i="33"/>
  <c r="P10" i="33" s="1"/>
  <c r="AQ39" i="33"/>
  <c r="O10" i="33" s="1"/>
  <c r="AN39" i="33"/>
  <c r="N10" i="33" s="1"/>
  <c r="AK39" i="33"/>
  <c r="M10" i="33" s="1"/>
  <c r="AH39" i="33"/>
  <c r="L10" i="33" s="1"/>
  <c r="AE39" i="33"/>
  <c r="K10" i="33" s="1"/>
  <c r="AB39" i="33"/>
  <c r="J10" i="33" s="1"/>
  <c r="Y39" i="33"/>
  <c r="I10" i="33" s="1"/>
  <c r="V39" i="33"/>
  <c r="H10" i="33" s="1"/>
  <c r="S39" i="33"/>
  <c r="G10" i="33" s="1"/>
  <c r="P39" i="33"/>
  <c r="F10" i="33" s="1"/>
  <c r="M39" i="33"/>
  <c r="E10" i="33" s="1"/>
  <c r="J39" i="33"/>
  <c r="D10" i="33" s="1"/>
  <c r="G39" i="33"/>
  <c r="C10" i="33" s="1"/>
  <c r="D39" i="33"/>
  <c r="B10" i="33" s="1"/>
  <c r="BF38" i="33"/>
  <c r="T9" i="33" s="1"/>
  <c r="BC38" i="33"/>
  <c r="S9" i="33" s="1"/>
  <c r="AZ38" i="33"/>
  <c r="R9" i="33" s="1"/>
  <c r="AW38" i="33"/>
  <c r="Q9" i="33" s="1"/>
  <c r="AT38" i="33"/>
  <c r="P9" i="33" s="1"/>
  <c r="AQ38" i="33"/>
  <c r="O9" i="33" s="1"/>
  <c r="AN38" i="33"/>
  <c r="N9" i="33" s="1"/>
  <c r="AK38" i="33"/>
  <c r="M9" i="33" s="1"/>
  <c r="AH38" i="33"/>
  <c r="L9" i="33" s="1"/>
  <c r="AE38" i="33"/>
  <c r="K9" i="33" s="1"/>
  <c r="AB38" i="33"/>
  <c r="J9" i="33" s="1"/>
  <c r="Y38" i="33"/>
  <c r="I9" i="33" s="1"/>
  <c r="V38" i="33"/>
  <c r="H9" i="33" s="1"/>
  <c r="S38" i="33"/>
  <c r="G9" i="33" s="1"/>
  <c r="P38" i="33"/>
  <c r="F9" i="33" s="1"/>
  <c r="M38" i="33"/>
  <c r="E9" i="33" s="1"/>
  <c r="J38" i="33"/>
  <c r="D9" i="33" s="1"/>
  <c r="G38" i="33"/>
  <c r="C9" i="33" s="1"/>
  <c r="D38" i="33"/>
  <c r="B9" i="33" s="1"/>
  <c r="BF37" i="33"/>
  <c r="T8" i="33" s="1"/>
  <c r="BC37" i="33"/>
  <c r="S8" i="33" s="1"/>
  <c r="AZ37" i="33"/>
  <c r="R8" i="33" s="1"/>
  <c r="AW37" i="33"/>
  <c r="Q8" i="33" s="1"/>
  <c r="AT37" i="33"/>
  <c r="P8" i="33" s="1"/>
  <c r="AQ37" i="33"/>
  <c r="O8" i="33" s="1"/>
  <c r="AN37" i="33"/>
  <c r="N8" i="33" s="1"/>
  <c r="AK37" i="33"/>
  <c r="M8" i="33" s="1"/>
  <c r="AH37" i="33"/>
  <c r="L8" i="33" s="1"/>
  <c r="AE37" i="33"/>
  <c r="K8" i="33" s="1"/>
  <c r="AB37" i="33"/>
  <c r="J8" i="33" s="1"/>
  <c r="Y37" i="33"/>
  <c r="I8" i="33" s="1"/>
  <c r="V37" i="33"/>
  <c r="H8" i="33" s="1"/>
  <c r="S37" i="33"/>
  <c r="G8" i="33" s="1"/>
  <c r="P37" i="33"/>
  <c r="M37" i="33"/>
  <c r="E8" i="33" s="1"/>
  <c r="J37" i="33"/>
  <c r="D8" i="33" s="1"/>
  <c r="G37" i="33"/>
  <c r="C8" i="33" s="1"/>
  <c r="D37" i="33"/>
  <c r="B8" i="33" s="1"/>
  <c r="BF36" i="33"/>
  <c r="T7" i="33" s="1"/>
  <c r="BC36" i="33"/>
  <c r="S7" i="33" s="1"/>
  <c r="AZ36" i="33"/>
  <c r="R7" i="33" s="1"/>
  <c r="AW36" i="33"/>
  <c r="Q7" i="33" s="1"/>
  <c r="AT36" i="33"/>
  <c r="P7" i="33" s="1"/>
  <c r="AQ36" i="33"/>
  <c r="O7" i="33" s="1"/>
  <c r="AN36" i="33"/>
  <c r="N7" i="33" s="1"/>
  <c r="AK36" i="33"/>
  <c r="M7" i="33" s="1"/>
  <c r="AH36" i="33"/>
  <c r="L7" i="33" s="1"/>
  <c r="AE36" i="33"/>
  <c r="K7" i="33" s="1"/>
  <c r="AB36" i="33"/>
  <c r="J7" i="33" s="1"/>
  <c r="Y36" i="33"/>
  <c r="I7" i="33" s="1"/>
  <c r="V36" i="33"/>
  <c r="H7" i="33" s="1"/>
  <c r="S36" i="33"/>
  <c r="G7" i="33" s="1"/>
  <c r="P36" i="33"/>
  <c r="F7" i="33" s="1"/>
  <c r="M36" i="33"/>
  <c r="E7" i="33" s="1"/>
  <c r="J36" i="33"/>
  <c r="D7" i="33" s="1"/>
  <c r="G36" i="33"/>
  <c r="C7" i="33" s="1"/>
  <c r="D36" i="33"/>
  <c r="B7" i="33" s="1"/>
  <c r="BF35" i="33"/>
  <c r="T6" i="33" s="1"/>
  <c r="BC35" i="33"/>
  <c r="S6" i="33" s="1"/>
  <c r="AZ35" i="33"/>
  <c r="R6" i="33" s="1"/>
  <c r="AW35" i="33"/>
  <c r="Q6" i="33" s="1"/>
  <c r="AT35" i="33"/>
  <c r="P6" i="33" s="1"/>
  <c r="AQ35" i="33"/>
  <c r="O6" i="33" s="1"/>
  <c r="AN35" i="33"/>
  <c r="N6" i="33" s="1"/>
  <c r="AK35" i="33"/>
  <c r="M6" i="33" s="1"/>
  <c r="AH35" i="33"/>
  <c r="L6" i="33" s="1"/>
  <c r="AE35" i="33"/>
  <c r="K6" i="33" s="1"/>
  <c r="AB35" i="33"/>
  <c r="J6" i="33" s="1"/>
  <c r="Y35" i="33"/>
  <c r="I6" i="33" s="1"/>
  <c r="V35" i="33"/>
  <c r="H6" i="33" s="1"/>
  <c r="S35" i="33"/>
  <c r="G6" i="33" s="1"/>
  <c r="P35" i="33"/>
  <c r="F6" i="33" s="1"/>
  <c r="M35" i="33"/>
  <c r="E6" i="33" s="1"/>
  <c r="J35" i="33"/>
  <c r="D6" i="33" s="1"/>
  <c r="G35" i="33"/>
  <c r="C6" i="33" s="1"/>
  <c r="D35" i="33"/>
  <c r="B6" i="33" s="1"/>
  <c r="BF34" i="33"/>
  <c r="T5" i="33" s="1"/>
  <c r="BC34" i="33"/>
  <c r="S5" i="33" s="1"/>
  <c r="AZ34" i="33"/>
  <c r="R5" i="33" s="1"/>
  <c r="AW34" i="33"/>
  <c r="Q5" i="33" s="1"/>
  <c r="AT34" i="33"/>
  <c r="P5" i="33" s="1"/>
  <c r="AQ34" i="33"/>
  <c r="O5" i="33" s="1"/>
  <c r="AN34" i="33"/>
  <c r="N5" i="33" s="1"/>
  <c r="AK34" i="33"/>
  <c r="M5" i="33" s="1"/>
  <c r="AH34" i="33"/>
  <c r="L5" i="33" s="1"/>
  <c r="AE34" i="33"/>
  <c r="K5" i="33" s="1"/>
  <c r="AB34" i="33"/>
  <c r="J5" i="33" s="1"/>
  <c r="Y34" i="33"/>
  <c r="I5" i="33" s="1"/>
  <c r="V34" i="33"/>
  <c r="H5" i="33" s="1"/>
  <c r="S34" i="33"/>
  <c r="G5" i="33" s="1"/>
  <c r="P34" i="33"/>
  <c r="F5" i="33" s="1"/>
  <c r="M34" i="33"/>
  <c r="E5" i="33" s="1"/>
  <c r="J34" i="33"/>
  <c r="D5" i="33" s="1"/>
  <c r="G34" i="33"/>
  <c r="C5" i="33" s="1"/>
  <c r="D34" i="33"/>
  <c r="B5" i="33" s="1"/>
  <c r="BF33" i="33"/>
  <c r="T4" i="33" s="1"/>
  <c r="BC33" i="33"/>
  <c r="S4" i="33" s="1"/>
  <c r="AZ33" i="33"/>
  <c r="R4" i="33" s="1"/>
  <c r="AW33" i="33"/>
  <c r="Q4" i="33" s="1"/>
  <c r="AT33" i="33"/>
  <c r="P4" i="33" s="1"/>
  <c r="AQ33" i="33"/>
  <c r="O4" i="33" s="1"/>
  <c r="AN33" i="33"/>
  <c r="N4" i="33" s="1"/>
  <c r="AK33" i="33"/>
  <c r="M4" i="33" s="1"/>
  <c r="AH33" i="33"/>
  <c r="L4" i="33" s="1"/>
  <c r="AE33" i="33"/>
  <c r="K4" i="33" s="1"/>
  <c r="AB33" i="33"/>
  <c r="J4" i="33" s="1"/>
  <c r="Y33" i="33"/>
  <c r="I4" i="33" s="1"/>
  <c r="V33" i="33"/>
  <c r="H4" i="33" s="1"/>
  <c r="S33" i="33"/>
  <c r="G4" i="33" s="1"/>
  <c r="P33" i="33"/>
  <c r="M33" i="33"/>
  <c r="E4" i="33" s="1"/>
  <c r="J33" i="33"/>
  <c r="D4" i="33" s="1"/>
  <c r="G33" i="33"/>
  <c r="C4" i="33" s="1"/>
  <c r="D33" i="33"/>
  <c r="B4" i="33" s="1"/>
  <c r="U26" i="33"/>
  <c r="T26" i="33"/>
  <c r="S26" i="33"/>
  <c r="R26" i="33"/>
  <c r="Q26" i="33"/>
  <c r="P26" i="33"/>
  <c r="O26" i="33"/>
  <c r="N26" i="33"/>
  <c r="M26" i="33"/>
  <c r="K26" i="33"/>
  <c r="U25" i="33"/>
  <c r="U24" i="33"/>
  <c r="J24" i="33"/>
  <c r="I24" i="33"/>
  <c r="H24" i="33"/>
  <c r="G24" i="33"/>
  <c r="F24" i="33"/>
  <c r="E24" i="33"/>
  <c r="D24" i="33"/>
  <c r="C24" i="33"/>
  <c r="B24" i="33"/>
  <c r="U23" i="33"/>
  <c r="F23" i="33"/>
  <c r="U22" i="33"/>
  <c r="U21" i="33"/>
  <c r="E21" i="33"/>
  <c r="D21" i="33"/>
  <c r="C21" i="33"/>
  <c r="B21" i="33"/>
  <c r="U20" i="33"/>
  <c r="R20" i="33"/>
  <c r="J20" i="33"/>
  <c r="U19" i="33"/>
  <c r="U18" i="33"/>
  <c r="U17" i="33"/>
  <c r="U16" i="33"/>
  <c r="F16" i="33"/>
  <c r="N12" i="33"/>
  <c r="F8" i="33"/>
  <c r="U5" i="33"/>
  <c r="U4" i="33"/>
  <c r="F4" i="33"/>
  <c r="C80" i="32"/>
  <c r="B80" i="32"/>
  <c r="C79" i="32"/>
  <c r="B79" i="32"/>
  <c r="C78" i="32"/>
  <c r="B78" i="32"/>
  <c r="C77" i="32"/>
  <c r="B77" i="32"/>
  <c r="C76" i="32"/>
  <c r="B76" i="32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B60" i="32"/>
  <c r="BH41" i="32"/>
  <c r="BG41" i="32"/>
  <c r="BF41" i="32"/>
  <c r="BE41" i="32"/>
  <c r="BD41" i="32"/>
  <c r="BC41" i="32"/>
  <c r="BB41" i="32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D41" i="32"/>
  <c r="AC41" i="32"/>
  <c r="AA41" i="32"/>
  <c r="Z41" i="32"/>
  <c r="X41" i="32"/>
  <c r="W41" i="32"/>
  <c r="U41" i="32"/>
  <c r="T41" i="32"/>
  <c r="R41" i="32"/>
  <c r="Q41" i="32"/>
  <c r="O41" i="32"/>
  <c r="N41" i="32"/>
  <c r="AE40" i="32"/>
  <c r="AE41" i="32" s="1"/>
  <c r="AB40" i="32"/>
  <c r="AB41" i="32" s="1"/>
  <c r="Y40" i="32"/>
  <c r="Y41" i="32" s="1"/>
  <c r="V40" i="32"/>
  <c r="V41" i="32" s="1"/>
  <c r="S40" i="32"/>
  <c r="S41" i="32" s="1"/>
  <c r="P40" i="32"/>
  <c r="P41" i="32" s="1"/>
  <c r="M40" i="32"/>
  <c r="J40" i="32"/>
  <c r="G40" i="32"/>
  <c r="D40" i="32"/>
  <c r="BI39" i="32"/>
  <c r="BF39" i="32"/>
  <c r="BC39" i="32"/>
  <c r="AZ39" i="32"/>
  <c r="AW39" i="32"/>
  <c r="AT39" i="32"/>
  <c r="AQ39" i="32"/>
  <c r="AN39" i="32"/>
  <c r="AK39" i="32"/>
  <c r="AH39" i="32"/>
  <c r="AE39" i="32"/>
  <c r="AB39" i="32"/>
  <c r="Y39" i="32"/>
  <c r="V39" i="32"/>
  <c r="S39" i="32"/>
  <c r="P39" i="32"/>
  <c r="M39" i="32"/>
  <c r="J39" i="32"/>
  <c r="G39" i="32"/>
  <c r="D39" i="32"/>
  <c r="BI38" i="32"/>
  <c r="BF38" i="32"/>
  <c r="BC38" i="32"/>
  <c r="AZ38" i="32"/>
  <c r="AW38" i="32"/>
  <c r="AT38" i="32"/>
  <c r="AQ38" i="32"/>
  <c r="AN38" i="32"/>
  <c r="AK38" i="32"/>
  <c r="AH38" i="32"/>
  <c r="AE38" i="32"/>
  <c r="AB38" i="32"/>
  <c r="Y38" i="32"/>
  <c r="V38" i="32"/>
  <c r="S38" i="32"/>
  <c r="P38" i="32"/>
  <c r="M38" i="32"/>
  <c r="J38" i="32"/>
  <c r="G38" i="32"/>
  <c r="D38" i="32"/>
  <c r="BI37" i="32"/>
  <c r="BF37" i="32"/>
  <c r="BC37" i="32"/>
  <c r="AZ37" i="32"/>
  <c r="AW37" i="32"/>
  <c r="AT37" i="32"/>
  <c r="AQ37" i="32"/>
  <c r="AN37" i="32"/>
  <c r="AK37" i="32"/>
  <c r="AH37" i="32"/>
  <c r="AE37" i="32"/>
  <c r="AB37" i="32"/>
  <c r="Y37" i="32"/>
  <c r="V37" i="32"/>
  <c r="S37" i="32"/>
  <c r="P37" i="32"/>
  <c r="M37" i="32"/>
  <c r="J37" i="32"/>
  <c r="G37" i="32"/>
  <c r="D37" i="32"/>
  <c r="BI36" i="32"/>
  <c r="BF36" i="32"/>
  <c r="BC36" i="32"/>
  <c r="AZ36" i="32"/>
  <c r="AW36" i="32"/>
  <c r="AT36" i="32"/>
  <c r="AQ36" i="32"/>
  <c r="AN36" i="32"/>
  <c r="AK36" i="32"/>
  <c r="AH36" i="32"/>
  <c r="AE36" i="32"/>
  <c r="AB36" i="32"/>
  <c r="Y36" i="32"/>
  <c r="V36" i="32"/>
  <c r="S36" i="32"/>
  <c r="P36" i="32"/>
  <c r="M36" i="32"/>
  <c r="J36" i="32"/>
  <c r="G36" i="32"/>
  <c r="D36" i="32"/>
  <c r="BI35" i="32"/>
  <c r="BF35" i="32"/>
  <c r="BC35" i="32"/>
  <c r="AZ35" i="32"/>
  <c r="AW35" i="32"/>
  <c r="AT35" i="32"/>
  <c r="AQ35" i="32"/>
  <c r="AN35" i="32"/>
  <c r="AK35" i="32"/>
  <c r="AH35" i="32"/>
  <c r="AE35" i="32"/>
  <c r="AB35" i="32"/>
  <c r="Y35" i="32"/>
  <c r="V35" i="32"/>
  <c r="S35" i="32"/>
  <c r="P35" i="32"/>
  <c r="M35" i="32"/>
  <c r="J35" i="32"/>
  <c r="G35" i="32"/>
  <c r="D35" i="32"/>
  <c r="BI34" i="32"/>
  <c r="BF34" i="32"/>
  <c r="BC34" i="32"/>
  <c r="AZ34" i="32"/>
  <c r="AW34" i="32"/>
  <c r="AT34" i="32"/>
  <c r="AQ34" i="32"/>
  <c r="AN34" i="32"/>
  <c r="AK34" i="32"/>
  <c r="AH34" i="32"/>
  <c r="AE34" i="32"/>
  <c r="AB34" i="32"/>
  <c r="Y34" i="32"/>
  <c r="V34" i="32"/>
  <c r="S34" i="32"/>
  <c r="P34" i="32"/>
  <c r="M34" i="32"/>
  <c r="J34" i="32"/>
  <c r="G34" i="32"/>
  <c r="D34" i="32"/>
  <c r="BI33" i="32"/>
  <c r="BF33" i="32"/>
  <c r="BC33" i="32"/>
  <c r="AZ33" i="32"/>
  <c r="AW33" i="32"/>
  <c r="AT33" i="32"/>
  <c r="AQ33" i="32"/>
  <c r="AN33" i="32"/>
  <c r="AK33" i="32"/>
  <c r="AH33" i="32"/>
  <c r="AE33" i="32"/>
  <c r="AB33" i="32"/>
  <c r="Y33" i="32"/>
  <c r="V33" i="32"/>
  <c r="S33" i="32"/>
  <c r="P33" i="32"/>
  <c r="M33" i="32"/>
  <c r="J33" i="32"/>
  <c r="G33" i="32"/>
  <c r="D33" i="32"/>
  <c r="BI32" i="32"/>
  <c r="BF32" i="32"/>
  <c r="BC32" i="32"/>
  <c r="AZ32" i="32"/>
  <c r="AW32" i="32"/>
  <c r="AT32" i="32"/>
  <c r="AQ3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D32" i="32"/>
  <c r="BI31" i="32"/>
  <c r="BF31" i="32"/>
  <c r="BC31" i="32"/>
  <c r="AZ31" i="32"/>
  <c r="AW31" i="32"/>
  <c r="AT31" i="32"/>
  <c r="AQ31" i="32"/>
  <c r="AN31" i="32"/>
  <c r="AK31" i="32"/>
  <c r="AH31" i="32"/>
  <c r="AE31" i="32"/>
  <c r="AB31" i="32"/>
  <c r="Y31" i="32"/>
  <c r="V31" i="32"/>
  <c r="S31" i="32"/>
  <c r="P31" i="32"/>
  <c r="M31" i="32"/>
  <c r="J31" i="32"/>
  <c r="G31" i="32"/>
  <c r="D31" i="32"/>
  <c r="BI30" i="32"/>
  <c r="BF30" i="32"/>
  <c r="BC30" i="32"/>
  <c r="AZ30" i="32"/>
  <c r="AW30" i="32"/>
  <c r="AT30" i="32"/>
  <c r="AQ30" i="32"/>
  <c r="AN30" i="32"/>
  <c r="AK30" i="32"/>
  <c r="AH30" i="32"/>
  <c r="AE30" i="32"/>
  <c r="AB30" i="32"/>
  <c r="Y30" i="32"/>
  <c r="V30" i="32"/>
  <c r="S30" i="32"/>
  <c r="P30" i="32"/>
  <c r="M30" i="32"/>
  <c r="J30" i="32"/>
  <c r="G30" i="32"/>
  <c r="D30" i="32"/>
  <c r="BI29" i="32"/>
  <c r="BF29" i="32"/>
  <c r="BC29" i="32"/>
  <c r="AZ29" i="32"/>
  <c r="AW29" i="32"/>
  <c r="AT29" i="32"/>
  <c r="AQ29" i="32"/>
  <c r="AN29" i="32"/>
  <c r="AK29" i="32"/>
  <c r="AH29" i="32"/>
  <c r="AE29" i="32"/>
  <c r="AB29" i="32"/>
  <c r="Y29" i="32"/>
  <c r="V29" i="32"/>
  <c r="S29" i="32"/>
  <c r="P29" i="32"/>
  <c r="M29" i="32"/>
  <c r="J29" i="32"/>
  <c r="G29" i="32"/>
  <c r="D29" i="32"/>
  <c r="BI28" i="32"/>
  <c r="BF28" i="32"/>
  <c r="BC28" i="32"/>
  <c r="AZ28" i="32"/>
  <c r="AW28" i="32"/>
  <c r="AT28" i="32"/>
  <c r="AQ28" i="32"/>
  <c r="AN28" i="32"/>
  <c r="AK28" i="32"/>
  <c r="AH28" i="32"/>
  <c r="AE28" i="32"/>
  <c r="AB28" i="32"/>
  <c r="Y28" i="32"/>
  <c r="V28" i="32"/>
  <c r="S28" i="32"/>
  <c r="P28" i="32"/>
  <c r="M28" i="32"/>
  <c r="J28" i="32"/>
  <c r="G28" i="32"/>
  <c r="D28" i="32"/>
  <c r="BI27" i="32"/>
  <c r="BF27" i="32"/>
  <c r="BC27" i="32"/>
  <c r="AZ27" i="32"/>
  <c r="AW27" i="32"/>
  <c r="AT27" i="32"/>
  <c r="AQ27" i="32"/>
  <c r="AN27" i="32"/>
  <c r="AK27" i="32"/>
  <c r="AH27" i="32"/>
  <c r="AE27" i="32"/>
  <c r="AB27" i="32"/>
  <c r="Y27" i="32"/>
  <c r="V27" i="32"/>
  <c r="S27" i="32"/>
  <c r="P27" i="32"/>
  <c r="M27" i="32"/>
  <c r="J27" i="32"/>
  <c r="G27" i="32"/>
  <c r="D27" i="32"/>
  <c r="BI26" i="32"/>
  <c r="BF26" i="32"/>
  <c r="BC26" i="32"/>
  <c r="AZ26" i="32"/>
  <c r="AW26" i="32"/>
  <c r="AT26" i="32"/>
  <c r="AQ26" i="32"/>
  <c r="AN26" i="32"/>
  <c r="AK26" i="32"/>
  <c r="AH26" i="32"/>
  <c r="AE26" i="32"/>
  <c r="AB26" i="32"/>
  <c r="Y26" i="32"/>
  <c r="V26" i="32"/>
  <c r="S26" i="32"/>
  <c r="P26" i="32"/>
  <c r="M26" i="32"/>
  <c r="J26" i="32"/>
  <c r="G26" i="32"/>
  <c r="D26" i="32"/>
  <c r="BI25" i="32"/>
  <c r="D80" i="32" s="1"/>
  <c r="BF25" i="32"/>
  <c r="D79" i="32" s="1"/>
  <c r="BC25" i="32"/>
  <c r="D78" i="32" s="1"/>
  <c r="AZ25" i="32"/>
  <c r="D77" i="32" s="1"/>
  <c r="AW25" i="32"/>
  <c r="D76" i="32" s="1"/>
  <c r="AT25" i="32"/>
  <c r="D75" i="32" s="1"/>
  <c r="AQ25" i="32"/>
  <c r="D74" i="32" s="1"/>
  <c r="AN25" i="32"/>
  <c r="D73" i="32" s="1"/>
  <c r="AK25" i="32"/>
  <c r="D72" i="32" s="1"/>
  <c r="AH25" i="32"/>
  <c r="D71" i="32" s="1"/>
  <c r="AE25" i="32"/>
  <c r="D70" i="32" s="1"/>
  <c r="AB25" i="32"/>
  <c r="D69" i="32" s="1"/>
  <c r="Y25" i="32"/>
  <c r="D68" i="32" s="1"/>
  <c r="V25" i="32"/>
  <c r="D67" i="32" s="1"/>
  <c r="S25" i="32"/>
  <c r="D66" i="32" s="1"/>
  <c r="P25" i="32"/>
  <c r="D65" i="32" s="1"/>
  <c r="M25" i="32"/>
  <c r="D64" i="32" s="1"/>
  <c r="J25" i="32"/>
  <c r="D63" i="32" s="1"/>
  <c r="G25" i="32"/>
  <c r="D62" i="32" s="1"/>
  <c r="D25" i="32"/>
  <c r="D61" i="32" s="1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B18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B14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11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7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B54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AW36" i="31"/>
  <c r="Q17" i="31" s="1"/>
  <c r="AT36" i="31"/>
  <c r="P17" i="31" s="1"/>
  <c r="AQ36" i="31"/>
  <c r="O17" i="31" s="1"/>
  <c r="AN36" i="31"/>
  <c r="N17" i="31" s="1"/>
  <c r="AK36" i="31"/>
  <c r="M17" i="31" s="1"/>
  <c r="AH36" i="31"/>
  <c r="L17" i="31" s="1"/>
  <c r="AE36" i="31"/>
  <c r="K17" i="31" s="1"/>
  <c r="AB36" i="31"/>
  <c r="J17" i="31" s="1"/>
  <c r="Y36" i="31"/>
  <c r="I17" i="31" s="1"/>
  <c r="V36" i="31"/>
  <c r="H17" i="31" s="1"/>
  <c r="S36" i="31"/>
  <c r="G17" i="31" s="1"/>
  <c r="P36" i="31"/>
  <c r="F17" i="31" s="1"/>
  <c r="M36" i="31"/>
  <c r="E17" i="31" s="1"/>
  <c r="J36" i="31"/>
  <c r="D17" i="31" s="1"/>
  <c r="G36" i="31"/>
  <c r="C17" i="31" s="1"/>
  <c r="D36" i="31"/>
  <c r="B17" i="31" s="1"/>
  <c r="AW35" i="31"/>
  <c r="Q16" i="31" s="1"/>
  <c r="AT35" i="31"/>
  <c r="P16" i="31" s="1"/>
  <c r="AQ35" i="31"/>
  <c r="O16" i="31" s="1"/>
  <c r="AN35" i="31"/>
  <c r="N16" i="31" s="1"/>
  <c r="AK35" i="31"/>
  <c r="M16" i="31" s="1"/>
  <c r="AH35" i="31"/>
  <c r="L16" i="31" s="1"/>
  <c r="AE35" i="31"/>
  <c r="K16" i="31" s="1"/>
  <c r="AB35" i="31"/>
  <c r="J16" i="31" s="1"/>
  <c r="Y35" i="31"/>
  <c r="I16" i="31" s="1"/>
  <c r="V35" i="31"/>
  <c r="H16" i="31" s="1"/>
  <c r="S35" i="31"/>
  <c r="G16" i="31" s="1"/>
  <c r="P35" i="31"/>
  <c r="F16" i="31" s="1"/>
  <c r="M35" i="31"/>
  <c r="E16" i="31" s="1"/>
  <c r="J35" i="31"/>
  <c r="D16" i="31" s="1"/>
  <c r="G35" i="31"/>
  <c r="C16" i="31" s="1"/>
  <c r="D35" i="31"/>
  <c r="B16" i="31" s="1"/>
  <c r="AW34" i="31"/>
  <c r="Q15" i="31" s="1"/>
  <c r="AT34" i="31"/>
  <c r="P15" i="31" s="1"/>
  <c r="AQ34" i="31"/>
  <c r="O15" i="31" s="1"/>
  <c r="AN34" i="31"/>
  <c r="N15" i="31" s="1"/>
  <c r="AK34" i="31"/>
  <c r="M15" i="31" s="1"/>
  <c r="AH34" i="31"/>
  <c r="L15" i="31" s="1"/>
  <c r="AW33" i="31"/>
  <c r="Q14" i="31" s="1"/>
  <c r="AT33" i="31"/>
  <c r="P14" i="31" s="1"/>
  <c r="AQ33" i="31"/>
  <c r="O14" i="31" s="1"/>
  <c r="AN33" i="31"/>
  <c r="N14" i="31" s="1"/>
  <c r="AK33" i="31"/>
  <c r="M14" i="31" s="1"/>
  <c r="AH33" i="31"/>
  <c r="L14" i="31" s="1"/>
  <c r="AE33" i="31"/>
  <c r="K14" i="31" s="1"/>
  <c r="AB33" i="31"/>
  <c r="J14" i="31" s="1"/>
  <c r="Y33" i="31"/>
  <c r="I14" i="31" s="1"/>
  <c r="V33" i="31"/>
  <c r="H14" i="31" s="1"/>
  <c r="S33" i="31"/>
  <c r="G14" i="31" s="1"/>
  <c r="P33" i="31"/>
  <c r="F14" i="31" s="1"/>
  <c r="M33" i="31"/>
  <c r="E14" i="31" s="1"/>
  <c r="J33" i="31"/>
  <c r="D14" i="31" s="1"/>
  <c r="G33" i="31"/>
  <c r="C14" i="31" s="1"/>
  <c r="D33" i="31"/>
  <c r="B14" i="31" s="1"/>
  <c r="AW32" i="31"/>
  <c r="Q13" i="31" s="1"/>
  <c r="AT32" i="31"/>
  <c r="P13" i="31" s="1"/>
  <c r="AQ32" i="31"/>
  <c r="O13" i="31" s="1"/>
  <c r="AN32" i="31"/>
  <c r="N13" i="31" s="1"/>
  <c r="AK32" i="31"/>
  <c r="M13" i="31" s="1"/>
  <c r="AH32" i="31"/>
  <c r="L13" i="31" s="1"/>
  <c r="AE32" i="31"/>
  <c r="K13" i="31" s="1"/>
  <c r="AB32" i="31"/>
  <c r="J13" i="31" s="1"/>
  <c r="Y32" i="31"/>
  <c r="I13" i="31" s="1"/>
  <c r="V32" i="31"/>
  <c r="H13" i="31" s="1"/>
  <c r="S32" i="31"/>
  <c r="G13" i="31" s="1"/>
  <c r="P32" i="31"/>
  <c r="F13" i="31" s="1"/>
  <c r="M32" i="31"/>
  <c r="E13" i="31" s="1"/>
  <c r="J32" i="31"/>
  <c r="D13" i="31" s="1"/>
  <c r="G32" i="31"/>
  <c r="C13" i="31" s="1"/>
  <c r="D32" i="31"/>
  <c r="AW31" i="31"/>
  <c r="Q12" i="31" s="1"/>
  <c r="AT31" i="31"/>
  <c r="P12" i="31" s="1"/>
  <c r="AQ31" i="31"/>
  <c r="O12" i="31" s="1"/>
  <c r="AN31" i="31"/>
  <c r="N12" i="31" s="1"/>
  <c r="AK31" i="31"/>
  <c r="M12" i="31" s="1"/>
  <c r="AH31" i="31"/>
  <c r="L12" i="31" s="1"/>
  <c r="AE31" i="31"/>
  <c r="K12" i="31" s="1"/>
  <c r="AB31" i="31"/>
  <c r="J12" i="31" s="1"/>
  <c r="Y31" i="31"/>
  <c r="I12" i="31" s="1"/>
  <c r="V31" i="31"/>
  <c r="H12" i="31" s="1"/>
  <c r="S31" i="31"/>
  <c r="G12" i="31" s="1"/>
  <c r="P31" i="31"/>
  <c r="F12" i="31" s="1"/>
  <c r="M31" i="31"/>
  <c r="E12" i="31" s="1"/>
  <c r="J31" i="31"/>
  <c r="D12" i="31" s="1"/>
  <c r="G31" i="31"/>
  <c r="C12" i="31" s="1"/>
  <c r="D31" i="31"/>
  <c r="B12" i="31" s="1"/>
  <c r="AW30" i="31"/>
  <c r="Q11" i="31" s="1"/>
  <c r="AT30" i="31"/>
  <c r="P11" i="31" s="1"/>
  <c r="AQ30" i="31"/>
  <c r="O11" i="31" s="1"/>
  <c r="AN30" i="31"/>
  <c r="N11" i="31" s="1"/>
  <c r="AK30" i="31"/>
  <c r="M11" i="31" s="1"/>
  <c r="AH30" i="31"/>
  <c r="L11" i="31" s="1"/>
  <c r="AE30" i="31"/>
  <c r="K11" i="31" s="1"/>
  <c r="AB30" i="31"/>
  <c r="J11" i="31" s="1"/>
  <c r="Y30" i="31"/>
  <c r="I11" i="31" s="1"/>
  <c r="V30" i="31"/>
  <c r="H11" i="31" s="1"/>
  <c r="S30" i="31"/>
  <c r="G11" i="31" s="1"/>
  <c r="P30" i="31"/>
  <c r="F11" i="31" s="1"/>
  <c r="M30" i="31"/>
  <c r="E11" i="31" s="1"/>
  <c r="J30" i="31"/>
  <c r="D11" i="31" s="1"/>
  <c r="G30" i="31"/>
  <c r="C11" i="31" s="1"/>
  <c r="D30" i="31"/>
  <c r="B11" i="31" s="1"/>
  <c r="AW29" i="31"/>
  <c r="Q10" i="31" s="1"/>
  <c r="AT29" i="31"/>
  <c r="P10" i="31" s="1"/>
  <c r="AQ29" i="31"/>
  <c r="O10" i="31" s="1"/>
  <c r="AN29" i="31"/>
  <c r="N10" i="31" s="1"/>
  <c r="AK29" i="31"/>
  <c r="M10" i="31" s="1"/>
  <c r="AH29" i="31"/>
  <c r="L10" i="31" s="1"/>
  <c r="AE29" i="31"/>
  <c r="K10" i="31" s="1"/>
  <c r="AB29" i="31"/>
  <c r="J10" i="31" s="1"/>
  <c r="Y29" i="31"/>
  <c r="I10" i="31" s="1"/>
  <c r="V29" i="31"/>
  <c r="H10" i="31" s="1"/>
  <c r="S29" i="31"/>
  <c r="G10" i="31" s="1"/>
  <c r="P29" i="31"/>
  <c r="F10" i="31" s="1"/>
  <c r="M29" i="31"/>
  <c r="E10" i="31" s="1"/>
  <c r="J29" i="31"/>
  <c r="D10" i="31" s="1"/>
  <c r="G29" i="31"/>
  <c r="C10" i="31" s="1"/>
  <c r="D29" i="31"/>
  <c r="B10" i="31" s="1"/>
  <c r="AW28" i="31"/>
  <c r="Q9" i="31" s="1"/>
  <c r="AT28" i="31"/>
  <c r="P9" i="31" s="1"/>
  <c r="AQ28" i="31"/>
  <c r="O9" i="31" s="1"/>
  <c r="AN28" i="31"/>
  <c r="N9" i="31" s="1"/>
  <c r="AK28" i="31"/>
  <c r="M9" i="31" s="1"/>
  <c r="AH28" i="31"/>
  <c r="L9" i="31" s="1"/>
  <c r="AE28" i="31"/>
  <c r="K9" i="31" s="1"/>
  <c r="AB28" i="31"/>
  <c r="Y28" i="31"/>
  <c r="I9" i="31" s="1"/>
  <c r="V28" i="31"/>
  <c r="H9" i="31" s="1"/>
  <c r="S28" i="31"/>
  <c r="G9" i="31" s="1"/>
  <c r="P28" i="31"/>
  <c r="F9" i="31" s="1"/>
  <c r="M28" i="31"/>
  <c r="E9" i="31" s="1"/>
  <c r="J28" i="31"/>
  <c r="D9" i="31" s="1"/>
  <c r="G28" i="31"/>
  <c r="C9" i="31" s="1"/>
  <c r="D28" i="31"/>
  <c r="B9" i="31" s="1"/>
  <c r="AW27" i="31"/>
  <c r="Q8" i="31" s="1"/>
  <c r="AT27" i="31"/>
  <c r="P8" i="31" s="1"/>
  <c r="AQ27" i="31"/>
  <c r="O8" i="31" s="1"/>
  <c r="AN27" i="31"/>
  <c r="N8" i="31" s="1"/>
  <c r="AK27" i="31"/>
  <c r="M8" i="31" s="1"/>
  <c r="AH27" i="31"/>
  <c r="L8" i="31" s="1"/>
  <c r="AE27" i="31"/>
  <c r="K8" i="31" s="1"/>
  <c r="AB27" i="31"/>
  <c r="J8" i="31" s="1"/>
  <c r="Y27" i="31"/>
  <c r="I8" i="31" s="1"/>
  <c r="V27" i="31"/>
  <c r="H8" i="31" s="1"/>
  <c r="S27" i="31"/>
  <c r="G8" i="31" s="1"/>
  <c r="P27" i="31"/>
  <c r="F8" i="31" s="1"/>
  <c r="M27" i="31"/>
  <c r="E8" i="31" s="1"/>
  <c r="J27" i="31"/>
  <c r="D8" i="31" s="1"/>
  <c r="G27" i="31"/>
  <c r="C8" i="31" s="1"/>
  <c r="D27" i="31"/>
  <c r="B8" i="31" s="1"/>
  <c r="AW26" i="31"/>
  <c r="Q7" i="31" s="1"/>
  <c r="AT26" i="31"/>
  <c r="P7" i="31" s="1"/>
  <c r="AQ26" i="31"/>
  <c r="O7" i="31" s="1"/>
  <c r="AN26" i="31"/>
  <c r="N7" i="31" s="1"/>
  <c r="AK26" i="31"/>
  <c r="M7" i="31" s="1"/>
  <c r="AH26" i="31"/>
  <c r="L7" i="31" s="1"/>
  <c r="AE26" i="31"/>
  <c r="K7" i="31" s="1"/>
  <c r="AB26" i="31"/>
  <c r="J7" i="31" s="1"/>
  <c r="Y26" i="31"/>
  <c r="I7" i="31" s="1"/>
  <c r="V26" i="31"/>
  <c r="H7" i="31" s="1"/>
  <c r="S26" i="31"/>
  <c r="G7" i="31" s="1"/>
  <c r="P26" i="31"/>
  <c r="F7" i="31" s="1"/>
  <c r="M26" i="31"/>
  <c r="E7" i="31" s="1"/>
  <c r="J26" i="31"/>
  <c r="D7" i="31" s="1"/>
  <c r="G26" i="31"/>
  <c r="C7" i="31" s="1"/>
  <c r="D26" i="31"/>
  <c r="B7" i="31" s="1"/>
  <c r="AW25" i="31"/>
  <c r="D70" i="31" s="1"/>
  <c r="AT25" i="31"/>
  <c r="D69" i="31" s="1"/>
  <c r="AQ25" i="31"/>
  <c r="D68" i="31" s="1"/>
  <c r="AN25" i="31"/>
  <c r="D67" i="31" s="1"/>
  <c r="AK25" i="31"/>
  <c r="D66" i="31" s="1"/>
  <c r="AH25" i="31"/>
  <c r="D65" i="31" s="1"/>
  <c r="AE25" i="31"/>
  <c r="D64" i="31" s="1"/>
  <c r="AB25" i="31"/>
  <c r="D63" i="31" s="1"/>
  <c r="Y25" i="31"/>
  <c r="D62" i="31" s="1"/>
  <c r="V25" i="31"/>
  <c r="D61" i="31" s="1"/>
  <c r="S25" i="31"/>
  <c r="D60" i="31" s="1"/>
  <c r="P25" i="31"/>
  <c r="D59" i="31" s="1"/>
  <c r="M25" i="31"/>
  <c r="D58" i="31" s="1"/>
  <c r="J25" i="31"/>
  <c r="D57" i="31" s="1"/>
  <c r="G25" i="31"/>
  <c r="D56" i="31" s="1"/>
  <c r="D25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K15" i="31"/>
  <c r="J15" i="31"/>
  <c r="I15" i="31"/>
  <c r="H15" i="31"/>
  <c r="G15" i="31"/>
  <c r="F15" i="31"/>
  <c r="E15" i="31"/>
  <c r="D15" i="31"/>
  <c r="C15" i="31"/>
  <c r="B15" i="31"/>
  <c r="B13" i="31"/>
  <c r="J9" i="31"/>
  <c r="I6" i="31"/>
  <c r="D77" i="30"/>
  <c r="C77" i="30"/>
  <c r="B77" i="30"/>
  <c r="D76" i="30"/>
  <c r="C76" i="30"/>
  <c r="B76" i="30"/>
  <c r="D75" i="30"/>
  <c r="C75" i="30"/>
  <c r="B75" i="30"/>
  <c r="D74" i="30"/>
  <c r="C74" i="30"/>
  <c r="B74" i="30"/>
  <c r="D73" i="30"/>
  <c r="C73" i="30"/>
  <c r="B73" i="30"/>
  <c r="D72" i="30"/>
  <c r="C72" i="30"/>
  <c r="B72" i="30"/>
  <c r="D71" i="30"/>
  <c r="C71" i="30"/>
  <c r="B71" i="30"/>
  <c r="D70" i="30"/>
  <c r="C70" i="30"/>
  <c r="B70" i="30"/>
  <c r="D69" i="30"/>
  <c r="C69" i="30"/>
  <c r="B69" i="30"/>
  <c r="D68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D59" i="30"/>
  <c r="B59" i="30"/>
  <c r="D58" i="30"/>
  <c r="B58" i="30"/>
  <c r="B57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I41" i="30"/>
  <c r="H41" i="30"/>
  <c r="E41" i="30"/>
  <c r="B41" i="30"/>
  <c r="F40" i="30"/>
  <c r="C40" i="30"/>
  <c r="AE39" i="30"/>
  <c r="AB39" i="30"/>
  <c r="Y39" i="30"/>
  <c r="V39" i="30"/>
  <c r="S39" i="30"/>
  <c r="P39" i="30"/>
  <c r="M39" i="30"/>
  <c r="J39" i="30"/>
  <c r="F39" i="30"/>
  <c r="C134" i="30" s="1"/>
  <c r="C39" i="30"/>
  <c r="B134" i="30" s="1"/>
  <c r="AE38" i="30"/>
  <c r="K18" i="30" s="1"/>
  <c r="AB38" i="30"/>
  <c r="J18" i="30" s="1"/>
  <c r="Y38" i="30"/>
  <c r="I18" i="30" s="1"/>
  <c r="V38" i="30"/>
  <c r="H18" i="30" s="1"/>
  <c r="S38" i="30"/>
  <c r="G18" i="30" s="1"/>
  <c r="P38" i="30"/>
  <c r="M38" i="30"/>
  <c r="E18" i="30" s="1"/>
  <c r="J38" i="30"/>
  <c r="D18" i="30" s="1"/>
  <c r="F38" i="30"/>
  <c r="C133" i="30" s="1"/>
  <c r="C38" i="30"/>
  <c r="B133" i="30" s="1"/>
  <c r="AE37" i="30"/>
  <c r="K17" i="30" s="1"/>
  <c r="AB37" i="30"/>
  <c r="J17" i="30" s="1"/>
  <c r="Y37" i="30"/>
  <c r="I17" i="30" s="1"/>
  <c r="V37" i="30"/>
  <c r="H17" i="30" s="1"/>
  <c r="S37" i="30"/>
  <c r="G17" i="30" s="1"/>
  <c r="P37" i="30"/>
  <c r="F17" i="30" s="1"/>
  <c r="M37" i="30"/>
  <c r="E17" i="30" s="1"/>
  <c r="J37" i="30"/>
  <c r="D17" i="30" s="1"/>
  <c r="F37" i="30"/>
  <c r="C132" i="30" s="1"/>
  <c r="C37" i="30"/>
  <c r="B132" i="30" s="1"/>
  <c r="AE36" i="30"/>
  <c r="K16" i="30" s="1"/>
  <c r="AB36" i="30"/>
  <c r="Y36" i="30"/>
  <c r="I16" i="30" s="1"/>
  <c r="V36" i="30"/>
  <c r="H16" i="30" s="1"/>
  <c r="M36" i="30"/>
  <c r="E16" i="30" s="1"/>
  <c r="J36" i="30"/>
  <c r="F36" i="30"/>
  <c r="C131" i="30" s="1"/>
  <c r="C36" i="30"/>
  <c r="B131" i="30" s="1"/>
  <c r="AE35" i="30"/>
  <c r="K15" i="30" s="1"/>
  <c r="AB35" i="30"/>
  <c r="J15" i="30" s="1"/>
  <c r="Y35" i="30"/>
  <c r="I15" i="30" s="1"/>
  <c r="V35" i="30"/>
  <c r="H15" i="30" s="1"/>
  <c r="S35" i="30"/>
  <c r="G15" i="30" s="1"/>
  <c r="P35" i="30"/>
  <c r="F15" i="30" s="1"/>
  <c r="M35" i="30"/>
  <c r="E15" i="30" s="1"/>
  <c r="J35" i="30"/>
  <c r="D15" i="30" s="1"/>
  <c r="F35" i="30"/>
  <c r="C130" i="30" s="1"/>
  <c r="C35" i="30"/>
  <c r="B130" i="30" s="1"/>
  <c r="AE34" i="30"/>
  <c r="K14" i="30" s="1"/>
  <c r="AB34" i="30"/>
  <c r="J14" i="30" s="1"/>
  <c r="Y34" i="30"/>
  <c r="I14" i="30" s="1"/>
  <c r="V34" i="30"/>
  <c r="H14" i="30" s="1"/>
  <c r="S34" i="30"/>
  <c r="G14" i="30" s="1"/>
  <c r="P34" i="30"/>
  <c r="F14" i="30" s="1"/>
  <c r="M34" i="30"/>
  <c r="E14" i="30" s="1"/>
  <c r="J34" i="30"/>
  <c r="D14" i="30" s="1"/>
  <c r="F34" i="30"/>
  <c r="C129" i="30" s="1"/>
  <c r="C34" i="30"/>
  <c r="B129" i="30" s="1"/>
  <c r="AE33" i="30"/>
  <c r="K13" i="30" s="1"/>
  <c r="AB33" i="30"/>
  <c r="Y33" i="30"/>
  <c r="I13" i="30" s="1"/>
  <c r="V33" i="30"/>
  <c r="H13" i="30" s="1"/>
  <c r="S33" i="30"/>
  <c r="G13" i="30" s="1"/>
  <c r="P33" i="30"/>
  <c r="F13" i="30" s="1"/>
  <c r="M33" i="30"/>
  <c r="E13" i="30" s="1"/>
  <c r="J33" i="30"/>
  <c r="D13" i="30" s="1"/>
  <c r="F33" i="30"/>
  <c r="C128" i="30" s="1"/>
  <c r="C33" i="30"/>
  <c r="B128" i="30" s="1"/>
  <c r="AE32" i="30"/>
  <c r="K12" i="30" s="1"/>
  <c r="AB32" i="30"/>
  <c r="J12" i="30" s="1"/>
  <c r="Y32" i="30"/>
  <c r="I12" i="30" s="1"/>
  <c r="V32" i="30"/>
  <c r="H12" i="30" s="1"/>
  <c r="S32" i="30"/>
  <c r="G12" i="30" s="1"/>
  <c r="P32" i="30"/>
  <c r="F12" i="30" s="1"/>
  <c r="M32" i="30"/>
  <c r="E12" i="30" s="1"/>
  <c r="J32" i="30"/>
  <c r="D12" i="30" s="1"/>
  <c r="F32" i="30"/>
  <c r="C127" i="30" s="1"/>
  <c r="C32" i="30"/>
  <c r="B127" i="30" s="1"/>
  <c r="AE31" i="30"/>
  <c r="K11" i="30" s="1"/>
  <c r="AB31" i="30"/>
  <c r="J11" i="30" s="1"/>
  <c r="Y31" i="30"/>
  <c r="I11" i="30" s="1"/>
  <c r="V31" i="30"/>
  <c r="H11" i="30" s="1"/>
  <c r="S31" i="30"/>
  <c r="G11" i="30" s="1"/>
  <c r="P31" i="30"/>
  <c r="F11" i="30" s="1"/>
  <c r="M31" i="30"/>
  <c r="E11" i="30" s="1"/>
  <c r="J31" i="30"/>
  <c r="D11" i="30" s="1"/>
  <c r="F31" i="30"/>
  <c r="C126" i="30" s="1"/>
  <c r="C31" i="30"/>
  <c r="B126" i="30" s="1"/>
  <c r="AE30" i="30"/>
  <c r="K10" i="30" s="1"/>
  <c r="AB30" i="30"/>
  <c r="J10" i="30" s="1"/>
  <c r="Y30" i="30"/>
  <c r="I10" i="30" s="1"/>
  <c r="V30" i="30"/>
  <c r="H10" i="30" s="1"/>
  <c r="S30" i="30"/>
  <c r="G10" i="30" s="1"/>
  <c r="P30" i="30"/>
  <c r="F10" i="30" s="1"/>
  <c r="M30" i="30"/>
  <c r="E10" i="30" s="1"/>
  <c r="J30" i="30"/>
  <c r="D10" i="30" s="1"/>
  <c r="F30" i="30"/>
  <c r="C125" i="30" s="1"/>
  <c r="C30" i="30"/>
  <c r="B125" i="30" s="1"/>
  <c r="AE29" i="30"/>
  <c r="K9" i="30" s="1"/>
  <c r="AB29" i="30"/>
  <c r="J9" i="30" s="1"/>
  <c r="Y29" i="30"/>
  <c r="I9" i="30" s="1"/>
  <c r="V29" i="30"/>
  <c r="H9" i="30" s="1"/>
  <c r="S29" i="30"/>
  <c r="G9" i="30" s="1"/>
  <c r="P29" i="30"/>
  <c r="F9" i="30" s="1"/>
  <c r="M29" i="30"/>
  <c r="E9" i="30" s="1"/>
  <c r="J29" i="30"/>
  <c r="D9" i="30" s="1"/>
  <c r="F29" i="30"/>
  <c r="C124" i="30" s="1"/>
  <c r="C29" i="30"/>
  <c r="B124" i="30" s="1"/>
  <c r="AE28" i="30"/>
  <c r="K8" i="30" s="1"/>
  <c r="AB28" i="30"/>
  <c r="J8" i="30" s="1"/>
  <c r="Y28" i="30"/>
  <c r="I8" i="30" s="1"/>
  <c r="V28" i="30"/>
  <c r="H8" i="30" s="1"/>
  <c r="S28" i="30"/>
  <c r="G8" i="30" s="1"/>
  <c r="P28" i="30"/>
  <c r="F8" i="30" s="1"/>
  <c r="M28" i="30"/>
  <c r="E8" i="30" s="1"/>
  <c r="J28" i="30"/>
  <c r="D8" i="30" s="1"/>
  <c r="F28" i="30"/>
  <c r="C123" i="30" s="1"/>
  <c r="C28" i="30"/>
  <c r="B123" i="30" s="1"/>
  <c r="AE27" i="30"/>
  <c r="D67" i="30" s="1"/>
  <c r="AB27" i="30"/>
  <c r="D66" i="30" s="1"/>
  <c r="Y27" i="30"/>
  <c r="D65" i="30" s="1"/>
  <c r="V27" i="30"/>
  <c r="H7" i="30" s="1"/>
  <c r="S27" i="30"/>
  <c r="D63" i="30" s="1"/>
  <c r="P27" i="30"/>
  <c r="D62" i="30" s="1"/>
  <c r="M27" i="30"/>
  <c r="D61" i="30" s="1"/>
  <c r="J27" i="30"/>
  <c r="D7" i="30" s="1"/>
  <c r="F27" i="30"/>
  <c r="C27" i="30"/>
  <c r="AE26" i="30"/>
  <c r="K6" i="30" s="1"/>
  <c r="AB26" i="30"/>
  <c r="J6" i="30" s="1"/>
  <c r="Y26" i="30"/>
  <c r="I6" i="30" s="1"/>
  <c r="V26" i="30"/>
  <c r="H6" i="30" s="1"/>
  <c r="S26" i="30"/>
  <c r="G6" i="30" s="1"/>
  <c r="P26" i="30"/>
  <c r="F6" i="30" s="1"/>
  <c r="M26" i="30"/>
  <c r="E6" i="30" s="1"/>
  <c r="J26" i="30"/>
  <c r="D6" i="30" s="1"/>
  <c r="F26" i="30"/>
  <c r="C121" i="30" s="1"/>
  <c r="C26" i="30"/>
  <c r="B121" i="30" s="1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T18" i="30"/>
  <c r="S18" i="30"/>
  <c r="R18" i="30"/>
  <c r="Q18" i="30"/>
  <c r="P18" i="30"/>
  <c r="O18" i="30"/>
  <c r="N18" i="30"/>
  <c r="M18" i="30"/>
  <c r="L18" i="30"/>
  <c r="F18" i="30"/>
  <c r="C18" i="30"/>
  <c r="B18" i="30"/>
  <c r="U17" i="30"/>
  <c r="T17" i="30"/>
  <c r="S17" i="30"/>
  <c r="R17" i="30"/>
  <c r="Q17" i="30"/>
  <c r="P17" i="30"/>
  <c r="O17" i="30"/>
  <c r="N17" i="30"/>
  <c r="M17" i="30"/>
  <c r="L17" i="30"/>
  <c r="C17" i="30"/>
  <c r="B17" i="30"/>
  <c r="U16" i="30"/>
  <c r="T16" i="30"/>
  <c r="S16" i="30"/>
  <c r="R16" i="30"/>
  <c r="Q16" i="30"/>
  <c r="P16" i="30"/>
  <c r="O16" i="30"/>
  <c r="N16" i="30"/>
  <c r="M16" i="30"/>
  <c r="L16" i="30"/>
  <c r="J16" i="30"/>
  <c r="G16" i="30"/>
  <c r="F16" i="30"/>
  <c r="D16" i="30"/>
  <c r="C16" i="30"/>
  <c r="B16" i="30"/>
  <c r="U15" i="30"/>
  <c r="T15" i="30"/>
  <c r="S15" i="30"/>
  <c r="R15" i="30"/>
  <c r="Q15" i="30"/>
  <c r="P15" i="30"/>
  <c r="O15" i="30"/>
  <c r="N15" i="30"/>
  <c r="M15" i="30"/>
  <c r="L15" i="30"/>
  <c r="C15" i="30"/>
  <c r="B15" i="30"/>
  <c r="U14" i="30"/>
  <c r="T14" i="30"/>
  <c r="S14" i="30"/>
  <c r="R14" i="30"/>
  <c r="Q14" i="30"/>
  <c r="P14" i="30"/>
  <c r="O14" i="30"/>
  <c r="N14" i="30"/>
  <c r="M14" i="30"/>
  <c r="L14" i="30"/>
  <c r="C14" i="30"/>
  <c r="B14" i="30"/>
  <c r="U13" i="30"/>
  <c r="T13" i="30"/>
  <c r="S13" i="30"/>
  <c r="R13" i="30"/>
  <c r="Q13" i="30"/>
  <c r="P13" i="30"/>
  <c r="O13" i="30"/>
  <c r="N13" i="30"/>
  <c r="M13" i="30"/>
  <c r="L13" i="30"/>
  <c r="J13" i="30"/>
  <c r="C13" i="30"/>
  <c r="B13" i="30"/>
  <c r="U12" i="30"/>
  <c r="T12" i="30"/>
  <c r="S12" i="30"/>
  <c r="R12" i="30"/>
  <c r="Q12" i="30"/>
  <c r="P12" i="30"/>
  <c r="O12" i="30"/>
  <c r="N12" i="30"/>
  <c r="M12" i="30"/>
  <c r="L12" i="30"/>
  <c r="C12" i="30"/>
  <c r="B12" i="30"/>
  <c r="U11" i="30"/>
  <c r="T11" i="30"/>
  <c r="S11" i="30"/>
  <c r="R11" i="30"/>
  <c r="Q11" i="30"/>
  <c r="P11" i="30"/>
  <c r="O11" i="30"/>
  <c r="N11" i="30"/>
  <c r="M11" i="30"/>
  <c r="L11" i="30"/>
  <c r="C11" i="30"/>
  <c r="B11" i="30"/>
  <c r="U10" i="30"/>
  <c r="T10" i="30"/>
  <c r="S10" i="30"/>
  <c r="R10" i="30"/>
  <c r="Q10" i="30"/>
  <c r="P10" i="30"/>
  <c r="O10" i="30"/>
  <c r="N10" i="30"/>
  <c r="M10" i="30"/>
  <c r="L10" i="30"/>
  <c r="C10" i="30"/>
  <c r="B10" i="30"/>
  <c r="U9" i="30"/>
  <c r="T9" i="30"/>
  <c r="S9" i="30"/>
  <c r="R9" i="30"/>
  <c r="Q9" i="30"/>
  <c r="P9" i="30"/>
  <c r="O9" i="30"/>
  <c r="N9" i="30"/>
  <c r="M9" i="30"/>
  <c r="L9" i="30"/>
  <c r="C9" i="30"/>
  <c r="B9" i="30"/>
  <c r="U8" i="30"/>
  <c r="T8" i="30"/>
  <c r="S8" i="30"/>
  <c r="R8" i="30"/>
  <c r="Q8" i="30"/>
  <c r="P8" i="30"/>
  <c r="O8" i="30"/>
  <c r="N8" i="30"/>
  <c r="M8" i="30"/>
  <c r="L8" i="30"/>
  <c r="C8" i="30"/>
  <c r="B8" i="30"/>
  <c r="U7" i="30"/>
  <c r="T7" i="30"/>
  <c r="S7" i="30"/>
  <c r="R7" i="30"/>
  <c r="Q7" i="30"/>
  <c r="P7" i="30"/>
  <c r="O7" i="30"/>
  <c r="N7" i="30"/>
  <c r="M7" i="30"/>
  <c r="L7" i="30"/>
  <c r="C7" i="30"/>
  <c r="B7" i="30"/>
  <c r="U6" i="30"/>
  <c r="T6" i="30"/>
  <c r="S6" i="30"/>
  <c r="R6" i="30"/>
  <c r="Q6" i="30"/>
  <c r="P6" i="30"/>
  <c r="O6" i="30"/>
  <c r="N6" i="30"/>
  <c r="M6" i="30"/>
  <c r="L6" i="30"/>
  <c r="C6" i="30"/>
  <c r="C58" i="30" l="1"/>
  <c r="B122" i="30"/>
  <c r="D41" i="30"/>
  <c r="B135" i="30"/>
  <c r="C59" i="30"/>
  <c r="C122" i="30"/>
  <c r="G41" i="30"/>
  <c r="C135" i="30"/>
  <c r="D75" i="33"/>
  <c r="D79" i="33"/>
  <c r="D83" i="33"/>
  <c r="D87" i="33"/>
  <c r="C26" i="33"/>
  <c r="G56" i="33"/>
  <c r="I26" i="33"/>
  <c r="Y56" i="33"/>
  <c r="J6" i="31"/>
  <c r="D91" i="33"/>
  <c r="J22" i="33"/>
  <c r="I7" i="30"/>
  <c r="B26" i="33"/>
  <c r="K6" i="31"/>
  <c r="G6" i="31"/>
  <c r="C6" i="31"/>
  <c r="O6" i="31"/>
  <c r="D55" i="31"/>
  <c r="B6" i="31"/>
  <c r="N22" i="33"/>
  <c r="F26" i="33"/>
  <c r="F22" i="33"/>
  <c r="G26" i="33"/>
  <c r="B22" i="33"/>
  <c r="R22" i="33"/>
  <c r="J26" i="33"/>
  <c r="D76" i="33"/>
  <c r="D80" i="33"/>
  <c r="D88" i="33"/>
  <c r="D92" i="33"/>
  <c r="D78" i="33"/>
  <c r="D82" i="33"/>
  <c r="D86" i="33"/>
  <c r="D90" i="33"/>
  <c r="E6" i="31"/>
  <c r="N6" i="31"/>
  <c r="G7" i="30"/>
  <c r="F6" i="31"/>
  <c r="Q6" i="31"/>
  <c r="K7" i="30"/>
  <c r="M6" i="31"/>
  <c r="E7" i="30"/>
  <c r="J7" i="30"/>
  <c r="F7" i="30"/>
  <c r="D6" i="31"/>
  <c r="H6" i="31"/>
  <c r="L6" i="31"/>
  <c r="P6" i="31"/>
  <c r="M22" i="33"/>
  <c r="F41" i="30"/>
  <c r="C22" i="33"/>
  <c r="S22" i="33"/>
  <c r="O22" i="33"/>
  <c r="D84" i="33"/>
  <c r="L26" i="33"/>
  <c r="D77" i="33"/>
  <c r="D81" i="33"/>
  <c r="D85" i="33"/>
  <c r="D89" i="33"/>
  <c r="D93" i="33"/>
  <c r="D26" i="33"/>
  <c r="H26" i="33"/>
  <c r="M56" i="33"/>
  <c r="D60" i="30"/>
  <c r="D64" i="30"/>
  <c r="C41" i="30"/>
  <c r="AF38" i="29"/>
  <c r="AC38" i="29"/>
  <c r="AD37" i="29"/>
  <c r="AD36" i="29"/>
  <c r="K118" i="29" s="1"/>
  <c r="AD35" i="29"/>
  <c r="K117" i="29" s="1"/>
  <c r="AD34" i="29"/>
  <c r="K116" i="29" s="1"/>
  <c r="AD33" i="29"/>
  <c r="K115" i="29" s="1"/>
  <c r="AD32" i="29"/>
  <c r="K114" i="29" s="1"/>
  <c r="AD31" i="29"/>
  <c r="K113" i="29" s="1"/>
  <c r="AD30" i="29"/>
  <c r="K112" i="29" s="1"/>
  <c r="AD29" i="29"/>
  <c r="K111" i="29" s="1"/>
  <c r="AD28" i="29"/>
  <c r="K110" i="29" s="1"/>
  <c r="AD27" i="29"/>
  <c r="K109" i="29" s="1"/>
  <c r="AD26" i="29"/>
  <c r="K108" i="29" s="1"/>
  <c r="AD25" i="29"/>
  <c r="K107" i="29" s="1"/>
  <c r="AA37" i="29"/>
  <c r="AA36" i="29"/>
  <c r="J118" i="29" s="1"/>
  <c r="AA35" i="29"/>
  <c r="J117" i="29" s="1"/>
  <c r="AA34" i="29"/>
  <c r="J116" i="29" s="1"/>
  <c r="AA33" i="29"/>
  <c r="J115" i="29" s="1"/>
  <c r="AA32" i="29"/>
  <c r="J114" i="29" s="1"/>
  <c r="AA31" i="29"/>
  <c r="J113" i="29" s="1"/>
  <c r="AA30" i="29"/>
  <c r="J112" i="29" s="1"/>
  <c r="AA29" i="29"/>
  <c r="J111" i="29" s="1"/>
  <c r="AA28" i="29"/>
  <c r="J110" i="29" s="1"/>
  <c r="AA27" i="29"/>
  <c r="J109" i="29" s="1"/>
  <c r="AA26" i="29"/>
  <c r="J108" i="29" s="1"/>
  <c r="AA25" i="29"/>
  <c r="J107" i="29" s="1"/>
  <c r="X37" i="29"/>
  <c r="X36" i="29"/>
  <c r="I118" i="29" s="1"/>
  <c r="X35" i="29"/>
  <c r="I117" i="29" s="1"/>
  <c r="X34" i="29"/>
  <c r="I116" i="29" s="1"/>
  <c r="X33" i="29"/>
  <c r="I115" i="29" s="1"/>
  <c r="X32" i="29"/>
  <c r="I114" i="29" s="1"/>
  <c r="X31" i="29"/>
  <c r="I113" i="29" s="1"/>
  <c r="X30" i="29"/>
  <c r="I112" i="29" s="1"/>
  <c r="X29" i="29"/>
  <c r="I111" i="29" s="1"/>
  <c r="X28" i="29"/>
  <c r="I110" i="29" s="1"/>
  <c r="X27" i="29"/>
  <c r="I109" i="29" s="1"/>
  <c r="X26" i="29"/>
  <c r="I108" i="29" s="1"/>
  <c r="X25" i="29"/>
  <c r="I107" i="29" s="1"/>
  <c r="U37" i="29"/>
  <c r="H119" i="29" s="1"/>
  <c r="U36" i="29"/>
  <c r="H118" i="29" s="1"/>
  <c r="U35" i="29"/>
  <c r="H117" i="29" s="1"/>
  <c r="U34" i="29"/>
  <c r="H116" i="29" s="1"/>
  <c r="U33" i="29"/>
  <c r="H115" i="29" s="1"/>
  <c r="U32" i="29"/>
  <c r="H114" i="29" s="1"/>
  <c r="U31" i="29"/>
  <c r="H113" i="29" s="1"/>
  <c r="U30" i="29"/>
  <c r="H112" i="29" s="1"/>
  <c r="U29" i="29"/>
  <c r="H111" i="29" s="1"/>
  <c r="U28" i="29"/>
  <c r="H110" i="29" s="1"/>
  <c r="U27" i="29"/>
  <c r="H109" i="29" s="1"/>
  <c r="U26" i="29"/>
  <c r="H108" i="29" s="1"/>
  <c r="U25" i="29"/>
  <c r="H107" i="29" s="1"/>
  <c r="R37" i="29"/>
  <c r="G119" i="29" s="1"/>
  <c r="R36" i="29"/>
  <c r="G118" i="29" s="1"/>
  <c r="R35" i="29"/>
  <c r="G117" i="29" s="1"/>
  <c r="R34" i="29"/>
  <c r="G116" i="29" s="1"/>
  <c r="R33" i="29"/>
  <c r="G115" i="29" s="1"/>
  <c r="R32" i="29"/>
  <c r="G114" i="29" s="1"/>
  <c r="R31" i="29"/>
  <c r="G113" i="29" s="1"/>
  <c r="R30" i="29"/>
  <c r="G112" i="29" s="1"/>
  <c r="R29" i="29"/>
  <c r="G111" i="29" s="1"/>
  <c r="R28" i="29"/>
  <c r="G110" i="29" s="1"/>
  <c r="R27" i="29"/>
  <c r="G109" i="29" s="1"/>
  <c r="R26" i="29"/>
  <c r="G108" i="29" s="1"/>
  <c r="R25" i="29"/>
  <c r="G107" i="29" s="1"/>
  <c r="O37" i="29"/>
  <c r="O36" i="29"/>
  <c r="F118" i="29" s="1"/>
  <c r="O35" i="29"/>
  <c r="F117" i="29" s="1"/>
  <c r="O34" i="29"/>
  <c r="F116" i="29" s="1"/>
  <c r="O33" i="29"/>
  <c r="F115" i="29" s="1"/>
  <c r="O32" i="29"/>
  <c r="F114" i="29" s="1"/>
  <c r="O31" i="29"/>
  <c r="F113" i="29" s="1"/>
  <c r="O30" i="29"/>
  <c r="F112" i="29" s="1"/>
  <c r="O29" i="29"/>
  <c r="F111" i="29" s="1"/>
  <c r="O28" i="29"/>
  <c r="F110" i="29" s="1"/>
  <c r="O27" i="29"/>
  <c r="F109" i="29" s="1"/>
  <c r="O26" i="29"/>
  <c r="F108" i="29" s="1"/>
  <c r="O25" i="29"/>
  <c r="F107" i="29" s="1"/>
  <c r="L37" i="29"/>
  <c r="L36" i="29"/>
  <c r="E118" i="29" s="1"/>
  <c r="L35" i="29"/>
  <c r="E117" i="29" s="1"/>
  <c r="L34" i="29"/>
  <c r="E116" i="29" s="1"/>
  <c r="L33" i="29"/>
  <c r="E115" i="29" s="1"/>
  <c r="L32" i="29"/>
  <c r="E114" i="29" s="1"/>
  <c r="L31" i="29"/>
  <c r="E113" i="29" s="1"/>
  <c r="L30" i="29"/>
  <c r="E112" i="29" s="1"/>
  <c r="L29" i="29"/>
  <c r="E111" i="29" s="1"/>
  <c r="L28" i="29"/>
  <c r="E110" i="29" s="1"/>
  <c r="L27" i="29"/>
  <c r="E109" i="29" s="1"/>
  <c r="L26" i="29"/>
  <c r="E108" i="29" s="1"/>
  <c r="L25" i="29"/>
  <c r="E107" i="29" s="1"/>
  <c r="I37" i="29"/>
  <c r="D119" i="29" s="1"/>
  <c r="I36" i="29"/>
  <c r="D118" i="29" s="1"/>
  <c r="I35" i="29"/>
  <c r="D117" i="29" s="1"/>
  <c r="I34" i="29"/>
  <c r="D116" i="29" s="1"/>
  <c r="I33" i="29"/>
  <c r="D115" i="29" s="1"/>
  <c r="I32" i="29"/>
  <c r="D114" i="29" s="1"/>
  <c r="I31" i="29"/>
  <c r="D113" i="29" s="1"/>
  <c r="I30" i="29"/>
  <c r="D112" i="29" s="1"/>
  <c r="I29" i="29"/>
  <c r="D111" i="29" s="1"/>
  <c r="I28" i="29"/>
  <c r="D110" i="29" s="1"/>
  <c r="I27" i="29"/>
  <c r="D109" i="29" s="1"/>
  <c r="I26" i="29"/>
  <c r="D108" i="29" s="1"/>
  <c r="I25" i="29"/>
  <c r="D107" i="29" s="1"/>
  <c r="F37" i="29"/>
  <c r="F36" i="29"/>
  <c r="C118" i="29" s="1"/>
  <c r="F35" i="29"/>
  <c r="C117" i="29" s="1"/>
  <c r="F34" i="29"/>
  <c r="C116" i="29" s="1"/>
  <c r="F33" i="29"/>
  <c r="C115" i="29" s="1"/>
  <c r="F32" i="29"/>
  <c r="C114" i="29" s="1"/>
  <c r="F31" i="29"/>
  <c r="C113" i="29" s="1"/>
  <c r="F30" i="29"/>
  <c r="C112" i="29" s="1"/>
  <c r="F29" i="29"/>
  <c r="C111" i="29" s="1"/>
  <c r="F28" i="29"/>
  <c r="C110" i="29" s="1"/>
  <c r="F27" i="29"/>
  <c r="C109" i="29" s="1"/>
  <c r="F26" i="29"/>
  <c r="C108" i="29" s="1"/>
  <c r="F25" i="29"/>
  <c r="C107" i="29" s="1"/>
  <c r="C26" i="29"/>
  <c r="B108" i="29" s="1"/>
  <c r="C27" i="29"/>
  <c r="B109" i="29" s="1"/>
  <c r="C28" i="29"/>
  <c r="B110" i="29" s="1"/>
  <c r="C29" i="29"/>
  <c r="B111" i="29" s="1"/>
  <c r="C30" i="29"/>
  <c r="B112" i="29" s="1"/>
  <c r="C31" i="29"/>
  <c r="B113" i="29" s="1"/>
  <c r="C32" i="29"/>
  <c r="B114" i="29" s="1"/>
  <c r="C33" i="29"/>
  <c r="B115" i="29" s="1"/>
  <c r="C34" i="29"/>
  <c r="B116" i="29" s="1"/>
  <c r="C35" i="29"/>
  <c r="B117" i="29" s="1"/>
  <c r="C36" i="29"/>
  <c r="B118" i="29" s="1"/>
  <c r="C37" i="29"/>
  <c r="C25" i="29"/>
  <c r="B107" i="29" s="1"/>
  <c r="BG38" i="29"/>
  <c r="BD38" i="29"/>
  <c r="BA38" i="29"/>
  <c r="AX38" i="29"/>
  <c r="AU38" i="29"/>
  <c r="AR38" i="29"/>
  <c r="AO38" i="29"/>
  <c r="AI38" i="29"/>
  <c r="BH37" i="29"/>
  <c r="BE37" i="29"/>
  <c r="T119" i="29" s="1"/>
  <c r="BB37" i="29"/>
  <c r="AY37" i="29"/>
  <c r="AV37" i="29"/>
  <c r="AS37" i="29"/>
  <c r="P119" i="29" s="1"/>
  <c r="AP37" i="29"/>
  <c r="AM37" i="29"/>
  <c r="AJ37" i="29"/>
  <c r="AG37" i="29"/>
  <c r="BH36" i="29"/>
  <c r="U118" i="29" s="1"/>
  <c r="BE36" i="29"/>
  <c r="T118" i="29" s="1"/>
  <c r="BB36" i="29"/>
  <c r="S118" i="29" s="1"/>
  <c r="AY36" i="29"/>
  <c r="R118" i="29" s="1"/>
  <c r="AV36" i="29"/>
  <c r="Q118" i="29" s="1"/>
  <c r="AS36" i="29"/>
  <c r="P118" i="29" s="1"/>
  <c r="AP36" i="29"/>
  <c r="O118" i="29" s="1"/>
  <c r="AM36" i="29"/>
  <c r="N118" i="29" s="1"/>
  <c r="AJ36" i="29"/>
  <c r="M118" i="29" s="1"/>
  <c r="AG36" i="29"/>
  <c r="L118" i="29" s="1"/>
  <c r="BH35" i="29"/>
  <c r="U117" i="29" s="1"/>
  <c r="BE35" i="29"/>
  <c r="T117" i="29" s="1"/>
  <c r="BB35" i="29"/>
  <c r="S117" i="29" s="1"/>
  <c r="AY35" i="29"/>
  <c r="R117" i="29" s="1"/>
  <c r="AV35" i="29"/>
  <c r="Q117" i="29" s="1"/>
  <c r="AS35" i="29"/>
  <c r="P117" i="29" s="1"/>
  <c r="AP35" i="29"/>
  <c r="O117" i="29" s="1"/>
  <c r="AM35" i="29"/>
  <c r="N117" i="29" s="1"/>
  <c r="AJ35" i="29"/>
  <c r="M117" i="29" s="1"/>
  <c r="AG35" i="29"/>
  <c r="L117" i="29" s="1"/>
  <c r="BH34" i="29"/>
  <c r="U116" i="29" s="1"/>
  <c r="BE34" i="29"/>
  <c r="T116" i="29" s="1"/>
  <c r="BB34" i="29"/>
  <c r="S116" i="29" s="1"/>
  <c r="AY34" i="29"/>
  <c r="R116" i="29" s="1"/>
  <c r="AV34" i="29"/>
  <c r="Q116" i="29" s="1"/>
  <c r="AS34" i="29"/>
  <c r="P116" i="29" s="1"/>
  <c r="AP34" i="29"/>
  <c r="O116" i="29" s="1"/>
  <c r="AM34" i="29"/>
  <c r="N116" i="29" s="1"/>
  <c r="AJ34" i="29"/>
  <c r="M116" i="29" s="1"/>
  <c r="AG34" i="29"/>
  <c r="L116" i="29" s="1"/>
  <c r="BH33" i="29"/>
  <c r="U115" i="29" s="1"/>
  <c r="BE33" i="29"/>
  <c r="T115" i="29" s="1"/>
  <c r="BB33" i="29"/>
  <c r="S115" i="29" s="1"/>
  <c r="AY33" i="29"/>
  <c r="R115" i="29" s="1"/>
  <c r="AV33" i="29"/>
  <c r="Q115" i="29" s="1"/>
  <c r="AS33" i="29"/>
  <c r="P115" i="29" s="1"/>
  <c r="AP33" i="29"/>
  <c r="O115" i="29" s="1"/>
  <c r="AM33" i="29"/>
  <c r="N115" i="29" s="1"/>
  <c r="AJ33" i="29"/>
  <c r="M115" i="29" s="1"/>
  <c r="AG33" i="29"/>
  <c r="L115" i="29" s="1"/>
  <c r="BH32" i="29"/>
  <c r="U114" i="29" s="1"/>
  <c r="BE32" i="29"/>
  <c r="T114" i="29" s="1"/>
  <c r="BB32" i="29"/>
  <c r="S114" i="29" s="1"/>
  <c r="AY32" i="29"/>
  <c r="R114" i="29" s="1"/>
  <c r="AV32" i="29"/>
  <c r="Q114" i="29" s="1"/>
  <c r="AS32" i="29"/>
  <c r="P114" i="29" s="1"/>
  <c r="AP32" i="29"/>
  <c r="O114" i="29" s="1"/>
  <c r="AM32" i="29"/>
  <c r="N114" i="29" s="1"/>
  <c r="AJ32" i="29"/>
  <c r="M114" i="29" s="1"/>
  <c r="AG32" i="29"/>
  <c r="L114" i="29" s="1"/>
  <c r="BH31" i="29"/>
  <c r="U113" i="29" s="1"/>
  <c r="BE31" i="29"/>
  <c r="T113" i="29" s="1"/>
  <c r="BB31" i="29"/>
  <c r="S113" i="29" s="1"/>
  <c r="AY31" i="29"/>
  <c r="R113" i="29" s="1"/>
  <c r="AV31" i="29"/>
  <c r="Q113" i="29" s="1"/>
  <c r="AS31" i="29"/>
  <c r="P113" i="29" s="1"/>
  <c r="AP31" i="29"/>
  <c r="O113" i="29" s="1"/>
  <c r="AM31" i="29"/>
  <c r="N113" i="29" s="1"/>
  <c r="AJ31" i="29"/>
  <c r="M113" i="29" s="1"/>
  <c r="AG31" i="29"/>
  <c r="L113" i="29" s="1"/>
  <c r="BH30" i="29"/>
  <c r="U112" i="29" s="1"/>
  <c r="BE30" i="29"/>
  <c r="T112" i="29" s="1"/>
  <c r="BB30" i="29"/>
  <c r="S112" i="29" s="1"/>
  <c r="AY30" i="29"/>
  <c r="R112" i="29" s="1"/>
  <c r="AV30" i="29"/>
  <c r="Q112" i="29" s="1"/>
  <c r="AS30" i="29"/>
  <c r="P112" i="29" s="1"/>
  <c r="AP30" i="29"/>
  <c r="O112" i="29" s="1"/>
  <c r="AM30" i="29"/>
  <c r="N112" i="29" s="1"/>
  <c r="AJ30" i="29"/>
  <c r="M112" i="29" s="1"/>
  <c r="AG30" i="29"/>
  <c r="L112" i="29" s="1"/>
  <c r="BH29" i="29"/>
  <c r="U111" i="29" s="1"/>
  <c r="BE29" i="29"/>
  <c r="T111" i="29" s="1"/>
  <c r="BB29" i="29"/>
  <c r="S111" i="29" s="1"/>
  <c r="AY29" i="29"/>
  <c r="R111" i="29" s="1"/>
  <c r="AV29" i="29"/>
  <c r="Q111" i="29" s="1"/>
  <c r="AS29" i="29"/>
  <c r="P111" i="29" s="1"/>
  <c r="AP29" i="29"/>
  <c r="O111" i="29" s="1"/>
  <c r="AM29" i="29"/>
  <c r="N111" i="29" s="1"/>
  <c r="AJ29" i="29"/>
  <c r="M111" i="29" s="1"/>
  <c r="AG29" i="29"/>
  <c r="L111" i="29" s="1"/>
  <c r="BH28" i="29"/>
  <c r="U110" i="29" s="1"/>
  <c r="BE28" i="29"/>
  <c r="T110" i="29" s="1"/>
  <c r="BB28" i="29"/>
  <c r="S110" i="29" s="1"/>
  <c r="AY28" i="29"/>
  <c r="R110" i="29" s="1"/>
  <c r="AV28" i="29"/>
  <c r="Q110" i="29" s="1"/>
  <c r="AS28" i="29"/>
  <c r="P110" i="29" s="1"/>
  <c r="AP28" i="29"/>
  <c r="O110" i="29" s="1"/>
  <c r="AM28" i="29"/>
  <c r="N110" i="29" s="1"/>
  <c r="AJ28" i="29"/>
  <c r="M110" i="29" s="1"/>
  <c r="AG28" i="29"/>
  <c r="L110" i="29" s="1"/>
  <c r="BH27" i="29"/>
  <c r="U109" i="29" s="1"/>
  <c r="BE27" i="29"/>
  <c r="T109" i="29" s="1"/>
  <c r="BB27" i="29"/>
  <c r="S109" i="29" s="1"/>
  <c r="AY27" i="29"/>
  <c r="R109" i="29" s="1"/>
  <c r="AV27" i="29"/>
  <c r="Q109" i="29" s="1"/>
  <c r="AS27" i="29"/>
  <c r="P109" i="29" s="1"/>
  <c r="AP27" i="29"/>
  <c r="O109" i="29" s="1"/>
  <c r="AM27" i="29"/>
  <c r="N109" i="29" s="1"/>
  <c r="AJ27" i="29"/>
  <c r="M109" i="29" s="1"/>
  <c r="AG27" i="29"/>
  <c r="L109" i="29" s="1"/>
  <c r="BH26" i="29"/>
  <c r="U108" i="29" s="1"/>
  <c r="BE26" i="29"/>
  <c r="T108" i="29" s="1"/>
  <c r="BB26" i="29"/>
  <c r="S108" i="29" s="1"/>
  <c r="AY26" i="29"/>
  <c r="R108" i="29" s="1"/>
  <c r="AV26" i="29"/>
  <c r="Q108" i="29" s="1"/>
  <c r="AS26" i="29"/>
  <c r="P108" i="29" s="1"/>
  <c r="AP26" i="29"/>
  <c r="O108" i="29" s="1"/>
  <c r="AM26" i="29"/>
  <c r="N108" i="29" s="1"/>
  <c r="AJ26" i="29"/>
  <c r="M108" i="29" s="1"/>
  <c r="BH25" i="29"/>
  <c r="U107" i="29" s="1"/>
  <c r="BE25" i="29"/>
  <c r="T107" i="29" s="1"/>
  <c r="BB25" i="29"/>
  <c r="S107" i="29" s="1"/>
  <c r="AY25" i="29"/>
  <c r="R107" i="29" s="1"/>
  <c r="AV25" i="29"/>
  <c r="Q107" i="29" s="1"/>
  <c r="AS25" i="29"/>
  <c r="P107" i="29" s="1"/>
  <c r="AP25" i="29"/>
  <c r="O107" i="29" s="1"/>
  <c r="AM25" i="29"/>
  <c r="N107" i="29" s="1"/>
  <c r="AJ25" i="29"/>
  <c r="M107" i="29" s="1"/>
  <c r="W38" i="29"/>
  <c r="T38" i="29"/>
  <c r="Q38" i="29"/>
  <c r="N38" i="29"/>
  <c r="K38" i="29"/>
  <c r="H38" i="29"/>
  <c r="E38" i="29"/>
  <c r="B38" i="29"/>
  <c r="S38" i="29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B65" i="26"/>
  <c r="AJ49" i="26"/>
  <c r="AI49" i="26"/>
  <c r="AG49" i="26"/>
  <c r="AF49" i="26"/>
  <c r="AD49" i="26"/>
  <c r="AC49" i="26"/>
  <c r="AA49" i="26"/>
  <c r="Z49" i="26"/>
  <c r="X49" i="26"/>
  <c r="W49" i="26"/>
  <c r="U49" i="26"/>
  <c r="T49" i="26"/>
  <c r="R49" i="26"/>
  <c r="Q49" i="26"/>
  <c r="O49" i="26"/>
  <c r="N49" i="26"/>
  <c r="L49" i="26"/>
  <c r="K49" i="26"/>
  <c r="I49" i="26"/>
  <c r="H49" i="26"/>
  <c r="G49" i="26"/>
  <c r="F49" i="26"/>
  <c r="E49" i="26"/>
  <c r="D49" i="26"/>
  <c r="C49" i="26"/>
  <c r="B49" i="26"/>
  <c r="AK48" i="26"/>
  <c r="M23" i="26" s="1"/>
  <c r="AH48" i="26"/>
  <c r="L23" i="26" s="1"/>
  <c r="AE48" i="26"/>
  <c r="K23" i="26" s="1"/>
  <c r="AB48" i="26"/>
  <c r="J23" i="26" s="1"/>
  <c r="Y48" i="26"/>
  <c r="I23" i="26" s="1"/>
  <c r="V48" i="26"/>
  <c r="H23" i="26" s="1"/>
  <c r="S48" i="26"/>
  <c r="G23" i="26" s="1"/>
  <c r="P48" i="26"/>
  <c r="F23" i="26" s="1"/>
  <c r="M48" i="26"/>
  <c r="E23" i="26" s="1"/>
  <c r="J48" i="26"/>
  <c r="D23" i="26" s="1"/>
  <c r="AK47" i="26"/>
  <c r="AH47" i="26"/>
  <c r="AE47" i="26"/>
  <c r="AB47" i="26"/>
  <c r="Y47" i="26"/>
  <c r="V47" i="26"/>
  <c r="S47" i="26"/>
  <c r="P47" i="26"/>
  <c r="M47" i="26"/>
  <c r="J47" i="26"/>
  <c r="AK46" i="26"/>
  <c r="M22" i="26" s="1"/>
  <c r="AH46" i="26"/>
  <c r="L22" i="26" s="1"/>
  <c r="AE46" i="26"/>
  <c r="K22" i="26" s="1"/>
  <c r="AB46" i="26"/>
  <c r="J22" i="26" s="1"/>
  <c r="Y46" i="26"/>
  <c r="I22" i="26" s="1"/>
  <c r="V46" i="26"/>
  <c r="H22" i="26" s="1"/>
  <c r="S46" i="26"/>
  <c r="G22" i="26" s="1"/>
  <c r="P46" i="26"/>
  <c r="F22" i="26" s="1"/>
  <c r="M46" i="26"/>
  <c r="E22" i="26" s="1"/>
  <c r="J46" i="26"/>
  <c r="D22" i="26" s="1"/>
  <c r="AK45" i="26"/>
  <c r="M21" i="26" s="1"/>
  <c r="AH45" i="26"/>
  <c r="L21" i="26" s="1"/>
  <c r="AE45" i="26"/>
  <c r="K21" i="26" s="1"/>
  <c r="AB45" i="26"/>
  <c r="J21" i="26" s="1"/>
  <c r="Y45" i="26"/>
  <c r="I21" i="26" s="1"/>
  <c r="V45" i="26"/>
  <c r="H21" i="26" s="1"/>
  <c r="S45" i="26"/>
  <c r="G21" i="26" s="1"/>
  <c r="P45" i="26"/>
  <c r="F21" i="26" s="1"/>
  <c r="M45" i="26"/>
  <c r="E21" i="26" s="1"/>
  <c r="J45" i="26"/>
  <c r="D21" i="26" s="1"/>
  <c r="AK44" i="26"/>
  <c r="M20" i="26" s="1"/>
  <c r="AH44" i="26"/>
  <c r="L20" i="26" s="1"/>
  <c r="AE44" i="26"/>
  <c r="K20" i="26" s="1"/>
  <c r="AB44" i="26"/>
  <c r="J20" i="26" s="1"/>
  <c r="Y44" i="26"/>
  <c r="I20" i="26" s="1"/>
  <c r="V44" i="26"/>
  <c r="H20" i="26" s="1"/>
  <c r="S44" i="26"/>
  <c r="G20" i="26" s="1"/>
  <c r="P44" i="26"/>
  <c r="F20" i="26" s="1"/>
  <c r="M44" i="26"/>
  <c r="E20" i="26" s="1"/>
  <c r="J44" i="26"/>
  <c r="D20" i="26" s="1"/>
  <c r="AK43" i="26"/>
  <c r="M19" i="26" s="1"/>
  <c r="AH43" i="26"/>
  <c r="L19" i="26" s="1"/>
  <c r="AE43" i="26"/>
  <c r="K19" i="26" s="1"/>
  <c r="AB43" i="26"/>
  <c r="J19" i="26" s="1"/>
  <c r="Y43" i="26"/>
  <c r="I19" i="26" s="1"/>
  <c r="V43" i="26"/>
  <c r="H19" i="26" s="1"/>
  <c r="S43" i="26"/>
  <c r="G19" i="26" s="1"/>
  <c r="P43" i="26"/>
  <c r="F19" i="26" s="1"/>
  <c r="M43" i="26"/>
  <c r="E19" i="26" s="1"/>
  <c r="J43" i="26"/>
  <c r="D19" i="26" s="1"/>
  <c r="AK42" i="26"/>
  <c r="M18" i="26" s="1"/>
  <c r="AH42" i="26"/>
  <c r="L18" i="26" s="1"/>
  <c r="AE42" i="26"/>
  <c r="K18" i="26" s="1"/>
  <c r="AB42" i="26"/>
  <c r="J18" i="26" s="1"/>
  <c r="Y42" i="26"/>
  <c r="I18" i="26" s="1"/>
  <c r="V42" i="26"/>
  <c r="H18" i="26" s="1"/>
  <c r="S42" i="26"/>
  <c r="G18" i="26" s="1"/>
  <c r="P42" i="26"/>
  <c r="F18" i="26" s="1"/>
  <c r="M42" i="26"/>
  <c r="E18" i="26" s="1"/>
  <c r="J42" i="26"/>
  <c r="D18" i="26" s="1"/>
  <c r="AK41" i="26"/>
  <c r="AH41" i="26"/>
  <c r="AE41" i="26"/>
  <c r="AB41" i="26"/>
  <c r="Y41" i="26"/>
  <c r="V41" i="26"/>
  <c r="S41" i="26"/>
  <c r="D67" i="26" s="1"/>
  <c r="P41" i="26"/>
  <c r="M41" i="26"/>
  <c r="J41" i="26"/>
  <c r="AK40" i="26"/>
  <c r="M16" i="26" s="1"/>
  <c r="AH40" i="26"/>
  <c r="L16" i="26" s="1"/>
  <c r="AE40" i="26"/>
  <c r="K16" i="26" s="1"/>
  <c r="AB40" i="26"/>
  <c r="J16" i="26" s="1"/>
  <c r="Y40" i="26"/>
  <c r="I16" i="26" s="1"/>
  <c r="V40" i="26"/>
  <c r="H16" i="26" s="1"/>
  <c r="S40" i="26"/>
  <c r="G16" i="26" s="1"/>
  <c r="P40" i="26"/>
  <c r="F16" i="26" s="1"/>
  <c r="M40" i="26"/>
  <c r="E16" i="26" s="1"/>
  <c r="J40" i="26"/>
  <c r="D16" i="26" s="1"/>
  <c r="AK39" i="26"/>
  <c r="M15" i="26" s="1"/>
  <c r="AH39" i="26"/>
  <c r="L15" i="26" s="1"/>
  <c r="AE39" i="26"/>
  <c r="K15" i="26" s="1"/>
  <c r="AB39" i="26"/>
  <c r="J15" i="26" s="1"/>
  <c r="Y39" i="26"/>
  <c r="I15" i="26" s="1"/>
  <c r="V39" i="26"/>
  <c r="H15" i="26" s="1"/>
  <c r="S39" i="26"/>
  <c r="G15" i="26" s="1"/>
  <c r="P39" i="26"/>
  <c r="F15" i="26" s="1"/>
  <c r="M39" i="26"/>
  <c r="E15" i="26" s="1"/>
  <c r="J39" i="26"/>
  <c r="D15" i="26" s="1"/>
  <c r="AK38" i="26"/>
  <c r="M14" i="26" s="1"/>
  <c r="AH38" i="26"/>
  <c r="L14" i="26" s="1"/>
  <c r="AE38" i="26"/>
  <c r="K14" i="26" s="1"/>
  <c r="AB38" i="26"/>
  <c r="J14" i="26" s="1"/>
  <c r="Y38" i="26"/>
  <c r="I14" i="26" s="1"/>
  <c r="V38" i="26"/>
  <c r="H14" i="26" s="1"/>
  <c r="S38" i="26"/>
  <c r="G14" i="26" s="1"/>
  <c r="P38" i="26"/>
  <c r="F14" i="26" s="1"/>
  <c r="M38" i="26"/>
  <c r="E14" i="26" s="1"/>
  <c r="J38" i="26"/>
  <c r="D14" i="26" s="1"/>
  <c r="AK37" i="26"/>
  <c r="M13" i="26" s="1"/>
  <c r="AH37" i="26"/>
  <c r="L13" i="26" s="1"/>
  <c r="AE37" i="26"/>
  <c r="K13" i="26" s="1"/>
  <c r="AB37" i="26"/>
  <c r="J13" i="26" s="1"/>
  <c r="Y37" i="26"/>
  <c r="I13" i="26" s="1"/>
  <c r="V37" i="26"/>
  <c r="H13" i="26" s="1"/>
  <c r="S37" i="26"/>
  <c r="G13" i="26" s="1"/>
  <c r="P37" i="26"/>
  <c r="F13" i="26" s="1"/>
  <c r="M37" i="26"/>
  <c r="E13" i="26" s="1"/>
  <c r="J37" i="26"/>
  <c r="D13" i="26" s="1"/>
  <c r="AK36" i="26"/>
  <c r="M12" i="26" s="1"/>
  <c r="AH36" i="26"/>
  <c r="L12" i="26" s="1"/>
  <c r="AE36" i="26"/>
  <c r="K12" i="26" s="1"/>
  <c r="AB36" i="26"/>
  <c r="J12" i="26" s="1"/>
  <c r="Y36" i="26"/>
  <c r="I12" i="26" s="1"/>
  <c r="V36" i="26"/>
  <c r="H12" i="26" s="1"/>
  <c r="S36" i="26"/>
  <c r="G12" i="26" s="1"/>
  <c r="P36" i="26"/>
  <c r="F12" i="26" s="1"/>
  <c r="M36" i="26"/>
  <c r="E12" i="26" s="1"/>
  <c r="J36" i="26"/>
  <c r="D12" i="26" s="1"/>
  <c r="AK35" i="26"/>
  <c r="M11" i="26" s="1"/>
  <c r="AH35" i="26"/>
  <c r="L11" i="26" s="1"/>
  <c r="AE35" i="26"/>
  <c r="K11" i="26" s="1"/>
  <c r="AB35" i="26"/>
  <c r="J11" i="26" s="1"/>
  <c r="Y35" i="26"/>
  <c r="I11" i="26" s="1"/>
  <c r="V35" i="26"/>
  <c r="H11" i="26" s="1"/>
  <c r="S35" i="26"/>
  <c r="G11" i="26" s="1"/>
  <c r="P35" i="26"/>
  <c r="F11" i="26" s="1"/>
  <c r="M35" i="26"/>
  <c r="E11" i="26" s="1"/>
  <c r="J35" i="26"/>
  <c r="D11" i="26" s="1"/>
  <c r="AK34" i="26"/>
  <c r="M10" i="26" s="1"/>
  <c r="AH34" i="26"/>
  <c r="L10" i="26" s="1"/>
  <c r="AE34" i="26"/>
  <c r="K10" i="26" s="1"/>
  <c r="AB34" i="26"/>
  <c r="J10" i="26" s="1"/>
  <c r="Y34" i="26"/>
  <c r="I10" i="26" s="1"/>
  <c r="V34" i="26"/>
  <c r="H10" i="26" s="1"/>
  <c r="S34" i="26"/>
  <c r="G10" i="26" s="1"/>
  <c r="P34" i="26"/>
  <c r="F10" i="26" s="1"/>
  <c r="M34" i="26"/>
  <c r="E10" i="26" s="1"/>
  <c r="J34" i="26"/>
  <c r="D10" i="26" s="1"/>
  <c r="AK33" i="26"/>
  <c r="M9" i="26" s="1"/>
  <c r="AH33" i="26"/>
  <c r="L9" i="26" s="1"/>
  <c r="AE33" i="26"/>
  <c r="K9" i="26" s="1"/>
  <c r="AB33" i="26"/>
  <c r="J9" i="26" s="1"/>
  <c r="Y33" i="26"/>
  <c r="I9" i="26" s="1"/>
  <c r="V33" i="26"/>
  <c r="H9" i="26" s="1"/>
  <c r="S33" i="26"/>
  <c r="G9" i="26" s="1"/>
  <c r="P33" i="26"/>
  <c r="F9" i="26" s="1"/>
  <c r="M33" i="26"/>
  <c r="E9" i="26" s="1"/>
  <c r="J33" i="26"/>
  <c r="D9" i="26" s="1"/>
  <c r="AK32" i="26"/>
  <c r="M8" i="26" s="1"/>
  <c r="AH32" i="26"/>
  <c r="L8" i="26" s="1"/>
  <c r="AE32" i="26"/>
  <c r="K8" i="26" s="1"/>
  <c r="AB32" i="26"/>
  <c r="J8" i="26" s="1"/>
  <c r="Y32" i="26"/>
  <c r="I8" i="26" s="1"/>
  <c r="V32" i="26"/>
  <c r="H8" i="26" s="1"/>
  <c r="S32" i="26"/>
  <c r="G8" i="26" s="1"/>
  <c r="P32" i="26"/>
  <c r="F8" i="26" s="1"/>
  <c r="M32" i="26"/>
  <c r="E8" i="26" s="1"/>
  <c r="J32" i="26"/>
  <c r="D8" i="26" s="1"/>
  <c r="AK31" i="26"/>
  <c r="M7" i="26" s="1"/>
  <c r="AH31" i="26"/>
  <c r="L7" i="26" s="1"/>
  <c r="AE31" i="26"/>
  <c r="K7" i="26" s="1"/>
  <c r="AB31" i="26"/>
  <c r="J7" i="26" s="1"/>
  <c r="Y31" i="26"/>
  <c r="I7" i="26" s="1"/>
  <c r="V31" i="26"/>
  <c r="H7" i="26" s="1"/>
  <c r="S31" i="26"/>
  <c r="G7" i="26" s="1"/>
  <c r="P31" i="26"/>
  <c r="F7" i="26" s="1"/>
  <c r="M31" i="26"/>
  <c r="E7" i="26" s="1"/>
  <c r="J31" i="26"/>
  <c r="D7" i="26" s="1"/>
  <c r="AK30" i="26"/>
  <c r="M6" i="26" s="1"/>
  <c r="AH30" i="26"/>
  <c r="L6" i="26" s="1"/>
  <c r="AE30" i="26"/>
  <c r="K6" i="26" s="1"/>
  <c r="AB30" i="26"/>
  <c r="J6" i="26" s="1"/>
  <c r="Y30" i="26"/>
  <c r="I6" i="26" s="1"/>
  <c r="V30" i="26"/>
  <c r="H6" i="26" s="1"/>
  <c r="S30" i="26"/>
  <c r="G6" i="26" s="1"/>
  <c r="P30" i="26"/>
  <c r="F6" i="26" s="1"/>
  <c r="M30" i="26"/>
  <c r="E6" i="26" s="1"/>
  <c r="J30" i="26"/>
  <c r="D6" i="26" s="1"/>
  <c r="D90" i="25"/>
  <c r="B90" i="25"/>
  <c r="D89" i="25"/>
  <c r="B89" i="25"/>
  <c r="D88" i="25"/>
  <c r="B88" i="25"/>
  <c r="D87" i="25"/>
  <c r="B87" i="25"/>
  <c r="D86" i="25"/>
  <c r="B86" i="25"/>
  <c r="D85" i="25"/>
  <c r="B85" i="25"/>
  <c r="D84" i="25"/>
  <c r="B84" i="25"/>
  <c r="D83" i="25"/>
  <c r="B83" i="25"/>
  <c r="D82" i="25"/>
  <c r="B82" i="25"/>
  <c r="D81" i="25"/>
  <c r="B81" i="25"/>
  <c r="D80" i="25"/>
  <c r="B80" i="25"/>
  <c r="D79" i="25"/>
  <c r="B79" i="25"/>
  <c r="D78" i="25"/>
  <c r="B78" i="25"/>
  <c r="D77" i="25"/>
  <c r="B77" i="25"/>
  <c r="D76" i="25"/>
  <c r="B76" i="25"/>
  <c r="D75" i="25"/>
  <c r="B75" i="25"/>
  <c r="D74" i="25"/>
  <c r="B74" i="25"/>
  <c r="D73" i="25"/>
  <c r="B73" i="25"/>
  <c r="B72" i="25"/>
  <c r="BA56" i="25"/>
  <c r="AX56" i="25"/>
  <c r="AU56" i="25"/>
  <c r="AR56" i="25"/>
  <c r="AO56" i="25"/>
  <c r="AL56" i="25"/>
  <c r="AI56" i="25"/>
  <c r="AF56" i="25"/>
  <c r="AC56" i="25"/>
  <c r="Z56" i="25"/>
  <c r="W56" i="25"/>
  <c r="T56" i="25"/>
  <c r="Q56" i="25"/>
  <c r="N56" i="25"/>
  <c r="K56" i="25"/>
  <c r="H56" i="25"/>
  <c r="E56" i="25"/>
  <c r="B56" i="25"/>
  <c r="BB55" i="25"/>
  <c r="AY55" i="25"/>
  <c r="AV55" i="25"/>
  <c r="Q154" i="25" s="1"/>
  <c r="AS55" i="25"/>
  <c r="AP55" i="25"/>
  <c r="AM55" i="25"/>
  <c r="AJ55" i="25"/>
  <c r="AG55" i="25"/>
  <c r="AD55" i="25"/>
  <c r="AA55" i="25"/>
  <c r="J154" i="25" s="1"/>
  <c r="X55" i="25"/>
  <c r="I154" i="25" s="1"/>
  <c r="U55" i="25"/>
  <c r="R55" i="25"/>
  <c r="G154" i="25" s="1"/>
  <c r="O55" i="25"/>
  <c r="L55" i="25"/>
  <c r="E154" i="25" s="1"/>
  <c r="I55" i="25"/>
  <c r="F55" i="25"/>
  <c r="C55" i="25"/>
  <c r="BB54" i="25"/>
  <c r="S153" i="25" s="1"/>
  <c r="AY54" i="25"/>
  <c r="R153" i="25" s="1"/>
  <c r="AV54" i="25"/>
  <c r="Q153" i="25" s="1"/>
  <c r="AS54" i="25"/>
  <c r="P153" i="25" s="1"/>
  <c r="AP54" i="25"/>
  <c r="O153" i="25" s="1"/>
  <c r="AM54" i="25"/>
  <c r="N153" i="25" s="1"/>
  <c r="AJ54" i="25"/>
  <c r="M153" i="25" s="1"/>
  <c r="AG54" i="25"/>
  <c r="L153" i="25" s="1"/>
  <c r="AD54" i="25"/>
  <c r="K153" i="25" s="1"/>
  <c r="AA54" i="25"/>
  <c r="J153" i="25" s="1"/>
  <c r="X54" i="25"/>
  <c r="I153" i="25" s="1"/>
  <c r="U54" i="25"/>
  <c r="H153" i="25" s="1"/>
  <c r="R54" i="25"/>
  <c r="G153" i="25" s="1"/>
  <c r="O54" i="25"/>
  <c r="F153" i="25" s="1"/>
  <c r="L54" i="25"/>
  <c r="E153" i="25" s="1"/>
  <c r="I54" i="25"/>
  <c r="D153" i="25" s="1"/>
  <c r="F54" i="25"/>
  <c r="C153" i="25" s="1"/>
  <c r="C54" i="25"/>
  <c r="B153" i="25" s="1"/>
  <c r="BB53" i="25"/>
  <c r="S152" i="25" s="1"/>
  <c r="AY53" i="25"/>
  <c r="R152" i="25" s="1"/>
  <c r="AV53" i="25"/>
  <c r="Q152" i="25" s="1"/>
  <c r="AS53" i="25"/>
  <c r="P152" i="25" s="1"/>
  <c r="AP53" i="25"/>
  <c r="O152" i="25" s="1"/>
  <c r="AM53" i="25"/>
  <c r="N152" i="25" s="1"/>
  <c r="AJ53" i="25"/>
  <c r="M152" i="25" s="1"/>
  <c r="AG53" i="25"/>
  <c r="L152" i="25" s="1"/>
  <c r="AD53" i="25"/>
  <c r="K152" i="25" s="1"/>
  <c r="AA53" i="25"/>
  <c r="J152" i="25" s="1"/>
  <c r="X53" i="25"/>
  <c r="I152" i="25" s="1"/>
  <c r="U53" i="25"/>
  <c r="H152" i="25" s="1"/>
  <c r="R53" i="25"/>
  <c r="G152" i="25" s="1"/>
  <c r="O53" i="25"/>
  <c r="F152" i="25" s="1"/>
  <c r="L53" i="25"/>
  <c r="E152" i="25" s="1"/>
  <c r="I53" i="25"/>
  <c r="D152" i="25" s="1"/>
  <c r="F53" i="25"/>
  <c r="C152" i="25" s="1"/>
  <c r="C53" i="25"/>
  <c r="B152" i="25" s="1"/>
  <c r="BB52" i="25"/>
  <c r="S151" i="25" s="1"/>
  <c r="AY52" i="25"/>
  <c r="R151" i="25" s="1"/>
  <c r="AV52" i="25"/>
  <c r="Q151" i="25" s="1"/>
  <c r="AS52" i="25"/>
  <c r="P151" i="25" s="1"/>
  <c r="AP52" i="25"/>
  <c r="O151" i="25" s="1"/>
  <c r="AM52" i="25"/>
  <c r="N151" i="25" s="1"/>
  <c r="AJ52" i="25"/>
  <c r="M151" i="25" s="1"/>
  <c r="AG52" i="25"/>
  <c r="L151" i="25" s="1"/>
  <c r="AD52" i="25"/>
  <c r="K151" i="25" s="1"/>
  <c r="AA52" i="25"/>
  <c r="J151" i="25" s="1"/>
  <c r="X52" i="25"/>
  <c r="I151" i="25" s="1"/>
  <c r="U52" i="25"/>
  <c r="H151" i="25" s="1"/>
  <c r="R52" i="25"/>
  <c r="G151" i="25" s="1"/>
  <c r="O52" i="25"/>
  <c r="F151" i="25" s="1"/>
  <c r="L52" i="25"/>
  <c r="E151" i="25" s="1"/>
  <c r="I52" i="25"/>
  <c r="D151" i="25" s="1"/>
  <c r="F52" i="25"/>
  <c r="C151" i="25" s="1"/>
  <c r="C52" i="25"/>
  <c r="B151" i="25" s="1"/>
  <c r="BB51" i="25"/>
  <c r="AY51" i="25"/>
  <c r="AV51" i="25"/>
  <c r="AS51" i="25"/>
  <c r="AP51" i="25"/>
  <c r="AM51" i="25"/>
  <c r="AJ51" i="25"/>
  <c r="AG51" i="25"/>
  <c r="AD51" i="25"/>
  <c r="AA51" i="25"/>
  <c r="X51" i="25"/>
  <c r="U51" i="25"/>
  <c r="R51" i="25"/>
  <c r="O51" i="25"/>
  <c r="L51" i="25"/>
  <c r="I51" i="25"/>
  <c r="F51" i="25"/>
  <c r="C51" i="25"/>
  <c r="BB50" i="25"/>
  <c r="AY50" i="25"/>
  <c r="AV50" i="25"/>
  <c r="AS50" i="25"/>
  <c r="AP50" i="25"/>
  <c r="AM50" i="25"/>
  <c r="AJ50" i="25"/>
  <c r="AG50" i="25"/>
  <c r="AD50" i="25"/>
  <c r="AA50" i="25"/>
  <c r="X50" i="25"/>
  <c r="U50" i="25"/>
  <c r="R50" i="25"/>
  <c r="O50" i="25"/>
  <c r="L50" i="25"/>
  <c r="I50" i="25"/>
  <c r="F50" i="25"/>
  <c r="C50" i="25"/>
  <c r="BB49" i="25"/>
  <c r="S148" i="25" s="1"/>
  <c r="AY49" i="25"/>
  <c r="R148" i="25" s="1"/>
  <c r="AV49" i="25"/>
  <c r="Q148" i="25" s="1"/>
  <c r="AS49" i="25"/>
  <c r="P148" i="25" s="1"/>
  <c r="AP49" i="25"/>
  <c r="O148" i="25" s="1"/>
  <c r="AM49" i="25"/>
  <c r="N148" i="25" s="1"/>
  <c r="AJ49" i="25"/>
  <c r="M148" i="25" s="1"/>
  <c r="AG49" i="25"/>
  <c r="L148" i="25" s="1"/>
  <c r="AD49" i="25"/>
  <c r="K148" i="25" s="1"/>
  <c r="AA49" i="25"/>
  <c r="J148" i="25" s="1"/>
  <c r="X49" i="25"/>
  <c r="I148" i="25" s="1"/>
  <c r="U49" i="25"/>
  <c r="H148" i="25" s="1"/>
  <c r="R49" i="25"/>
  <c r="G148" i="25" s="1"/>
  <c r="O49" i="25"/>
  <c r="F148" i="25" s="1"/>
  <c r="L49" i="25"/>
  <c r="E148" i="25" s="1"/>
  <c r="I49" i="25"/>
  <c r="D148" i="25" s="1"/>
  <c r="F49" i="25"/>
  <c r="C148" i="25" s="1"/>
  <c r="C49" i="25"/>
  <c r="B148" i="25" s="1"/>
  <c r="BB48" i="25"/>
  <c r="S147" i="25" s="1"/>
  <c r="AY48" i="25"/>
  <c r="R147" i="25" s="1"/>
  <c r="AV48" i="25"/>
  <c r="Q147" i="25" s="1"/>
  <c r="AS48" i="25"/>
  <c r="P147" i="25" s="1"/>
  <c r="AP48" i="25"/>
  <c r="O147" i="25" s="1"/>
  <c r="AM48" i="25"/>
  <c r="N147" i="25" s="1"/>
  <c r="AJ48" i="25"/>
  <c r="M147" i="25" s="1"/>
  <c r="AG48" i="25"/>
  <c r="L147" i="25" s="1"/>
  <c r="AD48" i="25"/>
  <c r="K147" i="25" s="1"/>
  <c r="AA48" i="25"/>
  <c r="J147" i="25" s="1"/>
  <c r="X48" i="25"/>
  <c r="I147" i="25" s="1"/>
  <c r="U48" i="25"/>
  <c r="H147" i="25" s="1"/>
  <c r="R48" i="25"/>
  <c r="G147" i="25" s="1"/>
  <c r="O48" i="25"/>
  <c r="F147" i="25" s="1"/>
  <c r="L48" i="25"/>
  <c r="E147" i="25" s="1"/>
  <c r="I48" i="25"/>
  <c r="D147" i="25" s="1"/>
  <c r="F48" i="25"/>
  <c r="C147" i="25" s="1"/>
  <c r="C48" i="25"/>
  <c r="B147" i="25" s="1"/>
  <c r="BB47" i="25"/>
  <c r="S146" i="25" s="1"/>
  <c r="AY47" i="25"/>
  <c r="R146" i="25" s="1"/>
  <c r="AV47" i="25"/>
  <c r="Q146" i="25" s="1"/>
  <c r="AS47" i="25"/>
  <c r="P146" i="25" s="1"/>
  <c r="AP47" i="25"/>
  <c r="O146" i="25" s="1"/>
  <c r="AM47" i="25"/>
  <c r="N146" i="25" s="1"/>
  <c r="AJ47" i="25"/>
  <c r="M146" i="25" s="1"/>
  <c r="AG47" i="25"/>
  <c r="L146" i="25" s="1"/>
  <c r="AD47" i="25"/>
  <c r="K146" i="25" s="1"/>
  <c r="AA47" i="25"/>
  <c r="J146" i="25" s="1"/>
  <c r="X47" i="25"/>
  <c r="I146" i="25" s="1"/>
  <c r="U47" i="25"/>
  <c r="H146" i="25" s="1"/>
  <c r="R47" i="25"/>
  <c r="G146" i="25" s="1"/>
  <c r="O47" i="25"/>
  <c r="F146" i="25" s="1"/>
  <c r="L47" i="25"/>
  <c r="E146" i="25" s="1"/>
  <c r="I47" i="25"/>
  <c r="D146" i="25" s="1"/>
  <c r="F47" i="25"/>
  <c r="C146" i="25" s="1"/>
  <c r="C47" i="25"/>
  <c r="B146" i="25" s="1"/>
  <c r="BB46" i="25"/>
  <c r="AY46" i="25"/>
  <c r="AV46" i="25"/>
  <c r="AS46" i="25"/>
  <c r="AP46" i="25"/>
  <c r="AM46" i="25"/>
  <c r="AJ46" i="25"/>
  <c r="AG46" i="25"/>
  <c r="AD46" i="25"/>
  <c r="AA46" i="25"/>
  <c r="X46" i="25"/>
  <c r="U46" i="25"/>
  <c r="R46" i="25"/>
  <c r="O46" i="25"/>
  <c r="L46" i="25"/>
  <c r="I46" i="25"/>
  <c r="F46" i="25"/>
  <c r="C46" i="25"/>
  <c r="BB45" i="25"/>
  <c r="S144" i="25" s="1"/>
  <c r="AY45" i="25"/>
  <c r="R144" i="25" s="1"/>
  <c r="AV45" i="25"/>
  <c r="Q144" i="25" s="1"/>
  <c r="AS45" i="25"/>
  <c r="P144" i="25" s="1"/>
  <c r="AP45" i="25"/>
  <c r="O144" i="25" s="1"/>
  <c r="AM45" i="25"/>
  <c r="N144" i="25" s="1"/>
  <c r="AJ45" i="25"/>
  <c r="M144" i="25" s="1"/>
  <c r="AG45" i="25"/>
  <c r="L144" i="25" s="1"/>
  <c r="AD45" i="25"/>
  <c r="K144" i="25" s="1"/>
  <c r="AA45" i="25"/>
  <c r="J144" i="25" s="1"/>
  <c r="X45" i="25"/>
  <c r="I144" i="25" s="1"/>
  <c r="U45" i="25"/>
  <c r="H144" i="25" s="1"/>
  <c r="R45" i="25"/>
  <c r="G144" i="25" s="1"/>
  <c r="O45" i="25"/>
  <c r="F144" i="25" s="1"/>
  <c r="L45" i="25"/>
  <c r="E144" i="25" s="1"/>
  <c r="I45" i="25"/>
  <c r="D144" i="25" s="1"/>
  <c r="F45" i="25"/>
  <c r="C144" i="25" s="1"/>
  <c r="C45" i="25"/>
  <c r="B144" i="25" s="1"/>
  <c r="BB44" i="25"/>
  <c r="S143" i="25" s="1"/>
  <c r="AY44" i="25"/>
  <c r="R143" i="25" s="1"/>
  <c r="AV44" i="25"/>
  <c r="Q143" i="25" s="1"/>
  <c r="AS44" i="25"/>
  <c r="P143" i="25" s="1"/>
  <c r="AP44" i="25"/>
  <c r="O143" i="25" s="1"/>
  <c r="AM44" i="25"/>
  <c r="N143" i="25" s="1"/>
  <c r="AJ44" i="25"/>
  <c r="M143" i="25" s="1"/>
  <c r="AG44" i="25"/>
  <c r="L143" i="25" s="1"/>
  <c r="AD44" i="25"/>
  <c r="K143" i="25" s="1"/>
  <c r="AA44" i="25"/>
  <c r="J143" i="25" s="1"/>
  <c r="X44" i="25"/>
  <c r="I143" i="25" s="1"/>
  <c r="U44" i="25"/>
  <c r="H143" i="25" s="1"/>
  <c r="R44" i="25"/>
  <c r="G143" i="25" s="1"/>
  <c r="O44" i="25"/>
  <c r="F143" i="25" s="1"/>
  <c r="L44" i="25"/>
  <c r="E143" i="25" s="1"/>
  <c r="I44" i="25"/>
  <c r="D143" i="25" s="1"/>
  <c r="F44" i="25"/>
  <c r="C143" i="25" s="1"/>
  <c r="C44" i="25"/>
  <c r="B143" i="25" s="1"/>
  <c r="BB43" i="25"/>
  <c r="S142" i="25" s="1"/>
  <c r="AY43" i="25"/>
  <c r="R142" i="25" s="1"/>
  <c r="AV43" i="25"/>
  <c r="Q142" i="25" s="1"/>
  <c r="AS43" i="25"/>
  <c r="P142" i="25" s="1"/>
  <c r="AP43" i="25"/>
  <c r="O142" i="25" s="1"/>
  <c r="AM43" i="25"/>
  <c r="N142" i="25" s="1"/>
  <c r="AJ43" i="25"/>
  <c r="M142" i="25" s="1"/>
  <c r="AG43" i="25"/>
  <c r="L142" i="25" s="1"/>
  <c r="AD43" i="25"/>
  <c r="K142" i="25" s="1"/>
  <c r="AA43" i="25"/>
  <c r="J142" i="25" s="1"/>
  <c r="X43" i="25"/>
  <c r="I142" i="25" s="1"/>
  <c r="U43" i="25"/>
  <c r="H142" i="25" s="1"/>
  <c r="R43" i="25"/>
  <c r="G142" i="25" s="1"/>
  <c r="O43" i="25"/>
  <c r="F142" i="25" s="1"/>
  <c r="L43" i="25"/>
  <c r="E142" i="25" s="1"/>
  <c r="I43" i="25"/>
  <c r="D142" i="25" s="1"/>
  <c r="F43" i="25"/>
  <c r="C142" i="25" s="1"/>
  <c r="C43" i="25"/>
  <c r="B142" i="25" s="1"/>
  <c r="BB42" i="25"/>
  <c r="S141" i="25" s="1"/>
  <c r="AY42" i="25"/>
  <c r="R141" i="25" s="1"/>
  <c r="AV42" i="25"/>
  <c r="Q141" i="25" s="1"/>
  <c r="AS42" i="25"/>
  <c r="P141" i="25" s="1"/>
  <c r="AP42" i="25"/>
  <c r="O141" i="25" s="1"/>
  <c r="AM42" i="25"/>
  <c r="N141" i="25" s="1"/>
  <c r="AJ42" i="25"/>
  <c r="M141" i="25" s="1"/>
  <c r="AG42" i="25"/>
  <c r="L141" i="25" s="1"/>
  <c r="AD42" i="25"/>
  <c r="K141" i="25" s="1"/>
  <c r="AA42" i="25"/>
  <c r="J141" i="25" s="1"/>
  <c r="X42" i="25"/>
  <c r="I141" i="25" s="1"/>
  <c r="U42" i="25"/>
  <c r="H141" i="25" s="1"/>
  <c r="R42" i="25"/>
  <c r="G141" i="25" s="1"/>
  <c r="O42" i="25"/>
  <c r="F141" i="25" s="1"/>
  <c r="L42" i="25"/>
  <c r="E141" i="25" s="1"/>
  <c r="I42" i="25"/>
  <c r="D141" i="25" s="1"/>
  <c r="F42" i="25"/>
  <c r="C141" i="25" s="1"/>
  <c r="C42" i="25"/>
  <c r="B141" i="25" s="1"/>
  <c r="BB41" i="25"/>
  <c r="S140" i="25" s="1"/>
  <c r="AY41" i="25"/>
  <c r="R140" i="25" s="1"/>
  <c r="AV41" i="25"/>
  <c r="Q140" i="25" s="1"/>
  <c r="AS41" i="25"/>
  <c r="P140" i="25" s="1"/>
  <c r="AP41" i="25"/>
  <c r="O140" i="25" s="1"/>
  <c r="AM41" i="25"/>
  <c r="N140" i="25" s="1"/>
  <c r="AJ41" i="25"/>
  <c r="M140" i="25" s="1"/>
  <c r="AG41" i="25"/>
  <c r="L140" i="25" s="1"/>
  <c r="AD41" i="25"/>
  <c r="K140" i="25" s="1"/>
  <c r="AA41" i="25"/>
  <c r="J140" i="25" s="1"/>
  <c r="X41" i="25"/>
  <c r="I140" i="25" s="1"/>
  <c r="U41" i="25"/>
  <c r="H140" i="25" s="1"/>
  <c r="R41" i="25"/>
  <c r="G140" i="25" s="1"/>
  <c r="O41" i="25"/>
  <c r="F140" i="25" s="1"/>
  <c r="L41" i="25"/>
  <c r="E140" i="25" s="1"/>
  <c r="I41" i="25"/>
  <c r="D140" i="25" s="1"/>
  <c r="F41" i="25"/>
  <c r="C140" i="25" s="1"/>
  <c r="C41" i="25"/>
  <c r="B140" i="25" s="1"/>
  <c r="BB40" i="25"/>
  <c r="S139" i="25" s="1"/>
  <c r="AY40" i="25"/>
  <c r="R139" i="25" s="1"/>
  <c r="AV40" i="25"/>
  <c r="Q139" i="25" s="1"/>
  <c r="AS40" i="25"/>
  <c r="P139" i="25" s="1"/>
  <c r="AP40" i="25"/>
  <c r="O139" i="25" s="1"/>
  <c r="AM40" i="25"/>
  <c r="N139" i="25" s="1"/>
  <c r="AJ40" i="25"/>
  <c r="M139" i="25" s="1"/>
  <c r="AG40" i="25"/>
  <c r="L139" i="25" s="1"/>
  <c r="AD40" i="25"/>
  <c r="K139" i="25" s="1"/>
  <c r="AA40" i="25"/>
  <c r="J139" i="25" s="1"/>
  <c r="X40" i="25"/>
  <c r="I139" i="25" s="1"/>
  <c r="U40" i="25"/>
  <c r="H139" i="25" s="1"/>
  <c r="R40" i="25"/>
  <c r="G139" i="25" s="1"/>
  <c r="O40" i="25"/>
  <c r="F139" i="25" s="1"/>
  <c r="L40" i="25"/>
  <c r="E139" i="25" s="1"/>
  <c r="I40" i="25"/>
  <c r="D139" i="25" s="1"/>
  <c r="F40" i="25"/>
  <c r="C139" i="25" s="1"/>
  <c r="C40" i="25"/>
  <c r="B139" i="25" s="1"/>
  <c r="BB39" i="25"/>
  <c r="S138" i="25" s="1"/>
  <c r="AY39" i="25"/>
  <c r="R138" i="25" s="1"/>
  <c r="AV39" i="25"/>
  <c r="Q138" i="25" s="1"/>
  <c r="AS39" i="25"/>
  <c r="P138" i="25" s="1"/>
  <c r="AP39" i="25"/>
  <c r="O138" i="25" s="1"/>
  <c r="AM39" i="25"/>
  <c r="N138" i="25" s="1"/>
  <c r="AJ39" i="25"/>
  <c r="M138" i="25" s="1"/>
  <c r="AG39" i="25"/>
  <c r="L138" i="25" s="1"/>
  <c r="AD39" i="25"/>
  <c r="K138" i="25" s="1"/>
  <c r="AA39" i="25"/>
  <c r="J138" i="25" s="1"/>
  <c r="X39" i="25"/>
  <c r="I138" i="25" s="1"/>
  <c r="U39" i="25"/>
  <c r="H138" i="25" s="1"/>
  <c r="R39" i="25"/>
  <c r="G138" i="25" s="1"/>
  <c r="O39" i="25"/>
  <c r="F138" i="25" s="1"/>
  <c r="L39" i="25"/>
  <c r="E138" i="25" s="1"/>
  <c r="I39" i="25"/>
  <c r="D138" i="25" s="1"/>
  <c r="F39" i="25"/>
  <c r="C138" i="25" s="1"/>
  <c r="C39" i="25"/>
  <c r="B138" i="25" s="1"/>
  <c r="BB38" i="25"/>
  <c r="S137" i="25" s="1"/>
  <c r="AY38" i="25"/>
  <c r="R137" i="25" s="1"/>
  <c r="AV38" i="25"/>
  <c r="Q137" i="25" s="1"/>
  <c r="AS38" i="25"/>
  <c r="P137" i="25" s="1"/>
  <c r="AP38" i="25"/>
  <c r="O137" i="25" s="1"/>
  <c r="AM38" i="25"/>
  <c r="N137" i="25" s="1"/>
  <c r="AJ38" i="25"/>
  <c r="M137" i="25" s="1"/>
  <c r="AG38" i="25"/>
  <c r="L137" i="25" s="1"/>
  <c r="AD38" i="25"/>
  <c r="K137" i="25" s="1"/>
  <c r="AA38" i="25"/>
  <c r="J137" i="25" s="1"/>
  <c r="X38" i="25"/>
  <c r="I137" i="25" s="1"/>
  <c r="U38" i="25"/>
  <c r="H137" i="25" s="1"/>
  <c r="R38" i="25"/>
  <c r="G137" i="25" s="1"/>
  <c r="O38" i="25"/>
  <c r="F137" i="25" s="1"/>
  <c r="L38" i="25"/>
  <c r="E137" i="25" s="1"/>
  <c r="I38" i="25"/>
  <c r="D137" i="25" s="1"/>
  <c r="F38" i="25"/>
  <c r="C137" i="25" s="1"/>
  <c r="C38" i="25"/>
  <c r="B137" i="25" s="1"/>
  <c r="BB37" i="25"/>
  <c r="S136" i="25" s="1"/>
  <c r="AY37" i="25"/>
  <c r="R136" i="25" s="1"/>
  <c r="AV37" i="25"/>
  <c r="Q136" i="25" s="1"/>
  <c r="AS37" i="25"/>
  <c r="P136" i="25" s="1"/>
  <c r="AP37" i="25"/>
  <c r="O136" i="25" s="1"/>
  <c r="AM37" i="25"/>
  <c r="N136" i="25" s="1"/>
  <c r="AJ37" i="25"/>
  <c r="M136" i="25" s="1"/>
  <c r="AG37" i="25"/>
  <c r="L136" i="25" s="1"/>
  <c r="AD37" i="25"/>
  <c r="K136" i="25" s="1"/>
  <c r="AA37" i="25"/>
  <c r="J136" i="25" s="1"/>
  <c r="X37" i="25"/>
  <c r="I136" i="25" s="1"/>
  <c r="U37" i="25"/>
  <c r="H136" i="25" s="1"/>
  <c r="R37" i="25"/>
  <c r="G136" i="25" s="1"/>
  <c r="O37" i="25"/>
  <c r="F136" i="25" s="1"/>
  <c r="L37" i="25"/>
  <c r="E136" i="25" s="1"/>
  <c r="I37" i="25"/>
  <c r="D136" i="25" s="1"/>
  <c r="F37" i="25"/>
  <c r="C136" i="25" s="1"/>
  <c r="C37" i="25"/>
  <c r="B136" i="25" s="1"/>
  <c r="BB36" i="25"/>
  <c r="S135" i="25" s="1"/>
  <c r="AY36" i="25"/>
  <c r="R135" i="25" s="1"/>
  <c r="AV36" i="25"/>
  <c r="Q135" i="25" s="1"/>
  <c r="AS36" i="25"/>
  <c r="P135" i="25" s="1"/>
  <c r="AP36" i="25"/>
  <c r="O135" i="25" s="1"/>
  <c r="AM36" i="25"/>
  <c r="N135" i="25" s="1"/>
  <c r="AJ36" i="25"/>
  <c r="M135" i="25" s="1"/>
  <c r="AG36" i="25"/>
  <c r="L135" i="25" s="1"/>
  <c r="AD36" i="25"/>
  <c r="K135" i="25" s="1"/>
  <c r="AA36" i="25"/>
  <c r="J135" i="25" s="1"/>
  <c r="X36" i="25"/>
  <c r="I135" i="25" s="1"/>
  <c r="U36" i="25"/>
  <c r="H135" i="25" s="1"/>
  <c r="R36" i="25"/>
  <c r="G135" i="25" s="1"/>
  <c r="O36" i="25"/>
  <c r="F135" i="25" s="1"/>
  <c r="L36" i="25"/>
  <c r="E135" i="25" s="1"/>
  <c r="I36" i="25"/>
  <c r="D135" i="25" s="1"/>
  <c r="F36" i="25"/>
  <c r="C135" i="25" s="1"/>
  <c r="C36" i="25"/>
  <c r="B135" i="25" s="1"/>
  <c r="D97" i="24"/>
  <c r="B97" i="24"/>
  <c r="D96" i="24"/>
  <c r="B96" i="24"/>
  <c r="D95" i="24"/>
  <c r="B95" i="24"/>
  <c r="D94" i="24"/>
  <c r="B94" i="24"/>
  <c r="D93" i="24"/>
  <c r="B93" i="24"/>
  <c r="D92" i="24"/>
  <c r="B92" i="24"/>
  <c r="D91" i="24"/>
  <c r="B91" i="24"/>
  <c r="D90" i="24"/>
  <c r="B90" i="24"/>
  <c r="D89" i="24"/>
  <c r="B89" i="24"/>
  <c r="D88" i="24"/>
  <c r="B88" i="24"/>
  <c r="D87" i="24"/>
  <c r="B87" i="24"/>
  <c r="D86" i="24"/>
  <c r="B86" i="24"/>
  <c r="D85" i="24"/>
  <c r="B85" i="24"/>
  <c r="D84" i="24"/>
  <c r="B84" i="24"/>
  <c r="D83" i="24"/>
  <c r="B83" i="24"/>
  <c r="D82" i="24"/>
  <c r="B82" i="24"/>
  <c r="D81" i="24"/>
  <c r="B81" i="24"/>
  <c r="B80" i="24"/>
  <c r="B79" i="24"/>
  <c r="BA63" i="24"/>
  <c r="AX63" i="24"/>
  <c r="AU63" i="24"/>
  <c r="AR63" i="24"/>
  <c r="AO63" i="24"/>
  <c r="AL63" i="24"/>
  <c r="AI63" i="24"/>
  <c r="AF63" i="24"/>
  <c r="AC63" i="24"/>
  <c r="Z63" i="24"/>
  <c r="W63" i="24"/>
  <c r="T63" i="24"/>
  <c r="Q63" i="24"/>
  <c r="N63" i="24"/>
  <c r="K63" i="24"/>
  <c r="H63" i="24"/>
  <c r="E63" i="24"/>
  <c r="AY62" i="24"/>
  <c r="AV62" i="24"/>
  <c r="AS62" i="24"/>
  <c r="AP62" i="24"/>
  <c r="O171" i="24" s="1"/>
  <c r="AM62" i="24"/>
  <c r="AJ62" i="24"/>
  <c r="M171" i="24" s="1"/>
  <c r="AG62" i="24"/>
  <c r="AD62" i="24"/>
  <c r="K171" i="24" s="1"/>
  <c r="AA62" i="24"/>
  <c r="X62" i="24"/>
  <c r="U62" i="24"/>
  <c r="R62" i="24"/>
  <c r="G171" i="24" s="1"/>
  <c r="O62" i="24"/>
  <c r="L62" i="24"/>
  <c r="E171" i="24" s="1"/>
  <c r="I62" i="24"/>
  <c r="F62" i="24"/>
  <c r="C171" i="24" s="1"/>
  <c r="C62" i="24"/>
  <c r="B171" i="24" s="1"/>
  <c r="AY61" i="24"/>
  <c r="R170" i="24" s="1"/>
  <c r="AV61" i="24"/>
  <c r="Q170" i="24" s="1"/>
  <c r="AS61" i="24"/>
  <c r="P170" i="24" s="1"/>
  <c r="AP61" i="24"/>
  <c r="O170" i="24" s="1"/>
  <c r="AM61" i="24"/>
  <c r="N170" i="24" s="1"/>
  <c r="AJ61" i="24"/>
  <c r="M170" i="24" s="1"/>
  <c r="AG61" i="24"/>
  <c r="L170" i="24" s="1"/>
  <c r="AD61" i="24"/>
  <c r="K170" i="24" s="1"/>
  <c r="AA61" i="24"/>
  <c r="J170" i="24" s="1"/>
  <c r="X61" i="24"/>
  <c r="I170" i="24" s="1"/>
  <c r="U61" i="24"/>
  <c r="H170" i="24" s="1"/>
  <c r="R61" i="24"/>
  <c r="G170" i="24" s="1"/>
  <c r="O61" i="24"/>
  <c r="F170" i="24" s="1"/>
  <c r="L61" i="24"/>
  <c r="E170" i="24" s="1"/>
  <c r="I61" i="24"/>
  <c r="D170" i="24" s="1"/>
  <c r="F61" i="24"/>
  <c r="C170" i="24" s="1"/>
  <c r="C61" i="24"/>
  <c r="B170" i="24" s="1"/>
  <c r="BB60" i="24"/>
  <c r="AY60" i="24"/>
  <c r="AV60" i="24"/>
  <c r="AS60" i="24"/>
  <c r="AP60" i="24"/>
  <c r="AM60" i="24"/>
  <c r="AJ60" i="24"/>
  <c r="AG60" i="24"/>
  <c r="AD60" i="24"/>
  <c r="AA60" i="24"/>
  <c r="X60" i="24"/>
  <c r="U60" i="24"/>
  <c r="R60" i="24"/>
  <c r="O60" i="24"/>
  <c r="BB59" i="24"/>
  <c r="AY59" i="24"/>
  <c r="AV59" i="24"/>
  <c r="AS59" i="24"/>
  <c r="AP59" i="24"/>
  <c r="AM59" i="24"/>
  <c r="AJ59" i="24"/>
  <c r="AG59" i="24"/>
  <c r="AD59" i="24"/>
  <c r="AA59" i="24"/>
  <c r="X59" i="24"/>
  <c r="U59" i="24"/>
  <c r="R59" i="24"/>
  <c r="O59" i="24"/>
  <c r="BB58" i="24"/>
  <c r="AY58" i="24"/>
  <c r="AV58" i="24"/>
  <c r="AS58" i="24"/>
  <c r="AP58" i="24"/>
  <c r="AM58" i="24"/>
  <c r="AJ58" i="24"/>
  <c r="AG58" i="24"/>
  <c r="AD58" i="24"/>
  <c r="AA58" i="24"/>
  <c r="X58" i="24"/>
  <c r="U58" i="24"/>
  <c r="R58" i="24"/>
  <c r="O58" i="24"/>
  <c r="BB57" i="24"/>
  <c r="AY57" i="24"/>
  <c r="AV57" i="24"/>
  <c r="AS57" i="24"/>
  <c r="AP57" i="24"/>
  <c r="AM57" i="24"/>
  <c r="AJ57" i="24"/>
  <c r="AG57" i="24"/>
  <c r="AD57" i="24"/>
  <c r="AA57" i="24"/>
  <c r="X57" i="24"/>
  <c r="U57" i="24"/>
  <c r="R57" i="24"/>
  <c r="O57" i="24"/>
  <c r="BB56" i="24"/>
  <c r="S169" i="24" s="1"/>
  <c r="AY56" i="24"/>
  <c r="R169" i="24" s="1"/>
  <c r="AV56" i="24"/>
  <c r="Q169" i="24" s="1"/>
  <c r="AS56" i="24"/>
  <c r="P169" i="24" s="1"/>
  <c r="AP56" i="24"/>
  <c r="O169" i="24" s="1"/>
  <c r="AM56" i="24"/>
  <c r="N169" i="24" s="1"/>
  <c r="AJ56" i="24"/>
  <c r="M169" i="24" s="1"/>
  <c r="AG56" i="24"/>
  <c r="L169" i="24" s="1"/>
  <c r="AD56" i="24"/>
  <c r="K169" i="24" s="1"/>
  <c r="AA56" i="24"/>
  <c r="J169" i="24" s="1"/>
  <c r="X56" i="24"/>
  <c r="I169" i="24" s="1"/>
  <c r="U56" i="24"/>
  <c r="H169" i="24" s="1"/>
  <c r="R56" i="24"/>
  <c r="G169" i="24" s="1"/>
  <c r="O56" i="24"/>
  <c r="F169" i="24" s="1"/>
  <c r="L56" i="24"/>
  <c r="E169" i="24" s="1"/>
  <c r="I56" i="24"/>
  <c r="D169" i="24" s="1"/>
  <c r="F56" i="24"/>
  <c r="C169" i="24" s="1"/>
  <c r="C56" i="24"/>
  <c r="B169" i="24" s="1"/>
  <c r="BB55" i="24"/>
  <c r="S168" i="24" s="1"/>
  <c r="AY55" i="24"/>
  <c r="R168" i="24" s="1"/>
  <c r="AV55" i="24"/>
  <c r="Q168" i="24" s="1"/>
  <c r="AS55" i="24"/>
  <c r="P168" i="24" s="1"/>
  <c r="AP55" i="24"/>
  <c r="O168" i="24" s="1"/>
  <c r="AM55" i="24"/>
  <c r="N168" i="24" s="1"/>
  <c r="AJ55" i="24"/>
  <c r="M168" i="24" s="1"/>
  <c r="AG55" i="24"/>
  <c r="L168" i="24" s="1"/>
  <c r="BB54" i="24"/>
  <c r="S167" i="24" s="1"/>
  <c r="AY54" i="24"/>
  <c r="R167" i="24" s="1"/>
  <c r="AV54" i="24"/>
  <c r="Q167" i="24" s="1"/>
  <c r="AS54" i="24"/>
  <c r="P167" i="24" s="1"/>
  <c r="AP54" i="24"/>
  <c r="O167" i="24" s="1"/>
  <c r="AM54" i="24"/>
  <c r="N167" i="24" s="1"/>
  <c r="AJ54" i="24"/>
  <c r="M167" i="24" s="1"/>
  <c r="AG54" i="24"/>
  <c r="L167" i="24" s="1"/>
  <c r="AD54" i="24"/>
  <c r="K167" i="24" s="1"/>
  <c r="AA54" i="24"/>
  <c r="J167" i="24" s="1"/>
  <c r="X54" i="24"/>
  <c r="I167" i="24" s="1"/>
  <c r="U54" i="24"/>
  <c r="H167" i="24" s="1"/>
  <c r="R54" i="24"/>
  <c r="G167" i="24" s="1"/>
  <c r="O54" i="24"/>
  <c r="F167" i="24" s="1"/>
  <c r="L54" i="24"/>
  <c r="E167" i="24" s="1"/>
  <c r="I54" i="24"/>
  <c r="D167" i="24" s="1"/>
  <c r="F54" i="24"/>
  <c r="C167" i="24" s="1"/>
  <c r="C54" i="24"/>
  <c r="B167" i="24" s="1"/>
  <c r="BB53" i="24"/>
  <c r="S166" i="24" s="1"/>
  <c r="AY53" i="24"/>
  <c r="R166" i="24" s="1"/>
  <c r="AV53" i="24"/>
  <c r="Q166" i="24" s="1"/>
  <c r="AS53" i="24"/>
  <c r="P166" i="24" s="1"/>
  <c r="AP53" i="24"/>
  <c r="O166" i="24" s="1"/>
  <c r="AM53" i="24"/>
  <c r="N166" i="24" s="1"/>
  <c r="AJ53" i="24"/>
  <c r="M166" i="24" s="1"/>
  <c r="AG53" i="24"/>
  <c r="L166" i="24" s="1"/>
  <c r="BB52" i="24"/>
  <c r="AY52" i="24"/>
  <c r="AV52" i="24"/>
  <c r="AS52" i="24"/>
  <c r="AP52" i="24"/>
  <c r="AM52" i="24"/>
  <c r="AJ52" i="24"/>
  <c r="AG52" i="24"/>
  <c r="BB51" i="24"/>
  <c r="S164" i="24" s="1"/>
  <c r="AY51" i="24"/>
  <c r="R164" i="24" s="1"/>
  <c r="AV51" i="24"/>
  <c r="Q164" i="24" s="1"/>
  <c r="AS51" i="24"/>
  <c r="P164" i="24" s="1"/>
  <c r="AP51" i="24"/>
  <c r="O164" i="24" s="1"/>
  <c r="AM51" i="24"/>
  <c r="N164" i="24" s="1"/>
  <c r="AJ51" i="24"/>
  <c r="M164" i="24" s="1"/>
  <c r="AG51" i="24"/>
  <c r="L164" i="24" s="1"/>
  <c r="AD51" i="24"/>
  <c r="K164" i="24" s="1"/>
  <c r="AA51" i="24"/>
  <c r="J164" i="24" s="1"/>
  <c r="X51" i="24"/>
  <c r="I164" i="24" s="1"/>
  <c r="U51" i="24"/>
  <c r="H164" i="24" s="1"/>
  <c r="R51" i="24"/>
  <c r="G164" i="24" s="1"/>
  <c r="O51" i="24"/>
  <c r="F164" i="24" s="1"/>
  <c r="L51" i="24"/>
  <c r="E164" i="24" s="1"/>
  <c r="I51" i="24"/>
  <c r="D164" i="24" s="1"/>
  <c r="F51" i="24"/>
  <c r="C164" i="24" s="1"/>
  <c r="C51" i="24"/>
  <c r="B164" i="24" s="1"/>
  <c r="BB50" i="24"/>
  <c r="AY50" i="24"/>
  <c r="AV50" i="24"/>
  <c r="AS50" i="24"/>
  <c r="AP50" i="24"/>
  <c r="AM50" i="24"/>
  <c r="AJ50" i="24"/>
  <c r="AG50" i="24"/>
  <c r="AD50" i="24"/>
  <c r="AA50" i="24"/>
  <c r="X50" i="24"/>
  <c r="U50" i="24"/>
  <c r="R50" i="24"/>
  <c r="O50" i="24"/>
  <c r="L50" i="24"/>
  <c r="I50" i="24"/>
  <c r="F50" i="24"/>
  <c r="C50" i="24"/>
  <c r="BB49" i="24"/>
  <c r="S162" i="24" s="1"/>
  <c r="AY49" i="24"/>
  <c r="R162" i="24" s="1"/>
  <c r="AV49" i="24"/>
  <c r="Q162" i="24" s="1"/>
  <c r="AS49" i="24"/>
  <c r="P162" i="24" s="1"/>
  <c r="AP49" i="24"/>
  <c r="O162" i="24" s="1"/>
  <c r="AM49" i="24"/>
  <c r="N162" i="24" s="1"/>
  <c r="AJ49" i="24"/>
  <c r="M162" i="24" s="1"/>
  <c r="AG49" i="24"/>
  <c r="L162" i="24" s="1"/>
  <c r="AD49" i="24"/>
  <c r="K162" i="24" s="1"/>
  <c r="AA49" i="24"/>
  <c r="J162" i="24" s="1"/>
  <c r="X49" i="24"/>
  <c r="I162" i="24" s="1"/>
  <c r="U49" i="24"/>
  <c r="H162" i="24" s="1"/>
  <c r="R49" i="24"/>
  <c r="G162" i="24" s="1"/>
  <c r="O49" i="24"/>
  <c r="F162" i="24" s="1"/>
  <c r="L49" i="24"/>
  <c r="E162" i="24" s="1"/>
  <c r="I49" i="24"/>
  <c r="D162" i="24" s="1"/>
  <c r="F49" i="24"/>
  <c r="C162" i="24" s="1"/>
  <c r="C49" i="24"/>
  <c r="B162" i="24" s="1"/>
  <c r="BB48" i="24"/>
  <c r="S161" i="24" s="1"/>
  <c r="AY48" i="24"/>
  <c r="R161" i="24" s="1"/>
  <c r="AV48" i="24"/>
  <c r="Q161" i="24" s="1"/>
  <c r="AS48" i="24"/>
  <c r="P161" i="24" s="1"/>
  <c r="AP48" i="24"/>
  <c r="O161" i="24" s="1"/>
  <c r="AM48" i="24"/>
  <c r="N161" i="24" s="1"/>
  <c r="AJ48" i="24"/>
  <c r="M161" i="24" s="1"/>
  <c r="AG48" i="24"/>
  <c r="L161" i="24" s="1"/>
  <c r="AD48" i="24"/>
  <c r="K161" i="24" s="1"/>
  <c r="AA48" i="24"/>
  <c r="J161" i="24" s="1"/>
  <c r="X48" i="24"/>
  <c r="I161" i="24" s="1"/>
  <c r="U48" i="24"/>
  <c r="H161" i="24" s="1"/>
  <c r="R48" i="24"/>
  <c r="G161" i="24" s="1"/>
  <c r="O48" i="24"/>
  <c r="F161" i="24" s="1"/>
  <c r="L48" i="24"/>
  <c r="E161" i="24" s="1"/>
  <c r="I48" i="24"/>
  <c r="D161" i="24" s="1"/>
  <c r="F48" i="24"/>
  <c r="C161" i="24" s="1"/>
  <c r="C48" i="24"/>
  <c r="B161" i="24" s="1"/>
  <c r="BB47" i="24"/>
  <c r="AY47" i="24"/>
  <c r="AV47" i="24"/>
  <c r="AS47" i="24"/>
  <c r="AP47" i="24"/>
  <c r="AM47" i="24"/>
  <c r="AJ47" i="24"/>
  <c r="AG47" i="24"/>
  <c r="AD47" i="24"/>
  <c r="AA47" i="24"/>
  <c r="X47" i="24"/>
  <c r="U47" i="24"/>
  <c r="R47" i="24"/>
  <c r="O47" i="24"/>
  <c r="L47" i="24"/>
  <c r="I47" i="24"/>
  <c r="F47" i="24"/>
  <c r="C47" i="24"/>
  <c r="BB46" i="24"/>
  <c r="S159" i="24" s="1"/>
  <c r="AY46" i="24"/>
  <c r="R159" i="24" s="1"/>
  <c r="AV46" i="24"/>
  <c r="Q159" i="24" s="1"/>
  <c r="AS46" i="24"/>
  <c r="P159" i="24" s="1"/>
  <c r="AP46" i="24"/>
  <c r="O159" i="24" s="1"/>
  <c r="AM46" i="24"/>
  <c r="N159" i="24" s="1"/>
  <c r="AJ46" i="24"/>
  <c r="M159" i="24" s="1"/>
  <c r="AG46" i="24"/>
  <c r="L159" i="24" s="1"/>
  <c r="AD46" i="24"/>
  <c r="K159" i="24" s="1"/>
  <c r="AA46" i="24"/>
  <c r="J159" i="24" s="1"/>
  <c r="X46" i="24"/>
  <c r="I159" i="24" s="1"/>
  <c r="U46" i="24"/>
  <c r="H159" i="24" s="1"/>
  <c r="R46" i="24"/>
  <c r="G159" i="24" s="1"/>
  <c r="O46" i="24"/>
  <c r="F159" i="24" s="1"/>
  <c r="L46" i="24"/>
  <c r="E159" i="24" s="1"/>
  <c r="I46" i="24"/>
  <c r="D159" i="24" s="1"/>
  <c r="F46" i="24"/>
  <c r="C159" i="24" s="1"/>
  <c r="C46" i="24"/>
  <c r="B159" i="24" s="1"/>
  <c r="BB45" i="24"/>
  <c r="S158" i="24" s="1"/>
  <c r="AY45" i="24"/>
  <c r="R158" i="24" s="1"/>
  <c r="AV45" i="24"/>
  <c r="Q158" i="24" s="1"/>
  <c r="AS45" i="24"/>
  <c r="P158" i="24" s="1"/>
  <c r="AP45" i="24"/>
  <c r="O158" i="24" s="1"/>
  <c r="AM45" i="24"/>
  <c r="N158" i="24" s="1"/>
  <c r="AJ45" i="24"/>
  <c r="M158" i="24" s="1"/>
  <c r="AG45" i="24"/>
  <c r="L158" i="24" s="1"/>
  <c r="AD45" i="24"/>
  <c r="K158" i="24" s="1"/>
  <c r="AA45" i="24"/>
  <c r="J158" i="24" s="1"/>
  <c r="X45" i="24"/>
  <c r="I158" i="24" s="1"/>
  <c r="U45" i="24"/>
  <c r="H158" i="24" s="1"/>
  <c r="R45" i="24"/>
  <c r="G158" i="24" s="1"/>
  <c r="O45" i="24"/>
  <c r="F158" i="24" s="1"/>
  <c r="L45" i="24"/>
  <c r="E158" i="24" s="1"/>
  <c r="I45" i="24"/>
  <c r="D158" i="24" s="1"/>
  <c r="F45" i="24"/>
  <c r="C158" i="24" s="1"/>
  <c r="C45" i="24"/>
  <c r="B158" i="24" s="1"/>
  <c r="BB44" i="24"/>
  <c r="S157" i="24" s="1"/>
  <c r="AY44" i="24"/>
  <c r="R157" i="24" s="1"/>
  <c r="AV44" i="24"/>
  <c r="Q157" i="24" s="1"/>
  <c r="AS44" i="24"/>
  <c r="P157" i="24" s="1"/>
  <c r="AP44" i="24"/>
  <c r="O157" i="24" s="1"/>
  <c r="AM44" i="24"/>
  <c r="N157" i="24" s="1"/>
  <c r="AJ44" i="24"/>
  <c r="M157" i="24" s="1"/>
  <c r="AG44" i="24"/>
  <c r="L157" i="24" s="1"/>
  <c r="AD44" i="24"/>
  <c r="K157" i="24" s="1"/>
  <c r="AA44" i="24"/>
  <c r="J157" i="24" s="1"/>
  <c r="X44" i="24"/>
  <c r="I157" i="24" s="1"/>
  <c r="U44" i="24"/>
  <c r="H157" i="24" s="1"/>
  <c r="R44" i="24"/>
  <c r="G157" i="24" s="1"/>
  <c r="O44" i="24"/>
  <c r="F157" i="24" s="1"/>
  <c r="L44" i="24"/>
  <c r="E157" i="24" s="1"/>
  <c r="I44" i="24"/>
  <c r="D157" i="24" s="1"/>
  <c r="F44" i="24"/>
  <c r="C157" i="24" s="1"/>
  <c r="C44" i="24"/>
  <c r="B157" i="24" s="1"/>
  <c r="BB43" i="24"/>
  <c r="S156" i="24" s="1"/>
  <c r="AY43" i="24"/>
  <c r="R156" i="24" s="1"/>
  <c r="AV43" i="24"/>
  <c r="Q156" i="24" s="1"/>
  <c r="AS43" i="24"/>
  <c r="P156" i="24" s="1"/>
  <c r="AP43" i="24"/>
  <c r="O156" i="24" s="1"/>
  <c r="AM43" i="24"/>
  <c r="N156" i="24" s="1"/>
  <c r="AJ43" i="24"/>
  <c r="M156" i="24" s="1"/>
  <c r="AG43" i="24"/>
  <c r="L156" i="24" s="1"/>
  <c r="AD43" i="24"/>
  <c r="K156" i="24" s="1"/>
  <c r="AA43" i="24"/>
  <c r="J156" i="24" s="1"/>
  <c r="X43" i="24"/>
  <c r="I156" i="24" s="1"/>
  <c r="U43" i="24"/>
  <c r="H156" i="24" s="1"/>
  <c r="R43" i="24"/>
  <c r="G156" i="24" s="1"/>
  <c r="O43" i="24"/>
  <c r="F156" i="24" s="1"/>
  <c r="L43" i="24"/>
  <c r="E156" i="24" s="1"/>
  <c r="I43" i="24"/>
  <c r="D156" i="24" s="1"/>
  <c r="F43" i="24"/>
  <c r="C156" i="24" s="1"/>
  <c r="C43" i="24"/>
  <c r="B156" i="24" s="1"/>
  <c r="BB42" i="24"/>
  <c r="S155" i="24" s="1"/>
  <c r="AY42" i="24"/>
  <c r="R155" i="24" s="1"/>
  <c r="AV42" i="24"/>
  <c r="Q155" i="24" s="1"/>
  <c r="AS42" i="24"/>
  <c r="P155" i="24" s="1"/>
  <c r="AP42" i="24"/>
  <c r="O155" i="24" s="1"/>
  <c r="AM42" i="24"/>
  <c r="N155" i="24" s="1"/>
  <c r="AJ42" i="24"/>
  <c r="M155" i="24" s="1"/>
  <c r="AG42" i="24"/>
  <c r="L155" i="24" s="1"/>
  <c r="AD42" i="24"/>
  <c r="K155" i="24" s="1"/>
  <c r="AA42" i="24"/>
  <c r="J155" i="24" s="1"/>
  <c r="X42" i="24"/>
  <c r="I155" i="24" s="1"/>
  <c r="U42" i="24"/>
  <c r="H155" i="24" s="1"/>
  <c r="R42" i="24"/>
  <c r="G155" i="24" s="1"/>
  <c r="O42" i="24"/>
  <c r="F155" i="24" s="1"/>
  <c r="L42" i="24"/>
  <c r="E155" i="24" s="1"/>
  <c r="I42" i="24"/>
  <c r="D155" i="24" s="1"/>
  <c r="F42" i="24"/>
  <c r="C155" i="24" s="1"/>
  <c r="C42" i="24"/>
  <c r="B155" i="24" s="1"/>
  <c r="BB41" i="24"/>
  <c r="S154" i="24" s="1"/>
  <c r="AY41" i="24"/>
  <c r="R154" i="24" s="1"/>
  <c r="AV41" i="24"/>
  <c r="Q154" i="24" s="1"/>
  <c r="AS41" i="24"/>
  <c r="P154" i="24" s="1"/>
  <c r="AP41" i="24"/>
  <c r="O154" i="24" s="1"/>
  <c r="AM41" i="24"/>
  <c r="N154" i="24" s="1"/>
  <c r="AJ41" i="24"/>
  <c r="M154" i="24" s="1"/>
  <c r="AG41" i="24"/>
  <c r="L154" i="24" s="1"/>
  <c r="AD41" i="24"/>
  <c r="K154" i="24" s="1"/>
  <c r="AA41" i="24"/>
  <c r="J154" i="24" s="1"/>
  <c r="X41" i="24"/>
  <c r="I154" i="24" s="1"/>
  <c r="U41" i="24"/>
  <c r="H154" i="24" s="1"/>
  <c r="R41" i="24"/>
  <c r="G154" i="24" s="1"/>
  <c r="O41" i="24"/>
  <c r="F154" i="24" s="1"/>
  <c r="L41" i="24"/>
  <c r="E154" i="24" s="1"/>
  <c r="I41" i="24"/>
  <c r="D154" i="24" s="1"/>
  <c r="F41" i="24"/>
  <c r="C154" i="24" s="1"/>
  <c r="C41" i="24"/>
  <c r="B154" i="24" s="1"/>
  <c r="BB40" i="24"/>
  <c r="S153" i="24" s="1"/>
  <c r="AY40" i="24"/>
  <c r="R153" i="24" s="1"/>
  <c r="AV40" i="24"/>
  <c r="Q153" i="24" s="1"/>
  <c r="AS40" i="24"/>
  <c r="P153" i="24" s="1"/>
  <c r="AP40" i="24"/>
  <c r="O153" i="24" s="1"/>
  <c r="AM40" i="24"/>
  <c r="N153" i="24" s="1"/>
  <c r="AJ40" i="24"/>
  <c r="M153" i="24" s="1"/>
  <c r="AG40" i="24"/>
  <c r="L153" i="24" s="1"/>
  <c r="AD40" i="24"/>
  <c r="K153" i="24" s="1"/>
  <c r="AA40" i="24"/>
  <c r="J153" i="24" s="1"/>
  <c r="X40" i="24"/>
  <c r="I153" i="24" s="1"/>
  <c r="U40" i="24"/>
  <c r="H153" i="24" s="1"/>
  <c r="R40" i="24"/>
  <c r="G153" i="24" s="1"/>
  <c r="O40" i="24"/>
  <c r="F153" i="24" s="1"/>
  <c r="L40" i="24"/>
  <c r="E153" i="24" s="1"/>
  <c r="I40" i="24"/>
  <c r="D153" i="24" s="1"/>
  <c r="F40" i="24"/>
  <c r="C153" i="24" s="1"/>
  <c r="C40" i="24"/>
  <c r="B153" i="24" s="1"/>
  <c r="BB39" i="24"/>
  <c r="S152" i="24" s="1"/>
  <c r="AY39" i="24"/>
  <c r="R152" i="24" s="1"/>
  <c r="AV39" i="24"/>
  <c r="Q152" i="24" s="1"/>
  <c r="AS39" i="24"/>
  <c r="P152" i="24" s="1"/>
  <c r="AP39" i="24"/>
  <c r="O152" i="24" s="1"/>
  <c r="AM39" i="24"/>
  <c r="N152" i="24" s="1"/>
  <c r="AJ39" i="24"/>
  <c r="M152" i="24" s="1"/>
  <c r="AG39" i="24"/>
  <c r="L152" i="24" s="1"/>
  <c r="AD39" i="24"/>
  <c r="K152" i="24" s="1"/>
  <c r="AA39" i="24"/>
  <c r="J152" i="24" s="1"/>
  <c r="X39" i="24"/>
  <c r="I152" i="24" s="1"/>
  <c r="U39" i="24"/>
  <c r="H152" i="24" s="1"/>
  <c r="R39" i="24"/>
  <c r="G152" i="24" s="1"/>
  <c r="O39" i="24"/>
  <c r="F152" i="24" s="1"/>
  <c r="L39" i="24"/>
  <c r="E152" i="24" s="1"/>
  <c r="I39" i="24"/>
  <c r="D152" i="24" s="1"/>
  <c r="F39" i="24"/>
  <c r="C152" i="24" s="1"/>
  <c r="C39" i="24"/>
  <c r="B152" i="24" s="1"/>
  <c r="BB38" i="24"/>
  <c r="S151" i="24" s="1"/>
  <c r="AY38" i="24"/>
  <c r="R151" i="24" s="1"/>
  <c r="AV38" i="24"/>
  <c r="Q151" i="24" s="1"/>
  <c r="AS38" i="24"/>
  <c r="P151" i="24" s="1"/>
  <c r="AP38" i="24"/>
  <c r="O151" i="24" s="1"/>
  <c r="AM38" i="24"/>
  <c r="N151" i="24" s="1"/>
  <c r="AJ38" i="24"/>
  <c r="M151" i="24" s="1"/>
  <c r="AG38" i="24"/>
  <c r="L151" i="24" s="1"/>
  <c r="AD38" i="24"/>
  <c r="K151" i="24" s="1"/>
  <c r="AA38" i="24"/>
  <c r="J151" i="24" s="1"/>
  <c r="X38" i="24"/>
  <c r="I151" i="24" s="1"/>
  <c r="U38" i="24"/>
  <c r="H151" i="24" s="1"/>
  <c r="R38" i="24"/>
  <c r="G151" i="24" s="1"/>
  <c r="O38" i="24"/>
  <c r="F151" i="24" s="1"/>
  <c r="L38" i="24"/>
  <c r="E151" i="24" s="1"/>
  <c r="I38" i="24"/>
  <c r="D151" i="24" s="1"/>
  <c r="F38" i="24"/>
  <c r="C151" i="24" s="1"/>
  <c r="C38" i="24"/>
  <c r="B151" i="24" s="1"/>
  <c r="BB37" i="24"/>
  <c r="S150" i="24" s="1"/>
  <c r="AY37" i="24"/>
  <c r="AV37" i="24"/>
  <c r="AS37" i="24"/>
  <c r="AP37" i="24"/>
  <c r="AM37" i="24"/>
  <c r="AJ37" i="24"/>
  <c r="AG37" i="24"/>
  <c r="AD37" i="24"/>
  <c r="AA37" i="24"/>
  <c r="X37" i="24"/>
  <c r="U37" i="24"/>
  <c r="R37" i="24"/>
  <c r="O37" i="24"/>
  <c r="L37" i="24"/>
  <c r="I37" i="24"/>
  <c r="F37" i="24"/>
  <c r="C37" i="24"/>
  <c r="BB36" i="24"/>
  <c r="S149" i="24" s="1"/>
  <c r="AY36" i="24"/>
  <c r="R149" i="24" s="1"/>
  <c r="AV36" i="24"/>
  <c r="Q149" i="24" s="1"/>
  <c r="AS36" i="24"/>
  <c r="P149" i="24" s="1"/>
  <c r="AP36" i="24"/>
  <c r="O149" i="24" s="1"/>
  <c r="AM36" i="24"/>
  <c r="N149" i="24" s="1"/>
  <c r="AJ36" i="24"/>
  <c r="M149" i="24" s="1"/>
  <c r="AG36" i="24"/>
  <c r="L149" i="24" s="1"/>
  <c r="AD36" i="24"/>
  <c r="K149" i="24" s="1"/>
  <c r="AA36" i="24"/>
  <c r="J149" i="24" s="1"/>
  <c r="X36" i="24"/>
  <c r="I149" i="24" s="1"/>
  <c r="U36" i="24"/>
  <c r="H149" i="24" s="1"/>
  <c r="R36" i="24"/>
  <c r="G149" i="24" s="1"/>
  <c r="O36" i="24"/>
  <c r="F149" i="24" s="1"/>
  <c r="L36" i="24"/>
  <c r="E149" i="24" s="1"/>
  <c r="I36" i="24"/>
  <c r="D149" i="24" s="1"/>
  <c r="F36" i="24"/>
  <c r="C149" i="24" s="1"/>
  <c r="C36" i="24"/>
  <c r="B149" i="24" s="1"/>
  <c r="V38" i="29" l="1"/>
  <c r="AK38" i="29"/>
  <c r="M119" i="29"/>
  <c r="AW38" i="29"/>
  <c r="Q119" i="29"/>
  <c r="BI38" i="29"/>
  <c r="U119" i="29"/>
  <c r="M38" i="29"/>
  <c r="E119" i="29"/>
  <c r="Y38" i="29"/>
  <c r="I119" i="29"/>
  <c r="AN38" i="29"/>
  <c r="N119" i="29"/>
  <c r="AZ38" i="29"/>
  <c r="R119" i="29"/>
  <c r="P38" i="29"/>
  <c r="F119" i="29"/>
  <c r="AB38" i="29"/>
  <c r="J119" i="29"/>
  <c r="AH38" i="29"/>
  <c r="L119" i="29"/>
  <c r="J38" i="29"/>
  <c r="AQ38" i="29"/>
  <c r="O119" i="29"/>
  <c r="BC38" i="29"/>
  <c r="S119" i="29"/>
  <c r="D38" i="29"/>
  <c r="B119" i="29"/>
  <c r="G38" i="29"/>
  <c r="C119" i="29"/>
  <c r="AE38" i="29"/>
  <c r="K119" i="29"/>
  <c r="E150" i="25"/>
  <c r="E145" i="25"/>
  <c r="E149" i="25"/>
  <c r="I150" i="25"/>
  <c r="I145" i="25"/>
  <c r="I149" i="25"/>
  <c r="M150" i="25"/>
  <c r="M145" i="25"/>
  <c r="M149" i="25"/>
  <c r="Q150" i="25"/>
  <c r="Q145" i="25"/>
  <c r="Q149" i="25"/>
  <c r="G56" i="25"/>
  <c r="C154" i="25"/>
  <c r="AE56" i="25"/>
  <c r="K154" i="25"/>
  <c r="AQ56" i="25"/>
  <c r="O154" i="25"/>
  <c r="BC56" i="25"/>
  <c r="S154" i="25"/>
  <c r="B150" i="25"/>
  <c r="B145" i="25"/>
  <c r="B149" i="25"/>
  <c r="F150" i="25"/>
  <c r="F145" i="25"/>
  <c r="F149" i="25"/>
  <c r="J150" i="25"/>
  <c r="J145" i="25"/>
  <c r="J149" i="25"/>
  <c r="N150" i="25"/>
  <c r="N145" i="25"/>
  <c r="N149" i="25"/>
  <c r="R150" i="25"/>
  <c r="R145" i="25"/>
  <c r="R149" i="25"/>
  <c r="J56" i="25"/>
  <c r="D154" i="25"/>
  <c r="V56" i="25"/>
  <c r="H154" i="25"/>
  <c r="AH56" i="25"/>
  <c r="L154" i="25"/>
  <c r="AT56" i="25"/>
  <c r="P154" i="25"/>
  <c r="C145" i="25"/>
  <c r="C149" i="25"/>
  <c r="C150" i="25"/>
  <c r="G145" i="25"/>
  <c r="G149" i="25"/>
  <c r="G150" i="25"/>
  <c r="K145" i="25"/>
  <c r="K149" i="25"/>
  <c r="K150" i="25"/>
  <c r="O145" i="25"/>
  <c r="O149" i="25"/>
  <c r="O150" i="25"/>
  <c r="S145" i="25"/>
  <c r="S149" i="25"/>
  <c r="S150" i="25"/>
  <c r="AK56" i="25"/>
  <c r="M154" i="25"/>
  <c r="D145" i="25"/>
  <c r="D149" i="25"/>
  <c r="D150" i="25"/>
  <c r="H145" i="25"/>
  <c r="H149" i="25"/>
  <c r="H150" i="25"/>
  <c r="L145" i="25"/>
  <c r="L149" i="25"/>
  <c r="L150" i="25"/>
  <c r="P145" i="25"/>
  <c r="P149" i="25"/>
  <c r="P150" i="25"/>
  <c r="D56" i="25"/>
  <c r="B154" i="25"/>
  <c r="P56" i="25"/>
  <c r="F154" i="25"/>
  <c r="AN56" i="25"/>
  <c r="N154" i="25"/>
  <c r="AZ56" i="25"/>
  <c r="R154" i="25"/>
  <c r="C84" i="24"/>
  <c r="F150" i="24"/>
  <c r="C96" i="24"/>
  <c r="R150" i="24"/>
  <c r="J163" i="24"/>
  <c r="J165" i="24"/>
  <c r="J160" i="24"/>
  <c r="C81" i="24"/>
  <c r="C150" i="24"/>
  <c r="C89" i="24"/>
  <c r="K150" i="24"/>
  <c r="C93" i="24"/>
  <c r="O150" i="24"/>
  <c r="C163" i="24"/>
  <c r="C165" i="24"/>
  <c r="C160" i="24"/>
  <c r="G163" i="24"/>
  <c r="G165" i="24"/>
  <c r="G160" i="24"/>
  <c r="K163" i="24"/>
  <c r="K165" i="24"/>
  <c r="K160" i="24"/>
  <c r="O163" i="24"/>
  <c r="O165" i="24"/>
  <c r="O160" i="24"/>
  <c r="S163" i="24"/>
  <c r="S165" i="24"/>
  <c r="S160" i="24"/>
  <c r="J63" i="24"/>
  <c r="D171" i="24"/>
  <c r="V63" i="24"/>
  <c r="H171" i="24"/>
  <c r="AH63" i="24"/>
  <c r="L171" i="24"/>
  <c r="AT63" i="24"/>
  <c r="P171" i="24"/>
  <c r="C82" i="24"/>
  <c r="D150" i="24"/>
  <c r="C86" i="24"/>
  <c r="H150" i="24"/>
  <c r="C90" i="24"/>
  <c r="L150" i="24"/>
  <c r="C94" i="24"/>
  <c r="P150" i="24"/>
  <c r="D160" i="24"/>
  <c r="D163" i="24"/>
  <c r="D165" i="24"/>
  <c r="H160" i="24"/>
  <c r="H163" i="24"/>
  <c r="H165" i="24"/>
  <c r="L160" i="24"/>
  <c r="L163" i="24"/>
  <c r="L165" i="24"/>
  <c r="P160" i="24"/>
  <c r="P163" i="24"/>
  <c r="P165" i="24"/>
  <c r="Y63" i="24"/>
  <c r="I171" i="24"/>
  <c r="AW63" i="24"/>
  <c r="Q171" i="24"/>
  <c r="C80" i="24"/>
  <c r="B150" i="24"/>
  <c r="C88" i="24"/>
  <c r="J150" i="24"/>
  <c r="C92" i="24"/>
  <c r="N150" i="24"/>
  <c r="B163" i="24"/>
  <c r="B165" i="24"/>
  <c r="B160" i="24"/>
  <c r="F163" i="24"/>
  <c r="F165" i="24"/>
  <c r="F160" i="24"/>
  <c r="N163" i="24"/>
  <c r="N165" i="24"/>
  <c r="N160" i="24"/>
  <c r="R163" i="24"/>
  <c r="R165" i="24"/>
  <c r="R160" i="24"/>
  <c r="C85" i="24"/>
  <c r="G150" i="24"/>
  <c r="C83" i="24"/>
  <c r="E150" i="24"/>
  <c r="C87" i="24"/>
  <c r="I150" i="24"/>
  <c r="C91" i="24"/>
  <c r="M150" i="24"/>
  <c r="C95" i="24"/>
  <c r="Q150" i="24"/>
  <c r="E160" i="24"/>
  <c r="E163" i="24"/>
  <c r="E165" i="24"/>
  <c r="I160" i="24"/>
  <c r="I163" i="24"/>
  <c r="I165" i="24"/>
  <c r="M160" i="24"/>
  <c r="M163" i="24"/>
  <c r="M165" i="24"/>
  <c r="Q160" i="24"/>
  <c r="Q163" i="24"/>
  <c r="Q165" i="24"/>
  <c r="P63" i="24"/>
  <c r="F171" i="24"/>
  <c r="AB63" i="24"/>
  <c r="J171" i="24"/>
  <c r="AN63" i="24"/>
  <c r="N171" i="24"/>
  <c r="AZ63" i="24"/>
  <c r="R171" i="24"/>
  <c r="F63" i="24"/>
  <c r="C97" i="24"/>
  <c r="BB63" i="24"/>
  <c r="D63" i="24"/>
  <c r="C63" i="24"/>
  <c r="D70" i="26"/>
  <c r="F17" i="26"/>
  <c r="D74" i="26"/>
  <c r="J17" i="26"/>
  <c r="D71" i="26"/>
  <c r="G17" i="26"/>
  <c r="D75" i="26"/>
  <c r="K17" i="26"/>
  <c r="D68" i="26"/>
  <c r="D17" i="26"/>
  <c r="D72" i="26"/>
  <c r="H17" i="26"/>
  <c r="D76" i="26"/>
  <c r="L17" i="26"/>
  <c r="D69" i="26"/>
  <c r="E17" i="26"/>
  <c r="D73" i="26"/>
  <c r="I17" i="26"/>
  <c r="D77" i="26"/>
  <c r="M17" i="26"/>
  <c r="C74" i="25"/>
  <c r="C78" i="25"/>
  <c r="C82" i="25"/>
  <c r="C86" i="25"/>
  <c r="C90" i="25"/>
  <c r="C75" i="25"/>
  <c r="C79" i="25"/>
  <c r="C83" i="25"/>
  <c r="C87" i="25"/>
  <c r="C76" i="25"/>
  <c r="C80" i="25"/>
  <c r="C84" i="25"/>
  <c r="C88" i="25"/>
  <c r="C73" i="25"/>
  <c r="C77" i="25"/>
  <c r="C81" i="25"/>
  <c r="C85" i="25"/>
  <c r="C89" i="25"/>
  <c r="AG38" i="29"/>
  <c r="I56" i="25"/>
  <c r="U56" i="25"/>
  <c r="AS56" i="25"/>
  <c r="AD38" i="29"/>
  <c r="C38" i="29"/>
  <c r="AA38" i="29"/>
  <c r="AG56" i="25"/>
  <c r="O56" i="25"/>
  <c r="O63" i="24"/>
  <c r="AM63" i="24"/>
  <c r="AY63" i="24"/>
  <c r="AS38" i="29"/>
  <c r="BE38" i="29"/>
  <c r="AT38" i="29"/>
  <c r="L38" i="29"/>
  <c r="X38" i="29"/>
  <c r="AJ38" i="29"/>
  <c r="O38" i="29"/>
  <c r="BF38" i="29"/>
  <c r="F38" i="29"/>
  <c r="R38" i="29"/>
  <c r="C56" i="25"/>
  <c r="AM38" i="29"/>
  <c r="AY38" i="29"/>
  <c r="I38" i="29"/>
  <c r="U38" i="29"/>
  <c r="AP38" i="29"/>
  <c r="BB38" i="29"/>
  <c r="AV38" i="29"/>
  <c r="BH38" i="29"/>
  <c r="AA63" i="24"/>
  <c r="R56" i="25"/>
  <c r="F56" i="25"/>
  <c r="AD56" i="25"/>
  <c r="AP56" i="25"/>
  <c r="BB56" i="25"/>
  <c r="S56" i="25"/>
  <c r="M56" i="25"/>
  <c r="L56" i="25"/>
  <c r="Y56" i="25"/>
  <c r="X56" i="25"/>
  <c r="AJ56" i="25"/>
  <c r="AV56" i="25"/>
  <c r="AW56" i="25"/>
  <c r="AM56" i="25"/>
  <c r="AY56" i="25"/>
  <c r="AG63" i="24"/>
  <c r="I63" i="24"/>
  <c r="L63" i="24"/>
  <c r="X63" i="24"/>
  <c r="AJ63" i="24"/>
  <c r="AV63" i="24"/>
  <c r="M63" i="24"/>
  <c r="U63" i="24"/>
  <c r="AK63" i="24"/>
  <c r="AS63" i="24"/>
  <c r="G63" i="24"/>
  <c r="S63" i="24"/>
  <c r="R63" i="24"/>
  <c r="AE63" i="24"/>
  <c r="AD63" i="24"/>
  <c r="AQ63" i="24"/>
  <c r="AP63" i="24"/>
  <c r="BC63" i="24"/>
  <c r="AH37" i="23"/>
  <c r="L17" i="23" s="1"/>
  <c r="AH34" i="23"/>
  <c r="AH33" i="23"/>
  <c r="L13" i="23" s="1"/>
  <c r="AH32" i="23"/>
  <c r="L12" i="23" s="1"/>
  <c r="AH31" i="23"/>
  <c r="L11" i="23" s="1"/>
  <c r="AH30" i="23"/>
  <c r="L10" i="23" s="1"/>
  <c r="AH29" i="23"/>
  <c r="L9" i="23" s="1"/>
  <c r="AH28" i="23"/>
  <c r="L8" i="23" s="1"/>
  <c r="AH27" i="23"/>
  <c r="L7" i="23" s="1"/>
  <c r="AH26" i="23"/>
  <c r="L6" i="23" s="1"/>
  <c r="AE37" i="23"/>
  <c r="K17" i="23" s="1"/>
  <c r="AE36" i="23"/>
  <c r="K16" i="23" s="1"/>
  <c r="AE34" i="23"/>
  <c r="AE33" i="23"/>
  <c r="K13" i="23" s="1"/>
  <c r="AE32" i="23"/>
  <c r="K12" i="23" s="1"/>
  <c r="AE31" i="23"/>
  <c r="K11" i="23" s="1"/>
  <c r="AE30" i="23"/>
  <c r="K10" i="23" s="1"/>
  <c r="AE29" i="23"/>
  <c r="K9" i="23" s="1"/>
  <c r="AE28" i="23"/>
  <c r="K8" i="23" s="1"/>
  <c r="AE27" i="23"/>
  <c r="K7" i="23" s="1"/>
  <c r="AE26" i="23"/>
  <c r="K6" i="23" s="1"/>
  <c r="AB37" i="23"/>
  <c r="J17" i="23" s="1"/>
  <c r="AB36" i="23"/>
  <c r="J16" i="23" s="1"/>
  <c r="AB34" i="23"/>
  <c r="AB33" i="23"/>
  <c r="J13" i="23" s="1"/>
  <c r="AB32" i="23"/>
  <c r="J12" i="23" s="1"/>
  <c r="AB31" i="23"/>
  <c r="J11" i="23" s="1"/>
  <c r="AB30" i="23"/>
  <c r="J10" i="23" s="1"/>
  <c r="AB29" i="23"/>
  <c r="J9" i="23" s="1"/>
  <c r="AB28" i="23"/>
  <c r="J8" i="23" s="1"/>
  <c r="AB27" i="23"/>
  <c r="J7" i="23" s="1"/>
  <c r="AB26" i="23"/>
  <c r="J6" i="23" s="1"/>
  <c r="Y37" i="23"/>
  <c r="I17" i="23" s="1"/>
  <c r="Y36" i="23"/>
  <c r="I16" i="23" s="1"/>
  <c r="Y35" i="23"/>
  <c r="I15" i="23" s="1"/>
  <c r="Y34" i="23"/>
  <c r="Y33" i="23"/>
  <c r="I13" i="23" s="1"/>
  <c r="Y32" i="23"/>
  <c r="I12" i="23" s="1"/>
  <c r="Y31" i="23"/>
  <c r="I11" i="23" s="1"/>
  <c r="Y30" i="23"/>
  <c r="I10" i="23" s="1"/>
  <c r="Y29" i="23"/>
  <c r="I9" i="23" s="1"/>
  <c r="Y28" i="23"/>
  <c r="I8" i="23" s="1"/>
  <c r="Y27" i="23"/>
  <c r="I7" i="23" s="1"/>
  <c r="Y26" i="23"/>
  <c r="I6" i="23" s="1"/>
  <c r="V37" i="23"/>
  <c r="H17" i="23" s="1"/>
  <c r="V36" i="23"/>
  <c r="H16" i="23" s="1"/>
  <c r="V35" i="23"/>
  <c r="H15" i="23" s="1"/>
  <c r="V34" i="23"/>
  <c r="V33" i="23"/>
  <c r="H13" i="23" s="1"/>
  <c r="V32" i="23"/>
  <c r="H12" i="23" s="1"/>
  <c r="V31" i="23"/>
  <c r="H11" i="23" s="1"/>
  <c r="V30" i="23"/>
  <c r="H10" i="23" s="1"/>
  <c r="V29" i="23"/>
  <c r="H9" i="23" s="1"/>
  <c r="V28" i="23"/>
  <c r="H8" i="23" s="1"/>
  <c r="V27" i="23"/>
  <c r="H7" i="23" s="1"/>
  <c r="V26" i="23"/>
  <c r="H6" i="23" s="1"/>
  <c r="S37" i="23"/>
  <c r="G17" i="23" s="1"/>
  <c r="S36" i="23"/>
  <c r="G16" i="23" s="1"/>
  <c r="S35" i="23"/>
  <c r="G15" i="23" s="1"/>
  <c r="S34" i="23"/>
  <c r="S33" i="23"/>
  <c r="G13" i="23" s="1"/>
  <c r="S32" i="23"/>
  <c r="G12" i="23" s="1"/>
  <c r="S31" i="23"/>
  <c r="G11" i="23" s="1"/>
  <c r="S30" i="23"/>
  <c r="G10" i="23" s="1"/>
  <c r="S29" i="23"/>
  <c r="G9" i="23" s="1"/>
  <c r="S28" i="23"/>
  <c r="G8" i="23" s="1"/>
  <c r="S27" i="23"/>
  <c r="G7" i="23" s="1"/>
  <c r="S26" i="23"/>
  <c r="G6" i="23" s="1"/>
  <c r="P37" i="23"/>
  <c r="F17" i="23" s="1"/>
  <c r="P36" i="23"/>
  <c r="F16" i="23" s="1"/>
  <c r="P35" i="23"/>
  <c r="F15" i="23" s="1"/>
  <c r="P34" i="23"/>
  <c r="P33" i="23"/>
  <c r="F13" i="23" s="1"/>
  <c r="P32" i="23"/>
  <c r="F12" i="23" s="1"/>
  <c r="P31" i="23"/>
  <c r="F11" i="23" s="1"/>
  <c r="P30" i="23"/>
  <c r="F10" i="23" s="1"/>
  <c r="P29" i="23"/>
  <c r="F9" i="23" s="1"/>
  <c r="P28" i="23"/>
  <c r="F8" i="23" s="1"/>
  <c r="P27" i="23"/>
  <c r="F7" i="23" s="1"/>
  <c r="P26" i="23"/>
  <c r="F6" i="23" s="1"/>
  <c r="M37" i="23"/>
  <c r="E17" i="23" s="1"/>
  <c r="M36" i="23"/>
  <c r="E16" i="23" s="1"/>
  <c r="M35" i="23"/>
  <c r="E15" i="23" s="1"/>
  <c r="M34" i="23"/>
  <c r="M33" i="23"/>
  <c r="E13" i="23" s="1"/>
  <c r="M32" i="23"/>
  <c r="E12" i="23" s="1"/>
  <c r="M31" i="23"/>
  <c r="E11" i="23" s="1"/>
  <c r="M30" i="23"/>
  <c r="E10" i="23" s="1"/>
  <c r="M29" i="23"/>
  <c r="E9" i="23" s="1"/>
  <c r="M28" i="23"/>
  <c r="E8" i="23" s="1"/>
  <c r="M27" i="23"/>
  <c r="E7" i="23" s="1"/>
  <c r="M26" i="23"/>
  <c r="E6" i="23" s="1"/>
  <c r="J37" i="23"/>
  <c r="D17" i="23" s="1"/>
  <c r="J36" i="23"/>
  <c r="D16" i="23" s="1"/>
  <c r="J35" i="23"/>
  <c r="D15" i="23" s="1"/>
  <c r="J34" i="23"/>
  <c r="J33" i="23"/>
  <c r="D13" i="23" s="1"/>
  <c r="J32" i="23"/>
  <c r="D12" i="23" s="1"/>
  <c r="J31" i="23"/>
  <c r="D11" i="23" s="1"/>
  <c r="J30" i="23"/>
  <c r="D10" i="23" s="1"/>
  <c r="J29" i="23"/>
  <c r="D9" i="23" s="1"/>
  <c r="J28" i="23"/>
  <c r="D8" i="23" s="1"/>
  <c r="J27" i="23"/>
  <c r="D7" i="23" s="1"/>
  <c r="J26" i="23"/>
  <c r="D6" i="23" s="1"/>
  <c r="G37" i="23"/>
  <c r="C17" i="23" s="1"/>
  <c r="G36" i="23"/>
  <c r="C16" i="23" s="1"/>
  <c r="G35" i="23"/>
  <c r="C15" i="23" s="1"/>
  <c r="G34" i="23"/>
  <c r="C14" i="23" s="1"/>
  <c r="G33" i="23"/>
  <c r="C13" i="23" s="1"/>
  <c r="G32" i="23"/>
  <c r="C12" i="23" s="1"/>
  <c r="G31" i="23"/>
  <c r="C11" i="23" s="1"/>
  <c r="G30" i="23"/>
  <c r="C10" i="23" s="1"/>
  <c r="G29" i="23"/>
  <c r="C9" i="23" s="1"/>
  <c r="G28" i="23"/>
  <c r="C8" i="23" s="1"/>
  <c r="G27" i="23"/>
  <c r="C7" i="23" s="1"/>
  <c r="G26" i="23"/>
  <c r="C6" i="23" s="1"/>
  <c r="D27" i="23"/>
  <c r="B7" i="23" s="1"/>
  <c r="D28" i="23"/>
  <c r="B8" i="23" s="1"/>
  <c r="D29" i="23"/>
  <c r="B9" i="23" s="1"/>
  <c r="D30" i="23"/>
  <c r="B10" i="23" s="1"/>
  <c r="D31" i="23"/>
  <c r="B11" i="23" s="1"/>
  <c r="D32" i="23"/>
  <c r="B12" i="23" s="1"/>
  <c r="D33" i="23"/>
  <c r="B13" i="23" s="1"/>
  <c r="D34" i="23"/>
  <c r="B14" i="23" s="1"/>
  <c r="D35" i="23"/>
  <c r="B15" i="23" s="1"/>
  <c r="D36" i="23"/>
  <c r="B16" i="23" s="1"/>
  <c r="D37" i="23"/>
  <c r="B17" i="23" s="1"/>
  <c r="D26" i="23"/>
  <c r="B6" i="23" s="1"/>
  <c r="D38" i="23" l="1"/>
  <c r="G38" i="23"/>
  <c r="J38" i="23"/>
  <c r="M38" i="23"/>
  <c r="P38" i="23"/>
  <c r="S38" i="23"/>
  <c r="V38" i="23"/>
  <c r="Y38" i="23"/>
  <c r="AB38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D64" i="23"/>
  <c r="C64" i="23"/>
  <c r="B64" i="23"/>
  <c r="D63" i="23"/>
  <c r="C63" i="23"/>
  <c r="B63" i="23"/>
  <c r="D62" i="23"/>
  <c r="C62" i="23"/>
  <c r="B62" i="23"/>
  <c r="D61" i="23"/>
  <c r="C61" i="23"/>
  <c r="B61" i="23"/>
  <c r="D60" i="23"/>
  <c r="C60" i="23"/>
  <c r="B60" i="23"/>
  <c r="D59" i="23"/>
  <c r="C59" i="23"/>
  <c r="B59" i="23"/>
  <c r="D58" i="23"/>
  <c r="C58" i="23"/>
  <c r="B58" i="23"/>
  <c r="D57" i="23"/>
  <c r="C57" i="23"/>
  <c r="B57" i="23"/>
  <c r="D56" i="23"/>
  <c r="C56" i="23"/>
  <c r="B56" i="23"/>
  <c r="D55" i="23"/>
  <c r="C55" i="23"/>
  <c r="B55" i="23"/>
  <c r="B54" i="23"/>
  <c r="BH38" i="23"/>
  <c r="BG38" i="23"/>
  <c r="BE38" i="23"/>
  <c r="BD38" i="23"/>
  <c r="BB38" i="23"/>
  <c r="BA38" i="23"/>
  <c r="AY38" i="23"/>
  <c r="AX38" i="23"/>
  <c r="AV38" i="23"/>
  <c r="AE38" i="23"/>
  <c r="X38" i="23"/>
  <c r="U38" i="23"/>
  <c r="T38" i="23"/>
  <c r="R38" i="23"/>
  <c r="Q38" i="23"/>
  <c r="O38" i="23"/>
  <c r="N38" i="23"/>
  <c r="L38" i="23"/>
  <c r="K38" i="23"/>
  <c r="I38" i="23"/>
  <c r="H38" i="23"/>
  <c r="F38" i="23"/>
  <c r="E38" i="23"/>
  <c r="C38" i="23"/>
  <c r="BI37" i="23"/>
  <c r="BF37" i="23"/>
  <c r="BC37" i="23"/>
  <c r="BC38" i="23" s="1"/>
  <c r="AW37" i="23"/>
  <c r="AT37" i="23"/>
  <c r="AQ37" i="23"/>
  <c r="AN37" i="23"/>
  <c r="AK37" i="23"/>
  <c r="M17" i="23" s="1"/>
  <c r="AH38" i="23"/>
  <c r="BI35" i="23"/>
  <c r="U15" i="23" s="1"/>
  <c r="BF35" i="23"/>
  <c r="T15" i="23" s="1"/>
  <c r="BC35" i="23"/>
  <c r="S15" i="23" s="1"/>
  <c r="AW35" i="23"/>
  <c r="Q15" i="23" s="1"/>
  <c r="AT35" i="23"/>
  <c r="P15" i="23" s="1"/>
  <c r="AQ35" i="23"/>
  <c r="O15" i="23" s="1"/>
  <c r="AN35" i="23"/>
  <c r="N15" i="23" s="1"/>
  <c r="AK35" i="23"/>
  <c r="M15" i="23" s="1"/>
  <c r="BI34" i="23"/>
  <c r="BF34" i="23"/>
  <c r="BC34" i="23"/>
  <c r="AZ34" i="23"/>
  <c r="AW34" i="23"/>
  <c r="AT34" i="23"/>
  <c r="AQ34" i="23"/>
  <c r="AN34" i="23"/>
  <c r="AK34" i="23"/>
  <c r="BI33" i="23"/>
  <c r="U13" i="23" s="1"/>
  <c r="BF33" i="23"/>
  <c r="T13" i="23" s="1"/>
  <c r="BC33" i="23"/>
  <c r="S13" i="23" s="1"/>
  <c r="AZ33" i="23"/>
  <c r="R13" i="23" s="1"/>
  <c r="AW33" i="23"/>
  <c r="Q13" i="23" s="1"/>
  <c r="AT33" i="23"/>
  <c r="P13" i="23" s="1"/>
  <c r="AQ33" i="23"/>
  <c r="O13" i="23" s="1"/>
  <c r="AN33" i="23"/>
  <c r="N13" i="23" s="1"/>
  <c r="AK33" i="23"/>
  <c r="M13" i="23" s="1"/>
  <c r="BI32" i="23"/>
  <c r="U12" i="23" s="1"/>
  <c r="BF32" i="23"/>
  <c r="T12" i="23" s="1"/>
  <c r="BC32" i="23"/>
  <c r="S12" i="23" s="1"/>
  <c r="AZ32" i="23"/>
  <c r="R12" i="23" s="1"/>
  <c r="AW32" i="23"/>
  <c r="Q12" i="23" s="1"/>
  <c r="AT32" i="23"/>
  <c r="P12" i="23" s="1"/>
  <c r="AQ32" i="23"/>
  <c r="O12" i="23" s="1"/>
  <c r="AN32" i="23"/>
  <c r="N12" i="23" s="1"/>
  <c r="AK32" i="23"/>
  <c r="M12" i="23" s="1"/>
  <c r="BI31" i="23"/>
  <c r="U11" i="23" s="1"/>
  <c r="BF31" i="23"/>
  <c r="T11" i="23" s="1"/>
  <c r="BC31" i="23"/>
  <c r="S11" i="23" s="1"/>
  <c r="AZ31" i="23"/>
  <c r="R11" i="23" s="1"/>
  <c r="AW31" i="23"/>
  <c r="Q11" i="23" s="1"/>
  <c r="AT31" i="23"/>
  <c r="P11" i="23" s="1"/>
  <c r="AQ31" i="23"/>
  <c r="O11" i="23" s="1"/>
  <c r="AN31" i="23"/>
  <c r="N11" i="23" s="1"/>
  <c r="AK31" i="23"/>
  <c r="M11" i="23" s="1"/>
  <c r="BI30" i="23"/>
  <c r="U10" i="23" s="1"/>
  <c r="BF30" i="23"/>
  <c r="T10" i="23" s="1"/>
  <c r="BC30" i="23"/>
  <c r="S10" i="23" s="1"/>
  <c r="AZ30" i="23"/>
  <c r="R10" i="23" s="1"/>
  <c r="AW30" i="23"/>
  <c r="Q10" i="23" s="1"/>
  <c r="AT30" i="23"/>
  <c r="P10" i="23" s="1"/>
  <c r="AQ30" i="23"/>
  <c r="O10" i="23" s="1"/>
  <c r="AN30" i="23"/>
  <c r="N10" i="23" s="1"/>
  <c r="AK30" i="23"/>
  <c r="M10" i="23" s="1"/>
  <c r="BI29" i="23"/>
  <c r="U9" i="23" s="1"/>
  <c r="BF29" i="23"/>
  <c r="T9" i="23" s="1"/>
  <c r="BC29" i="23"/>
  <c r="S9" i="23" s="1"/>
  <c r="AZ29" i="23"/>
  <c r="R9" i="23" s="1"/>
  <c r="AW29" i="23"/>
  <c r="Q9" i="23" s="1"/>
  <c r="AT29" i="23"/>
  <c r="P9" i="23" s="1"/>
  <c r="AQ29" i="23"/>
  <c r="O9" i="23" s="1"/>
  <c r="AN29" i="23"/>
  <c r="N9" i="23" s="1"/>
  <c r="AK29" i="23"/>
  <c r="M9" i="23" s="1"/>
  <c r="BI28" i="23"/>
  <c r="U8" i="23" s="1"/>
  <c r="BF28" i="23"/>
  <c r="T8" i="23" s="1"/>
  <c r="BC28" i="23"/>
  <c r="S8" i="23" s="1"/>
  <c r="AZ28" i="23"/>
  <c r="R8" i="23" s="1"/>
  <c r="AW28" i="23"/>
  <c r="Q8" i="23" s="1"/>
  <c r="AT28" i="23"/>
  <c r="P8" i="23" s="1"/>
  <c r="AQ28" i="23"/>
  <c r="O8" i="23" s="1"/>
  <c r="AN28" i="23"/>
  <c r="N8" i="23" s="1"/>
  <c r="AK28" i="23"/>
  <c r="M8" i="23" s="1"/>
  <c r="BI27" i="23"/>
  <c r="U7" i="23" s="1"/>
  <c r="BF27" i="23"/>
  <c r="T7" i="23" s="1"/>
  <c r="BC27" i="23"/>
  <c r="S7" i="23" s="1"/>
  <c r="AZ27" i="23"/>
  <c r="R7" i="23" s="1"/>
  <c r="AW27" i="23"/>
  <c r="Q7" i="23" s="1"/>
  <c r="AT27" i="23"/>
  <c r="P7" i="23" s="1"/>
  <c r="AQ27" i="23"/>
  <c r="O7" i="23" s="1"/>
  <c r="AN27" i="23"/>
  <c r="N7" i="23" s="1"/>
  <c r="AK27" i="23"/>
  <c r="M7" i="23" s="1"/>
  <c r="BI26" i="23"/>
  <c r="BF26" i="23"/>
  <c r="BC26" i="23"/>
  <c r="AZ26" i="23"/>
  <c r="AW26" i="23"/>
  <c r="Q6" i="23" s="1"/>
  <c r="AT26" i="23"/>
  <c r="P6" i="23" s="1"/>
  <c r="AQ26" i="23"/>
  <c r="O6" i="23" s="1"/>
  <c r="AN26" i="23"/>
  <c r="N6" i="23" s="1"/>
  <c r="AK26" i="23"/>
  <c r="M6" i="23" s="1"/>
  <c r="D65" i="23"/>
  <c r="Q17" i="23" l="1"/>
  <c r="AW38" i="23"/>
  <c r="N17" i="23"/>
  <c r="AN38" i="23"/>
  <c r="O17" i="23"/>
  <c r="AQ38" i="23"/>
  <c r="P17" i="23"/>
  <c r="AT38" i="23"/>
  <c r="D71" i="23"/>
  <c r="R6" i="23"/>
  <c r="BI38" i="23"/>
  <c r="U17" i="23"/>
  <c r="D72" i="23"/>
  <c r="S6" i="23"/>
  <c r="D74" i="23"/>
  <c r="U6" i="23"/>
  <c r="BF38" i="23"/>
  <c r="T17" i="23"/>
  <c r="D73" i="23"/>
  <c r="T6" i="23"/>
  <c r="S17" i="23"/>
  <c r="D67" i="23"/>
  <c r="D68" i="23"/>
  <c r="AK38" i="23"/>
  <c r="D69" i="23"/>
  <c r="D66" i="23"/>
  <c r="D70" i="23"/>
  <c r="C46" i="11" l="1"/>
  <c r="AB45" i="11" l="1"/>
  <c r="J22" i="11" s="1"/>
  <c r="AB44" i="11"/>
  <c r="J21" i="11" s="1"/>
  <c r="AB43" i="11"/>
  <c r="J20" i="11" s="1"/>
  <c r="AB42" i="11"/>
  <c r="J19" i="11" s="1"/>
  <c r="AB41" i="11"/>
  <c r="J18" i="11" s="1"/>
  <c r="AB40" i="11"/>
  <c r="J17" i="11" s="1"/>
  <c r="AB39" i="11"/>
  <c r="J16" i="11" s="1"/>
  <c r="AB38" i="11"/>
  <c r="J15" i="11" s="1"/>
  <c r="AB37" i="11"/>
  <c r="J14" i="11" s="1"/>
  <c r="AB36" i="11"/>
  <c r="J13" i="11" s="1"/>
  <c r="AB35" i="11"/>
  <c r="J12" i="11" s="1"/>
  <c r="AB34" i="11"/>
  <c r="J11" i="11" s="1"/>
  <c r="AB33" i="11"/>
  <c r="AB32" i="11"/>
  <c r="J9" i="11" s="1"/>
  <c r="AB31" i="11"/>
  <c r="J8" i="11" s="1"/>
  <c r="AB30" i="11"/>
  <c r="J7" i="11" s="1"/>
  <c r="Y45" i="11"/>
  <c r="I22" i="11" s="1"/>
  <c r="Y44" i="11"/>
  <c r="I21" i="11" s="1"/>
  <c r="Y43" i="11"/>
  <c r="I20" i="11" s="1"/>
  <c r="Y42" i="11"/>
  <c r="I19" i="11" s="1"/>
  <c r="Y41" i="11"/>
  <c r="I18" i="11" s="1"/>
  <c r="Y40" i="11"/>
  <c r="I17" i="11" s="1"/>
  <c r="Y39" i="11"/>
  <c r="I16" i="11" s="1"/>
  <c r="Y38" i="11"/>
  <c r="I15" i="11" s="1"/>
  <c r="Y37" i="11"/>
  <c r="I14" i="11" s="1"/>
  <c r="Y36" i="11"/>
  <c r="I13" i="11" s="1"/>
  <c r="Y35" i="11"/>
  <c r="I12" i="11" s="1"/>
  <c r="Y34" i="11"/>
  <c r="I11" i="11" s="1"/>
  <c r="Y33" i="11"/>
  <c r="Y32" i="11"/>
  <c r="I9" i="11" s="1"/>
  <c r="Y31" i="11"/>
  <c r="I8" i="11" s="1"/>
  <c r="Y30" i="11"/>
  <c r="I7" i="11" s="1"/>
  <c r="V45" i="11"/>
  <c r="H22" i="11" s="1"/>
  <c r="V44" i="11"/>
  <c r="H21" i="11" s="1"/>
  <c r="V43" i="11"/>
  <c r="H20" i="11" s="1"/>
  <c r="V42" i="11"/>
  <c r="H19" i="11" s="1"/>
  <c r="V41" i="11"/>
  <c r="H18" i="11" s="1"/>
  <c r="V40" i="11"/>
  <c r="H17" i="11" s="1"/>
  <c r="V39" i="11"/>
  <c r="H16" i="11" s="1"/>
  <c r="V38" i="11"/>
  <c r="H15" i="11" s="1"/>
  <c r="V37" i="11"/>
  <c r="H14" i="11" s="1"/>
  <c r="V36" i="11"/>
  <c r="H13" i="11" s="1"/>
  <c r="V35" i="11"/>
  <c r="H12" i="11" s="1"/>
  <c r="V34" i="11"/>
  <c r="H11" i="11" s="1"/>
  <c r="V33" i="11"/>
  <c r="V32" i="11"/>
  <c r="H9" i="11" s="1"/>
  <c r="V31" i="11"/>
  <c r="H8" i="11" s="1"/>
  <c r="V30" i="11"/>
  <c r="H7" i="11" s="1"/>
  <c r="S45" i="11"/>
  <c r="G22" i="11" s="1"/>
  <c r="S44" i="11"/>
  <c r="G21" i="11" s="1"/>
  <c r="S43" i="11"/>
  <c r="G20" i="11" s="1"/>
  <c r="S42" i="11"/>
  <c r="G19" i="11" s="1"/>
  <c r="S41" i="11"/>
  <c r="G18" i="11" s="1"/>
  <c r="S40" i="11"/>
  <c r="G17" i="11" s="1"/>
  <c r="S39" i="11"/>
  <c r="G16" i="11" s="1"/>
  <c r="S38" i="11"/>
  <c r="G15" i="11" s="1"/>
  <c r="S37" i="11"/>
  <c r="G14" i="11" s="1"/>
  <c r="S36" i="11"/>
  <c r="G13" i="11" s="1"/>
  <c r="S35" i="11"/>
  <c r="G12" i="11" s="1"/>
  <c r="S34" i="11"/>
  <c r="G11" i="11" s="1"/>
  <c r="S33" i="11"/>
  <c r="S32" i="11"/>
  <c r="G9" i="11" s="1"/>
  <c r="S31" i="11"/>
  <c r="G8" i="11" s="1"/>
  <c r="S30" i="11"/>
  <c r="G7" i="11" s="1"/>
  <c r="P45" i="11"/>
  <c r="F22" i="11" s="1"/>
  <c r="P44" i="11"/>
  <c r="F21" i="11" s="1"/>
  <c r="P43" i="11"/>
  <c r="F20" i="11" s="1"/>
  <c r="P42" i="11"/>
  <c r="F19" i="11" s="1"/>
  <c r="P41" i="11"/>
  <c r="F18" i="11" s="1"/>
  <c r="P40" i="11"/>
  <c r="F17" i="11" s="1"/>
  <c r="P39" i="11"/>
  <c r="F16" i="11" s="1"/>
  <c r="P38" i="11"/>
  <c r="F15" i="11" s="1"/>
  <c r="P37" i="11"/>
  <c r="F14" i="11" s="1"/>
  <c r="P36" i="11"/>
  <c r="F13" i="11" s="1"/>
  <c r="P35" i="11"/>
  <c r="F12" i="11" s="1"/>
  <c r="P34" i="11"/>
  <c r="F11" i="11" s="1"/>
  <c r="P33" i="11"/>
  <c r="P32" i="11"/>
  <c r="F9" i="11" s="1"/>
  <c r="P31" i="11"/>
  <c r="F8" i="11" s="1"/>
  <c r="P30" i="11"/>
  <c r="F7" i="11" s="1"/>
  <c r="M45" i="11"/>
  <c r="E22" i="11" s="1"/>
  <c r="M44" i="11"/>
  <c r="E21" i="11" s="1"/>
  <c r="M43" i="11"/>
  <c r="E20" i="11" s="1"/>
  <c r="M42" i="11"/>
  <c r="E19" i="11" s="1"/>
  <c r="M41" i="11"/>
  <c r="E18" i="11" s="1"/>
  <c r="M40" i="11"/>
  <c r="E17" i="11" s="1"/>
  <c r="M39" i="11"/>
  <c r="E16" i="11" s="1"/>
  <c r="M38" i="11"/>
  <c r="E15" i="11" s="1"/>
  <c r="M37" i="11"/>
  <c r="E14" i="11" s="1"/>
  <c r="M36" i="11"/>
  <c r="E13" i="11" s="1"/>
  <c r="M35" i="11"/>
  <c r="E12" i="11" s="1"/>
  <c r="M34" i="11"/>
  <c r="E11" i="11" s="1"/>
  <c r="M33" i="11"/>
  <c r="M32" i="11"/>
  <c r="E9" i="11" s="1"/>
  <c r="M31" i="11"/>
  <c r="E8" i="11" s="1"/>
  <c r="M30" i="11"/>
  <c r="E7" i="11" s="1"/>
  <c r="J45" i="11"/>
  <c r="D22" i="11" s="1"/>
  <c r="J44" i="11"/>
  <c r="D21" i="11" s="1"/>
  <c r="J43" i="11"/>
  <c r="D20" i="11" s="1"/>
  <c r="J42" i="11"/>
  <c r="D19" i="11" s="1"/>
  <c r="J41" i="11"/>
  <c r="D18" i="11" s="1"/>
  <c r="J40" i="11"/>
  <c r="D17" i="11" s="1"/>
  <c r="J39" i="11"/>
  <c r="D16" i="11" s="1"/>
  <c r="J38" i="11"/>
  <c r="D15" i="11" s="1"/>
  <c r="J37" i="11"/>
  <c r="D14" i="11" s="1"/>
  <c r="J36" i="11"/>
  <c r="D13" i="11" s="1"/>
  <c r="J35" i="11"/>
  <c r="D12" i="11" s="1"/>
  <c r="J34" i="11"/>
  <c r="D11" i="11" s="1"/>
  <c r="J33" i="11"/>
  <c r="J32" i="11"/>
  <c r="D9" i="11" s="1"/>
  <c r="J31" i="11"/>
  <c r="D8" i="11" s="1"/>
  <c r="J30" i="11"/>
  <c r="D7" i="11" s="1"/>
  <c r="G45" i="11"/>
  <c r="C22" i="11" s="1"/>
  <c r="G44" i="11"/>
  <c r="C21" i="11" s="1"/>
  <c r="G43" i="11"/>
  <c r="C20" i="11" s="1"/>
  <c r="G42" i="11"/>
  <c r="C19" i="11" s="1"/>
  <c r="G41" i="11"/>
  <c r="C18" i="11" s="1"/>
  <c r="G40" i="11"/>
  <c r="C17" i="11" s="1"/>
  <c r="G39" i="11"/>
  <c r="C16" i="11" s="1"/>
  <c r="G38" i="11"/>
  <c r="C15" i="11" s="1"/>
  <c r="G37" i="11"/>
  <c r="C14" i="11" s="1"/>
  <c r="G36" i="11"/>
  <c r="C13" i="11" s="1"/>
  <c r="G35" i="11"/>
  <c r="C12" i="11" s="1"/>
  <c r="G34" i="11"/>
  <c r="C11" i="11" s="1"/>
  <c r="G33" i="11"/>
  <c r="G32" i="11"/>
  <c r="C9" i="11" s="1"/>
  <c r="G31" i="11"/>
  <c r="C8" i="11" s="1"/>
  <c r="G30" i="11"/>
  <c r="C7" i="11" s="1"/>
  <c r="D45" i="11"/>
  <c r="D31" i="11"/>
  <c r="B8" i="11" s="1"/>
  <c r="D32" i="11"/>
  <c r="B9" i="11" s="1"/>
  <c r="D33" i="11"/>
  <c r="D34" i="11"/>
  <c r="B11" i="11" s="1"/>
  <c r="D35" i="11"/>
  <c r="B12" i="11" s="1"/>
  <c r="D36" i="11"/>
  <c r="B13" i="11" s="1"/>
  <c r="D37" i="11"/>
  <c r="B14" i="11" s="1"/>
  <c r="D38" i="11"/>
  <c r="B15" i="11" s="1"/>
  <c r="D39" i="11"/>
  <c r="B16" i="11" s="1"/>
  <c r="D40" i="11"/>
  <c r="B17" i="11" s="1"/>
  <c r="D41" i="11"/>
  <c r="B18" i="11" s="1"/>
  <c r="D42" i="11"/>
  <c r="B19" i="11" s="1"/>
  <c r="D43" i="11"/>
  <c r="B20" i="11" s="1"/>
  <c r="D44" i="11"/>
  <c r="B21" i="11" s="1"/>
  <c r="D30" i="11"/>
  <c r="B7" i="11" s="1"/>
  <c r="D46" i="11" l="1"/>
  <c r="B22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B46" i="11"/>
  <c r="D63" i="11"/>
  <c r="C64" i="11"/>
  <c r="C63" i="11"/>
  <c r="B64" i="11"/>
  <c r="D64" i="11"/>
  <c r="D71" i="11" l="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B63" i="11"/>
  <c r="B62" i="11"/>
</calcChain>
</file>

<file path=xl/sharedStrings.xml><?xml version="1.0" encoding="utf-8"?>
<sst xmlns="http://schemas.openxmlformats.org/spreadsheetml/2006/main" count="2378" uniqueCount="422">
  <si>
    <t>交通运输、仓储和邮政业</t>
  </si>
  <si>
    <t>建筑业</t>
  </si>
  <si>
    <t>批发和零售业</t>
  </si>
  <si>
    <t>制造业</t>
  </si>
  <si>
    <t>电力、热力、燃气及水生产和供应业</t>
  </si>
  <si>
    <t>住宿和餐饮业</t>
  </si>
  <si>
    <t>农、林、牧、渔业</t>
  </si>
  <si>
    <t>水利、环境和公共设施管理业</t>
  </si>
  <si>
    <t>房地产业</t>
  </si>
  <si>
    <r>
      <rPr>
        <sz val="9"/>
        <color theme="1"/>
        <rFont val="楷体"/>
        <family val="3"/>
        <charset val="134"/>
      </rPr>
      <t>项目</t>
    </r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</si>
  <si>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</si>
  <si>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不良率</t>
    </r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</si>
  <si>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</si>
  <si>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房地产业</t>
    </r>
  </si>
  <si>
    <r>
      <rPr>
        <sz val="9"/>
        <color theme="1"/>
        <rFont val="楷体"/>
        <family val="3"/>
        <charset val="134"/>
      </rPr>
      <t>建筑业</t>
    </r>
  </si>
  <si>
    <r>
      <rPr>
        <sz val="9"/>
        <color theme="1"/>
        <rFont val="楷体"/>
        <family val="3"/>
        <charset val="134"/>
      </rPr>
      <t>贴现</t>
    </r>
  </si>
  <si>
    <r>
      <rPr>
        <sz val="9"/>
        <color theme="1"/>
        <rFont val="楷体"/>
        <family val="3"/>
        <charset val="134"/>
      </rPr>
      <t>其他</t>
    </r>
  </si>
  <si>
    <r>
      <rPr>
        <sz val="9"/>
        <color theme="1"/>
        <rFont val="楷体"/>
        <family val="3"/>
        <charset val="134"/>
      </rPr>
      <t>发放贷款和垫款总额</t>
    </r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</si>
  <si>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</si>
  <si>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contrl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</si>
  <si>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</si>
  <si>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</si>
  <si>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</si>
  <si>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2014H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</si>
  <si>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</si>
  <si>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</si>
  <si>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</si>
  <si>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</si>
  <si>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</si>
  <si>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</si>
  <si>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</si>
  <si>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</si>
  <si>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</si>
  <si>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采矿业</t>
  </si>
  <si>
    <t>科教文卫</t>
  </si>
  <si>
    <t>其他</t>
  </si>
  <si>
    <r>
      <rPr>
        <sz val="9"/>
        <color theme="1"/>
        <rFont val="楷体"/>
        <family val="3"/>
        <charset val="134"/>
      </rPr>
      <t>批发和零售业</t>
    </r>
  </si>
  <si>
    <r>
      <rPr>
        <sz val="9"/>
        <color theme="1"/>
        <rFont val="楷体"/>
        <family val="3"/>
        <charset val="134"/>
      </rPr>
      <t>采矿业</t>
    </r>
  </si>
  <si>
    <t>-</t>
  </si>
  <si>
    <t>民生银行</t>
    <phoneticPr fontId="2" type="noConversion"/>
  </si>
  <si>
    <t>注：不良贷款金额一栏根据贷款余额和不良率手动计算</t>
    <phoneticPr fontId="2" type="noConversion"/>
  </si>
  <si>
    <t>金融业</t>
  </si>
  <si>
    <t>2014H</t>
  </si>
  <si>
    <t>2015H</t>
  </si>
  <si>
    <t>2016H</t>
  </si>
  <si>
    <t>2017H</t>
  </si>
  <si>
    <t>中信银行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</si>
  <si>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</si>
  <si>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租赁和商业服务</t>
  </si>
  <si>
    <t>制造业</t>
    <phoneticPr fontId="2" type="noConversion"/>
  </si>
  <si>
    <t>项目</t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</si>
  <si>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</si>
  <si>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2017H</t>
    <phoneticPr fontId="2" type="noConversion"/>
  </si>
  <si>
    <t>信息传输、软件和信息技术服务业</t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</si>
  <si>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</si>
  <si>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教育</t>
  </si>
  <si>
    <t>居民服务、修理和其他服务业</t>
  </si>
  <si>
    <t>文化、体育和娱乐业</t>
  </si>
  <si>
    <t>个人</t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</si>
  <si>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</si>
  <si>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>不良余额</t>
    <phoneticPr fontId="2" type="noConversion"/>
  </si>
  <si>
    <t>招商银行</t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</si>
  <si>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</si>
  <si>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</si>
  <si>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其他</t>
    <phoneticPr fontId="2" type="noConversion"/>
  </si>
  <si>
    <t>个人贷款</t>
  </si>
  <si>
    <t>兴业银行</t>
    <phoneticPr fontId="2" type="noConversion"/>
  </si>
  <si>
    <t>公共管理、社会保障和社会组织</t>
  </si>
  <si>
    <t>票据贴现</t>
  </si>
  <si>
    <r>
      <rPr>
        <sz val="9"/>
        <color theme="1"/>
        <rFont val="楷体"/>
        <family val="3"/>
        <charset val="134"/>
      </rPr>
      <t>交通运输、仓储和邮政业</t>
    </r>
  </si>
  <si>
    <r>
      <rPr>
        <sz val="9"/>
        <color theme="1"/>
        <rFont val="楷体"/>
        <family val="3"/>
        <charset val="134"/>
      </rPr>
      <t>金融业</t>
    </r>
  </si>
  <si>
    <r>
      <rPr>
        <sz val="9"/>
        <color theme="1"/>
        <rFont val="楷体"/>
        <family val="3"/>
        <charset val="134"/>
      </rPr>
      <t>农、林、牧、渔业</t>
    </r>
  </si>
  <si>
    <r>
      <rPr>
        <sz val="9"/>
        <color theme="1"/>
        <rFont val="楷体"/>
        <family val="3"/>
        <charset val="134"/>
      </rPr>
      <t>制造业</t>
    </r>
  </si>
  <si>
    <r>
      <rPr>
        <sz val="9"/>
        <color theme="1"/>
        <rFont val="楷体"/>
        <family val="3"/>
        <charset val="134"/>
      </rPr>
      <t>住宿和餐饮业</t>
    </r>
  </si>
  <si>
    <r>
      <rPr>
        <sz val="9"/>
        <color theme="1"/>
        <rFont val="楷体"/>
        <family val="3"/>
        <charset val="134"/>
      </rPr>
      <t>贷款和垫款总额</t>
    </r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</si>
  <si>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</si>
  <si>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</si>
  <si>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</si>
  <si>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</si>
  <si>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</si>
  <si>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</si>
  <si>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金融业</t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</si>
  <si>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</si>
  <si>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</si>
  <si>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</si>
  <si>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</si>
  <si>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</si>
  <si>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</si>
  <si>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</si>
  <si>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</si>
  <si>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</si>
  <si>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</si>
  <si>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</si>
  <si>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</si>
  <si>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</si>
  <si>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</si>
  <si>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</si>
  <si>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</si>
  <si>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</si>
  <si>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 xml:space="preserve">2009H </t>
    <phoneticPr fontId="2" type="noConversion"/>
  </si>
  <si>
    <t>2012H</t>
    <phoneticPr fontId="2" type="noConversion"/>
  </si>
  <si>
    <t>浦发银行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</si>
  <si>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</si>
  <si>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</si>
  <si>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</si>
  <si>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</si>
  <si>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</si>
  <si>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</si>
  <si>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</si>
  <si>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</si>
  <si>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</si>
  <si>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企业贷款</t>
  </si>
  <si>
    <t>银行承兑汇票贴现</t>
  </si>
  <si>
    <t>转贴现</t>
  </si>
  <si>
    <t>商业承兑汇票贴现</t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</si>
  <si>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</si>
  <si>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</si>
  <si>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</si>
  <si>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</si>
  <si>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</si>
  <si>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</si>
  <si>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</si>
  <si>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</si>
  <si>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</si>
  <si>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</si>
  <si>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</si>
  <si>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</si>
  <si>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</si>
  <si>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</si>
  <si>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 xml:space="preserve">2009H 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</si>
  <si>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</si>
  <si>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</si>
  <si>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</si>
  <si>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注：浦发银行行业不良贷款率只披露至2008年末</t>
    <phoneticPr fontId="2" type="noConversion"/>
  </si>
  <si>
    <t>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</si>
  <si>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未公布</t>
    </r>
    <r>
      <rPr>
        <sz val="9"/>
        <color theme="1"/>
        <rFont val="Times New Roman"/>
        <family val="1"/>
      </rPr>
      <t>13H</t>
    </r>
    <r>
      <rPr>
        <sz val="9"/>
        <color theme="1"/>
        <rFont val="楷体"/>
        <family val="3"/>
        <charset val="134"/>
      </rPr>
      <t>及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"/>
        <family val="3"/>
        <charset val="134"/>
      </rPr>
      <t>年以前的行业不良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</si>
  <si>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</si>
  <si>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</si>
  <si>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</si>
  <si>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</si>
  <si>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</si>
  <si>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</si>
  <si>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</si>
  <si>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</si>
  <si>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</si>
  <si>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</si>
  <si>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</si>
  <si>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</si>
  <si>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</si>
  <si>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</si>
  <si>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</si>
  <si>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</si>
  <si>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</si>
  <si>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</si>
  <si>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</si>
  <si>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</si>
  <si>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</si>
  <si>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 xml:space="preserve">2009H </t>
    <phoneticPr fontId="2" type="noConversion"/>
  </si>
  <si>
    <t>注：兴业银行不良贷款额度只披露至2008年末</t>
    <phoneticPr fontId="2" type="noConversion"/>
  </si>
  <si>
    <t>光大银行</t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</si>
  <si>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</si>
  <si>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</si>
  <si>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</si>
  <si>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</si>
  <si>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</si>
  <si>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</si>
  <si>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</si>
  <si>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</si>
  <si>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</si>
  <si>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</si>
  <si>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</si>
  <si>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</si>
  <si>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</si>
  <si>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</si>
  <si>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</si>
  <si>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</si>
  <si>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</si>
  <si>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</si>
  <si>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2013H</t>
    <phoneticPr fontId="2" type="noConversion"/>
  </si>
  <si>
    <t>注：光大银行不良贷款额度只披露至2011年末</t>
    <phoneticPr fontId="2" type="noConversion"/>
  </si>
  <si>
    <t>商业</t>
    <phoneticPr fontId="2" type="noConversion"/>
  </si>
  <si>
    <t>平安银行</t>
    <phoneticPr fontId="2" type="noConversion"/>
  </si>
  <si>
    <t>-</t>
    <phoneticPr fontId="2" type="noConversion"/>
  </si>
  <si>
    <t>-</t>
    <phoneticPr fontId="2" type="noConversion"/>
  </si>
  <si>
    <t>注：2008年中报未披露贷款迁移率</t>
    <phoneticPr fontId="2" type="noConversion"/>
  </si>
  <si>
    <t>行业不良率</t>
    <phoneticPr fontId="2" type="noConversion"/>
  </si>
  <si>
    <t>分行业不良率</t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</si>
  <si>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</si>
  <si>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t>票据贴现</t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</si>
  <si>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</si>
  <si>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</si>
  <si>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</si>
  <si>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</si>
  <si>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票据贴现</t>
    <phoneticPr fontId="2" type="noConversion"/>
  </si>
  <si>
    <t>contrl</t>
    <phoneticPr fontId="2" type="noConversion"/>
  </si>
  <si>
    <t xml:space="preserve"> </t>
    <phoneticPr fontId="2" type="noConversion"/>
  </si>
  <si>
    <t>注：2007A、2008H的不良贷款金额一栏根据贷款余额和不良率手动计算，可能存在小数位问题，稍有出入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</si>
  <si>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</si>
  <si>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</si>
  <si>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</si>
  <si>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</si>
  <si>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2013H</t>
    <phoneticPr fontId="2" type="noConversion"/>
  </si>
  <si>
    <t>2016H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</si>
  <si>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</si>
  <si>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</si>
  <si>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</si>
  <si>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</si>
  <si>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</si>
  <si>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</si>
  <si>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</si>
  <si>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</si>
  <si>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</si>
  <si>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</si>
  <si>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</si>
  <si>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</si>
  <si>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2016H</t>
    <phoneticPr fontId="2" type="noConversion"/>
  </si>
  <si>
    <t>2017H</t>
    <phoneticPr fontId="2" type="noConversion"/>
  </si>
  <si>
    <t>农业银行</t>
    <phoneticPr fontId="2" type="noConversion"/>
  </si>
  <si>
    <t>行业不良率</t>
    <phoneticPr fontId="2" type="noConversion"/>
  </si>
  <si>
    <t>分行业不良率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</si>
  <si>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</si>
  <si>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</si>
  <si>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</si>
  <si>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</si>
  <si>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t>制造业</t>
    <phoneticPr fontId="2" type="noConversion"/>
  </si>
  <si>
    <t>金融业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</si>
  <si>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</si>
  <si>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</si>
  <si>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</si>
  <si>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</si>
  <si>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不良率</t>
    </r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</si>
  <si>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</si>
  <si>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</si>
  <si>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</si>
  <si>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t>贷款迁徙率</t>
    <phoneticPr fontId="2" type="noConversion"/>
  </si>
  <si>
    <t>2014H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</si>
  <si>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</si>
  <si>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</si>
  <si>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</si>
  <si>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</si>
  <si>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</si>
  <si>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</si>
  <si>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</si>
  <si>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</si>
  <si>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</si>
  <si>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建设银行</t>
    <phoneticPr fontId="2" type="noConversion"/>
  </si>
  <si>
    <t>分行业不良率</t>
    <phoneticPr fontId="2" type="noConversion"/>
  </si>
  <si>
    <t>2013H</t>
    <phoneticPr fontId="2" type="noConversion"/>
  </si>
  <si>
    <t>2014H</t>
    <phoneticPr fontId="2" type="noConversion"/>
  </si>
  <si>
    <t>2017H</t>
    <phoneticPr fontId="2" type="noConversion"/>
  </si>
  <si>
    <t>制造业</t>
    <phoneticPr fontId="2" type="noConversion"/>
  </si>
  <si>
    <t>教育</t>
    <phoneticPr fontId="2" type="noConversion"/>
  </si>
  <si>
    <t>票据贴现</t>
    <phoneticPr fontId="2" type="noConversion"/>
  </si>
  <si>
    <t>海外和子公司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</si>
  <si>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</si>
  <si>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</si>
  <si>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</si>
  <si>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</si>
  <si>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8"/>
        <color theme="1"/>
        <rFont val="楷体"/>
        <family val="3"/>
        <charset val="134"/>
      </rPr>
      <t>贷款余额</t>
    </r>
    <phoneticPr fontId="2" type="noConversion"/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</si>
  <si>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</si>
  <si>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</si>
  <si>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t>贷款迁徙率</t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</si>
  <si>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</si>
  <si>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</si>
  <si>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</si>
  <si>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</si>
  <si>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2015H</t>
    <phoneticPr fontId="2" type="noConversion"/>
  </si>
  <si>
    <t>2016H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</si>
  <si>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</si>
  <si>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</si>
  <si>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</si>
  <si>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</si>
  <si>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</si>
  <si>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</si>
  <si>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2008H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</si>
  <si>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</si>
  <si>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</si>
  <si>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</si>
  <si>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工商银行</t>
    <phoneticPr fontId="2" type="noConversion"/>
  </si>
  <si>
    <t xml:space="preserve">     化工</t>
    <phoneticPr fontId="2" type="noConversion"/>
  </si>
  <si>
    <t xml:space="preserve">     机械</t>
    <phoneticPr fontId="2" type="noConversion"/>
  </si>
  <si>
    <t xml:space="preserve">     金属加工</t>
    <phoneticPr fontId="2" type="noConversion"/>
  </si>
  <si>
    <t xml:space="preserve">     纺织及服装</t>
    <phoneticPr fontId="2" type="noConversion"/>
  </si>
  <si>
    <t xml:space="preserve">     计算机、通信和其他电子设备</t>
    <phoneticPr fontId="2" type="noConversion"/>
  </si>
  <si>
    <t xml:space="preserve">     钢铁</t>
    <phoneticPr fontId="2" type="noConversion"/>
  </si>
  <si>
    <t xml:space="preserve">     交通运输设备</t>
    <phoneticPr fontId="2" type="noConversion"/>
  </si>
  <si>
    <t xml:space="preserve">     非金属矿物</t>
    <phoneticPr fontId="2" type="noConversion"/>
  </si>
  <si>
    <t xml:space="preserve">     石油加工、炼焦及核燃料</t>
    <phoneticPr fontId="2" type="noConversion"/>
  </si>
  <si>
    <t xml:space="preserve">     其他</t>
    <phoneticPr fontId="2" type="noConversion"/>
  </si>
  <si>
    <r>
      <rPr>
        <sz val="11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</si>
  <si>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11"/>
        <color theme="1"/>
        <rFont val="楷体"/>
        <family val="3"/>
        <charset val="134"/>
      </rPr>
      <t>单位：百万</t>
    </r>
    <phoneticPr fontId="2" type="noConversion"/>
  </si>
  <si>
    <r>
      <rPr>
        <sz val="11"/>
        <color theme="1"/>
        <rFont val="楷体"/>
        <family val="3"/>
        <charset val="134"/>
      </rPr>
      <t>项目</t>
    </r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</si>
  <si>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</si>
  <si>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</si>
  <si>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</si>
  <si>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贷款迁徙率</t>
    </r>
    <phoneticPr fontId="2" type="noConversion"/>
  </si>
  <si>
    <r>
      <rPr>
        <sz val="11"/>
        <color theme="1"/>
        <rFont val="楷体"/>
        <family val="3"/>
        <charset val="134"/>
      </rPr>
      <t>正常</t>
    </r>
    <phoneticPr fontId="2" type="noConversion"/>
  </si>
  <si>
    <r>
      <rPr>
        <sz val="11"/>
        <color theme="1"/>
        <rFont val="楷体"/>
        <family val="3"/>
        <charset val="134"/>
      </rPr>
      <t>关注</t>
    </r>
    <phoneticPr fontId="2" type="noConversion"/>
  </si>
  <si>
    <r>
      <rPr>
        <sz val="11"/>
        <color theme="1"/>
        <rFont val="楷体"/>
        <family val="3"/>
        <charset val="134"/>
      </rPr>
      <t>次级</t>
    </r>
    <phoneticPr fontId="2" type="noConversion"/>
  </si>
  <si>
    <r>
      <rPr>
        <sz val="11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</si>
  <si>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注：未披露</t>
    </r>
    <r>
      <rPr>
        <sz val="9"/>
        <color theme="1"/>
        <rFont val="Times New Roman"/>
        <family val="1"/>
      </rPr>
      <t>2008H</t>
    </r>
    <r>
      <rPr>
        <sz val="9"/>
        <color theme="1"/>
        <rFont val="楷体"/>
        <family val="3"/>
        <charset val="134"/>
      </rPr>
      <t>的贷款迁徙率</t>
    </r>
    <phoneticPr fontId="2" type="noConversion"/>
  </si>
  <si>
    <r>
      <rPr>
        <sz val="11"/>
        <color theme="1"/>
        <rFont val="楷体"/>
        <family val="3"/>
        <charset val="134"/>
      </rPr>
      <t>汇总表</t>
    </r>
    <phoneticPr fontId="2" type="noConversion"/>
  </si>
  <si>
    <t>输入：具体行业↓↓↓可自动更新</t>
    <phoneticPr fontId="2" type="noConversion"/>
  </si>
  <si>
    <t>2009H</t>
    <phoneticPr fontId="2" type="noConversion"/>
  </si>
  <si>
    <t>-</t>
    <phoneticPr fontId="2" type="noConversion"/>
  </si>
  <si>
    <t>分行业不良率</t>
    <phoneticPr fontId="2" type="noConversion"/>
  </si>
  <si>
    <t xml:space="preserve">2012H </t>
    <phoneticPr fontId="2" type="noConversion"/>
  </si>
  <si>
    <t>2010H</t>
    <phoneticPr fontId="2" type="noConversion"/>
  </si>
  <si>
    <t>2009H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</si>
  <si>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</si>
  <si>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</si>
  <si>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</si>
  <si>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</si>
  <si>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</si>
  <si>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分行业不良率</t>
    <phoneticPr fontId="2" type="noConversion"/>
  </si>
  <si>
    <t>2017H</t>
    <phoneticPr fontId="2" type="noConversion"/>
  </si>
  <si>
    <t>2012H</t>
    <phoneticPr fontId="2" type="noConversion"/>
  </si>
  <si>
    <t>分行业不良率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</si>
  <si>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</si>
  <si>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</si>
  <si>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</si>
  <si>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</si>
  <si>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2008H</t>
    <phoneticPr fontId="2" type="noConversion"/>
  </si>
  <si>
    <t>南京银行</t>
    <phoneticPr fontId="2" type="noConversion"/>
  </si>
  <si>
    <t>分行业不良率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</si>
  <si>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</si>
  <si>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</si>
  <si>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</si>
  <si>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主要行业贷款投向小计</t>
    <phoneticPr fontId="2" type="noConversion"/>
  </si>
  <si>
    <r>
      <rPr>
        <sz val="9"/>
        <color theme="1"/>
        <rFont val="楷体"/>
        <family val="3"/>
        <charset val="134"/>
      </rPr>
      <t>注：口径为母公司的不良率，</t>
    </r>
    <r>
      <rPr>
        <sz val="9"/>
        <color theme="1"/>
        <rFont val="Times New Roman"/>
        <family val="1"/>
      </rPr>
      <t>13A</t>
    </r>
    <r>
      <rPr>
        <sz val="9"/>
        <color theme="1"/>
        <rFont val="楷体"/>
        <family val="3"/>
        <charset val="134"/>
      </rPr>
      <t>之前没有公布行业不良率</t>
    </r>
    <phoneticPr fontId="2" type="noConversion"/>
  </si>
  <si>
    <t>注：不良贷款金额一栏根据贷款余额和不良率手动计算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</si>
  <si>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</si>
  <si>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</si>
  <si>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</si>
  <si>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</si>
  <si>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t>公共管理、社会保障和社会组织</t>
    <phoneticPr fontId="2" type="noConversion"/>
  </si>
  <si>
    <t>公共管理、社会保障和社会组织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</si>
  <si>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</si>
  <si>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</si>
  <si>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</si>
  <si>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列标签</t>
  </si>
  <si>
    <t>行标签</t>
  </si>
  <si>
    <t>(空白)</t>
  </si>
  <si>
    <t>总计</t>
  </si>
  <si>
    <t>发放贷款和垫款总额</t>
  </si>
  <si>
    <t>能源业</t>
  </si>
  <si>
    <t>商业</t>
  </si>
  <si>
    <t>贴现</t>
  </si>
  <si>
    <t>主要行业贷款投向小计</t>
  </si>
  <si>
    <t>页1</t>
  </si>
  <si>
    <t>(全部)</t>
  </si>
  <si>
    <t>求和项:值</t>
  </si>
  <si>
    <t>贷款余额</t>
    <phoneticPr fontId="2" type="noConversion"/>
  </si>
  <si>
    <r>
      <rPr>
        <sz val="9"/>
        <rFont val="楷体"/>
        <family val="3"/>
        <charset val="134"/>
      </rPr>
      <t>能源业</t>
    </r>
  </si>
  <si>
    <r>
      <rPr>
        <sz val="9"/>
        <rFont val="楷体"/>
        <family val="3"/>
        <charset val="134"/>
      </rPr>
      <t>商业</t>
    </r>
  </si>
  <si>
    <r>
      <rPr>
        <sz val="9"/>
        <rFont val="楷体"/>
        <family val="3"/>
        <charset val="134"/>
      </rPr>
      <t>房地产业</t>
    </r>
  </si>
  <si>
    <r>
      <rPr>
        <sz val="9"/>
        <rFont val="楷体"/>
        <family val="3"/>
        <charset val="134"/>
      </rPr>
      <t>建筑业</t>
    </r>
  </si>
  <si>
    <r>
      <rPr>
        <sz val="9"/>
        <rFont val="楷体"/>
        <family val="3"/>
        <charset val="134"/>
      </rPr>
      <t>贴现</t>
    </r>
  </si>
  <si>
    <r>
      <rPr>
        <sz val="9"/>
        <rFont val="楷体"/>
        <family val="3"/>
        <charset val="134"/>
      </rPr>
      <t>其他</t>
    </r>
  </si>
  <si>
    <r>
      <rPr>
        <b/>
        <sz val="9"/>
        <rFont val="楷体"/>
        <family val="3"/>
        <charset val="134"/>
      </rPr>
      <t>分行业不良贷款情况</t>
    </r>
    <phoneticPr fontId="2" type="noConversion"/>
  </si>
  <si>
    <r>
      <rPr>
        <sz val="9"/>
        <rFont val="楷体"/>
        <family val="3"/>
        <charset val="134"/>
      </rPr>
      <t>单位：百万</t>
    </r>
    <phoneticPr fontId="2" type="noConversion"/>
  </si>
  <si>
    <r>
      <rPr>
        <sz val="9"/>
        <rFont val="楷体"/>
        <family val="3"/>
        <charset val="134"/>
      </rPr>
      <t>项目</t>
    </r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</si>
  <si>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</si>
  <si>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</si>
  <si>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不良率</t>
    </r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</si>
  <si>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</si>
  <si>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</si>
  <si>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</si>
  <si>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</si>
  <si>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</si>
  <si>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注：不良贷款金额一栏根据贷款余额和不良率手动计算</t>
    </r>
    <phoneticPr fontId="2" type="noConversion"/>
  </si>
  <si>
    <r>
      <rPr>
        <sz val="9"/>
        <rFont val="楷体"/>
        <family val="3"/>
        <charset val="134"/>
      </rPr>
      <t>注：</t>
    </r>
    <r>
      <rPr>
        <sz val="9"/>
        <rFont val="Times New Roman"/>
        <family val="1"/>
      </rPr>
      <t>13</t>
    </r>
    <r>
      <rPr>
        <sz val="9"/>
        <rFont val="楷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楷体"/>
        <family val="3"/>
        <charset val="134"/>
      </rPr>
      <t>月以前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个人贷款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包括在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其他项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中</t>
    </r>
    <phoneticPr fontId="2" type="noConversion"/>
  </si>
  <si>
    <r>
      <rPr>
        <sz val="9"/>
        <rFont val="楷体"/>
        <family val="3"/>
        <charset val="134"/>
      </rPr>
      <t>贷款迁徙率</t>
    </r>
    <phoneticPr fontId="2" type="noConversion"/>
  </si>
  <si>
    <r>
      <rPr>
        <sz val="9"/>
        <rFont val="楷体"/>
        <family val="3"/>
        <charset val="134"/>
      </rPr>
      <t>正常</t>
    </r>
    <phoneticPr fontId="2" type="noConversion"/>
  </si>
  <si>
    <r>
      <rPr>
        <sz val="9"/>
        <rFont val="楷体"/>
        <family val="3"/>
        <charset val="134"/>
      </rPr>
      <t>关注</t>
    </r>
    <phoneticPr fontId="2" type="noConversion"/>
  </si>
  <si>
    <r>
      <rPr>
        <sz val="9"/>
        <rFont val="楷体"/>
        <family val="3"/>
        <charset val="134"/>
      </rPr>
      <t>次级</t>
    </r>
    <phoneticPr fontId="2" type="noConversion"/>
  </si>
  <si>
    <r>
      <rPr>
        <sz val="9"/>
        <rFont val="楷体"/>
        <family val="3"/>
        <charset val="134"/>
      </rPr>
      <t>可疑</t>
    </r>
    <phoneticPr fontId="2" type="noConversion"/>
  </si>
  <si>
    <t>贷款</t>
    <phoneticPr fontId="2" type="noConversion"/>
  </si>
  <si>
    <t>不良贷款</t>
  </si>
  <si>
    <t>不良贷款</t>
    <phoneticPr fontId="2" type="noConversion"/>
  </si>
  <si>
    <t>贷款总额</t>
  </si>
  <si>
    <t>贷款总额</t>
    <phoneticPr fontId="2" type="noConversion"/>
  </si>
  <si>
    <t>分行业贷款</t>
    <phoneticPr fontId="2" type="noConversion"/>
  </si>
  <si>
    <t>分行业不良</t>
    <phoneticPr fontId="2" type="noConversion"/>
  </si>
  <si>
    <t>分行业贷款总额</t>
    <phoneticPr fontId="2" type="noConversion"/>
  </si>
  <si>
    <t>分行业贷款不良</t>
    <phoneticPr fontId="2" type="noConversion"/>
  </si>
  <si>
    <t>分行业不良贷款</t>
    <phoneticPr fontId="2" type="noConversion"/>
  </si>
  <si>
    <t>分行业贷款总额</t>
    <phoneticPr fontId="2" type="noConversion"/>
  </si>
  <si>
    <t>分行业贷款不良</t>
    <phoneticPr fontId="2" type="noConversion"/>
  </si>
  <si>
    <t>分行业贷款总额</t>
    <phoneticPr fontId="2" type="noConversion"/>
  </si>
  <si>
    <t xml:space="preserve">     纺织及服装</t>
  </si>
  <si>
    <t xml:space="preserve">     非金属矿物</t>
  </si>
  <si>
    <t xml:space="preserve">     钢铁</t>
  </si>
  <si>
    <t xml:space="preserve">     化工</t>
  </si>
  <si>
    <t xml:space="preserve">     机械</t>
  </si>
  <si>
    <t xml:space="preserve">     计算机、通信和其他电子设备</t>
  </si>
  <si>
    <t xml:space="preserve">     交通运输设备</t>
  </si>
  <si>
    <t xml:space="preserve">     金属加工</t>
  </si>
  <si>
    <t xml:space="preserve">     其他</t>
  </si>
  <si>
    <t xml:space="preserve">     石油加工、炼焦及核燃料</t>
  </si>
  <si>
    <t>贷款和垫款总额</t>
  </si>
  <si>
    <t>公司贷款</t>
  </si>
  <si>
    <t>海外和子公司</t>
  </si>
  <si>
    <t>注：其他主要包括金融，农、林、牧、渔，住宿和餐饮，科教文卫等行业</t>
  </si>
  <si>
    <t>租赁和商业服务</t>
    <phoneticPr fontId="2" type="noConversion"/>
  </si>
  <si>
    <t>租赁和商业服务</t>
    <phoneticPr fontId="2" type="noConversion"/>
  </si>
  <si>
    <t>租赁和商业服务</t>
    <phoneticPr fontId="2" type="noConversion"/>
  </si>
  <si>
    <t>上市银行不良率</t>
    <phoneticPr fontId="2" type="noConversion"/>
  </si>
  <si>
    <t>上市银行贷款总额</t>
    <phoneticPr fontId="2" type="noConversion"/>
  </si>
  <si>
    <t>上市银行不良贷款</t>
    <phoneticPr fontId="2" type="noConversion"/>
  </si>
  <si>
    <t>不良贷款总额</t>
  </si>
  <si>
    <t>不良贷款总额</t>
    <phoneticPr fontId="2" type="noConversion"/>
  </si>
  <si>
    <t>国有行不良率</t>
    <phoneticPr fontId="2" type="noConversion"/>
  </si>
  <si>
    <t>贷款总额</t>
    <phoneticPr fontId="2" type="noConversion"/>
  </si>
  <si>
    <t>不良贷款</t>
    <phoneticPr fontId="2" type="noConversion"/>
  </si>
  <si>
    <t>不良率</t>
    <phoneticPr fontId="2" type="noConversion"/>
  </si>
  <si>
    <r>
      <t>11</t>
    </r>
    <r>
      <rPr>
        <sz val="11"/>
        <color theme="1"/>
        <rFont val="楷体"/>
        <family val="3"/>
        <charset val="134"/>
      </rPr>
      <t>家银行汇总不良率</t>
    </r>
    <phoneticPr fontId="2" type="noConversion"/>
  </si>
  <si>
    <r>
      <rPr>
        <sz val="11"/>
        <color theme="1"/>
        <rFont val="楷体"/>
        <family val="3"/>
        <charset val="134"/>
      </rPr>
      <t>股份行不良率</t>
    </r>
    <phoneticPr fontId="2" type="noConversion"/>
  </si>
  <si>
    <r>
      <rPr>
        <sz val="11"/>
        <color theme="1"/>
        <rFont val="楷体"/>
        <family val="3"/>
        <charset val="134"/>
      </rPr>
      <t>国有行不良率</t>
    </r>
    <phoneticPr fontId="2" type="noConversion"/>
  </si>
  <si>
    <t>国有大行</t>
    <phoneticPr fontId="2" type="noConversion"/>
  </si>
  <si>
    <t>股份行</t>
    <phoneticPr fontId="2" type="noConversion"/>
  </si>
  <si>
    <t>上市银行合计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</si>
</sst>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#,##0_ "/>
    <numFmt numFmtId="178" formatCode="0_);[Red]\(0\)"/>
    <numFmt numFmtId="179" formatCode="0.00_);[Red]\(0.00\)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0"/>
      <name val="Times New Roman"/>
      <family val="1"/>
    </font>
    <font>
      <b/>
      <sz val="9"/>
      <color theme="1"/>
      <name val="楷体"/>
      <family val="3"/>
      <charset val="134"/>
    </font>
    <font>
      <sz val="9"/>
      <color rgb="FFFF0000"/>
      <name val="楷体"/>
      <family val="3"/>
      <charset val="134"/>
    </font>
    <font>
      <sz val="9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9"/>
      <color rgb="FFFF0000"/>
      <name val="Times New Roman"/>
      <family val="1"/>
    </font>
    <font>
      <sz val="11"/>
      <color theme="1"/>
      <name val="楷体"/>
      <family val="3"/>
      <charset val="134"/>
    </font>
    <font>
      <sz val="9"/>
      <color rgb="FFFFFFFF"/>
      <name val="楷体"/>
      <family val="3"/>
      <charset val="134"/>
    </font>
    <font>
      <sz val="9"/>
      <color rgb="FFFFFFFF"/>
      <name val="Times New Roman"/>
      <family val="1"/>
    </font>
    <font>
      <sz val="8"/>
      <color rgb="FFFFFFFF"/>
      <name val="Times New Roman"/>
      <family val="1"/>
    </font>
    <font>
      <sz val="9"/>
      <name val="Times New Roman"/>
      <family val="1"/>
    </font>
    <font>
      <sz val="9"/>
      <color theme="0"/>
      <name val="楷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9"/>
      <name val="楷体"/>
      <family val="3"/>
      <charset val="134"/>
    </font>
    <font>
      <sz val="8"/>
      <name val="Times New Roman"/>
      <family val="1"/>
    </font>
    <font>
      <b/>
      <sz val="9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8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0" fontId="3" fillId="0" borderId="0" xfId="1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 applyFill="1" applyBorder="1">
      <alignment vertical="center"/>
    </xf>
    <xf numFmtId="3" fontId="3" fillId="0" borderId="0" xfId="0" applyNumberFormat="1" applyFont="1" applyFill="1" applyBorder="1">
      <alignment vertical="center"/>
    </xf>
    <xf numFmtId="1" fontId="3" fillId="0" borderId="0" xfId="0" applyNumberFormat="1" applyFont="1" applyFill="1" applyBorder="1">
      <alignment vertical="center"/>
    </xf>
    <xf numFmtId="3" fontId="3" fillId="0" borderId="6" xfId="0" applyNumberFormat="1" applyFont="1" applyFill="1" applyBorder="1">
      <alignment vertical="center"/>
    </xf>
    <xf numFmtId="10" fontId="3" fillId="0" borderId="7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10" fontId="3" fillId="0" borderId="0" xfId="1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4" fontId="3" fillId="0" borderId="9" xfId="0" applyNumberFormat="1" applyFont="1" applyFill="1" applyBorder="1">
      <alignment vertical="center"/>
    </xf>
    <xf numFmtId="14" fontId="3" fillId="0" borderId="10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3" fontId="3" fillId="0" borderId="9" xfId="0" applyNumberFormat="1" applyFont="1" applyFill="1" applyBorder="1">
      <alignment vertical="center"/>
    </xf>
    <xf numFmtId="1" fontId="3" fillId="0" borderId="10" xfId="0" applyNumberFormat="1" applyFont="1" applyFill="1" applyBorder="1">
      <alignment vertical="center"/>
    </xf>
    <xf numFmtId="10" fontId="3" fillId="0" borderId="11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10" fontId="3" fillId="0" borderId="10" xfId="1" applyNumberFormat="1" applyFont="1" applyFill="1" applyBorder="1">
      <alignment vertical="center"/>
    </xf>
    <xf numFmtId="3" fontId="3" fillId="0" borderId="10" xfId="0" applyNumberFormat="1" applyFont="1" applyFill="1" applyBorder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4" fontId="3" fillId="0" borderId="7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right" vertical="center"/>
    </xf>
    <xf numFmtId="0" fontId="3" fillId="0" borderId="1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3" xfId="0" applyFont="1" applyFill="1" applyBorder="1">
      <alignment vertical="center"/>
    </xf>
    <xf numFmtId="10" fontId="3" fillId="0" borderId="7" xfId="1" applyNumberFormat="1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0" fontId="3" fillId="0" borderId="5" xfId="1" applyNumberFormat="1" applyFont="1" applyFill="1" applyBorder="1">
      <alignment vertical="center"/>
    </xf>
    <xf numFmtId="10" fontId="3" fillId="0" borderId="8" xfId="1" applyNumberFormat="1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178" fontId="3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14" fontId="5" fillId="0" borderId="1" xfId="0" applyNumberFormat="1" applyFont="1" applyFill="1" applyBorder="1">
      <alignment vertical="center"/>
    </xf>
    <xf numFmtId="14" fontId="10" fillId="0" borderId="9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10" fillId="0" borderId="6" xfId="0" applyNumberFormat="1" applyFont="1" applyFill="1" applyBorder="1">
      <alignment vertical="center"/>
    </xf>
    <xf numFmtId="1" fontId="10" fillId="0" borderId="0" xfId="0" applyNumberFormat="1" applyFont="1" applyFill="1" applyBorder="1">
      <alignment vertical="center"/>
    </xf>
    <xf numFmtId="178" fontId="3" fillId="0" borderId="6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3" fontId="3" fillId="0" borderId="12" xfId="0" applyNumberFormat="1" applyFont="1" applyFill="1" applyBorder="1">
      <alignment vertical="center"/>
    </xf>
    <xf numFmtId="3" fontId="3" fillId="0" borderId="5" xfId="0" applyNumberFormat="1" applyFont="1" applyFill="1" applyBorder="1">
      <alignment vertical="center"/>
    </xf>
    <xf numFmtId="10" fontId="3" fillId="0" borderId="11" xfId="1" applyNumberFormat="1" applyFont="1" applyFill="1" applyBorder="1">
      <alignment vertical="center"/>
    </xf>
    <xf numFmtId="3" fontId="10" fillId="0" borderId="10" xfId="0" applyNumberFormat="1" applyFont="1" applyBorder="1">
      <alignment vertical="center"/>
    </xf>
    <xf numFmtId="178" fontId="3" fillId="0" borderId="9" xfId="0" applyNumberFormat="1" applyFont="1" applyFill="1" applyBorder="1">
      <alignment vertical="center"/>
    </xf>
    <xf numFmtId="0" fontId="10" fillId="0" borderId="10" xfId="0" applyNumberFormat="1" applyFont="1" applyFill="1" applyBorder="1" applyAlignment="1">
      <alignment horizontal="right" vertical="center"/>
    </xf>
    <xf numFmtId="14" fontId="10" fillId="0" borderId="0" xfId="0" applyNumberFormat="1" applyFont="1" applyFill="1" applyBorder="1">
      <alignment vertical="center"/>
    </xf>
    <xf numFmtId="10" fontId="10" fillId="0" borderId="0" xfId="1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0" fontId="10" fillId="0" borderId="5" xfId="1" applyNumberFormat="1" applyFont="1" applyFill="1" applyBorder="1">
      <alignment vertical="center"/>
    </xf>
    <xf numFmtId="0" fontId="5" fillId="3" borderId="0" xfId="0" applyFont="1" applyFill="1">
      <alignment vertical="center"/>
    </xf>
    <xf numFmtId="2" fontId="3" fillId="0" borderId="0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4" fontId="3" fillId="0" borderId="1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Fill="1">
      <alignment vertical="center"/>
    </xf>
    <xf numFmtId="3" fontId="3" fillId="0" borderId="13" xfId="0" applyNumberFormat="1" applyFont="1" applyBorder="1">
      <alignment vertical="center"/>
    </xf>
    <xf numFmtId="3" fontId="3" fillId="0" borderId="6" xfId="0" applyNumberFormat="1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4" xfId="0" applyNumberFormat="1" applyFont="1" applyBorder="1">
      <alignment vertical="center"/>
    </xf>
    <xf numFmtId="10" fontId="3" fillId="0" borderId="15" xfId="1" applyNumberFormat="1" applyFont="1" applyFill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178" fontId="3" fillId="0" borderId="12" xfId="0" applyNumberFormat="1" applyFont="1" applyFill="1" applyBorder="1">
      <alignment vertical="center"/>
    </xf>
    <xf numFmtId="178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3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right" vertical="center"/>
    </xf>
    <xf numFmtId="10" fontId="3" fillId="0" borderId="7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178" fontId="3" fillId="0" borderId="13" xfId="0" applyNumberFormat="1" applyFont="1" applyBorder="1">
      <alignment vertical="center"/>
    </xf>
    <xf numFmtId="178" fontId="3" fillId="0" borderId="14" xfId="2" applyNumberFormat="1" applyFont="1" applyBorder="1">
      <alignment vertical="center"/>
    </xf>
    <xf numFmtId="10" fontId="3" fillId="0" borderId="15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0" xfId="2" applyNumberFormat="1" applyFont="1" applyBorder="1">
      <alignment vertical="center"/>
    </xf>
    <xf numFmtId="10" fontId="3" fillId="0" borderId="7" xfId="0" applyNumberFormat="1" applyFont="1" applyBorder="1">
      <alignment vertical="center"/>
    </xf>
    <xf numFmtId="178" fontId="3" fillId="4" borderId="0" xfId="2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8" fontId="3" fillId="0" borderId="10" xfId="2" applyNumberFormat="1" applyFont="1" applyBorder="1">
      <alignment vertical="center"/>
    </xf>
    <xf numFmtId="10" fontId="3" fillId="0" borderId="11" xfId="0" applyNumberFormat="1" applyFont="1" applyBorder="1">
      <alignment vertical="center"/>
    </xf>
    <xf numFmtId="0" fontId="12" fillId="0" borderId="0" xfId="0" applyFont="1" applyFill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0" borderId="10" xfId="0" applyNumberFormat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1" fontId="3" fillId="0" borderId="0" xfId="0" applyNumberFormat="1" applyFont="1" applyFill="1">
      <alignment vertical="center"/>
    </xf>
    <xf numFmtId="14" fontId="5" fillId="0" borderId="0" xfId="0" applyNumberFormat="1" applyFont="1" applyFill="1" applyBorder="1">
      <alignment vertical="center"/>
    </xf>
    <xf numFmtId="0" fontId="3" fillId="0" borderId="0" xfId="1" applyNumberFormat="1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9" xfId="0" applyNumberFormat="1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wrapText="1"/>
    </xf>
    <xf numFmtId="10" fontId="3" fillId="0" borderId="13" xfId="1" applyNumberFormat="1" applyFont="1" applyFill="1" applyBorder="1">
      <alignment vertical="center"/>
    </xf>
    <xf numFmtId="10" fontId="3" fillId="0" borderId="14" xfId="1" applyNumberFormat="1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0" fontId="3" fillId="0" borderId="12" xfId="1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0" fontId="3" fillId="0" borderId="9" xfId="1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178" fontId="15" fillId="0" borderId="0" xfId="0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17" fillId="0" borderId="0" xfId="0" applyFont="1" applyFill="1" applyAlignment="1">
      <alignment horizontal="center" vertical="center"/>
    </xf>
    <xf numFmtId="9" fontId="3" fillId="0" borderId="0" xfId="1" applyFont="1" applyFill="1">
      <alignment vertical="center"/>
    </xf>
    <xf numFmtId="10" fontId="3" fillId="0" borderId="14" xfId="1" applyNumberFormat="1" applyFont="1" applyFill="1" applyBorder="1" applyAlignment="1">
      <alignment horizontal="right" vertical="center"/>
    </xf>
    <xf numFmtId="10" fontId="3" fillId="0" borderId="15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10" fontId="3" fillId="0" borderId="7" xfId="1" applyNumberFormat="1" applyFont="1" applyFill="1" applyBorder="1" applyAlignment="1">
      <alignment horizontal="right" vertical="center"/>
    </xf>
    <xf numFmtId="14" fontId="5" fillId="0" borderId="4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14" xfId="0" applyNumberFormat="1" applyFont="1" applyFill="1" applyBorder="1" applyAlignment="1">
      <alignment horizontal="right" vertical="center"/>
    </xf>
    <xf numFmtId="0" fontId="10" fillId="0" borderId="14" xfId="0" applyNumberFormat="1" applyFont="1" applyFill="1" applyBorder="1" applyAlignment="1">
      <alignment horizontal="right" vertical="center"/>
    </xf>
    <xf numFmtId="0" fontId="3" fillId="0" borderId="15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7" fillId="0" borderId="9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3" fillId="0" borderId="13" xfId="0" applyNumberFormat="1" applyFont="1" applyFill="1" applyBorder="1" applyAlignment="1">
      <alignment horizontal="right" vertical="center"/>
    </xf>
    <xf numFmtId="0" fontId="3" fillId="0" borderId="10" xfId="0" applyFont="1" applyFill="1" applyBorder="1">
      <alignment vertical="center"/>
    </xf>
    <xf numFmtId="0" fontId="9" fillId="0" borderId="13" xfId="0" applyFont="1" applyFill="1" applyBorder="1" applyAlignment="1">
      <alignment vertical="center" wrapText="1"/>
    </xf>
    <xf numFmtId="10" fontId="3" fillId="0" borderId="9" xfId="0" applyNumberFormat="1" applyFont="1" applyFill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10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0" fontId="3" fillId="0" borderId="13" xfId="1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 applyAlignment="1">
      <alignment horizontal="right" vertical="center"/>
    </xf>
    <xf numFmtId="10" fontId="3" fillId="0" borderId="9" xfId="1" applyNumberFormat="1" applyFont="1" applyFill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right" vertical="center"/>
    </xf>
    <xf numFmtId="0" fontId="18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1" applyNumberFormat="1" applyFont="1" applyFill="1">
      <alignment vertical="center"/>
    </xf>
    <xf numFmtId="10" fontId="6" fillId="0" borderId="0" xfId="1" applyNumberFormat="1" applyFont="1" applyFill="1">
      <alignment vertical="center"/>
    </xf>
    <xf numFmtId="178" fontId="6" fillId="0" borderId="0" xfId="0" applyNumberFormat="1" applyFont="1" applyFill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1" fontId="3" fillId="0" borderId="10" xfId="0" applyNumberFormat="1" applyFont="1" applyFill="1" applyBorder="1" applyAlignment="1">
      <alignment horizontal="right" vertical="center"/>
    </xf>
    <xf numFmtId="10" fontId="3" fillId="0" borderId="11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179" fontId="3" fillId="0" borderId="0" xfId="1" applyNumberFormat="1" applyFont="1" applyFill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5" borderId="0" xfId="0" applyFont="1" applyFill="1">
      <alignment vertical="center"/>
    </xf>
    <xf numFmtId="14" fontId="19" fillId="5" borderId="16" xfId="0" applyNumberFormat="1" applyFont="1" applyFill="1" applyBorder="1">
      <alignment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7" xfId="0" applyNumberFormat="1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1" xfId="0" applyFont="1" applyFill="1" applyBorder="1">
      <alignment vertical="center"/>
    </xf>
    <xf numFmtId="0" fontId="17" fillId="0" borderId="9" xfId="0" applyFont="1" applyFill="1" applyBorder="1">
      <alignment vertical="center"/>
    </xf>
    <xf numFmtId="0" fontId="17" fillId="0" borderId="10" xfId="0" applyFont="1" applyFill="1" applyBorder="1" applyAlignment="1">
      <alignment horizontal="right" vertical="center"/>
    </xf>
    <xf numFmtId="0" fontId="17" fillId="0" borderId="10" xfId="0" applyFont="1" applyFill="1" applyBorder="1">
      <alignment vertical="center"/>
    </xf>
    <xf numFmtId="0" fontId="17" fillId="0" borderId="14" xfId="0" applyNumberFormat="1" applyFont="1" applyFill="1" applyBorder="1" applyAlignment="1">
      <alignment horizontal="right" vertical="center"/>
    </xf>
    <xf numFmtId="0" fontId="21" fillId="0" borderId="14" xfId="0" applyNumberFormat="1" applyFont="1" applyFill="1" applyBorder="1" applyAlignment="1">
      <alignment horizontal="right" vertical="center"/>
    </xf>
    <xf numFmtId="0" fontId="17" fillId="0" borderId="15" xfId="0" applyNumberFormat="1" applyFont="1" applyFill="1" applyBorder="1" applyAlignment="1">
      <alignment horizontal="right" vertical="center"/>
    </xf>
    <xf numFmtId="0" fontId="17" fillId="0" borderId="6" xfId="0" applyFont="1" applyFill="1" applyBorder="1">
      <alignment vertical="center"/>
    </xf>
    <xf numFmtId="10" fontId="17" fillId="0" borderId="14" xfId="1" applyNumberFormat="1" applyFont="1" applyFill="1" applyBorder="1">
      <alignment vertical="center"/>
    </xf>
    <xf numFmtId="10" fontId="17" fillId="0" borderId="15" xfId="1" applyNumberFormat="1" applyFont="1" applyFill="1" applyBorder="1">
      <alignment vertical="center"/>
    </xf>
    <xf numFmtId="10" fontId="17" fillId="0" borderId="6" xfId="0" applyNumberFormat="1" applyFont="1" applyFill="1" applyBorder="1">
      <alignment vertical="center"/>
    </xf>
    <xf numFmtId="10" fontId="17" fillId="0" borderId="0" xfId="0" applyNumberFormat="1" applyFont="1" applyFill="1" applyBorder="1">
      <alignment vertical="center"/>
    </xf>
    <xf numFmtId="10" fontId="17" fillId="0" borderId="0" xfId="1" applyNumberFormat="1" applyFont="1" applyFill="1" applyBorder="1">
      <alignment vertical="center"/>
    </xf>
    <xf numFmtId="10" fontId="17" fillId="0" borderId="7" xfId="1" applyNumberFormat="1" applyFont="1" applyFill="1" applyBorder="1">
      <alignment vertical="center"/>
    </xf>
    <xf numFmtId="10" fontId="17" fillId="0" borderId="12" xfId="0" applyNumberFormat="1" applyFont="1" applyFill="1" applyBorder="1">
      <alignment vertical="center"/>
    </xf>
    <xf numFmtId="10" fontId="17" fillId="0" borderId="5" xfId="0" applyNumberFormat="1" applyFont="1" applyFill="1" applyBorder="1">
      <alignment vertical="center"/>
    </xf>
    <xf numFmtId="10" fontId="17" fillId="0" borderId="9" xfId="0" applyNumberFormat="1" applyFont="1" applyFill="1" applyBorder="1">
      <alignment vertical="center"/>
    </xf>
    <xf numFmtId="10" fontId="17" fillId="0" borderId="10" xfId="0" applyNumberFormat="1" applyFont="1" applyFill="1" applyBorder="1">
      <alignment vertical="center"/>
    </xf>
    <xf numFmtId="10" fontId="17" fillId="0" borderId="10" xfId="1" applyNumberFormat="1" applyFont="1" applyFill="1" applyBorder="1">
      <alignment vertical="center"/>
    </xf>
    <xf numFmtId="10" fontId="17" fillId="0" borderId="11" xfId="1" applyNumberFormat="1" applyFont="1" applyFill="1" applyBorder="1">
      <alignment vertical="center"/>
    </xf>
    <xf numFmtId="0" fontId="22" fillId="0" borderId="0" xfId="0" applyFont="1" applyFill="1">
      <alignment vertical="center"/>
    </xf>
    <xf numFmtId="14" fontId="17" fillId="0" borderId="1" xfId="0" applyNumberFormat="1" applyFont="1" applyFill="1" applyBorder="1">
      <alignment vertical="center"/>
    </xf>
    <xf numFmtId="14" fontId="17" fillId="0" borderId="9" xfId="0" applyNumberFormat="1" applyFont="1" applyFill="1" applyBorder="1">
      <alignment vertical="center"/>
    </xf>
    <xf numFmtId="14" fontId="17" fillId="0" borderId="10" xfId="0" applyNumberFormat="1" applyFont="1" applyFill="1" applyBorder="1">
      <alignment vertical="center"/>
    </xf>
    <xf numFmtId="14" fontId="17" fillId="0" borderId="0" xfId="0" applyNumberFormat="1" applyFont="1" applyFill="1">
      <alignment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9" xfId="0" applyFont="1" applyFill="1" applyBorder="1" applyAlignment="1">
      <alignment horizontal="right" vertical="center"/>
    </xf>
    <xf numFmtId="0" fontId="17" fillId="0" borderId="11" xfId="0" applyFont="1" applyFill="1" applyBorder="1" applyAlignment="1">
      <alignment horizontal="right" vertical="center"/>
    </xf>
    <xf numFmtId="0" fontId="17" fillId="0" borderId="3" xfId="0" applyFont="1" applyFill="1" applyBorder="1">
      <alignment vertical="center"/>
    </xf>
    <xf numFmtId="3" fontId="17" fillId="0" borderId="6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7" xfId="0" applyNumberFormat="1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7" fillId="0" borderId="6" xfId="0" applyNumberFormat="1" applyFont="1" applyFill="1" applyBorder="1">
      <alignment vertical="center"/>
    </xf>
    <xf numFmtId="3" fontId="17" fillId="0" borderId="0" xfId="0" applyNumberFormat="1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3" fontId="17" fillId="0" borderId="9" xfId="0" applyNumberFormat="1" applyFont="1" applyFill="1" applyBorder="1">
      <alignment vertical="center"/>
    </xf>
    <xf numFmtId="1" fontId="17" fillId="0" borderId="10" xfId="0" applyNumberFormat="1" applyFont="1" applyFill="1" applyBorder="1">
      <alignment vertical="center"/>
    </xf>
    <xf numFmtId="10" fontId="17" fillId="0" borderId="11" xfId="0" applyNumberFormat="1" applyFont="1" applyFill="1" applyBorder="1">
      <alignment vertical="center"/>
    </xf>
    <xf numFmtId="0" fontId="17" fillId="0" borderId="9" xfId="0" applyNumberFormat="1" applyFont="1" applyFill="1" applyBorder="1">
      <alignment vertical="center"/>
    </xf>
    <xf numFmtId="3" fontId="17" fillId="0" borderId="10" xfId="0" applyNumberFormat="1" applyFont="1" applyFill="1" applyBorder="1">
      <alignment vertical="center"/>
    </xf>
    <xf numFmtId="3" fontId="17" fillId="0" borderId="0" xfId="0" applyNumberFormat="1" applyFont="1" applyFill="1">
      <alignment vertical="center"/>
    </xf>
    <xf numFmtId="177" fontId="17" fillId="0" borderId="0" xfId="0" applyNumberFormat="1" applyFont="1" applyFill="1">
      <alignment vertical="center"/>
    </xf>
    <xf numFmtId="0" fontId="17" fillId="0" borderId="10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14" fontId="17" fillId="0" borderId="7" xfId="0" applyNumberFormat="1" applyFont="1" applyFill="1" applyBorder="1">
      <alignment vertical="center"/>
    </xf>
    <xf numFmtId="14" fontId="17" fillId="0" borderId="0" xfId="0" applyNumberFormat="1" applyFont="1" applyFill="1" applyBorder="1">
      <alignment vertical="center"/>
    </xf>
    <xf numFmtId="0" fontId="17" fillId="0" borderId="4" xfId="0" applyFont="1" applyFill="1" applyBorder="1">
      <alignment vertical="center"/>
    </xf>
    <xf numFmtId="10" fontId="17" fillId="0" borderId="5" xfId="1" applyNumberFormat="1" applyFont="1" applyFill="1" applyBorder="1">
      <alignment vertical="center"/>
    </xf>
    <xf numFmtId="10" fontId="17" fillId="0" borderId="8" xfId="1" applyNumberFormat="1" applyFont="1" applyFill="1" applyBorder="1">
      <alignment vertical="center"/>
    </xf>
    <xf numFmtId="0" fontId="17" fillId="3" borderId="0" xfId="0" applyFont="1" applyFill="1">
      <alignment vertical="center"/>
    </xf>
    <xf numFmtId="0" fontId="9" fillId="2" borderId="0" xfId="0" applyFont="1" applyFill="1">
      <alignment vertical="center"/>
    </xf>
    <xf numFmtId="176" fontId="17" fillId="0" borderId="0" xfId="0" applyNumberFormat="1" applyFont="1" applyFill="1">
      <alignment vertical="center"/>
    </xf>
    <xf numFmtId="10" fontId="17" fillId="0" borderId="0" xfId="1" applyNumberFormat="1" applyFont="1" applyFill="1">
      <alignment vertical="center"/>
    </xf>
    <xf numFmtId="0" fontId="17" fillId="0" borderId="0" xfId="0" applyFont="1" applyFill="1" applyAlignment="1">
      <alignment horizontal="right" vertical="center"/>
    </xf>
    <xf numFmtId="1" fontId="17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9" fillId="0" borderId="0" xfId="0" applyFo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0" fontId="23" fillId="0" borderId="0" xfId="0" applyFont="1" applyFill="1">
      <alignment vertical="center"/>
    </xf>
    <xf numFmtId="179" fontId="3" fillId="0" borderId="13" xfId="1" applyNumberFormat="1" applyFont="1" applyFill="1" applyBorder="1">
      <alignment vertical="center"/>
    </xf>
    <xf numFmtId="14" fontId="3" fillId="0" borderId="13" xfId="0" applyNumberFormat="1" applyFont="1" applyFill="1" applyBorder="1" applyAlignment="1">
      <alignment horizontal="right" vertical="center"/>
    </xf>
    <xf numFmtId="14" fontId="3" fillId="0" borderId="10" xfId="0" applyNumberFormat="1" applyFont="1" applyFill="1" applyBorder="1" applyAlignment="1">
      <alignment horizontal="right" vertical="center"/>
    </xf>
    <xf numFmtId="14" fontId="10" fillId="0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4" xfId="0" applyNumberFormat="1" applyFont="1" applyFill="1" applyBorder="1" applyAlignment="1">
      <alignment horizontal="right" vertical="center"/>
    </xf>
    <xf numFmtId="179" fontId="3" fillId="0" borderId="14" xfId="1" applyNumberFormat="1" applyFont="1" applyFill="1" applyBorder="1">
      <alignment vertical="center"/>
    </xf>
    <xf numFmtId="14" fontId="3" fillId="0" borderId="9" xfId="0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24" fillId="0" borderId="0" xfId="0" applyFont="1">
      <alignment vertical="center"/>
    </xf>
    <xf numFmtId="14" fontId="24" fillId="0" borderId="0" xfId="0" applyNumberFormat="1" applyFont="1">
      <alignment vertical="center"/>
    </xf>
    <xf numFmtId="10" fontId="24" fillId="0" borderId="0" xfId="1" applyNumberFormat="1" applyFont="1">
      <alignment vertical="center"/>
    </xf>
    <xf numFmtId="10" fontId="24" fillId="0" borderId="0" xfId="0" applyNumberFormat="1" applyFont="1">
      <alignment vertical="center"/>
    </xf>
    <xf numFmtId="0" fontId="19" fillId="5" borderId="0" xfId="0" applyFont="1" applyFill="1" applyBorder="1" applyAlignment="1">
      <alignment horizontal="left" vertical="center"/>
    </xf>
    <xf numFmtId="0" fontId="19" fillId="5" borderId="0" xfId="0" applyNumberFormat="1" applyFont="1" applyFill="1" applyBorder="1">
      <alignment vertical="center"/>
    </xf>
    <xf numFmtId="0" fontId="24" fillId="3" borderId="0" xfId="0" applyFont="1" applyFill="1">
      <alignment vertical="center"/>
    </xf>
    <xf numFmtId="14" fontId="24" fillId="3" borderId="0" xfId="0" applyNumberFormat="1" applyFont="1" applyFill="1">
      <alignment vertical="center"/>
    </xf>
    <xf numFmtId="0" fontId="25" fillId="0" borderId="0" xfId="0" applyFont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42825896762903"/>
          <c:y val="4.6296296296296294E-2"/>
          <c:w val="0.86601618547681536"/>
          <c:h val="0.643873213764946"/>
        </c:manualLayout>
      </c:layout>
      <c:lineChart>
        <c:grouping val="standard"/>
        <c:varyColors val="0"/>
        <c:ser>
          <c:idx val="0"/>
          <c:order val="0"/>
          <c:tx>
            <c:strRef>
              <c:f>OUTPUT!$B$115</c:f>
              <c:strCache>
                <c:ptCount val="1"/>
                <c:pt idx="0">
                  <c:v>国有大行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OUTPUT!$C$115:$V$115</c:f>
              <c:numCache>
                <c:formatCode>0.00%</c:formatCode>
                <c:ptCount val="20"/>
                <c:pt idx="0">
                  <c:v>3.0283409970665007E-2</c:v>
                </c:pt>
                <c:pt idx="1">
                  <c:v>2.5878134047975381E-2</c:v>
                </c:pt>
                <c:pt idx="2">
                  <c:v>2.5281470184904616E-2</c:v>
                </c:pt>
                <c:pt idx="3">
                  <c:v>1.9651803177538302E-2</c:v>
                </c:pt>
                <c:pt idx="4">
                  <c:v>2.1941726082792382E-2</c:v>
                </c:pt>
                <c:pt idx="5">
                  <c:v>1.7428427692591623E-2</c:v>
                </c:pt>
                <c:pt idx="6">
                  <c:v>1.5430030309537955E-2</c:v>
                </c:pt>
                <c:pt idx="7">
                  <c:v>1.3347361933681471E-2</c:v>
                </c:pt>
                <c:pt idx="8">
                  <c:v>1.3161855114508814E-2</c:v>
                </c:pt>
                <c:pt idx="9">
                  <c:v>1.2012946000718986E-2</c:v>
                </c:pt>
                <c:pt idx="10">
                  <c:v>1.1556504262885592E-2</c:v>
                </c:pt>
                <c:pt idx="11">
                  <c:v>1.1409758773985009E-2</c:v>
                </c:pt>
                <c:pt idx="12">
                  <c:v>1.152570039710781E-2</c:v>
                </c:pt>
                <c:pt idx="13">
                  <c:v>1.1959803937984455E-2</c:v>
                </c:pt>
                <c:pt idx="14">
                  <c:v>1.4271056703993553E-2</c:v>
                </c:pt>
                <c:pt idx="15">
                  <c:v>1.7502828044175162E-2</c:v>
                </c:pt>
                <c:pt idx="16">
                  <c:v>2.0779075189970124E-2</c:v>
                </c:pt>
                <c:pt idx="17">
                  <c:v>2.134436394241335E-2</c:v>
                </c:pt>
                <c:pt idx="18">
                  <c:v>2.1623217979967316E-2</c:v>
                </c:pt>
                <c:pt idx="19">
                  <c:v>2.0620820154481231E-2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BF-4119-A3CA-440FB34849E0}"/>
            </c:ext>
          </c:extLst>
        </c:ser>
        <c:ser>
          <c:idx val="1"/>
          <c:order val="1"/>
          <c:tx>
            <c:strRef>
              <c:f>OUTPUT!$B$116</c:f>
              <c:strCache>
                <c:ptCount val="1"/>
                <c:pt idx="0">
                  <c:v>股份行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OUTPUT!$C$116:$V$116</c:f>
              <c:numCache>
                <c:formatCode>0.00%</c:formatCode>
                <c:ptCount val="20"/>
                <c:pt idx="0">
                  <c:v>2.2679032567662679E-2</c:v>
                </c:pt>
                <c:pt idx="1">
                  <c:v>1.9472368477235429E-2</c:v>
                </c:pt>
                <c:pt idx="2">
                  <c:v>1.1355843743844561E-2</c:v>
                </c:pt>
                <c:pt idx="3">
                  <c:v>8.9696329610311296E-3</c:v>
                </c:pt>
                <c:pt idx="4">
                  <c:v>8.1022326390451718E-3</c:v>
                </c:pt>
                <c:pt idx="5">
                  <c:v>6.7226031264766605E-3</c:v>
                </c:pt>
                <c:pt idx="6">
                  <c:v>6.0454337370545617E-3</c:v>
                </c:pt>
                <c:pt idx="7">
                  <c:v>5.243815998307982E-3</c:v>
                </c:pt>
                <c:pt idx="8">
                  <c:v>5.5961337994550374E-3</c:v>
                </c:pt>
                <c:pt idx="9">
                  <c:v>6.0574464417203445E-3</c:v>
                </c:pt>
                <c:pt idx="10">
                  <c:v>6.7696773410156124E-3</c:v>
                </c:pt>
                <c:pt idx="11">
                  <c:v>7.767335207902161E-3</c:v>
                </c:pt>
                <c:pt idx="12">
                  <c:v>8.6130362694000016E-3</c:v>
                </c:pt>
                <c:pt idx="13">
                  <c:v>1.0179762136565634E-2</c:v>
                </c:pt>
                <c:pt idx="14">
                  <c:v>1.1562860000574441E-2</c:v>
                </c:pt>
                <c:pt idx="15">
                  <c:v>1.3757256822541402E-2</c:v>
                </c:pt>
                <c:pt idx="16">
                  <c:v>1.5772115374206301E-2</c:v>
                </c:pt>
                <c:pt idx="17">
                  <c:v>1.6465142296242824E-2</c:v>
                </c:pt>
                <c:pt idx="18">
                  <c:v>1.7942523470915447E-2</c:v>
                </c:pt>
                <c:pt idx="19">
                  <c:v>1.788515259298188E-2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BF-4119-A3CA-440FB34849E0}"/>
            </c:ext>
          </c:extLst>
        </c:ser>
        <c:ser>
          <c:idx val="2"/>
          <c:order val="2"/>
          <c:tx>
            <c:strRef>
              <c:f>OUTPUT!$B$117</c:f>
              <c:strCache>
                <c:ptCount val="1"/>
                <c:pt idx="0">
                  <c:v>上市银行合计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OUTPUT!$C$114:$V$114</c:f>
              <c:numCache>
                <c:formatCode>m/d/yyyy</c:formatCode>
                <c:ptCount val="20"/>
                <c:pt idx="0">
                  <c:v>39447</c:v>
                </c:pt>
                <c:pt idx="1">
                  <c:v>39629</c:v>
                </c:pt>
                <c:pt idx="2">
                  <c:v>39813</c:v>
                </c:pt>
                <c:pt idx="3">
                  <c:v>39994</c:v>
                </c:pt>
                <c:pt idx="4">
                  <c:v>40178</c:v>
                </c:pt>
                <c:pt idx="5">
                  <c:v>40359</c:v>
                </c:pt>
                <c:pt idx="6">
                  <c:v>40543</c:v>
                </c:pt>
                <c:pt idx="7">
                  <c:v>40724</c:v>
                </c:pt>
                <c:pt idx="8">
                  <c:v>40908</c:v>
                </c:pt>
                <c:pt idx="9">
                  <c:v>41090</c:v>
                </c:pt>
                <c:pt idx="10">
                  <c:v>41274</c:v>
                </c:pt>
                <c:pt idx="11">
                  <c:v>41455</c:v>
                </c:pt>
                <c:pt idx="12">
                  <c:v>41639</c:v>
                </c:pt>
                <c:pt idx="13">
                  <c:v>41820</c:v>
                </c:pt>
                <c:pt idx="14">
                  <c:v>42004</c:v>
                </c:pt>
                <c:pt idx="15">
                  <c:v>42185</c:v>
                </c:pt>
                <c:pt idx="16">
                  <c:v>42369</c:v>
                </c:pt>
                <c:pt idx="17">
                  <c:v>42551</c:v>
                </c:pt>
                <c:pt idx="18">
                  <c:v>42735</c:v>
                </c:pt>
                <c:pt idx="19">
                  <c:v>42916</c:v>
                </c:pt>
              </c:numCache>
            </c:numRef>
          </c:cat>
          <c:val>
            <c:numRef>
              <c:f>OUTPUT!$C$117:$V$117</c:f>
              <c:numCache>
                <c:formatCode>0.00%</c:formatCode>
                <c:ptCount val="20"/>
                <c:pt idx="0">
                  <c:v>2.8913326380343222E-2</c:v>
                </c:pt>
                <c:pt idx="1">
                  <c:v>2.4702502044476635E-2</c:v>
                </c:pt>
                <c:pt idx="2">
                  <c:v>2.1265002659863735E-2</c:v>
                </c:pt>
                <c:pt idx="3">
                  <c:v>1.6349593534670932E-2</c:v>
                </c:pt>
                <c:pt idx="4">
                  <c:v>1.8427128713177181E-2</c:v>
                </c:pt>
                <c:pt idx="5">
                  <c:v>1.4696503554148813E-2</c:v>
                </c:pt>
                <c:pt idx="6">
                  <c:v>1.3017614285881799E-2</c:v>
                </c:pt>
                <c:pt idx="7">
                  <c:v>1.1247478542976849E-2</c:v>
                </c:pt>
                <c:pt idx="8">
                  <c:v>1.0986950412204995E-2</c:v>
                </c:pt>
                <c:pt idx="9">
                  <c:v>1.0295762399217421E-2</c:v>
                </c:pt>
                <c:pt idx="10">
                  <c:v>9.9314065452421434E-3</c:v>
                </c:pt>
                <c:pt idx="11">
                  <c:v>1.0287152568473295E-2</c:v>
                </c:pt>
                <c:pt idx="12">
                  <c:v>1.0445671534434006E-2</c:v>
                </c:pt>
                <c:pt idx="13">
                  <c:v>1.1242809411884025E-2</c:v>
                </c:pt>
                <c:pt idx="14">
                  <c:v>1.3110333786435162E-2</c:v>
                </c:pt>
                <c:pt idx="15">
                  <c:v>1.5792108240278574E-2</c:v>
                </c:pt>
                <c:pt idx="16">
                  <c:v>1.823421616350027E-2</c:v>
                </c:pt>
                <c:pt idx="17">
                  <c:v>1.8693235292615511E-2</c:v>
                </c:pt>
                <c:pt idx="18">
                  <c:v>1.9285740174864081E-2</c:v>
                </c:pt>
                <c:pt idx="19">
                  <c:v>1.8680868964443383E-2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BF-4119-A3CA-440FB3484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1879744"/>
        <c:axId val="1021881384"/>
      </c:lineChart>
      <c:dateAx>
        <c:axId val="1021879744"/>
        <c:scaling>
          <c:orientation val="minMax"/>
        </c:scaling>
        <c:delete val="0"/>
        <c:axPos val="b"/>
        <c:numFmt formatCode="yyyy/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81384"/>
        <c:crosses val="autoZero"/>
        <c:auto val="1"/>
        <c:lblOffset val="100"/>
        <c:baseTimeUnit val="months"/>
      </c:dateAx>
      <c:valAx>
        <c:axId val="1021881384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2187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工行!$A$73</c:f>
              <c:strCache>
                <c:ptCount val="1"/>
                <c:pt idx="0">
                  <c:v>批发和零售业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工行!$B$75:$B$94</c:f>
              <c:numCache>
                <c:formatCode>General</c:formatCode>
                <c:ptCount val="20"/>
                <c:pt idx="0">
                  <c:v>186988</c:v>
                </c:pt>
                <c:pt idx="1">
                  <c:v>207465</c:v>
                </c:pt>
                <c:pt idx="2">
                  <c:v>188831</c:v>
                </c:pt>
                <c:pt idx="3">
                  <c:v>219670</c:v>
                </c:pt>
                <c:pt idx="4">
                  <c:v>261261</c:v>
                </c:pt>
                <c:pt idx="5">
                  <c:v>323511</c:v>
                </c:pt>
                <c:pt idx="6">
                  <c:v>388023</c:v>
                </c:pt>
                <c:pt idx="7">
                  <c:v>478076</c:v>
                </c:pt>
                <c:pt idx="8">
                  <c:v>535270</c:v>
                </c:pt>
                <c:pt idx="9">
                  <c:v>629555</c:v>
                </c:pt>
                <c:pt idx="10">
                  <c:v>705800</c:v>
                </c:pt>
                <c:pt idx="11">
                  <c:v>764019</c:v>
                </c:pt>
                <c:pt idx="12">
                  <c:v>786202</c:v>
                </c:pt>
                <c:pt idx="13">
                  <c:v>853862</c:v>
                </c:pt>
                <c:pt idx="14">
                  <c:v>772536</c:v>
                </c:pt>
                <c:pt idx="15">
                  <c:v>776986</c:v>
                </c:pt>
                <c:pt idx="16">
                  <c:v>734994</c:v>
                </c:pt>
                <c:pt idx="17">
                  <c:v>680219</c:v>
                </c:pt>
                <c:pt idx="18">
                  <c:v>625488</c:v>
                </c:pt>
                <c:pt idx="19">
                  <c:v>629756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33280"/>
        <c:axId val="-251725120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'[2]工行 '!$C$74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工行!$A$75:$A$94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'[2]工行 '!$C$75:$C$94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1351</c:v>
                      </c:pt>
                      <c:pt idx="1">
                        <c:v>1607</c:v>
                      </c:pt>
                      <c:pt idx="2">
                        <c:v>1574</c:v>
                      </c:pt>
                      <c:pt idx="3">
                        <c:v>1488</c:v>
                      </c:pt>
                      <c:pt idx="4">
                        <c:v>1330</c:v>
                      </c:pt>
                      <c:pt idx="5">
                        <c:v>1161</c:v>
                      </c:pt>
                      <c:pt idx="6">
                        <c:v>1168</c:v>
                      </c:pt>
                      <c:pt idx="7">
                        <c:v>1147</c:v>
                      </c:pt>
                      <c:pt idx="8">
                        <c:v>1054</c:v>
                      </c:pt>
                      <c:pt idx="9">
                        <c:v>1322</c:v>
                      </c:pt>
                      <c:pt idx="10">
                        <c:v>932</c:v>
                      </c:pt>
                      <c:pt idx="11">
                        <c:v>669</c:v>
                      </c:pt>
                      <c:pt idx="12">
                        <c:v>881</c:v>
                      </c:pt>
                      <c:pt idx="13">
                        <c:v>1090</c:v>
                      </c:pt>
                      <c:pt idx="14">
                        <c:v>1242</c:v>
                      </c:pt>
                      <c:pt idx="15">
                        <c:v>2482</c:v>
                      </c:pt>
                      <c:pt idx="16">
                        <c:v>3047</c:v>
                      </c:pt>
                      <c:pt idx="17">
                        <c:v>2975</c:v>
                      </c:pt>
                      <c:pt idx="18">
                        <c:v>4222</c:v>
                      </c:pt>
                      <c:pt idx="19">
                        <c:v>3248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99-400F-9418-228D7A5EB5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1"/>
          <c:tx>
            <c:strRef>
              <c:f>工行!$D$74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工行!$D$75:$D$94</c:f>
              <c:numCache>
                <c:formatCode>0.00%</c:formatCode>
                <c:ptCount val="20"/>
                <c:pt idx="0">
                  <c:v>8.5294243480865076E-2</c:v>
                </c:pt>
                <c:pt idx="1">
                  <c:v>7.0040729761646547E-2</c:v>
                </c:pt>
                <c:pt idx="2">
                  <c:v>7.2657561523266842E-2</c:v>
                </c:pt>
                <c:pt idx="3">
                  <c:v>6.1810898165429964E-2</c:v>
                </c:pt>
                <c:pt idx="4">
                  <c:v>4.6447805068494726E-2</c:v>
                </c:pt>
                <c:pt idx="5">
                  <c:v>3.4821072544673905E-2</c:v>
                </c:pt>
                <c:pt idx="6">
                  <c:v>2.6073196691948672E-2</c:v>
                </c:pt>
                <c:pt idx="7">
                  <c:v>1.8848467607660707E-2</c:v>
                </c:pt>
                <c:pt idx="8">
                  <c:v>1.5341790124610009E-2</c:v>
                </c:pt>
                <c:pt idx="9">
                  <c:v>1.7579083638443026E-2</c:v>
                </c:pt>
                <c:pt idx="10">
                  <c:v>2.0099178237461036E-2</c:v>
                </c:pt>
                <c:pt idx="11">
                  <c:v>2.5320050941141516E-2</c:v>
                </c:pt>
                <c:pt idx="12">
                  <c:v>3.4010343397752739E-2</c:v>
                </c:pt>
                <c:pt idx="13">
                  <c:v>3.6216625168938303E-2</c:v>
                </c:pt>
                <c:pt idx="14">
                  <c:v>4.6097528141083394E-2</c:v>
                </c:pt>
                <c:pt idx="15">
                  <c:v>6.0949618139837784E-2</c:v>
                </c:pt>
                <c:pt idx="16">
                  <c:v>6.6016865443799547E-2</c:v>
                </c:pt>
                <c:pt idx="17">
                  <c:v>8.0166828624310696E-2</c:v>
                </c:pt>
                <c:pt idx="18">
                  <c:v>9.2773962090399814E-2</c:v>
                </c:pt>
                <c:pt idx="19">
                  <c:v>9.0444553128513266E-2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44704"/>
        <c:axId val="-251730016"/>
      </c:lineChart>
      <c:catAx>
        <c:axId val="-2517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5120"/>
        <c:crosses val="autoZero"/>
        <c:auto val="1"/>
        <c:lblAlgn val="ctr"/>
        <c:lblOffset val="100"/>
        <c:noMultiLvlLbl val="0"/>
      </c:catAx>
      <c:valAx>
        <c:axId val="-25172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3280"/>
        <c:crosses val="autoZero"/>
        <c:crossBetween val="between"/>
      </c:valAx>
      <c:valAx>
        <c:axId val="-251730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4704"/>
        <c:crosses val="max"/>
        <c:crossBetween val="between"/>
      </c:valAx>
      <c:catAx>
        <c:axId val="-25174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工行!$A$64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工行!$B$64:$T$64</c:f>
              <c:numCache>
                <c:formatCode>0.00%</c:formatCode>
                <c:ptCount val="19"/>
                <c:pt idx="0">
                  <c:v>3.5000000000000003E-2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5A4-A608-853F2CBA4562}"/>
            </c:ext>
          </c:extLst>
        </c:ser>
        <c:ser>
          <c:idx val="1"/>
          <c:order val="1"/>
          <c:tx>
            <c:strRef>
              <c:f>工行!$A$65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工行!$B$65:$T$65</c:f>
              <c:numCache>
                <c:formatCode>0.00%</c:formatCode>
                <c:ptCount val="19"/>
                <c:pt idx="0">
                  <c:v>0.104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5A4-A608-853F2CBA4562}"/>
            </c:ext>
          </c:extLst>
        </c:ser>
        <c:ser>
          <c:idx val="2"/>
          <c:order val="2"/>
          <c:tx>
            <c:strRef>
              <c:f>工行!$A$66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工行!$B$66:$T$66</c:f>
              <c:numCache>
                <c:formatCode>0.00%</c:formatCode>
                <c:ptCount val="19"/>
                <c:pt idx="0">
                  <c:v>0.41299999999999998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0.29599999999999999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5A4-A608-853F2CBA4562}"/>
            </c:ext>
          </c:extLst>
        </c:ser>
        <c:ser>
          <c:idx val="3"/>
          <c:order val="3"/>
          <c:tx>
            <c:strRef>
              <c:f>工行!$A$67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工行!$B$67:$T$67</c:f>
              <c:numCache>
                <c:formatCode>0.00%</c:formatCode>
                <c:ptCount val="19"/>
                <c:pt idx="0">
                  <c:v>0.10199999999999999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9-45A4-A608-853F2CBA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4032"/>
        <c:axId val="-251740896"/>
      </c:lineChart>
      <c:catAx>
        <c:axId val="-2517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0896"/>
        <c:crosses val="autoZero"/>
        <c:auto val="1"/>
        <c:lblAlgn val="ctr"/>
        <c:lblOffset val="100"/>
        <c:noMultiLvlLbl val="0"/>
      </c:catAx>
      <c:valAx>
        <c:axId val="-25174089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28061826758"/>
          <c:y val="3.3073574379793538E-2"/>
          <c:w val="0.78670425072708838"/>
          <c:h val="0.75900181134408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'建行 '!$A$59</c:f>
              <c:strCache>
                <c:ptCount val="1"/>
                <c:pt idx="0">
                  <c:v>电力、热力、燃气及水生产和供应业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'!$B$61:$B$80</c:f>
              <c:numCache>
                <c:formatCode>General</c:formatCode>
                <c:ptCount val="20"/>
                <c:pt idx="0">
                  <c:v>377285</c:v>
                </c:pt>
                <c:pt idx="1">
                  <c:v>408726</c:v>
                </c:pt>
                <c:pt idx="2">
                  <c:v>452472</c:v>
                </c:pt>
                <c:pt idx="3">
                  <c:v>495791</c:v>
                </c:pt>
                <c:pt idx="4">
                  <c:v>486094</c:v>
                </c:pt>
                <c:pt idx="5">
                  <c:v>500143</c:v>
                </c:pt>
                <c:pt idx="6">
                  <c:v>518327</c:v>
                </c:pt>
                <c:pt idx="7">
                  <c:v>548826</c:v>
                </c:pt>
                <c:pt idx="8">
                  <c:v>569517</c:v>
                </c:pt>
                <c:pt idx="9">
                  <c:v>596691</c:v>
                </c:pt>
                <c:pt idx="10">
                  <c:v>593497</c:v>
                </c:pt>
                <c:pt idx="11">
                  <c:v>568436</c:v>
                </c:pt>
                <c:pt idx="12">
                  <c:v>571028</c:v>
                </c:pt>
                <c:pt idx="13">
                  <c:v>587796</c:v>
                </c:pt>
                <c:pt idx="14">
                  <c:v>606342</c:v>
                </c:pt>
                <c:pt idx="15">
                  <c:v>629896</c:v>
                </c:pt>
                <c:pt idx="16">
                  <c:v>642026</c:v>
                </c:pt>
                <c:pt idx="17">
                  <c:v>653909</c:v>
                </c:pt>
                <c:pt idx="18">
                  <c:v>689258</c:v>
                </c:pt>
                <c:pt idx="19">
                  <c:v>773569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21312"/>
        <c:axId val="-2517169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'[3]建行 '!$C$60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'建行 '!$A$61:$A$80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'[3]建行 '!$C$61:$C$70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24834</c:v>
                      </c:pt>
                      <c:pt idx="1">
                        <c:v>20169</c:v>
                      </c:pt>
                      <c:pt idx="2">
                        <c:v>23793</c:v>
                      </c:pt>
                      <c:pt idx="3">
                        <c:v>24049</c:v>
                      </c:pt>
                      <c:pt idx="4">
                        <c:v>21413</c:v>
                      </c:pt>
                      <c:pt idx="5">
                        <c:v>19489</c:v>
                      </c:pt>
                      <c:pt idx="6">
                        <c:v>22193</c:v>
                      </c:pt>
                      <c:pt idx="7">
                        <c:v>22278</c:v>
                      </c:pt>
                      <c:pt idx="8">
                        <c:v>25577</c:v>
                      </c:pt>
                      <c:pt idx="9">
                        <c:v>28167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23-43ED-8DF9-37EACEEE2E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'建行 '!$D$60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'!$D$61:$D$80</c:f>
              <c:numCache>
                <c:formatCode>0.00%</c:formatCode>
                <c:ptCount val="20"/>
                <c:pt idx="0">
                  <c:v>1.5789124932080522E-2</c:v>
                </c:pt>
                <c:pt idx="1">
                  <c:v>1.6776520211584288E-2</c:v>
                </c:pt>
                <c:pt idx="2">
                  <c:v>1.4745663820081684E-2</c:v>
                </c:pt>
                <c:pt idx="3">
                  <c:v>1.0230117125966385E-2</c:v>
                </c:pt>
                <c:pt idx="4">
                  <c:v>8.2103461470415182E-3</c:v>
                </c:pt>
                <c:pt idx="5">
                  <c:v>6.9700065781186579E-3</c:v>
                </c:pt>
                <c:pt idx="6">
                  <c:v>8.5351525195484709E-3</c:v>
                </c:pt>
                <c:pt idx="7">
                  <c:v>8.5072500209538177E-3</c:v>
                </c:pt>
                <c:pt idx="8">
                  <c:v>6.8988283053886016E-3</c:v>
                </c:pt>
                <c:pt idx="9">
                  <c:v>6.0969580570177867E-3</c:v>
                </c:pt>
                <c:pt idx="10">
                  <c:v>5.3193192214956433E-3</c:v>
                </c:pt>
                <c:pt idx="11">
                  <c:v>3.9617476725612027E-3</c:v>
                </c:pt>
                <c:pt idx="12">
                  <c:v>3.554992049426648E-3</c:v>
                </c:pt>
                <c:pt idx="13">
                  <c:v>4.0286085648762494E-3</c:v>
                </c:pt>
                <c:pt idx="14">
                  <c:v>3.0510833819857438E-3</c:v>
                </c:pt>
                <c:pt idx="15">
                  <c:v>4.2626084305980669E-3</c:v>
                </c:pt>
                <c:pt idx="16">
                  <c:v>3.2584350166504159E-3</c:v>
                </c:pt>
                <c:pt idx="17">
                  <c:v>2.1899071583354871E-3</c:v>
                </c:pt>
                <c:pt idx="18">
                  <c:v>1.4290730031425098E-3</c:v>
                </c:pt>
                <c:pt idx="19">
                  <c:v>1.8860631695427298E-3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15328"/>
        <c:axId val="-251715872"/>
      </c:lineChart>
      <c:catAx>
        <c:axId val="-25172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6960"/>
        <c:crosses val="autoZero"/>
        <c:auto val="1"/>
        <c:lblAlgn val="ctr"/>
        <c:lblOffset val="100"/>
        <c:noMultiLvlLbl val="0"/>
      </c:catAx>
      <c:valAx>
        <c:axId val="-25171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1312"/>
        <c:crosses val="autoZero"/>
        <c:crossBetween val="between"/>
      </c:valAx>
      <c:valAx>
        <c:axId val="-25171587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5328"/>
        <c:crosses val="max"/>
        <c:crossBetween val="between"/>
      </c:valAx>
      <c:catAx>
        <c:axId val="-25171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1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996462363739487E-2"/>
          <c:y val="0.92460902319500737"/>
          <c:w val="0.87097225371590337"/>
          <c:h val="7.5390976804992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'建行 '!$A$50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'!$B$50:$T$50</c:f>
              <c:numCache>
                <c:formatCode>0.00%</c:formatCode>
                <c:ptCount val="19"/>
                <c:pt idx="0">
                  <c:v>2.9600000000000001E-2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6C8-B9F2-DA09DF12461A}"/>
            </c:ext>
          </c:extLst>
        </c:ser>
        <c:ser>
          <c:idx val="1"/>
          <c:order val="1"/>
          <c:tx>
            <c:strRef>
              <c:f>'建行 '!$A$51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'!$B$51:$T$51</c:f>
              <c:numCache>
                <c:formatCode>0.00%</c:formatCode>
                <c:ptCount val="19"/>
                <c:pt idx="0">
                  <c:v>9.4299999999999995E-2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B-46C8-B9F2-DA09DF12461A}"/>
            </c:ext>
          </c:extLst>
        </c:ser>
        <c:ser>
          <c:idx val="2"/>
          <c:order val="2"/>
          <c:tx>
            <c:strRef>
              <c:f>'建行 '!$A$52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'!$B$52:$T$52</c:f>
              <c:numCache>
                <c:formatCode>0.00%</c:formatCode>
                <c:ptCount val="19"/>
                <c:pt idx="0">
                  <c:v>0.61719999999999997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0.49030000000000001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B-46C8-B9F2-DA09DF12461A}"/>
            </c:ext>
          </c:extLst>
        </c:ser>
        <c:ser>
          <c:idx val="3"/>
          <c:order val="3"/>
          <c:tx>
            <c:strRef>
              <c:f>'建行 '!$A$53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'!$B$53:$T$53</c:f>
              <c:numCache>
                <c:formatCode>0.00%</c:formatCode>
                <c:ptCount val="19"/>
                <c:pt idx="0">
                  <c:v>0.16200000000000001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B-46C8-B9F2-DA09DF12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39808"/>
        <c:axId val="-251743072"/>
      </c:lineChart>
      <c:catAx>
        <c:axId val="-251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3072"/>
        <c:crosses val="autoZero"/>
        <c:auto val="1"/>
        <c:lblAlgn val="ctr"/>
        <c:lblOffset val="100"/>
        <c:noMultiLvlLbl val="0"/>
      </c:catAx>
      <c:valAx>
        <c:axId val="-25174307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农行!$B$54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农行!$B$55:$B$70</c:f>
              <c:numCache>
                <c:formatCode>General</c:formatCode>
                <c:ptCount val="16"/>
                <c:pt idx="0">
                  <c:v>886729</c:v>
                </c:pt>
                <c:pt idx="1">
                  <c:v>1011443</c:v>
                </c:pt>
                <c:pt idx="2">
                  <c:v>1046317</c:v>
                </c:pt>
                <c:pt idx="3">
                  <c:v>1152489</c:v>
                </c:pt>
                <c:pt idx="4">
                  <c:v>1204029</c:v>
                </c:pt>
                <c:pt idx="5">
                  <c:v>1288284</c:v>
                </c:pt>
                <c:pt idx="6">
                  <c:v>1349998</c:v>
                </c:pt>
                <c:pt idx="7">
                  <c:v>1376602</c:v>
                </c:pt>
                <c:pt idx="8">
                  <c:v>1372785</c:v>
                </c:pt>
                <c:pt idx="9">
                  <c:v>1439225</c:v>
                </c:pt>
                <c:pt idx="10">
                  <c:v>1391090</c:v>
                </c:pt>
                <c:pt idx="11">
                  <c:v>1430913</c:v>
                </c:pt>
                <c:pt idx="12">
                  <c:v>1367358</c:v>
                </c:pt>
                <c:pt idx="13">
                  <c:v>1348599</c:v>
                </c:pt>
                <c:pt idx="14">
                  <c:v>1225322</c:v>
                </c:pt>
                <c:pt idx="15">
                  <c:v>1316237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41984"/>
        <c:axId val="-251736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农行!$C$54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农行!$A$55:$A$70</c15:sqref>
                        </c15:formulaRef>
                      </c:ext>
                    </c:extLst>
                    <c:strCache>
                      <c:ptCount val="16"/>
                      <c:pt idx="0">
                        <c:v>2009</c:v>
                      </c:pt>
                      <c:pt idx="1">
                        <c:v>2010H</c:v>
                      </c:pt>
                      <c:pt idx="2">
                        <c:v>2010</c:v>
                      </c:pt>
                      <c:pt idx="3">
                        <c:v>2011H</c:v>
                      </c:pt>
                      <c:pt idx="4">
                        <c:v>2011</c:v>
                      </c:pt>
                      <c:pt idx="5">
                        <c:v>2012H</c:v>
                      </c:pt>
                      <c:pt idx="6">
                        <c:v>2012</c:v>
                      </c:pt>
                      <c:pt idx="7">
                        <c:v>2013H</c:v>
                      </c:pt>
                      <c:pt idx="8">
                        <c:v>2013</c:v>
                      </c:pt>
                      <c:pt idx="9">
                        <c:v>2014H</c:v>
                      </c:pt>
                      <c:pt idx="10">
                        <c:v>2014</c:v>
                      </c:pt>
                      <c:pt idx="11">
                        <c:v>2015H</c:v>
                      </c:pt>
                      <c:pt idx="12">
                        <c:v>2015</c:v>
                      </c:pt>
                      <c:pt idx="13">
                        <c:v>2016H</c:v>
                      </c:pt>
                      <c:pt idx="14">
                        <c:v>2016</c:v>
                      </c:pt>
                      <c:pt idx="15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农行!$C$55:$C$70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34445</c:v>
                      </c:pt>
                      <c:pt idx="1">
                        <c:v>30488</c:v>
                      </c:pt>
                      <c:pt idx="2">
                        <c:v>29298</c:v>
                      </c:pt>
                      <c:pt idx="3">
                        <c:v>26467</c:v>
                      </c:pt>
                      <c:pt idx="4">
                        <c:v>26790</c:v>
                      </c:pt>
                      <c:pt idx="5">
                        <c:v>28750</c:v>
                      </c:pt>
                      <c:pt idx="6">
                        <c:v>32206</c:v>
                      </c:pt>
                      <c:pt idx="7">
                        <c:v>36845</c:v>
                      </c:pt>
                      <c:pt idx="8">
                        <c:v>39316</c:v>
                      </c:pt>
                      <c:pt idx="9">
                        <c:v>45350</c:v>
                      </c:pt>
                      <c:pt idx="10">
                        <c:v>51360</c:v>
                      </c:pt>
                      <c:pt idx="11">
                        <c:v>62509</c:v>
                      </c:pt>
                      <c:pt idx="12">
                        <c:v>74522</c:v>
                      </c:pt>
                      <c:pt idx="13">
                        <c:v>80022</c:v>
                      </c:pt>
                      <c:pt idx="14">
                        <c:v>77124</c:v>
                      </c:pt>
                      <c:pt idx="15">
                        <c:v>78879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农行!$D$54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农行!$D$55:$D$70</c:f>
              <c:numCache>
                <c:formatCode>0.00%</c:formatCode>
                <c:ptCount val="16"/>
                <c:pt idx="0">
                  <c:v>3.8845013527244517E-2</c:v>
                </c:pt>
                <c:pt idx="1">
                  <c:v>3.0143072817746527E-2</c:v>
                </c:pt>
                <c:pt idx="2">
                  <c:v>2.8001074244229998E-2</c:v>
                </c:pt>
                <c:pt idx="3">
                  <c:v>2.2965078191635669E-2</c:v>
                </c:pt>
                <c:pt idx="4">
                  <c:v>2.2250294635760434E-2</c:v>
                </c:pt>
                <c:pt idx="5">
                  <c:v>2.2316507850753405E-2</c:v>
                </c:pt>
                <c:pt idx="6">
                  <c:v>2.3856331639009836E-2</c:v>
                </c:pt>
                <c:pt idx="7">
                  <c:v>2.6765179768734899E-2</c:v>
                </c:pt>
                <c:pt idx="8">
                  <c:v>2.8639590321863948E-2</c:v>
                </c:pt>
                <c:pt idx="9">
                  <c:v>3.1510014070072437E-2</c:v>
                </c:pt>
                <c:pt idx="10">
                  <c:v>3.6920688093509409E-2</c:v>
                </c:pt>
                <c:pt idx="11">
                  <c:v>4.3684696414107639E-2</c:v>
                </c:pt>
                <c:pt idx="12">
                  <c:v>5.4500723292656351E-2</c:v>
                </c:pt>
                <c:pt idx="13">
                  <c:v>5.9337134314944619E-2</c:v>
                </c:pt>
                <c:pt idx="14">
                  <c:v>6.2941822639273601E-2</c:v>
                </c:pt>
                <c:pt idx="15">
                  <c:v>5.9927657405163356E-2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32192"/>
        <c:axId val="-251735456"/>
      </c:lineChart>
      <c:catAx>
        <c:axId val="-2517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6000"/>
        <c:crosses val="autoZero"/>
        <c:auto val="1"/>
        <c:lblAlgn val="ctr"/>
        <c:lblOffset val="100"/>
        <c:noMultiLvlLbl val="0"/>
      </c:catAx>
      <c:valAx>
        <c:axId val="-25173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1984"/>
        <c:crosses val="autoZero"/>
        <c:crossBetween val="between"/>
      </c:valAx>
      <c:valAx>
        <c:axId val="-25173545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2192"/>
        <c:crosses val="max"/>
        <c:crossBetween val="between"/>
      </c:valAx>
      <c:catAx>
        <c:axId val="-25173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农行!$A$44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农行!$B$44:$Q$44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4155-A7B7-BCF5F7A61C41}"/>
            </c:ext>
          </c:extLst>
        </c:ser>
        <c:ser>
          <c:idx val="1"/>
          <c:order val="1"/>
          <c:tx>
            <c:strRef>
              <c:f>农行!$A$45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农行!$B$45:$Q$45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0.16009999999999999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4155-A7B7-BCF5F7A61C41}"/>
            </c:ext>
          </c:extLst>
        </c:ser>
        <c:ser>
          <c:idx val="2"/>
          <c:order val="2"/>
          <c:tx>
            <c:strRef>
              <c:f>农行!$A$46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农行!$B$46:$Q$46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0.68389999999999995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E-4155-A7B7-BCF5F7A61C41}"/>
            </c:ext>
          </c:extLst>
        </c:ser>
        <c:ser>
          <c:idx val="3"/>
          <c:order val="3"/>
          <c:tx>
            <c:strRef>
              <c:f>农行!$A$47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农行!$B$47:$Q$47</c:f>
              <c:numCache>
                <c:formatCode>0.00%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3.3500000000000002E-2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E-4155-A7B7-BCF5F7A61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49089456"/>
        <c:axId val="-249093264"/>
      </c:lineChart>
      <c:catAx>
        <c:axId val="-2490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93264"/>
        <c:crosses val="autoZero"/>
        <c:auto val="1"/>
        <c:lblAlgn val="ctr"/>
        <c:lblOffset val="100"/>
        <c:noMultiLvlLbl val="0"/>
      </c:catAx>
      <c:valAx>
        <c:axId val="-249093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招行!$A$47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招行!$B$47:$T$47</c:f>
              <c:numCache>
                <c:formatCode>0.00%</c:formatCode>
                <c:ptCount val="19"/>
                <c:pt idx="0">
                  <c:v>4.0599999999999997E-2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招行!$A$48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招行!$B$48:$T$48</c:f>
              <c:numCache>
                <c:formatCode>0.00%</c:formatCode>
                <c:ptCount val="19"/>
                <c:pt idx="0">
                  <c:v>0.15989999999999999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招行!$A$49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招行!$B$49:$T$49</c:f>
              <c:numCache>
                <c:formatCode>0.00%</c:formatCode>
                <c:ptCount val="19"/>
                <c:pt idx="0">
                  <c:v>0.3085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招行!$A$50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招行!$B$50:$T$50</c:f>
              <c:numCache>
                <c:formatCode>0.00%</c:formatCode>
                <c:ptCount val="19"/>
                <c:pt idx="0">
                  <c:v>0.12820000000000001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7296"/>
        <c:axId val="-251726752"/>
      </c:lineChart>
      <c:catAx>
        <c:axId val="-2517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6752"/>
        <c:crosses val="autoZero"/>
        <c:auto val="1"/>
        <c:lblAlgn val="ctr"/>
        <c:lblOffset val="100"/>
        <c:noMultiLvlLbl val="0"/>
      </c:catAx>
      <c:valAx>
        <c:axId val="-25172675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招行!$B$57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招行!$B$58:$B$77</c:f>
              <c:numCache>
                <c:formatCode>General</c:formatCode>
                <c:ptCount val="20"/>
                <c:pt idx="0">
                  <c:v>132652</c:v>
                </c:pt>
                <c:pt idx="1">
                  <c:v>149421</c:v>
                </c:pt>
                <c:pt idx="2">
                  <c:v>158018</c:v>
                </c:pt>
                <c:pt idx="3">
                  <c:v>182858</c:v>
                </c:pt>
                <c:pt idx="4">
                  <c:v>194388</c:v>
                </c:pt>
                <c:pt idx="5">
                  <c:v>229554</c:v>
                </c:pt>
                <c:pt idx="6">
                  <c:v>253454</c:v>
                </c:pt>
                <c:pt idx="7">
                  <c:v>292876</c:v>
                </c:pt>
                <c:pt idx="8">
                  <c:v>307972</c:v>
                </c:pt>
                <c:pt idx="9">
                  <c:v>348366</c:v>
                </c:pt>
                <c:pt idx="10">
                  <c:v>364904</c:v>
                </c:pt>
                <c:pt idx="11">
                  <c:v>401206</c:v>
                </c:pt>
                <c:pt idx="12">
                  <c:v>388340</c:v>
                </c:pt>
                <c:pt idx="13">
                  <c:v>392012</c:v>
                </c:pt>
                <c:pt idx="14">
                  <c:v>360270</c:v>
                </c:pt>
                <c:pt idx="15">
                  <c:v>348411</c:v>
                </c:pt>
                <c:pt idx="16">
                  <c:v>332147</c:v>
                </c:pt>
                <c:pt idx="17">
                  <c:v>313733</c:v>
                </c:pt>
                <c:pt idx="18">
                  <c:v>297442</c:v>
                </c:pt>
                <c:pt idx="19">
                  <c:v>291921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6828400"/>
        <c:axId val="-436827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招行!$C$57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招行!$A$58:$A$77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招行!$C$58:$C$77</c15:sqref>
                        </c15:formulaRef>
                      </c:ext>
                    </c:extLst>
                    <c:numCache>
                      <c:formatCode>0_);[Red]\(0\)</c:formatCode>
                      <c:ptCount val="20"/>
                      <c:pt idx="0">
                        <c:v>3223.4436000000001</c:v>
                      </c:pt>
                      <c:pt idx="1">
                        <c:v>2838.9989999999998</c:v>
                      </c:pt>
                      <c:pt idx="2">
                        <c:v>2627</c:v>
                      </c:pt>
                      <c:pt idx="3">
                        <c:v>2838</c:v>
                      </c:pt>
                      <c:pt idx="4">
                        <c:v>2888</c:v>
                      </c:pt>
                      <c:pt idx="5">
                        <c:v>2584</c:v>
                      </c:pt>
                      <c:pt idx="6">
                        <c:v>2680</c:v>
                      </c:pt>
                      <c:pt idx="7">
                        <c:v>2489</c:v>
                      </c:pt>
                      <c:pt idx="8">
                        <c:v>2682</c:v>
                      </c:pt>
                      <c:pt idx="9">
                        <c:v>3075</c:v>
                      </c:pt>
                      <c:pt idx="10">
                        <c:v>3623</c:v>
                      </c:pt>
                      <c:pt idx="11">
                        <c:v>4788</c:v>
                      </c:pt>
                      <c:pt idx="12">
                        <c:v>6904</c:v>
                      </c:pt>
                      <c:pt idx="13">
                        <c:v>7618</c:v>
                      </c:pt>
                      <c:pt idx="14">
                        <c:v>9628</c:v>
                      </c:pt>
                      <c:pt idx="15">
                        <c:v>11880</c:v>
                      </c:pt>
                      <c:pt idx="16">
                        <c:v>15238</c:v>
                      </c:pt>
                      <c:pt idx="17">
                        <c:v>17056</c:v>
                      </c:pt>
                      <c:pt idx="18">
                        <c:v>18970</c:v>
                      </c:pt>
                      <c:pt idx="1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招行!$D$57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招行!$D$58:$D$77</c:f>
              <c:numCache>
                <c:formatCode>0.00%</c:formatCode>
                <c:ptCount val="20"/>
                <c:pt idx="0">
                  <c:v>2.4300000000000002E-2</c:v>
                </c:pt>
                <c:pt idx="1">
                  <c:v>1.9E-2</c:v>
                </c:pt>
                <c:pt idx="2">
                  <c:v>1.662468832664633E-2</c:v>
                </c:pt>
                <c:pt idx="3">
                  <c:v>1.5520239748876178E-2</c:v>
                </c:pt>
                <c:pt idx="4">
                  <c:v>1.485688416980472E-2</c:v>
                </c:pt>
                <c:pt idx="5">
                  <c:v>1.125661064498985E-2</c:v>
                </c:pt>
                <c:pt idx="6">
                  <c:v>1.0573910847727793E-2</c:v>
                </c:pt>
                <c:pt idx="7">
                  <c:v>8.498477171226048E-3</c:v>
                </c:pt>
                <c:pt idx="8">
                  <c:v>8.7085838972374117E-3</c:v>
                </c:pt>
                <c:pt idx="9">
                  <c:v>8.8269234081397151E-3</c:v>
                </c:pt>
                <c:pt idx="10">
                  <c:v>9.9286387652642895E-3</c:v>
                </c:pt>
                <c:pt idx="11">
                  <c:v>1.1934018932917255E-2</c:v>
                </c:pt>
                <c:pt idx="12">
                  <c:v>1.7778235566771387E-2</c:v>
                </c:pt>
                <c:pt idx="13">
                  <c:v>1.9433078579227166E-2</c:v>
                </c:pt>
                <c:pt idx="14">
                  <c:v>2.6724401143586755E-2</c:v>
                </c:pt>
                <c:pt idx="15">
                  <c:v>3.4097660521625321E-2</c:v>
                </c:pt>
                <c:pt idx="16">
                  <c:v>4.5877277229660361E-2</c:v>
                </c:pt>
                <c:pt idx="17">
                  <c:v>5.4364698645026181E-2</c:v>
                </c:pt>
                <c:pt idx="18">
                  <c:v>6.3777139744891437E-2</c:v>
                </c:pt>
                <c:pt idx="19">
                  <c:v>6.3582270545798347E-2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6826224"/>
        <c:axId val="-436827312"/>
      </c:lineChart>
      <c:catAx>
        <c:axId val="-4368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7856"/>
        <c:crosses val="autoZero"/>
        <c:auto val="1"/>
        <c:lblAlgn val="ctr"/>
        <c:lblOffset val="100"/>
        <c:noMultiLvlLbl val="0"/>
      </c:catAx>
      <c:valAx>
        <c:axId val="-43682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8400"/>
        <c:crosses val="autoZero"/>
        <c:crossBetween val="between"/>
      </c:valAx>
      <c:valAx>
        <c:axId val="-43682731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6224"/>
        <c:crosses val="max"/>
        <c:crossBetween val="between"/>
      </c:valAx>
      <c:catAx>
        <c:axId val="-43682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3682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'中信  '!$B$54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'!$B$55:$B$74</c:f>
              <c:numCache>
                <c:formatCode>General</c:formatCode>
                <c:ptCount val="20"/>
                <c:pt idx="0">
                  <c:v>145272</c:v>
                </c:pt>
                <c:pt idx="1">
                  <c:v>159237</c:v>
                </c:pt>
                <c:pt idx="2">
                  <c:v>163164</c:v>
                </c:pt>
                <c:pt idx="3">
                  <c:v>200776</c:v>
                </c:pt>
                <c:pt idx="4">
                  <c:v>210446</c:v>
                </c:pt>
                <c:pt idx="5">
                  <c:v>250401</c:v>
                </c:pt>
                <c:pt idx="6">
                  <c:v>260264</c:v>
                </c:pt>
                <c:pt idx="7">
                  <c:v>284298</c:v>
                </c:pt>
                <c:pt idx="8">
                  <c:v>301815</c:v>
                </c:pt>
                <c:pt idx="9">
                  <c:v>324967</c:v>
                </c:pt>
                <c:pt idx="10">
                  <c:v>356625</c:v>
                </c:pt>
                <c:pt idx="11">
                  <c:v>384766</c:v>
                </c:pt>
                <c:pt idx="12">
                  <c:v>412819</c:v>
                </c:pt>
                <c:pt idx="13">
                  <c:v>429686</c:v>
                </c:pt>
                <c:pt idx="14">
                  <c:v>384521</c:v>
                </c:pt>
                <c:pt idx="15">
                  <c:v>395705</c:v>
                </c:pt>
                <c:pt idx="16">
                  <c:v>414273</c:v>
                </c:pt>
                <c:pt idx="17">
                  <c:v>415182</c:v>
                </c:pt>
                <c:pt idx="18">
                  <c:v>385822</c:v>
                </c:pt>
                <c:pt idx="19">
                  <c:v>343451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93789296"/>
        <c:axId val="-1293788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'中信  '!$C$54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'中信  '!$A$55:$A$74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 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'中信  '!$C$65:$C$74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4272</c:v>
                      </c:pt>
                      <c:pt idx="1">
                        <c:v>5421</c:v>
                      </c:pt>
                      <c:pt idx="2">
                        <c:v>6454</c:v>
                      </c:pt>
                      <c:pt idx="3">
                        <c:v>7735</c:v>
                      </c:pt>
                      <c:pt idx="4">
                        <c:v>8758</c:v>
                      </c:pt>
                      <c:pt idx="5">
                        <c:v>8142</c:v>
                      </c:pt>
                      <c:pt idx="6">
                        <c:v>10329</c:v>
                      </c:pt>
                      <c:pt idx="7">
                        <c:v>10764</c:v>
                      </c:pt>
                      <c:pt idx="8">
                        <c:v>14506</c:v>
                      </c:pt>
                      <c:pt idx="9">
                        <c:v>15234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'中信  '!$D$54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'!$D$55:$D$74</c:f>
              <c:numCache>
                <c:formatCode>0.00%</c:formatCode>
                <c:ptCount val="20"/>
                <c:pt idx="0">
                  <c:v>2.7885621454925933E-2</c:v>
                </c:pt>
                <c:pt idx="1">
                  <c:v>2.6112021703498557E-2</c:v>
                </c:pt>
                <c:pt idx="2">
                  <c:v>2.6353852565516905E-2</c:v>
                </c:pt>
                <c:pt idx="3">
                  <c:v>2.2517631589432999E-2</c:v>
                </c:pt>
                <c:pt idx="4">
                  <c:v>1.8779164251161818E-2</c:v>
                </c:pt>
                <c:pt idx="5">
                  <c:v>1.5187639027000691E-2</c:v>
                </c:pt>
                <c:pt idx="6">
                  <c:v>1.1818768634924539E-2</c:v>
                </c:pt>
                <c:pt idx="7">
                  <c:v>9.6694313713075724E-3</c:v>
                </c:pt>
                <c:pt idx="8">
                  <c:v>7.6006825373159054E-3</c:v>
                </c:pt>
                <c:pt idx="9">
                  <c:v>9.6379016946336084E-3</c:v>
                </c:pt>
                <c:pt idx="10">
                  <c:v>1.1978969505783386E-2</c:v>
                </c:pt>
                <c:pt idx="11">
                  <c:v>1.4089082715208725E-2</c:v>
                </c:pt>
                <c:pt idx="12">
                  <c:v>1.5633970335667689E-2</c:v>
                </c:pt>
                <c:pt idx="13">
                  <c:v>1.8001517387115241E-2</c:v>
                </c:pt>
                <c:pt idx="14">
                  <c:v>2.2776389325940585E-2</c:v>
                </c:pt>
                <c:pt idx="15">
                  <c:v>2.0575934092316246E-2</c:v>
                </c:pt>
                <c:pt idx="16">
                  <c:v>2.4932834145599641E-2</c:v>
                </c:pt>
                <c:pt idx="17">
                  <c:v>2.5925979449976155E-2</c:v>
                </c:pt>
                <c:pt idx="18">
                  <c:v>3.7597648656634404E-2</c:v>
                </c:pt>
                <c:pt idx="19">
                  <c:v>4.4355672279306216E-2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3793648"/>
        <c:axId val="-1293788208"/>
      </c:lineChart>
      <c:catAx>
        <c:axId val="-12937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8752"/>
        <c:crosses val="autoZero"/>
        <c:auto val="1"/>
        <c:lblAlgn val="ctr"/>
        <c:lblOffset val="100"/>
        <c:noMultiLvlLbl val="0"/>
      </c:catAx>
      <c:valAx>
        <c:axId val="-12937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9296"/>
        <c:crosses val="autoZero"/>
        <c:crossBetween val="between"/>
      </c:valAx>
      <c:valAx>
        <c:axId val="-129378820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93648"/>
        <c:crosses val="max"/>
        <c:crossBetween val="between"/>
      </c:valAx>
      <c:catAx>
        <c:axId val="-129379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9378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'中信  '!$A$44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'!$B$44:$U$44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'中信  '!$A$45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'!$B$45:$U$45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0.31769999999999998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'中信  '!$A$46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'!$B$46:$U$46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0.59660000000000002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'中信  '!$A$47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'!$B$47:$U$47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2787024"/>
        <c:axId val="-252789200"/>
      </c:lineChart>
      <c:catAx>
        <c:axId val="-2527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9200"/>
        <c:crosses val="autoZero"/>
        <c:auto val="1"/>
        <c:lblAlgn val="ctr"/>
        <c:lblOffset val="100"/>
        <c:noMultiLvlLbl val="0"/>
      </c:catAx>
      <c:valAx>
        <c:axId val="-25278920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浦发!$B$79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浦发!$B$80:$B$97</c:f>
              <c:numCache>
                <c:formatCode>0_);[Red]\(0\)</c:formatCode>
                <c:ptCount val="18"/>
                <c:pt idx="0">
                  <c:v>174664.00399999999</c:v>
                </c:pt>
                <c:pt idx="1">
                  <c:v>218437.58799999999</c:v>
                </c:pt>
                <c:pt idx="2">
                  <c:v>202455.266</c:v>
                </c:pt>
                <c:pt idx="3">
                  <c:v>217863.234</c:v>
                </c:pt>
                <c:pt idx="4">
                  <c:v>239344.45800000001</c:v>
                </c:pt>
                <c:pt idx="5">
                  <c:v>264466.48300000001</c:v>
                </c:pt>
                <c:pt idx="6">
                  <c:v>301013.06</c:v>
                </c:pt>
                <c:pt idx="7">
                  <c:v>327324.45799999998</c:v>
                </c:pt>
                <c:pt idx="8">
                  <c:v>354125</c:v>
                </c:pt>
                <c:pt idx="9">
                  <c:v>383451</c:v>
                </c:pt>
                <c:pt idx="10">
                  <c:v>379883</c:v>
                </c:pt>
                <c:pt idx="11">
                  <c:v>371439</c:v>
                </c:pt>
                <c:pt idx="12">
                  <c:v>376429</c:v>
                </c:pt>
                <c:pt idx="13">
                  <c:v>384383</c:v>
                </c:pt>
                <c:pt idx="14">
                  <c:v>350252</c:v>
                </c:pt>
                <c:pt idx="15">
                  <c:v>338367</c:v>
                </c:pt>
                <c:pt idx="16">
                  <c:v>337188</c:v>
                </c:pt>
                <c:pt idx="17">
                  <c:v>320882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9888688"/>
        <c:axId val="-1989887600"/>
        <c:extLst/>
      </c:barChart>
      <c:lineChart>
        <c:grouping val="standard"/>
        <c:varyColors val="0"/>
        <c:ser>
          <c:idx val="1"/>
          <c:order val="1"/>
          <c:tx>
            <c:strRef>
              <c:f>浦发!$D$79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浦发!$D$80:$D$97</c:f>
              <c:numCache>
                <c:formatCode>0.00%</c:formatCode>
                <c:ptCount val="18"/>
                <c:pt idx="0">
                  <c:v>2.5700000000000001E-2</c:v>
                </c:pt>
                <c:pt idx="1">
                  <c:v>1.9599999999999999E-2</c:v>
                </c:pt>
                <c:pt idx="2">
                  <c:v>1.9800000000000002E-2</c:v>
                </c:pt>
                <c:pt idx="3">
                  <c:v>1.61E-2</c:v>
                </c:pt>
                <c:pt idx="4">
                  <c:v>1.2500000000000001E-2</c:v>
                </c:pt>
                <c:pt idx="5">
                  <c:v>1.0400000000000001E-2</c:v>
                </c:pt>
                <c:pt idx="6">
                  <c:v>9.7999999999999997E-3</c:v>
                </c:pt>
                <c:pt idx="7">
                  <c:v>1.2E-2</c:v>
                </c:pt>
                <c:pt idx="8">
                  <c:v>1.06E-2</c:v>
                </c:pt>
                <c:pt idx="9">
                  <c:v>1.23E-2</c:v>
                </c:pt>
                <c:pt idx="10">
                  <c:v>1.6E-2</c:v>
                </c:pt>
                <c:pt idx="11">
                  <c:v>2.1600000000000001E-2</c:v>
                </c:pt>
                <c:pt idx="12">
                  <c:v>2.6000000000000002E-2</c:v>
                </c:pt>
                <c:pt idx="13">
                  <c:v>3.0200000000000001E-2</c:v>
                </c:pt>
                <c:pt idx="14">
                  <c:v>3.9900000000000005E-2</c:v>
                </c:pt>
                <c:pt idx="15">
                  <c:v>4.2800000000000005E-2</c:v>
                </c:pt>
                <c:pt idx="16">
                  <c:v>4.87E-2</c:v>
                </c:pt>
                <c:pt idx="17">
                  <c:v>5.5500000000000001E-2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9885424"/>
        <c:axId val="-1989882704"/>
      </c:lineChart>
      <c:catAx>
        <c:axId val="-19898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7600"/>
        <c:crosses val="autoZero"/>
        <c:auto val="1"/>
        <c:lblAlgn val="ctr"/>
        <c:lblOffset val="100"/>
        <c:noMultiLvlLbl val="0"/>
      </c:catAx>
      <c:valAx>
        <c:axId val="-19898876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688"/>
        <c:crosses val="autoZero"/>
        <c:crossBetween val="between"/>
      </c:valAx>
      <c:valAx>
        <c:axId val="-198988270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5424"/>
        <c:crosses val="max"/>
        <c:crossBetween val="between"/>
      </c:valAx>
      <c:catAx>
        <c:axId val="-198988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8988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浦发!$A$69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浦发!$B$69:$S$69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浦发!$A$70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浦发!$B$70:$S$70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0.31769999999999998</c:v>
                </c:pt>
                <c:pt idx="15">
                  <c:v>0</c:v>
                </c:pt>
                <c:pt idx="16">
                  <c:v>0</c:v>
                </c:pt>
                <c:pt idx="17">
                  <c:v>0.28420000000000001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浦发!$A$71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浦发!$B$71:$S$71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0.59660000000000002</c:v>
                </c:pt>
                <c:pt idx="15">
                  <c:v>0</c:v>
                </c:pt>
                <c:pt idx="16">
                  <c:v>0</c:v>
                </c:pt>
                <c:pt idx="17">
                  <c:v>0.58309999999999995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浦发!$A$72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浦发!$B$72:$S$72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4880"/>
        <c:axId val="-1989884336"/>
      </c:lineChart>
      <c:catAx>
        <c:axId val="-19898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336"/>
        <c:crosses val="autoZero"/>
        <c:auto val="1"/>
        <c:lblAlgn val="ctr"/>
        <c:lblOffset val="100"/>
        <c:noMultiLvlLbl val="0"/>
      </c:catAx>
      <c:valAx>
        <c:axId val="-198988433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民生!$A$52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民生!$B$52:$K$52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1"/>
          <c:tx>
            <c:strRef>
              <c:f>民生!$A$53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民生!$B$53:$K$53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ser>
          <c:idx val="0"/>
          <c:order val="2"/>
          <c:tx>
            <c:strRef>
              <c:f>民生!$A$54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民生!$B$54:$K$54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3"/>
          <c:tx>
            <c:strRef>
              <c:f>民生!$A$55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民生!$B$55:$K$55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0.20170000000000002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8144"/>
        <c:axId val="-1989889776"/>
      </c:lineChart>
      <c:catAx>
        <c:axId val="-19898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9776"/>
        <c:crosses val="autoZero"/>
        <c:auto val="1"/>
        <c:lblAlgn val="ctr"/>
        <c:lblOffset val="100"/>
        <c:noMultiLvlLbl val="0"/>
      </c:catAx>
      <c:valAx>
        <c:axId val="-198988977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民生!$B$62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民生!$B$63:$B$71</c:f>
              <c:numCache>
                <c:formatCode>General</c:formatCode>
                <c:ptCount val="9"/>
                <c:pt idx="0">
                  <c:v>39411</c:v>
                </c:pt>
                <c:pt idx="1">
                  <c:v>44916</c:v>
                </c:pt>
                <c:pt idx="2">
                  <c:v>53332</c:v>
                </c:pt>
                <c:pt idx="3">
                  <c:v>49785</c:v>
                </c:pt>
                <c:pt idx="4">
                  <c:v>53054</c:v>
                </c:pt>
                <c:pt idx="5">
                  <c:v>54000</c:v>
                </c:pt>
                <c:pt idx="6">
                  <c:v>63071</c:v>
                </c:pt>
                <c:pt idx="7">
                  <c:v>66678</c:v>
                </c:pt>
                <c:pt idx="8">
                  <c:v>75248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9104"/>
        <c:axId val="-1827978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民生!$C$62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民生!$A$63:$A$71</c15:sqref>
                        </c15:formulaRef>
                      </c:ext>
                    </c:extLst>
                    <c:strCache>
                      <c:ptCount val="9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2014H</c:v>
                      </c:pt>
                      <c:pt idx="3">
                        <c:v>2014</c:v>
                      </c:pt>
                      <c:pt idx="4">
                        <c:v>2015H</c:v>
                      </c:pt>
                      <c:pt idx="5">
                        <c:v>2015</c:v>
                      </c:pt>
                      <c:pt idx="6">
                        <c:v>2016H</c:v>
                      </c:pt>
                      <c:pt idx="7">
                        <c:v>2016</c:v>
                      </c:pt>
                      <c:pt idx="8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民生!$C$63:$C$71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159</c:v>
                      </c:pt>
                      <c:pt idx="1">
                        <c:v>55</c:v>
                      </c:pt>
                      <c:pt idx="2">
                        <c:v>190</c:v>
                      </c:pt>
                      <c:pt idx="3">
                        <c:v>250</c:v>
                      </c:pt>
                      <c:pt idx="4">
                        <c:v>446</c:v>
                      </c:pt>
                      <c:pt idx="5">
                        <c:v>697</c:v>
                      </c:pt>
                      <c:pt idx="6">
                        <c:v>670</c:v>
                      </c:pt>
                      <c:pt idx="7">
                        <c:v>793</c:v>
                      </c:pt>
                      <c:pt idx="8">
                        <c:v>731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民生!$D$62</c:f>
              <c:strCache>
                <c:ptCount val="1"/>
                <c:pt idx="0">
                  <c:v>不良率</c:v>
                </c:pt>
              </c:strCache>
            </c:strRef>
          </c:tx>
          <c:marker>
            <c:symbol val="none"/>
          </c:marker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民生!$D$63:$D$71</c:f>
              <c:numCache>
                <c:formatCode>0.00%</c:formatCode>
                <c:ptCount val="9"/>
                <c:pt idx="0">
                  <c:v>4.0344066377407325E-3</c:v>
                </c:pt>
                <c:pt idx="1">
                  <c:v>1.2245079704336984E-3</c:v>
                </c:pt>
                <c:pt idx="2">
                  <c:v>3.5625890647266183E-3</c:v>
                </c:pt>
                <c:pt idx="3">
                  <c:v>5.0215928492517827E-3</c:v>
                </c:pt>
                <c:pt idx="4">
                  <c:v>8.4065291966675462E-3</c:v>
                </c:pt>
                <c:pt idx="5">
                  <c:v>1.2907407407407407E-2</c:v>
                </c:pt>
                <c:pt idx="6">
                  <c:v>1.0622948740308542E-2</c:v>
                </c:pt>
                <c:pt idx="7">
                  <c:v>1.189297819370707E-2</c:v>
                </c:pt>
                <c:pt idx="8">
                  <c:v>9.7145439081437381E-3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7472"/>
        <c:axId val="-1827978016"/>
      </c:lineChart>
      <c:catAx>
        <c:axId val="-18279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8560"/>
        <c:crosses val="autoZero"/>
        <c:auto val="1"/>
        <c:lblAlgn val="ctr"/>
        <c:lblOffset val="100"/>
        <c:noMultiLvlLbl val="0"/>
      </c:catAx>
      <c:valAx>
        <c:axId val="-182797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9104"/>
        <c:crosses val="autoZero"/>
        <c:crossBetween val="between"/>
      </c:valAx>
      <c:valAx>
        <c:axId val="-1827978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7472"/>
        <c:crosses val="max"/>
        <c:crossBetween val="between"/>
      </c:valAx>
      <c:catAx>
        <c:axId val="-18279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兴业!$B$72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兴业!$B$73:$B$90</c:f>
              <c:numCache>
                <c:formatCode>0_);[Red]\(0\)</c:formatCode>
                <c:ptCount val="18"/>
                <c:pt idx="0">
                  <c:v>15533.130999999999</c:v>
                </c:pt>
                <c:pt idx="1">
                  <c:v>20300.691999999999</c:v>
                </c:pt>
                <c:pt idx="2">
                  <c:v>21985.448</c:v>
                </c:pt>
                <c:pt idx="3">
                  <c:v>36649</c:v>
                </c:pt>
                <c:pt idx="4">
                  <c:v>15533.130999999999</c:v>
                </c:pt>
                <c:pt idx="5">
                  <c:v>36649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6928"/>
        <c:axId val="-1827972576"/>
        <c:extLst/>
      </c:barChart>
      <c:lineChart>
        <c:grouping val="standard"/>
        <c:varyColors val="0"/>
        <c:ser>
          <c:idx val="1"/>
          <c:order val="1"/>
          <c:tx>
            <c:strRef>
              <c:f>兴业!$D$72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兴业!$D$73:$D$90</c:f>
              <c:numCache>
                <c:formatCode>0.00%</c:formatCode>
                <c:ptCount val="18"/>
                <c:pt idx="0">
                  <c:v>3.9000000000000003E-3</c:v>
                </c:pt>
                <c:pt idx="1">
                  <c:v>2.8999999999999998E-3</c:v>
                </c:pt>
                <c:pt idx="2">
                  <c:v>3.4999999999999996E-3</c:v>
                </c:pt>
                <c:pt idx="3">
                  <c:v>3.4000000000000002E-3</c:v>
                </c:pt>
                <c:pt idx="4">
                  <c:v>21985.448</c:v>
                </c:pt>
                <c:pt idx="5">
                  <c:v>3.4000000000000002E-3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6384"/>
        <c:axId val="-1827972032"/>
      </c:lineChart>
      <c:catAx>
        <c:axId val="-18279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2576"/>
        <c:crosses val="autoZero"/>
        <c:auto val="1"/>
        <c:lblAlgn val="ctr"/>
        <c:lblOffset val="100"/>
        <c:noMultiLvlLbl val="0"/>
      </c:catAx>
      <c:valAx>
        <c:axId val="-1827972576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928"/>
        <c:crosses val="autoZero"/>
        <c:crossBetween val="between"/>
      </c:valAx>
      <c:valAx>
        <c:axId val="-1827972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384"/>
        <c:crosses val="max"/>
        <c:crossBetween val="between"/>
      </c:valAx>
      <c:catAx>
        <c:axId val="-182797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6621344162718"/>
          <c:y val="5.3092011077494193E-2"/>
          <c:w val="0.86977890006291414"/>
          <c:h val="0.74862205898951872"/>
        </c:manualLayout>
      </c:layout>
      <c:lineChart>
        <c:grouping val="standard"/>
        <c:varyColors val="0"/>
        <c:ser>
          <c:idx val="0"/>
          <c:order val="0"/>
          <c:tx>
            <c:strRef>
              <c:f>兴业!$A$62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兴业!$B$62:$S$62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兴业!$A$63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兴业!$B$63:$S$63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0.31769999999999998</c:v>
                </c:pt>
                <c:pt idx="15">
                  <c:v>0</c:v>
                </c:pt>
                <c:pt idx="16">
                  <c:v>0</c:v>
                </c:pt>
                <c:pt idx="17">
                  <c:v>0.12479999999999999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兴业!$A$64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兴业!$B$64:$S$64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0.59660000000000002</c:v>
                </c:pt>
                <c:pt idx="15">
                  <c:v>0</c:v>
                </c:pt>
                <c:pt idx="16">
                  <c:v>0</c:v>
                </c:pt>
                <c:pt idx="17">
                  <c:v>0.48359999999999997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兴业!$A$65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兴业!$B$65:$S$65</c:f>
              <c:numCache>
                <c:formatCode>0.00%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0.14860000000000001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7974752"/>
        <c:axId val="-1827974208"/>
      </c:lineChart>
      <c:catAx>
        <c:axId val="-18279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208"/>
        <c:crosses val="autoZero"/>
        <c:auto val="1"/>
        <c:lblAlgn val="ctr"/>
        <c:lblOffset val="100"/>
        <c:noMultiLvlLbl val="0"/>
      </c:catAx>
      <c:valAx>
        <c:axId val="-182797420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78524256971375"/>
          <c:y val="0.91377203727005973"/>
          <c:w val="0.45735501068040563"/>
          <c:h val="7.657486980675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'光大 '!$B$65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'!$B$66:$B$77</c:f>
              <c:numCache>
                <c:formatCode>0_);[Red]\(0\)</c:formatCode>
                <c:ptCount val="12"/>
                <c:pt idx="0">
                  <c:v>186037</c:v>
                </c:pt>
                <c:pt idx="1">
                  <c:v>237700</c:v>
                </c:pt>
                <c:pt idx="2">
                  <c:v>186037</c:v>
                </c:pt>
                <c:pt idx="3">
                  <c:v>233659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6672"/>
        <c:axId val="-10898848"/>
        <c:extLst/>
      </c:barChart>
      <c:lineChart>
        <c:grouping val="standard"/>
        <c:varyColors val="0"/>
        <c:ser>
          <c:idx val="1"/>
          <c:order val="1"/>
          <c:tx>
            <c:strRef>
              <c:f>'光大 '!$D$65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'!$D$66:$D$77</c:f>
              <c:numCache>
                <c:formatCode>0.00%</c:formatCode>
                <c:ptCount val="12"/>
                <c:pt idx="0">
                  <c:v>1.0519412804979655E-2</c:v>
                </c:pt>
                <c:pt idx="1">
                  <c:v>1.9722339082877578E-2</c:v>
                </c:pt>
                <c:pt idx="2">
                  <c:v>233659</c:v>
                </c:pt>
                <c:pt idx="3">
                  <c:v>8.9788965971779391E-3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98304"/>
        <c:axId val="-10897216"/>
      </c:lineChart>
      <c:catAx>
        <c:axId val="-108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848"/>
        <c:crosses val="autoZero"/>
        <c:auto val="1"/>
        <c:lblAlgn val="ctr"/>
        <c:lblOffset val="100"/>
        <c:noMultiLvlLbl val="0"/>
      </c:catAx>
      <c:valAx>
        <c:axId val="-108988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6672"/>
        <c:crosses val="autoZero"/>
        <c:crossBetween val="between"/>
      </c:valAx>
      <c:valAx>
        <c:axId val="-108972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304"/>
        <c:crosses val="max"/>
        <c:crossBetween val="between"/>
      </c:valAx>
      <c:catAx>
        <c:axId val="-108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89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'光大 '!$A$55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'!$B$55:$M$55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F-4BC7-86CD-CBCB3AE8D1D7}"/>
            </c:ext>
          </c:extLst>
        </c:ser>
        <c:ser>
          <c:idx val="1"/>
          <c:order val="1"/>
          <c:tx>
            <c:strRef>
              <c:f>'光大 '!$A$56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'!$B$56:$M$56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0.31769999999999998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F-4BC7-86CD-CBCB3AE8D1D7}"/>
            </c:ext>
          </c:extLst>
        </c:ser>
        <c:ser>
          <c:idx val="2"/>
          <c:order val="2"/>
          <c:tx>
            <c:strRef>
              <c:f>'光大 '!$A$57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'!$B$57:$M$57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0.59660000000000002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F-4BC7-86CD-CBCB3AE8D1D7}"/>
            </c:ext>
          </c:extLst>
        </c:ser>
        <c:ser>
          <c:idx val="3"/>
          <c:order val="3"/>
          <c:tx>
            <c:strRef>
              <c:f>'光大 '!$A$58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'!$B$58:$M$58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F-4BC7-86CD-CBCB3AE8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99392"/>
        <c:axId val="-10895040"/>
      </c:lineChart>
      <c:catAx>
        <c:axId val="-108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5040"/>
        <c:crosses val="autoZero"/>
        <c:auto val="1"/>
        <c:lblAlgn val="ctr"/>
        <c:lblOffset val="100"/>
        <c:noMultiLvlLbl val="0"/>
      </c:catAx>
      <c:valAx>
        <c:axId val="-108950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平安!$B$54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平安!$B$55:$B$74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3952"/>
        <c:axId val="-10893408"/>
        <c:extLst/>
      </c:barChart>
      <c:lineChart>
        <c:grouping val="standard"/>
        <c:varyColors val="0"/>
        <c:ser>
          <c:idx val="1"/>
          <c:order val="1"/>
          <c:tx>
            <c:strRef>
              <c:f>平安!$D$54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平安!$D$55:$D$74</c:f>
              <c:numCache>
                <c:formatCode>0.00%</c:formatCode>
                <c:ptCount val="2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50736"/>
        <c:axId val="-1978350192"/>
      </c:lineChart>
      <c:catAx>
        <c:axId val="-108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408"/>
        <c:crosses val="autoZero"/>
        <c:auto val="1"/>
        <c:lblAlgn val="ctr"/>
        <c:lblOffset val="100"/>
        <c:noMultiLvlLbl val="0"/>
      </c:catAx>
      <c:valAx>
        <c:axId val="-1089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952"/>
        <c:crosses val="autoZero"/>
        <c:crossBetween val="between"/>
      </c:valAx>
      <c:valAx>
        <c:axId val="-1978350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0736"/>
        <c:crosses val="max"/>
        <c:crossBetween val="between"/>
      </c:valAx>
      <c:catAx>
        <c:axId val="-197835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5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711778774671"/>
          <c:y val="6.8333292634118054E-2"/>
          <c:w val="0.85691231010959401"/>
          <c:h val="0.67892623605241342"/>
        </c:manualLayout>
      </c:layout>
      <c:lineChart>
        <c:grouping val="standard"/>
        <c:varyColors val="0"/>
        <c:ser>
          <c:idx val="0"/>
          <c:order val="0"/>
          <c:tx>
            <c:strRef>
              <c:f>平安!$A$44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平安!$B$44:$U$44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平安!$A$45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平安!$B$45:$U$45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0.31769999999999998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平安!$A$46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平安!$B$46:$U$46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0.59660000000000002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平安!$A$47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平安!$B$47:$U$47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8349104"/>
        <c:axId val="-1978352912"/>
      </c:lineChart>
      <c:catAx>
        <c:axId val="-19783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912"/>
        <c:crosses val="autoZero"/>
        <c:auto val="1"/>
        <c:lblAlgn val="ctr"/>
        <c:lblOffset val="100"/>
        <c:noMultiLvlLbl val="0"/>
      </c:catAx>
      <c:valAx>
        <c:axId val="-1978352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南京银行!$B$64</c:f>
              <c:strCache>
                <c:ptCount val="1"/>
                <c:pt idx="0">
                  <c:v>租赁和商业服务贷款余额（百万元）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南京银行!$B$65:$B$72</c:f>
              <c:numCache>
                <c:formatCode>General</c:formatCode>
                <c:ptCount val="8"/>
                <c:pt idx="0" formatCode="0.00">
                  <c:v>224644.25</c:v>
                </c:pt>
                <c:pt idx="1">
                  <c:v>260503.63</c:v>
                </c:pt>
                <c:pt idx="2">
                  <c:v>323018.44</c:v>
                </c:pt>
                <c:pt idx="3">
                  <c:v>300094.96999999997</c:v>
                </c:pt>
                <c:pt idx="4">
                  <c:v>341492.44</c:v>
                </c:pt>
                <c:pt idx="5">
                  <c:v>479868.15</c:v>
                </c:pt>
                <c:pt idx="6">
                  <c:v>622200.16</c:v>
                </c:pt>
                <c:pt idx="7">
                  <c:v>738026.2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8352368"/>
        <c:axId val="-1978348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[4]招行!$C$38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[4]招行!$A$39:$A$48</c15:sqref>
                        </c15:formulaRef>
                      </c:ext>
                    </c:extLst>
                    <c:strCache>
                      <c:ptCount val="10"/>
                      <c:pt idx="0">
                        <c:v>2012</c:v>
                      </c:pt>
                      <c:pt idx="1">
                        <c:v>2013H</c:v>
                      </c:pt>
                      <c:pt idx="2">
                        <c:v>2013</c:v>
                      </c:pt>
                      <c:pt idx="3">
                        <c:v>2014H</c:v>
                      </c:pt>
                      <c:pt idx="4">
                        <c:v>2014</c:v>
                      </c:pt>
                      <c:pt idx="5">
                        <c:v>2015H</c:v>
                      </c:pt>
                      <c:pt idx="6">
                        <c:v>2015</c:v>
                      </c:pt>
                      <c:pt idx="7">
                        <c:v>2016H</c:v>
                      </c:pt>
                      <c:pt idx="8">
                        <c:v>2016</c:v>
                      </c:pt>
                      <c:pt idx="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[4]招行!$C$39:$C$48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3623</c:v>
                      </c:pt>
                      <c:pt idx="1">
                        <c:v>4788</c:v>
                      </c:pt>
                      <c:pt idx="2">
                        <c:v>6904</c:v>
                      </c:pt>
                      <c:pt idx="3">
                        <c:v>7618</c:v>
                      </c:pt>
                      <c:pt idx="4">
                        <c:v>9628</c:v>
                      </c:pt>
                      <c:pt idx="5">
                        <c:v>11880</c:v>
                      </c:pt>
                      <c:pt idx="6">
                        <c:v>15238</c:v>
                      </c:pt>
                      <c:pt idx="7">
                        <c:v>17056</c:v>
                      </c:pt>
                      <c:pt idx="8">
                        <c:v>18970</c:v>
                      </c:pt>
                      <c:pt idx="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南京银行!$D$64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南京银行!$D$65:$D$72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8.9999999999999998E-4</c:v>
                </c:pt>
                <c:pt idx="2">
                  <c:v>1.7000000000000001E-3</c:v>
                </c:pt>
                <c:pt idx="3">
                  <c:v>3.3E-3</c:v>
                </c:pt>
                <c:pt idx="4">
                  <c:v>1.1999999999999999E-3</c:v>
                </c:pt>
                <c:pt idx="5">
                  <c:v>1.1000000000000001E-3</c:v>
                </c:pt>
                <c:pt idx="6">
                  <c:v>2.0999999999999999E-3</c:v>
                </c:pt>
                <c:pt idx="7">
                  <c:v>1.7000000000000001E-3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46928"/>
        <c:axId val="-1978347472"/>
      </c:lineChart>
      <c:catAx>
        <c:axId val="-19783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8016"/>
        <c:crosses val="autoZero"/>
        <c:auto val="1"/>
        <c:lblAlgn val="ctr"/>
        <c:lblOffset val="100"/>
        <c:noMultiLvlLbl val="0"/>
      </c:catAx>
      <c:valAx>
        <c:axId val="-1978348016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368"/>
        <c:crosses val="autoZero"/>
        <c:crossBetween val="between"/>
      </c:valAx>
      <c:valAx>
        <c:axId val="-19783474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6928"/>
        <c:crosses val="max"/>
        <c:crossBetween val="between"/>
      </c:valAx>
      <c:catAx>
        <c:axId val="-197834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4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南京银行!$A$54</c:f>
              <c:strCache>
                <c:ptCount val="1"/>
                <c:pt idx="0">
                  <c:v>正常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南京银行!$B$54:$K$54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4B8D-B99F-51AFB3EAEAC5}"/>
            </c:ext>
          </c:extLst>
        </c:ser>
        <c:ser>
          <c:idx val="1"/>
          <c:order val="1"/>
          <c:tx>
            <c:strRef>
              <c:f>南京银行!$A$55</c:f>
              <c:strCache>
                <c:ptCount val="1"/>
                <c:pt idx="0">
                  <c:v>关注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南京银行!$B$55:$K$55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4B8D-B99F-51AFB3EAEAC5}"/>
            </c:ext>
          </c:extLst>
        </c:ser>
        <c:ser>
          <c:idx val="2"/>
          <c:order val="2"/>
          <c:tx>
            <c:strRef>
              <c:f>南京银行!$A$56</c:f>
              <c:strCache>
                <c:ptCount val="1"/>
                <c:pt idx="0">
                  <c:v>次级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南京银行!$B$56:$K$56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4B8D-B99F-51AFB3EAEAC5}"/>
            </c:ext>
          </c:extLst>
        </c:ser>
        <c:ser>
          <c:idx val="3"/>
          <c:order val="3"/>
          <c:tx>
            <c:strRef>
              <c:f>南京银行!$A$57</c:f>
              <c:strCache>
                <c:ptCount val="1"/>
                <c:pt idx="0">
                  <c:v>可疑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南京银行!$B$57:$K$57</c:f>
              <c:numCache>
                <c:formatCode>0.00%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3-4B8D-B99F-51AFB3EA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2047088"/>
        <c:axId val="-432042192"/>
      </c:lineChart>
      <c:catAx>
        <c:axId val="-43204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432042192"/>
        <c:crosses val="autoZero"/>
        <c:auto val="1"/>
        <c:lblAlgn val="ctr"/>
        <c:lblOffset val="100"/>
        <c:noMultiLvlLbl val="0"/>
      </c:catAx>
      <c:valAx>
        <c:axId val="-43204219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-432047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1473995</xdr:colOff>
      <xdr:row>117</xdr:row>
      <xdr:rowOff>80961</xdr:rowOff>
    </xdr:from>
    <xdr:to>
      <xdr:col>6</xdr:col>
      <xdr:colOff>635795</xdr:colOff>
      <xdr:row>133</xdr:row>
      <xdr:rowOff>4761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4C40BC5-D2C1-4699-B7CD-2540483DC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76</xdr:row>
      <xdr:rowOff>67235</xdr:rowOff>
    </xdr:from>
    <xdr:to>
      <xdr:col>10</xdr:col>
      <xdr:colOff>435909</xdr:colOff>
      <xdr:row>93</xdr:row>
      <xdr:rowOff>39641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257742</xdr:colOff>
      <xdr:row>75</xdr:row>
      <xdr:rowOff>90767</xdr:rowOff>
    </xdr:from>
    <xdr:to>
      <xdr:col>17</xdr:col>
      <xdr:colOff>672359</xdr:colOff>
      <xdr:row>93</xdr:row>
      <xdr:rowOff>10085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811306</xdr:colOff>
      <xdr:row>57</xdr:row>
      <xdr:rowOff>128870</xdr:rowOff>
    </xdr:from>
    <xdr:to>
      <xdr:col>10</xdr:col>
      <xdr:colOff>728381</xdr:colOff>
      <xdr:row>74</xdr:row>
      <xdr:rowOff>134471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369801</xdr:colOff>
      <xdr:row>58</xdr:row>
      <xdr:rowOff>73960</xdr:rowOff>
    </xdr:from>
    <xdr:to>
      <xdr:col>19</xdr:col>
      <xdr:colOff>33624</xdr:colOff>
      <xdr:row>75</xdr:row>
      <xdr:rowOff>150159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732864</xdr:colOff>
      <xdr:row>52</xdr:row>
      <xdr:rowOff>44824</xdr:rowOff>
    </xdr:from>
    <xdr:to>
      <xdr:col>10</xdr:col>
      <xdr:colOff>717176</xdr:colOff>
      <xdr:row>68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51</xdr:row>
      <xdr:rowOff>90767</xdr:rowOff>
    </xdr:from>
    <xdr:to>
      <xdr:col>17</xdr:col>
      <xdr:colOff>470648</xdr:colOff>
      <xdr:row>68</xdr:row>
      <xdr:rowOff>155761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347915</xdr:colOff>
      <xdr:row>54</xdr:row>
      <xdr:rowOff>46928</xdr:rowOff>
    </xdr:from>
    <xdr:to>
      <xdr:col>16</xdr:col>
      <xdr:colOff>574246</xdr:colOff>
      <xdr:row>70</xdr:row>
      <xdr:rowOff>112192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54</xdr:row>
      <xdr:rowOff>90715</xdr:rowOff>
    </xdr:from>
    <xdr:to>
      <xdr:col>10</xdr:col>
      <xdr:colOff>55022</xdr:colOff>
      <xdr:row>70</xdr:row>
      <xdr:rowOff>73472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79</xdr:row>
      <xdr:rowOff>74084</xdr:rowOff>
    </xdr:from>
    <xdr:to>
      <xdr:col>11</xdr:col>
      <xdr:colOff>63499</xdr:colOff>
      <xdr:row>96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79</xdr:row>
      <xdr:rowOff>47625</xdr:rowOff>
    </xdr:from>
    <xdr:to>
      <xdr:col>19</xdr:col>
      <xdr:colOff>216477</xdr:colOff>
      <xdr:row>95</xdr:row>
      <xdr:rowOff>21649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430892</xdr:colOff>
      <xdr:row>59</xdr:row>
      <xdr:rowOff>114297</xdr:rowOff>
    </xdr:from>
    <xdr:to>
      <xdr:col>16</xdr:col>
      <xdr:colOff>657223</xdr:colOff>
      <xdr:row>76</xdr:row>
      <xdr:rowOff>22679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59</xdr:row>
      <xdr:rowOff>90715</xdr:rowOff>
    </xdr:from>
    <xdr:to>
      <xdr:col>10</xdr:col>
      <xdr:colOff>55022</xdr:colOff>
      <xdr:row>75</xdr:row>
      <xdr:rowOff>73472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72</xdr:row>
      <xdr:rowOff>74084</xdr:rowOff>
    </xdr:from>
    <xdr:to>
      <xdr:col>11</xdr:col>
      <xdr:colOff>63499</xdr:colOff>
      <xdr:row>89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72</xdr:row>
      <xdr:rowOff>47624</xdr:rowOff>
    </xdr:from>
    <xdr:to>
      <xdr:col>19</xdr:col>
      <xdr:colOff>216477</xdr:colOff>
      <xdr:row>89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61</xdr:row>
      <xdr:rowOff>114299</xdr:rowOff>
    </xdr:from>
    <xdr:to>
      <xdr:col>11</xdr:col>
      <xdr:colOff>394607</xdr:colOff>
      <xdr:row>77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27216</xdr:colOff>
      <xdr:row>60</xdr:row>
      <xdr:rowOff>136071</xdr:rowOff>
    </xdr:from>
    <xdr:to>
      <xdr:col>19</xdr:col>
      <xdr:colOff>443864</xdr:colOff>
      <xdr:row>78</xdr:row>
      <xdr:rowOff>90514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98200</xdr:colOff>
      <xdr:row>58</xdr:row>
      <xdr:rowOff>90716</xdr:rowOff>
    </xdr:from>
    <xdr:to>
      <xdr:col>11</xdr:col>
      <xdr:colOff>393161</xdr:colOff>
      <xdr:row>74</xdr:row>
      <xdr:rowOff>73473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562258</xdr:colOff>
      <xdr:row>56</xdr:row>
      <xdr:rowOff>101975</xdr:rowOff>
    </xdr:from>
    <xdr:to>
      <xdr:col>19</xdr:col>
      <xdr:colOff>334218</xdr:colOff>
      <xdr:row>74</xdr:row>
      <xdr:rowOff>21292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esktop/&#12304;&#19996;&#21556;&#38134;&#34892;&#12305;&#32769;16&#23478;&#19978;&#24066;&#38134;&#34892;&#20998;&#34892;&#19994;&#19981;&#33391;&#36151;&#27454;&#24773;&#20917;&#26803;&#2970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ocuments/WeChat%20Files/wxid_o8jth9jhe9pn22/Files/&#12304;&#19996;&#21556;&#38134;&#34892;&#12305;&#32769;16&#23478;&#19978;&#24066;&#38134;&#34892;&#20998;&#34892;&#19994;&#19981;&#33391;&#36151;&#27454;&#24773;&#20917;&#26803;&#29702;zy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sy19920302/Documents/WeChat%20Files/jjsy0302/Files/&#19978;&#24066;&#38134;&#34892;16&#24180;&#34892;&#19994;&#19981;&#33391;&#36151;&#27454;&#29575;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_9501"/>
      <definedName name="s_stmnote_bank_9502"/>
      <definedName name="s_stmnote_bank_9503"/>
      <definedName name="s_stmnote_bank_9504"/>
      <definedName name="to_tradecod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</sheetNames>
    <sheetDataSet>
      <sheetData sheetId="0">
        <row r="74">
          <cell r="C74" t="str">
            <v>不良余额</v>
          </cell>
        </row>
        <row r="75">
          <cell r="C75">
            <v>1351</v>
          </cell>
        </row>
        <row r="76">
          <cell r="C76">
            <v>1607</v>
          </cell>
        </row>
        <row r="77">
          <cell r="C77">
            <v>1574</v>
          </cell>
        </row>
        <row r="78">
          <cell r="C78">
            <v>1488</v>
          </cell>
        </row>
        <row r="79">
          <cell r="C79">
            <v>1330</v>
          </cell>
        </row>
        <row r="80">
          <cell r="C80">
            <v>1161</v>
          </cell>
        </row>
        <row r="81">
          <cell r="C81">
            <v>1168</v>
          </cell>
        </row>
        <row r="82">
          <cell r="C82">
            <v>1147</v>
          </cell>
        </row>
        <row r="83">
          <cell r="C83">
            <v>1054</v>
          </cell>
        </row>
        <row r="84">
          <cell r="C84">
            <v>1322</v>
          </cell>
        </row>
        <row r="85">
          <cell r="C85">
            <v>932</v>
          </cell>
        </row>
        <row r="86">
          <cell r="C86">
            <v>669</v>
          </cell>
        </row>
        <row r="87">
          <cell r="C87">
            <v>881</v>
          </cell>
        </row>
        <row r="88">
          <cell r="C88">
            <v>1090</v>
          </cell>
        </row>
        <row r="89">
          <cell r="C89">
            <v>1242</v>
          </cell>
        </row>
        <row r="90">
          <cell r="C90">
            <v>2482</v>
          </cell>
        </row>
        <row r="91">
          <cell r="C91">
            <v>3047</v>
          </cell>
        </row>
        <row r="92">
          <cell r="C92">
            <v>2975</v>
          </cell>
        </row>
        <row r="93">
          <cell r="C93">
            <v>4222</v>
          </cell>
        </row>
        <row r="94">
          <cell r="C94">
            <v>3248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  <sheetName val="Sheet1"/>
    </sheetNames>
    <sheetDataSet>
      <sheetData sheetId="0" refreshError="1"/>
      <sheetData sheetId="1">
        <row r="48">
          <cell r="B48">
            <v>2012</v>
          </cell>
        </row>
        <row r="60">
          <cell r="C60" t="str">
            <v>不良余额</v>
          </cell>
        </row>
        <row r="61">
          <cell r="C61">
            <v>24834</v>
          </cell>
        </row>
        <row r="62">
          <cell r="C62">
            <v>20169</v>
          </cell>
        </row>
        <row r="63">
          <cell r="C63">
            <v>23793</v>
          </cell>
        </row>
        <row r="64">
          <cell r="C64">
            <v>24049</v>
          </cell>
        </row>
        <row r="65">
          <cell r="C65">
            <v>21413</v>
          </cell>
        </row>
        <row r="66">
          <cell r="C66">
            <v>19489</v>
          </cell>
        </row>
        <row r="67">
          <cell r="C67">
            <v>22193</v>
          </cell>
        </row>
        <row r="68">
          <cell r="C68">
            <v>22278</v>
          </cell>
        </row>
        <row r="69">
          <cell r="C69">
            <v>25577</v>
          </cell>
        </row>
        <row r="70">
          <cell r="C70">
            <v>28167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安"/>
      <sheetName val="工行"/>
      <sheetName val="招行"/>
      <sheetName val="Sheet1"/>
      <sheetName val="建行"/>
      <sheetName val="农行"/>
      <sheetName val="中信"/>
      <sheetName val="浦发"/>
      <sheetName val="民生"/>
      <sheetName val="兴业"/>
      <sheetName val="光大"/>
      <sheetName val="南京银行"/>
    </sheetNames>
    <sheetDataSet>
      <sheetData sheetId="0"/>
      <sheetData sheetId="1"/>
      <sheetData sheetId="2">
        <row r="38">
          <cell r="C38" t="str">
            <v>不良余额</v>
          </cell>
        </row>
        <row r="39">
          <cell r="A39">
            <v>2012</v>
          </cell>
          <cell r="C39">
            <v>3623</v>
          </cell>
        </row>
        <row r="40">
          <cell r="A40" t="str">
            <v>2013H</v>
          </cell>
          <cell r="C40">
            <v>4788</v>
          </cell>
        </row>
        <row r="41">
          <cell r="A41">
            <v>2013</v>
          </cell>
          <cell r="C41">
            <v>6904</v>
          </cell>
        </row>
        <row r="42">
          <cell r="A42" t="str">
            <v>2014H</v>
          </cell>
          <cell r="C42">
            <v>7618</v>
          </cell>
        </row>
        <row r="43">
          <cell r="A43">
            <v>2014</v>
          </cell>
          <cell r="C43">
            <v>9628</v>
          </cell>
        </row>
        <row r="44">
          <cell r="A44" t="str">
            <v>2015H</v>
          </cell>
          <cell r="C44">
            <v>11880</v>
          </cell>
        </row>
        <row r="45">
          <cell r="A45">
            <v>2015</v>
          </cell>
          <cell r="C45">
            <v>15238</v>
          </cell>
        </row>
        <row r="46">
          <cell r="A46" t="str">
            <v>2016H</v>
          </cell>
          <cell r="C46">
            <v>17056</v>
          </cell>
        </row>
        <row r="47">
          <cell r="A47">
            <v>2016</v>
          </cell>
          <cell r="C47">
            <v>18970</v>
          </cell>
        </row>
        <row r="48">
          <cell r="A48" t="str">
            <v>2017H</v>
          </cell>
          <cell r="C48">
            <v>18561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chan" refreshedDate="42999.627978703706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22:U145" sheet="工行"/>
        <rangeSet i1="1" ref="A82:M102" sheet="光大 "/>
        <rangeSet i1="2" ref="A119:U135" sheet="建行 "/>
        <rangeSet i1="3" ref="A102:J118" sheet="民生"/>
        <rangeSet i1="4" ref="A84:I103" sheet="南京银行"/>
        <rangeSet i1="5" ref="A112:Q125" sheet="农行"/>
        <rangeSet i1="6" ref="A82:U96" sheet="平安"/>
        <rangeSet i1="7" ref="A118:S141" sheet="浦发"/>
        <rangeSet i1="8" ref="A97:S120" sheet="兴业"/>
        <rangeSet i1="9" ref="A100:U115" sheet="招行"/>
        <rangeSet i1="10" ref="A104:U116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tring="0" containsBlank="1" containsNumber="1" minValue="0" maxValue="12507021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chan" refreshedDate="42999.631332407407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53:U176" sheet="工行"/>
        <rangeSet i1="1" ref="A106:M126" sheet="光大 "/>
        <rangeSet i1="2" ref="A146:U162" sheet="建行 "/>
        <rangeSet i1="3" ref="A125:J141" sheet="民生"/>
        <rangeSet i1="4" ref="A109:I128" sheet="南京银行"/>
        <rangeSet i1="5" ref="A131:Q144" sheet="农行"/>
        <rangeSet i1="6" ref="A105:U119" sheet="平安"/>
        <rangeSet i1="7" ref="A148:S171" sheet="浦发"/>
        <rangeSet i1="8" ref="A131:S154" sheet="兴业"/>
        <rangeSet i1="9" ref="A120:U135" sheet="招行"/>
        <rangeSet i1="10" ref="A123:U135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Blank="1" containsMixedTypes="1" containsNumber="1" minValue="0" maxValue="188767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chan" refreshedDate="42999.634524305555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22:U145" sheet="工行"/>
        <rangeSet i1="1" ref="A119:U135" sheet="建行 "/>
        <rangeSet i1="2" ref="A112:Q125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2507021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chan" refreshedDate="42999.635100115738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53:U176" sheet="工行"/>
        <rangeSet i1="1" ref="A146:U162" sheet="建行 "/>
        <rangeSet i1="2" ref="A131:Q144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88767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chan" refreshedDate="42999.641116319443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82:M102" sheet="光大 "/>
        <rangeSet i1="1" ref="A102:J118" sheet="民生"/>
        <rangeSet i1="2" ref="A82:U96" sheet="平安"/>
        <rangeSet i1="3" ref="A118:S141" sheet="浦发"/>
        <rangeSet i1="4" ref="A97:S120" sheet="兴业"/>
        <rangeSet i1="5" ref="A100:U115" sheet="招行"/>
        <rangeSet i1="6" ref="A104:U116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String="0" containsBlank="1" containsNumber="1" minValue="0" maxValue="3539938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chan" refreshedDate="42999.642096643518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106:M126" sheet="光大 "/>
        <rangeSet i1="1" ref="A125:J141" sheet="民生"/>
        <rangeSet i1="2" ref="A105:U119" sheet="平安"/>
        <rangeSet i1="3" ref="A148:S171" sheet="浦发"/>
        <rangeSet i1="4" ref="A131:S154" sheet="兴业"/>
        <rangeSet i1="5" ref="A120:U135" sheet="招行"/>
        <rangeSet i1="6" ref="A123:U135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Blank="1" containsMixedTypes="1" containsNumber="1" minValue="0" maxValue="63274.457399999992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2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24507"/>
    <x v="1"/>
  </r>
  <r>
    <x v="17"/>
    <x v="9"/>
    <n v="28265"/>
    <x v="1"/>
  </r>
  <r>
    <x v="17"/>
    <x v="10"/>
    <n v="27778"/>
    <x v="1"/>
  </r>
  <r>
    <x v="17"/>
    <x v="11"/>
    <n v="27778"/>
    <x v="1"/>
  </r>
  <r>
    <x v="17"/>
    <x v="12"/>
    <n v="26973"/>
    <x v="1"/>
  </r>
  <r>
    <x v="17"/>
    <x v="13"/>
    <n v="29706"/>
    <x v="1"/>
  </r>
  <r>
    <x v="17"/>
    <x v="14"/>
    <n v="32004"/>
    <x v="1"/>
  </r>
  <r>
    <x v="17"/>
    <x v="15"/>
    <n v="37140"/>
    <x v="1"/>
  </r>
  <r>
    <x v="17"/>
    <x v="16"/>
    <n v="31416"/>
    <x v="1"/>
  </r>
  <r>
    <x v="17"/>
    <x v="17"/>
    <n v="26959"/>
    <x v="1"/>
  </r>
  <r>
    <x v="17"/>
    <x v="18"/>
    <n v="28473"/>
    <x v="1"/>
  </r>
  <r>
    <x v="17"/>
    <x v="19"/>
    <n v="25729"/>
    <x v="1"/>
  </r>
  <r>
    <x v="12"/>
    <x v="8"/>
    <n v="30293"/>
    <x v="1"/>
  </r>
  <r>
    <x v="12"/>
    <x v="9"/>
    <n v="28847"/>
    <x v="1"/>
  </r>
  <r>
    <x v="12"/>
    <x v="10"/>
    <n v="21767"/>
    <x v="1"/>
  </r>
  <r>
    <x v="12"/>
    <x v="11"/>
    <n v="21767"/>
    <x v="1"/>
  </r>
  <r>
    <x v="12"/>
    <x v="12"/>
    <n v="19498"/>
    <x v="1"/>
  </r>
  <r>
    <x v="12"/>
    <x v="13"/>
    <n v="20827"/>
    <x v="1"/>
  </r>
  <r>
    <x v="12"/>
    <x v="14"/>
    <n v="23047"/>
    <x v="1"/>
  </r>
  <r>
    <x v="12"/>
    <x v="15"/>
    <n v="25114"/>
    <x v="1"/>
  </r>
  <r>
    <x v="12"/>
    <x v="16"/>
    <n v="26349"/>
    <x v="1"/>
  </r>
  <r>
    <x v="12"/>
    <x v="17"/>
    <n v="32492"/>
    <x v="1"/>
  </r>
  <r>
    <x v="12"/>
    <x v="18"/>
    <n v="34201"/>
    <x v="1"/>
  </r>
  <r>
    <x v="12"/>
    <x v="19"/>
    <n v="41314"/>
    <x v="1"/>
  </r>
  <r>
    <x v="16"/>
    <x v="8"/>
    <n v="84076"/>
    <x v="1"/>
  </r>
  <r>
    <x v="16"/>
    <x v="9"/>
    <n v="85735"/>
    <x v="1"/>
  </r>
  <r>
    <x v="16"/>
    <x v="10"/>
    <n v="91482"/>
    <x v="1"/>
  </r>
  <r>
    <x v="16"/>
    <x v="11"/>
    <n v="91482"/>
    <x v="1"/>
  </r>
  <r>
    <x v="16"/>
    <x v="12"/>
    <n v="94243"/>
    <x v="1"/>
  </r>
  <r>
    <x v="16"/>
    <x v="13"/>
    <n v="109059"/>
    <x v="1"/>
  </r>
  <r>
    <x v="16"/>
    <x v="14"/>
    <n v="125922"/>
    <x v="1"/>
  </r>
  <r>
    <x v="16"/>
    <x v="15"/>
    <n v="140675"/>
    <x v="1"/>
  </r>
  <r>
    <x v="16"/>
    <x v="16"/>
    <n v="143428"/>
    <x v="1"/>
  </r>
  <r>
    <x v="16"/>
    <x v="17"/>
    <n v="144616"/>
    <x v="1"/>
  </r>
  <r>
    <x v="16"/>
    <x v="18"/>
    <n v="126717"/>
    <x v="1"/>
  </r>
  <r>
    <x v="16"/>
    <x v="19"/>
    <n v="148220"/>
    <x v="1"/>
  </r>
  <r>
    <x v="24"/>
    <x v="8"/>
    <n v="11512"/>
    <x v="1"/>
  </r>
  <r>
    <x v="24"/>
    <x v="9"/>
    <n v="11254"/>
    <x v="1"/>
  </r>
  <r>
    <x v="24"/>
    <x v="10"/>
    <n v="14123"/>
    <x v="1"/>
  </r>
  <r>
    <x v="24"/>
    <x v="11"/>
    <n v="14123"/>
    <x v="1"/>
  </r>
  <r>
    <x v="24"/>
    <x v="12"/>
    <n v="13626"/>
    <x v="1"/>
  </r>
  <r>
    <x v="24"/>
    <x v="13"/>
    <n v="13142"/>
    <x v="1"/>
  </r>
  <r>
    <x v="24"/>
    <x v="14"/>
    <n v="10374"/>
    <x v="1"/>
  </r>
  <r>
    <x v="24"/>
    <x v="15"/>
    <n v="0"/>
    <x v="1"/>
  </r>
  <r>
    <x v="24"/>
    <x v="16"/>
    <n v="12696"/>
    <x v="1"/>
  </r>
  <r>
    <x v="24"/>
    <x v="17"/>
    <n v="0"/>
    <x v="1"/>
  </r>
  <r>
    <x v="24"/>
    <x v="18"/>
    <n v="0"/>
    <x v="1"/>
  </r>
  <r>
    <x v="24"/>
    <x v="19"/>
    <n v="0"/>
    <x v="1"/>
  </r>
  <r>
    <x v="18"/>
    <x v="8"/>
    <n v="22067"/>
    <x v="1"/>
  </r>
  <r>
    <x v="18"/>
    <x v="9"/>
    <n v="27813"/>
    <x v="1"/>
  </r>
  <r>
    <x v="18"/>
    <x v="10"/>
    <n v="40186"/>
    <x v="1"/>
  </r>
  <r>
    <x v="18"/>
    <x v="11"/>
    <n v="40186"/>
    <x v="1"/>
  </r>
  <r>
    <x v="18"/>
    <x v="12"/>
    <n v="41159"/>
    <x v="1"/>
  </r>
  <r>
    <x v="18"/>
    <x v="13"/>
    <n v="47027"/>
    <x v="1"/>
  </r>
  <r>
    <x v="18"/>
    <x v="14"/>
    <n v="47193"/>
    <x v="1"/>
  </r>
  <r>
    <x v="18"/>
    <x v="15"/>
    <n v="53771"/>
    <x v="1"/>
  </r>
  <r>
    <x v="18"/>
    <x v="16"/>
    <n v="50084"/>
    <x v="1"/>
  </r>
  <r>
    <x v="18"/>
    <x v="17"/>
    <n v="56049"/>
    <x v="1"/>
  </r>
  <r>
    <x v="18"/>
    <x v="18"/>
    <n v="62480"/>
    <x v="1"/>
  </r>
  <r>
    <x v="18"/>
    <x v="19"/>
    <n v="67658"/>
    <x v="1"/>
  </r>
  <r>
    <x v="0"/>
    <x v="8"/>
    <n v="67427"/>
    <x v="1"/>
  </r>
  <r>
    <x v="0"/>
    <x v="9"/>
    <n v="68192"/>
    <x v="1"/>
  </r>
  <r>
    <x v="0"/>
    <x v="10"/>
    <n v="67291"/>
    <x v="1"/>
  </r>
  <r>
    <x v="0"/>
    <x v="11"/>
    <n v="67291"/>
    <x v="1"/>
  </r>
  <r>
    <x v="0"/>
    <x v="12"/>
    <n v="67991"/>
    <x v="1"/>
  </r>
  <r>
    <x v="0"/>
    <x v="13"/>
    <n v="65887"/>
    <x v="1"/>
  </r>
  <r>
    <x v="0"/>
    <x v="14"/>
    <n v="63537"/>
    <x v="1"/>
  </r>
  <r>
    <x v="0"/>
    <x v="15"/>
    <n v="68380"/>
    <x v="1"/>
  </r>
  <r>
    <x v="0"/>
    <x v="16"/>
    <n v="75108"/>
    <x v="1"/>
  </r>
  <r>
    <x v="0"/>
    <x v="17"/>
    <n v="81689"/>
    <x v="1"/>
  </r>
  <r>
    <x v="0"/>
    <x v="18"/>
    <n v="92260"/>
    <x v="1"/>
  </r>
  <r>
    <x v="0"/>
    <x v="19"/>
    <n v="93410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52905"/>
    <x v="1"/>
  </r>
  <r>
    <x v="25"/>
    <x v="18"/>
    <n v="51275"/>
    <x v="1"/>
  </r>
  <r>
    <x v="25"/>
    <x v="19"/>
    <n v="55111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17727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102718"/>
    <x v="1"/>
  </r>
  <r>
    <x v="15"/>
    <x v="9"/>
    <n v="117041"/>
    <x v="1"/>
  </r>
  <r>
    <x v="15"/>
    <x v="10"/>
    <n v="140298"/>
    <x v="1"/>
  </r>
  <r>
    <x v="15"/>
    <x v="11"/>
    <n v="140298"/>
    <x v="1"/>
  </r>
  <r>
    <x v="15"/>
    <x v="12"/>
    <n v="162310"/>
    <x v="1"/>
  </r>
  <r>
    <x v="15"/>
    <x v="13"/>
    <n v="170188"/>
    <x v="1"/>
  </r>
  <r>
    <x v="15"/>
    <x v="14"/>
    <n v="149031"/>
    <x v="1"/>
  </r>
  <r>
    <x v="15"/>
    <x v="15"/>
    <n v="137741"/>
    <x v="1"/>
  </r>
  <r>
    <x v="15"/>
    <x v="16"/>
    <n v="123907"/>
    <x v="1"/>
  </r>
  <r>
    <x v="15"/>
    <x v="17"/>
    <n v="115719"/>
    <x v="1"/>
  </r>
  <r>
    <x v="15"/>
    <x v="18"/>
    <n v="112165"/>
    <x v="1"/>
  </r>
  <r>
    <x v="15"/>
    <x v="19"/>
    <n v="115869"/>
    <x v="1"/>
  </r>
  <r>
    <x v="14"/>
    <x v="8"/>
    <n v="42222"/>
    <x v="1"/>
  </r>
  <r>
    <x v="14"/>
    <x v="9"/>
    <n v="39711"/>
    <x v="1"/>
  </r>
  <r>
    <x v="14"/>
    <x v="10"/>
    <n v="29702"/>
    <x v="1"/>
  </r>
  <r>
    <x v="14"/>
    <x v="11"/>
    <n v="29702"/>
    <x v="1"/>
  </r>
  <r>
    <x v="14"/>
    <x v="12"/>
    <n v="25753"/>
    <x v="1"/>
  </r>
  <r>
    <x v="14"/>
    <x v="13"/>
    <n v="27287"/>
    <x v="1"/>
  </r>
  <r>
    <x v="14"/>
    <x v="14"/>
    <n v="38684"/>
    <x v="1"/>
  </r>
  <r>
    <x v="14"/>
    <x v="15"/>
    <n v="50035"/>
    <x v="1"/>
  </r>
  <r>
    <x v="14"/>
    <x v="16"/>
    <n v="70864"/>
    <x v="1"/>
  </r>
  <r>
    <x v="14"/>
    <x v="17"/>
    <n v="130446"/>
    <x v="1"/>
  </r>
  <r>
    <x v="14"/>
    <x v="18"/>
    <n v="160657"/>
    <x v="1"/>
  </r>
  <r>
    <x v="14"/>
    <x v="19"/>
    <n v="198254"/>
    <x v="1"/>
  </r>
  <r>
    <x v="27"/>
    <x v="8"/>
    <n v="0"/>
    <x v="1"/>
  </r>
  <r>
    <x v="27"/>
    <x v="9"/>
    <n v="0"/>
    <x v="1"/>
  </r>
  <r>
    <x v="27"/>
    <x v="10"/>
    <n v="0"/>
    <x v="1"/>
  </r>
  <r>
    <x v="27"/>
    <x v="11"/>
    <n v="0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86037"/>
    <x v="1"/>
  </r>
  <r>
    <x v="1"/>
    <x v="9"/>
    <n v="214407"/>
    <x v="1"/>
  </r>
  <r>
    <x v="1"/>
    <x v="10"/>
    <n v="233659"/>
    <x v="1"/>
  </r>
  <r>
    <x v="1"/>
    <x v="11"/>
    <n v="233659"/>
    <x v="1"/>
  </r>
  <r>
    <x v="1"/>
    <x v="12"/>
    <n v="240618"/>
    <x v="1"/>
  </r>
  <r>
    <x v="1"/>
    <x v="13"/>
    <n v="237700"/>
    <x v="1"/>
  </r>
  <r>
    <x v="1"/>
    <x v="14"/>
    <n v="234451"/>
    <x v="1"/>
  </r>
  <r>
    <x v="1"/>
    <x v="15"/>
    <n v="248717"/>
    <x v="1"/>
  </r>
  <r>
    <x v="1"/>
    <x v="16"/>
    <n v="246140"/>
    <x v="1"/>
  </r>
  <r>
    <x v="1"/>
    <x v="17"/>
    <n v="247197"/>
    <x v="1"/>
  </r>
  <r>
    <x v="1"/>
    <x v="18"/>
    <n v="235514"/>
    <x v="1"/>
  </r>
  <r>
    <x v="1"/>
    <x v="19"/>
    <n v="243254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0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51816"/>
    <x v="1"/>
  </r>
  <r>
    <x v="13"/>
    <x v="9"/>
    <n v="43489"/>
    <x v="1"/>
  </r>
  <r>
    <x v="13"/>
    <x v="10"/>
    <n v="38541"/>
    <x v="1"/>
  </r>
  <r>
    <x v="13"/>
    <x v="11"/>
    <n v="38541"/>
    <x v="1"/>
  </r>
  <r>
    <x v="13"/>
    <x v="12"/>
    <n v="38375"/>
    <x v="1"/>
  </r>
  <r>
    <x v="13"/>
    <x v="13"/>
    <n v="40679"/>
    <x v="1"/>
  </r>
  <r>
    <x v="13"/>
    <x v="14"/>
    <n v="51533"/>
    <x v="1"/>
  </r>
  <r>
    <x v="13"/>
    <x v="15"/>
    <n v="53509"/>
    <x v="1"/>
  </r>
  <r>
    <x v="13"/>
    <x v="16"/>
    <n v="54119"/>
    <x v="1"/>
  </r>
  <r>
    <x v="13"/>
    <x v="17"/>
    <n v="72184"/>
    <x v="1"/>
  </r>
  <r>
    <x v="13"/>
    <x v="18"/>
    <n v="95554"/>
    <x v="1"/>
  </r>
  <r>
    <x v="13"/>
    <x v="19"/>
    <n v="117654"/>
    <x v="1"/>
  </r>
  <r>
    <x v="21"/>
    <x v="8"/>
    <n v="19275"/>
    <x v="1"/>
  </r>
  <r>
    <x v="21"/>
    <x v="9"/>
    <n v="21160"/>
    <x v="1"/>
  </r>
  <r>
    <x v="21"/>
    <x v="10"/>
    <n v="26695"/>
    <x v="1"/>
  </r>
  <r>
    <x v="21"/>
    <x v="11"/>
    <n v="26695"/>
    <x v="1"/>
  </r>
  <r>
    <x v="21"/>
    <x v="12"/>
    <n v="30928"/>
    <x v="1"/>
  </r>
  <r>
    <x v="21"/>
    <x v="13"/>
    <n v="36591"/>
    <x v="1"/>
  </r>
  <r>
    <x v="21"/>
    <x v="14"/>
    <n v="44363"/>
    <x v="1"/>
  </r>
  <r>
    <x v="21"/>
    <x v="15"/>
    <n v="60260"/>
    <x v="1"/>
  </r>
  <r>
    <x v="21"/>
    <x v="16"/>
    <n v="83216"/>
    <x v="1"/>
  </r>
  <r>
    <x v="21"/>
    <x v="17"/>
    <n v="75167"/>
    <x v="1"/>
  </r>
  <r>
    <x v="21"/>
    <x v="18"/>
    <n v="76678"/>
    <x v="1"/>
  </r>
  <r>
    <x v="21"/>
    <x v="19"/>
    <n v="82378"/>
    <x v="1"/>
  </r>
  <r>
    <x v="28"/>
    <x v="8"/>
    <n v="0"/>
    <x v="1"/>
  </r>
  <r>
    <x v="28"/>
    <x v="9"/>
    <n v="0"/>
    <x v="1"/>
  </r>
  <r>
    <x v="28"/>
    <x v="10"/>
    <n v="731522"/>
    <x v="1"/>
  </r>
  <r>
    <x v="28"/>
    <x v="11"/>
    <n v="731522"/>
    <x v="1"/>
  </r>
  <r>
    <x v="28"/>
    <x v="12"/>
    <n v="761474"/>
    <x v="1"/>
  </r>
  <r>
    <x v="28"/>
    <x v="13"/>
    <n v="798093"/>
    <x v="1"/>
  </r>
  <r>
    <x v="28"/>
    <x v="14"/>
    <n v="820139"/>
    <x v="1"/>
  </r>
  <r>
    <x v="28"/>
    <x v="15"/>
    <n v="893069"/>
    <x v="1"/>
  </r>
  <r>
    <x v="28"/>
    <x v="16"/>
    <n v="917327"/>
    <x v="1"/>
  </r>
  <r>
    <x v="28"/>
    <x v="17"/>
    <n v="1035423"/>
    <x v="1"/>
  </r>
  <r>
    <x v="28"/>
    <x v="18"/>
    <n v="1075974"/>
    <x v="1"/>
  </r>
  <r>
    <x v="28"/>
    <x v="19"/>
    <n v="1188851"/>
    <x v="1"/>
  </r>
  <r>
    <x v="29"/>
    <x v="8"/>
    <n v="0"/>
    <x v="1"/>
  </r>
  <r>
    <x v="29"/>
    <x v="9"/>
    <n v="0"/>
    <x v="1"/>
  </r>
  <r>
    <x v="29"/>
    <x v="10"/>
    <n v="361135"/>
    <x v="1"/>
  </r>
  <r>
    <x v="29"/>
    <x v="11"/>
    <n v="361135"/>
    <x v="1"/>
  </r>
  <r>
    <x v="29"/>
    <x v="12"/>
    <n v="391372"/>
    <x v="1"/>
  </r>
  <r>
    <x v="29"/>
    <x v="13"/>
    <n v="434588"/>
    <x v="1"/>
  </r>
  <r>
    <x v="29"/>
    <x v="14"/>
    <n v="458385"/>
    <x v="1"/>
  </r>
  <r>
    <x v="29"/>
    <x v="15"/>
    <n v="489899"/>
    <x v="1"/>
  </r>
  <r>
    <x v="29"/>
    <x v="16"/>
    <n v="525020"/>
    <x v="1"/>
  </r>
  <r>
    <x v="29"/>
    <x v="17"/>
    <n v="590280"/>
    <x v="1"/>
  </r>
  <r>
    <x v="29"/>
    <x v="18"/>
    <n v="663131"/>
    <x v="1"/>
  </r>
  <r>
    <x v="29"/>
    <x v="19"/>
    <n v="748404"/>
    <x v="1"/>
  </r>
  <r>
    <x v="30"/>
    <x v="8"/>
    <n v="0"/>
    <x v="1"/>
  </r>
  <r>
    <x v="30"/>
    <x v="9"/>
    <n v="0"/>
    <x v="1"/>
  </r>
  <r>
    <x v="30"/>
    <x v="10"/>
    <n v="11897"/>
    <x v="1"/>
  </r>
  <r>
    <x v="30"/>
    <x v="11"/>
    <n v="11897"/>
    <x v="1"/>
  </r>
  <r>
    <x v="30"/>
    <x v="12"/>
    <n v="13464"/>
    <x v="1"/>
  </r>
  <r>
    <x v="30"/>
    <x v="13"/>
    <n v="12675"/>
    <x v="1"/>
  </r>
  <r>
    <x v="30"/>
    <x v="14"/>
    <n v="20931"/>
    <x v="1"/>
  </r>
  <r>
    <x v="30"/>
    <x v="15"/>
    <n v="35233"/>
    <x v="1"/>
  </r>
  <r>
    <x v="30"/>
    <x v="16"/>
    <n v="71196"/>
    <x v="1"/>
  </r>
  <r>
    <x v="30"/>
    <x v="17"/>
    <n v="74669"/>
    <x v="1"/>
  </r>
  <r>
    <x v="30"/>
    <x v="18"/>
    <n v="56173"/>
    <x v="1"/>
  </r>
  <r>
    <x v="30"/>
    <x v="19"/>
    <n v="27193"/>
    <x v="1"/>
  </r>
  <r>
    <x v="22"/>
    <x v="8"/>
    <n v="641950"/>
    <x v="1"/>
  </r>
  <r>
    <x v="22"/>
    <x v="9"/>
    <n v="685914"/>
    <x v="1"/>
  </r>
  <r>
    <x v="22"/>
    <x v="10"/>
    <n v="1104554"/>
    <x v="1"/>
  </r>
  <r>
    <x v="22"/>
    <x v="11"/>
    <n v="1104554"/>
    <x v="1"/>
  </r>
  <r>
    <x v="22"/>
    <x v="12"/>
    <n v="1166310"/>
    <x v="1"/>
  </r>
  <r>
    <x v="22"/>
    <x v="13"/>
    <n v="1245356"/>
    <x v="1"/>
  </r>
  <r>
    <x v="22"/>
    <x v="14"/>
    <n v="1299455"/>
    <x v="1"/>
  </r>
  <r>
    <x v="22"/>
    <x v="15"/>
    <n v="1418201"/>
    <x v="1"/>
  </r>
  <r>
    <x v="22"/>
    <x v="16"/>
    <n v="1513543"/>
    <x v="1"/>
  </r>
  <r>
    <x v="22"/>
    <x v="17"/>
    <n v="1700372"/>
    <x v="1"/>
  </r>
  <r>
    <x v="22"/>
    <x v="18"/>
    <n v="1795278"/>
    <x v="1"/>
  </r>
  <r>
    <x v="22"/>
    <x v="19"/>
    <n v="1964448"/>
    <x v="1"/>
  </r>
  <r>
    <x v="1"/>
    <x v="0"/>
    <n v="592502"/>
    <x v="2"/>
  </r>
  <r>
    <x v="1"/>
    <x v="1"/>
    <n v="634805"/>
    <x v="2"/>
  </r>
  <r>
    <x v="1"/>
    <x v="2"/>
    <n v="663350"/>
    <x v="2"/>
  </r>
  <r>
    <x v="1"/>
    <x v="3"/>
    <n v="762573"/>
    <x v="2"/>
  </r>
  <r>
    <x v="1"/>
    <x v="4"/>
    <n v="803302"/>
    <x v="2"/>
  </r>
  <r>
    <x v="1"/>
    <x v="5"/>
    <n v="931077"/>
    <x v="2"/>
  </r>
  <r>
    <x v="1"/>
    <x v="6"/>
    <n v="978816"/>
    <x v="2"/>
  </r>
  <r>
    <x v="1"/>
    <x v="7"/>
    <n v="1053556"/>
    <x v="2"/>
  </r>
  <r>
    <x v="1"/>
    <x v="8"/>
    <n v="1084612"/>
    <x v="2"/>
  </r>
  <r>
    <x v="1"/>
    <x v="9"/>
    <n v="1182281"/>
    <x v="2"/>
  </r>
  <r>
    <x v="1"/>
    <x v="10"/>
    <n v="1275213"/>
    <x v="2"/>
  </r>
  <r>
    <x v="1"/>
    <x v="11"/>
    <n v="1273402"/>
    <x v="2"/>
  </r>
  <r>
    <x v="1"/>
    <x v="12"/>
    <n v="1322660"/>
    <x v="2"/>
  </r>
  <r>
    <x v="1"/>
    <x v="13"/>
    <n v="1361303"/>
    <x v="2"/>
  </r>
  <r>
    <x v="1"/>
    <x v="14"/>
    <n v="1305595"/>
    <x v="2"/>
  </r>
  <r>
    <x v="1"/>
    <x v="15"/>
    <n v="1320683"/>
    <x v="2"/>
  </r>
  <r>
    <x v="1"/>
    <x v="16"/>
    <n v="1217122"/>
    <x v="2"/>
  </r>
  <r>
    <x v="1"/>
    <x v="17"/>
    <n v="1237326"/>
    <x v="2"/>
  </r>
  <r>
    <x v="1"/>
    <x v="18"/>
    <n v="1177985"/>
    <x v="2"/>
  </r>
  <r>
    <x v="1"/>
    <x v="19"/>
    <n v="1228449"/>
    <x v="2"/>
  </r>
  <r>
    <x v="0"/>
    <x v="0"/>
    <n v="370732"/>
    <x v="2"/>
  </r>
  <r>
    <x v="0"/>
    <x v="1"/>
    <n v="399572"/>
    <x v="2"/>
  </r>
  <r>
    <x v="0"/>
    <x v="2"/>
    <n v="426803"/>
    <x v="2"/>
  </r>
  <r>
    <x v="0"/>
    <x v="3"/>
    <n v="487142"/>
    <x v="2"/>
  </r>
  <r>
    <x v="0"/>
    <x v="4"/>
    <n v="519078"/>
    <x v="2"/>
  </r>
  <r>
    <x v="0"/>
    <x v="5"/>
    <n v="593086"/>
    <x v="2"/>
  </r>
  <r>
    <x v="0"/>
    <x v="6"/>
    <n v="647332"/>
    <x v="2"/>
  </r>
  <r>
    <x v="0"/>
    <x v="7"/>
    <n v="703242"/>
    <x v="2"/>
  </r>
  <r>
    <x v="0"/>
    <x v="8"/>
    <n v="742368"/>
    <x v="2"/>
  </r>
  <r>
    <x v="0"/>
    <x v="9"/>
    <n v="805750"/>
    <x v="2"/>
  </r>
  <r>
    <x v="0"/>
    <x v="10"/>
    <n v="856728"/>
    <x v="2"/>
  </r>
  <r>
    <x v="0"/>
    <x v="11"/>
    <n v="908495"/>
    <x v="2"/>
  </r>
  <r>
    <x v="0"/>
    <x v="12"/>
    <n v="956597"/>
    <x v="2"/>
  </r>
  <r>
    <x v="0"/>
    <x v="13"/>
    <n v="1005412"/>
    <x v="2"/>
  </r>
  <r>
    <x v="0"/>
    <x v="14"/>
    <n v="1046282"/>
    <x v="2"/>
  </r>
  <r>
    <x v="0"/>
    <x v="15"/>
    <n v="1122200"/>
    <x v="2"/>
  </r>
  <r>
    <x v="0"/>
    <x v="16"/>
    <n v="1146028"/>
    <x v="2"/>
  </r>
  <r>
    <x v="0"/>
    <x v="17"/>
    <n v="1188879"/>
    <x v="2"/>
  </r>
  <r>
    <x v="0"/>
    <x v="18"/>
    <n v="1207636"/>
    <x v="2"/>
  </r>
  <r>
    <x v="0"/>
    <x v="19"/>
    <n v="1251716"/>
    <x v="2"/>
  </r>
  <r>
    <x v="12"/>
    <x v="0"/>
    <n v="377285"/>
    <x v="2"/>
  </r>
  <r>
    <x v="12"/>
    <x v="1"/>
    <n v="408726"/>
    <x v="2"/>
  </r>
  <r>
    <x v="12"/>
    <x v="2"/>
    <n v="452472"/>
    <x v="2"/>
  </r>
  <r>
    <x v="12"/>
    <x v="3"/>
    <n v="495791"/>
    <x v="2"/>
  </r>
  <r>
    <x v="12"/>
    <x v="4"/>
    <n v="486094"/>
    <x v="2"/>
  </r>
  <r>
    <x v="12"/>
    <x v="5"/>
    <n v="500143"/>
    <x v="2"/>
  </r>
  <r>
    <x v="12"/>
    <x v="6"/>
    <n v="518327"/>
    <x v="2"/>
  </r>
  <r>
    <x v="12"/>
    <x v="7"/>
    <n v="548826"/>
    <x v="2"/>
  </r>
  <r>
    <x v="12"/>
    <x v="8"/>
    <n v="569517"/>
    <x v="2"/>
  </r>
  <r>
    <x v="12"/>
    <x v="9"/>
    <n v="596691"/>
    <x v="2"/>
  </r>
  <r>
    <x v="12"/>
    <x v="10"/>
    <n v="593497"/>
    <x v="2"/>
  </r>
  <r>
    <x v="12"/>
    <x v="11"/>
    <n v="568436"/>
    <x v="2"/>
  </r>
  <r>
    <x v="12"/>
    <x v="12"/>
    <n v="571028"/>
    <x v="2"/>
  </r>
  <r>
    <x v="12"/>
    <x v="13"/>
    <n v="587796"/>
    <x v="2"/>
  </r>
  <r>
    <x v="12"/>
    <x v="14"/>
    <n v="606342"/>
    <x v="2"/>
  </r>
  <r>
    <x v="12"/>
    <x v="15"/>
    <n v="629896"/>
    <x v="2"/>
  </r>
  <r>
    <x v="12"/>
    <x v="16"/>
    <n v="642026"/>
    <x v="2"/>
  </r>
  <r>
    <x v="12"/>
    <x v="17"/>
    <n v="653909"/>
    <x v="2"/>
  </r>
  <r>
    <x v="12"/>
    <x v="18"/>
    <n v="689258"/>
    <x v="2"/>
  </r>
  <r>
    <x v="12"/>
    <x v="19"/>
    <n v="773569"/>
    <x v="2"/>
  </r>
  <r>
    <x v="16"/>
    <x v="0"/>
    <n v="317780"/>
    <x v="2"/>
  </r>
  <r>
    <x v="16"/>
    <x v="1"/>
    <n v="333177"/>
    <x v="2"/>
  </r>
  <r>
    <x v="16"/>
    <x v="2"/>
    <n v="329381"/>
    <x v="2"/>
  </r>
  <r>
    <x v="16"/>
    <x v="3"/>
    <n v="355738"/>
    <x v="2"/>
  </r>
  <r>
    <x v="16"/>
    <x v="4"/>
    <n v="358651"/>
    <x v="2"/>
  </r>
  <r>
    <x v="16"/>
    <x v="5"/>
    <n v="378611"/>
    <x v="2"/>
  </r>
  <r>
    <x v="16"/>
    <x v="6"/>
    <n v="402922"/>
    <x v="2"/>
  </r>
  <r>
    <x v="16"/>
    <x v="7"/>
    <n v="419387"/>
    <x v="2"/>
  </r>
  <r>
    <x v="16"/>
    <x v="8"/>
    <n v="425900"/>
    <x v="2"/>
  </r>
  <r>
    <x v="16"/>
    <x v="9"/>
    <n v="440631"/>
    <x v="2"/>
  </r>
  <r>
    <x v="16"/>
    <x v="10"/>
    <n v="456811"/>
    <x v="2"/>
  </r>
  <r>
    <x v="16"/>
    <x v="11"/>
    <n v="486507"/>
    <x v="2"/>
  </r>
  <r>
    <x v="16"/>
    <x v="12"/>
    <n v="500428"/>
    <x v="2"/>
  </r>
  <r>
    <x v="16"/>
    <x v="13"/>
    <n v="521625"/>
    <x v="2"/>
  </r>
  <r>
    <x v="16"/>
    <x v="14"/>
    <n v="520107"/>
    <x v="2"/>
  </r>
  <r>
    <x v="16"/>
    <x v="15"/>
    <n v="519498"/>
    <x v="2"/>
  </r>
  <r>
    <x v="16"/>
    <x v="16"/>
    <n v="449334"/>
    <x v="2"/>
  </r>
  <r>
    <x v="16"/>
    <x v="17"/>
    <n v="406194"/>
    <x v="2"/>
  </r>
  <r>
    <x v="16"/>
    <x v="18"/>
    <n v="342531"/>
    <x v="2"/>
  </r>
  <r>
    <x v="16"/>
    <x v="19"/>
    <n v="381868"/>
    <x v="2"/>
  </r>
  <r>
    <x v="13"/>
    <x v="0"/>
    <n v="92968"/>
    <x v="2"/>
  </r>
  <r>
    <x v="13"/>
    <x v="1"/>
    <n v="114665"/>
    <x v="2"/>
  </r>
  <r>
    <x v="13"/>
    <x v="2"/>
    <n v="135746"/>
    <x v="2"/>
  </r>
  <r>
    <x v="13"/>
    <x v="3"/>
    <n v="263805"/>
    <x v="2"/>
  </r>
  <r>
    <x v="13"/>
    <x v="4"/>
    <n v="303380"/>
    <x v="2"/>
  </r>
  <r>
    <x v="13"/>
    <x v="5"/>
    <n v="349065"/>
    <x v="2"/>
  </r>
  <r>
    <x v="13"/>
    <x v="6"/>
    <n v="359612"/>
    <x v="2"/>
  </r>
  <r>
    <x v="13"/>
    <x v="7"/>
    <n v="375224"/>
    <x v="2"/>
  </r>
  <r>
    <x v="13"/>
    <x v="8"/>
    <n v="383366"/>
    <x v="2"/>
  </r>
  <r>
    <x v="13"/>
    <x v="9"/>
    <n v="392157"/>
    <x v="2"/>
  </r>
  <r>
    <x v="13"/>
    <x v="10"/>
    <n v="390186"/>
    <x v="2"/>
  </r>
  <r>
    <x v="13"/>
    <x v="11"/>
    <n v="426956"/>
    <x v="2"/>
  </r>
  <r>
    <x v="13"/>
    <x v="12"/>
    <n v="473877"/>
    <x v="2"/>
  </r>
  <r>
    <x v="13"/>
    <x v="13"/>
    <n v="539101"/>
    <x v="2"/>
  </r>
  <r>
    <x v="13"/>
    <x v="14"/>
    <n v="581267"/>
    <x v="2"/>
  </r>
  <r>
    <x v="13"/>
    <x v="15"/>
    <n v="630233"/>
    <x v="2"/>
  </r>
  <r>
    <x v="13"/>
    <x v="16"/>
    <n v="629274"/>
    <x v="2"/>
  </r>
  <r>
    <x v="13"/>
    <x v="17"/>
    <n v="682687"/>
    <x v="2"/>
  </r>
  <r>
    <x v="13"/>
    <x v="18"/>
    <n v="749690"/>
    <x v="2"/>
  </r>
  <r>
    <x v="13"/>
    <x v="19"/>
    <n v="888498"/>
    <x v="2"/>
  </r>
  <r>
    <x v="15"/>
    <x v="0"/>
    <n v="89289"/>
    <x v="2"/>
  </r>
  <r>
    <x v="15"/>
    <x v="1"/>
    <n v="96244"/>
    <x v="2"/>
  </r>
  <r>
    <x v="15"/>
    <x v="2"/>
    <n v="102590"/>
    <x v="2"/>
  </r>
  <r>
    <x v="15"/>
    <x v="3"/>
    <n v="123816"/>
    <x v="2"/>
  </r>
  <r>
    <x v="15"/>
    <x v="4"/>
    <n v="146693"/>
    <x v="2"/>
  </r>
  <r>
    <x v="15"/>
    <x v="5"/>
    <n v="188014"/>
    <x v="2"/>
  </r>
  <r>
    <x v="15"/>
    <x v="6"/>
    <n v="214800"/>
    <x v="2"/>
  </r>
  <r>
    <x v="15"/>
    <x v="7"/>
    <n v="250740"/>
    <x v="2"/>
  </r>
  <r>
    <x v="15"/>
    <x v="8"/>
    <n v="267077"/>
    <x v="2"/>
  </r>
  <r>
    <x v="15"/>
    <x v="9"/>
    <n v="303761"/>
    <x v="2"/>
  </r>
  <r>
    <x v="15"/>
    <x v="10"/>
    <n v="356434"/>
    <x v="2"/>
  </r>
  <r>
    <x v="15"/>
    <x v="11"/>
    <n v="360305"/>
    <x v="2"/>
  </r>
  <r>
    <x v="15"/>
    <x v="12"/>
    <n v="392744"/>
    <x v="2"/>
  </r>
  <r>
    <x v="15"/>
    <x v="13"/>
    <n v="408110"/>
    <x v="2"/>
  </r>
  <r>
    <x v="15"/>
    <x v="14"/>
    <n v="378880"/>
    <x v="2"/>
  </r>
  <r>
    <x v="15"/>
    <x v="15"/>
    <n v="388474"/>
    <x v="2"/>
  </r>
  <r>
    <x v="15"/>
    <x v="16"/>
    <n v="386916"/>
    <x v="2"/>
  </r>
  <r>
    <x v="15"/>
    <x v="17"/>
    <n v="397998"/>
    <x v="2"/>
  </r>
  <r>
    <x v="15"/>
    <x v="18"/>
    <n v="410923"/>
    <x v="2"/>
  </r>
  <r>
    <x v="15"/>
    <x v="19"/>
    <n v="448704"/>
    <x v="2"/>
  </r>
  <r>
    <x v="14"/>
    <x v="0"/>
    <n v="106693"/>
    <x v="2"/>
  </r>
  <r>
    <x v="14"/>
    <x v="1"/>
    <n v="125993"/>
    <x v="2"/>
  </r>
  <r>
    <x v="14"/>
    <x v="2"/>
    <n v="132426"/>
    <x v="2"/>
  </r>
  <r>
    <x v="14"/>
    <x v="3"/>
    <n v="194048"/>
    <x v="2"/>
  </r>
  <r>
    <x v="14"/>
    <x v="4"/>
    <n v="206175"/>
    <x v="2"/>
  </r>
  <r>
    <x v="14"/>
    <x v="5"/>
    <n v="212819"/>
    <x v="2"/>
  </r>
  <r>
    <x v="14"/>
    <x v="6"/>
    <n v="216168"/>
    <x v="2"/>
  </r>
  <r>
    <x v="14"/>
    <x v="7"/>
    <n v="217276"/>
    <x v="2"/>
  </r>
  <r>
    <x v="14"/>
    <x v="8"/>
    <n v="226560"/>
    <x v="2"/>
  </r>
  <r>
    <x v="14"/>
    <x v="9"/>
    <n v="229755"/>
    <x v="2"/>
  </r>
  <r>
    <x v="14"/>
    <x v="10"/>
    <n v="235694"/>
    <x v="2"/>
  </r>
  <r>
    <x v="14"/>
    <x v="11"/>
    <n v="259727"/>
    <x v="2"/>
  </r>
  <r>
    <x v="14"/>
    <x v="12"/>
    <n v="272453"/>
    <x v="2"/>
  </r>
  <r>
    <x v="14"/>
    <x v="13"/>
    <n v="294886"/>
    <x v="2"/>
  </r>
  <r>
    <x v="14"/>
    <x v="14"/>
    <n v="327176"/>
    <x v="2"/>
  </r>
  <r>
    <x v="14"/>
    <x v="15"/>
    <n v="341568"/>
    <x v="2"/>
  </r>
  <r>
    <x v="14"/>
    <x v="16"/>
    <n v="313258"/>
    <x v="2"/>
  </r>
  <r>
    <x v="14"/>
    <x v="17"/>
    <n v="304530"/>
    <x v="2"/>
  </r>
  <r>
    <x v="14"/>
    <x v="18"/>
    <n v="314032"/>
    <x v="2"/>
  </r>
  <r>
    <x v="14"/>
    <x v="19"/>
    <n v="373356"/>
    <x v="2"/>
  </r>
  <r>
    <x v="18"/>
    <x v="0"/>
    <n v="101467"/>
    <x v="2"/>
  </r>
  <r>
    <x v="18"/>
    <x v="1"/>
    <n v="109920"/>
    <x v="2"/>
  </r>
  <r>
    <x v="18"/>
    <x v="2"/>
    <n v="116551"/>
    <x v="2"/>
  </r>
  <r>
    <x v="18"/>
    <x v="3"/>
    <n v="126058"/>
    <x v="2"/>
  </r>
  <r>
    <x v="18"/>
    <x v="4"/>
    <n v="116379"/>
    <x v="2"/>
  </r>
  <r>
    <x v="18"/>
    <x v="5"/>
    <n v="134670"/>
    <x v="2"/>
  </r>
  <r>
    <x v="18"/>
    <x v="6"/>
    <n v="149676"/>
    <x v="2"/>
  </r>
  <r>
    <x v="18"/>
    <x v="7"/>
    <n v="172662"/>
    <x v="2"/>
  </r>
  <r>
    <x v="18"/>
    <x v="8"/>
    <n v="187166"/>
    <x v="2"/>
  </r>
  <r>
    <x v="18"/>
    <x v="9"/>
    <n v="210966"/>
    <x v="2"/>
  </r>
  <r>
    <x v="18"/>
    <x v="10"/>
    <n v="218808"/>
    <x v="2"/>
  </r>
  <r>
    <x v="18"/>
    <x v="11"/>
    <n v="227720"/>
    <x v="2"/>
  </r>
  <r>
    <x v="18"/>
    <x v="12"/>
    <n v="238601"/>
    <x v="2"/>
  </r>
  <r>
    <x v="18"/>
    <x v="13"/>
    <n v="274679"/>
    <x v="2"/>
  </r>
  <r>
    <x v="18"/>
    <x v="14"/>
    <n v="263854"/>
    <x v="2"/>
  </r>
  <r>
    <x v="18"/>
    <x v="15"/>
    <n v="274759"/>
    <x v="2"/>
  </r>
  <r>
    <x v="18"/>
    <x v="16"/>
    <n v="258699"/>
    <x v="2"/>
  </r>
  <r>
    <x v="18"/>
    <x v="17"/>
    <n v="256715"/>
    <x v="2"/>
  </r>
  <r>
    <x v="18"/>
    <x v="18"/>
    <n v="236382"/>
    <x v="2"/>
  </r>
  <r>
    <x v="18"/>
    <x v="19"/>
    <n v="246804"/>
    <x v="2"/>
  </r>
  <r>
    <x v="17"/>
    <x v="0"/>
    <n v="69666"/>
    <x v="2"/>
  </r>
  <r>
    <x v="17"/>
    <x v="1"/>
    <n v="78146"/>
    <x v="2"/>
  </r>
  <r>
    <x v="17"/>
    <x v="2"/>
    <n v="90499"/>
    <x v="2"/>
  </r>
  <r>
    <x v="17"/>
    <x v="3"/>
    <n v="96513"/>
    <x v="2"/>
  </r>
  <r>
    <x v="17"/>
    <x v="4"/>
    <n v="104019"/>
    <x v="2"/>
  </r>
  <r>
    <x v="17"/>
    <x v="5"/>
    <n v="122117"/>
    <x v="2"/>
  </r>
  <r>
    <x v="17"/>
    <x v="6"/>
    <n v="143432"/>
    <x v="2"/>
  </r>
  <r>
    <x v="17"/>
    <x v="7"/>
    <n v="152551"/>
    <x v="2"/>
  </r>
  <r>
    <x v="17"/>
    <x v="8"/>
    <n v="165806"/>
    <x v="2"/>
  </r>
  <r>
    <x v="17"/>
    <x v="9"/>
    <n v="185876"/>
    <x v="2"/>
  </r>
  <r>
    <x v="17"/>
    <x v="10"/>
    <n v="196666"/>
    <x v="2"/>
  </r>
  <r>
    <x v="17"/>
    <x v="11"/>
    <n v="199262"/>
    <x v="2"/>
  </r>
  <r>
    <x v="17"/>
    <x v="12"/>
    <n v="217448"/>
    <x v="2"/>
  </r>
  <r>
    <x v="17"/>
    <x v="13"/>
    <n v="229200"/>
    <x v="2"/>
  </r>
  <r>
    <x v="17"/>
    <x v="14"/>
    <n v="227711"/>
    <x v="2"/>
  </r>
  <r>
    <x v="17"/>
    <x v="15"/>
    <n v="224044"/>
    <x v="2"/>
  </r>
  <r>
    <x v="17"/>
    <x v="16"/>
    <n v="226027"/>
    <x v="2"/>
  </r>
  <r>
    <x v="17"/>
    <x v="17"/>
    <n v="223980"/>
    <x v="2"/>
  </r>
  <r>
    <x v="17"/>
    <x v="18"/>
    <n v="216421"/>
    <x v="2"/>
  </r>
  <r>
    <x v="17"/>
    <x v="19"/>
    <n v="228266"/>
    <x v="2"/>
  </r>
  <r>
    <x v="31"/>
    <x v="0"/>
    <n v="78153"/>
    <x v="2"/>
  </r>
  <r>
    <x v="31"/>
    <x v="1"/>
    <n v="79580"/>
    <x v="2"/>
  </r>
  <r>
    <x v="31"/>
    <x v="2"/>
    <n v="78870"/>
    <x v="2"/>
  </r>
  <r>
    <x v="31"/>
    <x v="3"/>
    <n v="91417"/>
    <x v="2"/>
  </r>
  <r>
    <x v="31"/>
    <x v="4"/>
    <n v="93351"/>
    <x v="2"/>
  </r>
  <r>
    <x v="31"/>
    <x v="5"/>
    <n v="101823"/>
    <x v="2"/>
  </r>
  <r>
    <x v="31"/>
    <x v="6"/>
    <n v="100050"/>
    <x v="2"/>
  </r>
  <r>
    <x v="31"/>
    <x v="7"/>
    <n v="101425"/>
    <x v="2"/>
  </r>
  <r>
    <x v="31"/>
    <x v="8"/>
    <n v="84984"/>
    <x v="2"/>
  </r>
  <r>
    <x v="31"/>
    <x v="9"/>
    <n v="81720"/>
    <x v="2"/>
  </r>
  <r>
    <x v="31"/>
    <x v="10"/>
    <n v="66183"/>
    <x v="2"/>
  </r>
  <r>
    <x v="31"/>
    <x v="11"/>
    <n v="70958"/>
    <x v="2"/>
  </r>
  <r>
    <x v="31"/>
    <x v="12"/>
    <n v="71637"/>
    <x v="2"/>
  </r>
  <r>
    <x v="31"/>
    <x v="13"/>
    <n v="76826"/>
    <x v="2"/>
  </r>
  <r>
    <x v="31"/>
    <x v="14"/>
    <n v="79375"/>
    <x v="2"/>
  </r>
  <r>
    <x v="31"/>
    <x v="15"/>
    <n v="81262"/>
    <x v="2"/>
  </r>
  <r>
    <x v="31"/>
    <x v="16"/>
    <n v="77248"/>
    <x v="2"/>
  </r>
  <r>
    <x v="31"/>
    <x v="17"/>
    <n v="75028"/>
    <x v="2"/>
  </r>
  <r>
    <x v="31"/>
    <x v="18"/>
    <n v="72631"/>
    <x v="2"/>
  </r>
  <r>
    <x v="31"/>
    <x v="19"/>
    <n v="71297"/>
    <x v="2"/>
  </r>
  <r>
    <x v="27"/>
    <x v="0"/>
    <n v="35846"/>
    <x v="2"/>
  </r>
  <r>
    <x v="27"/>
    <x v="1"/>
    <n v="29474"/>
    <x v="2"/>
  </r>
  <r>
    <x v="27"/>
    <x v="2"/>
    <n v="25943"/>
    <x v="2"/>
  </r>
  <r>
    <x v="27"/>
    <x v="3"/>
    <n v="30980"/>
    <x v="2"/>
  </r>
  <r>
    <x v="27"/>
    <x v="4"/>
    <n v="25249"/>
    <x v="2"/>
  </r>
  <r>
    <x v="27"/>
    <x v="5"/>
    <n v="23548"/>
    <x v="2"/>
  </r>
  <r>
    <x v="27"/>
    <x v="6"/>
    <n v="25686"/>
    <x v="2"/>
  </r>
  <r>
    <x v="27"/>
    <x v="7"/>
    <n v="20990"/>
    <x v="2"/>
  </r>
  <r>
    <x v="27"/>
    <x v="8"/>
    <n v="21604"/>
    <x v="2"/>
  </r>
  <r>
    <x v="27"/>
    <x v="9"/>
    <n v="20496"/>
    <x v="2"/>
  </r>
  <r>
    <x v="27"/>
    <x v="10"/>
    <n v="24639"/>
    <x v="2"/>
  </r>
  <r>
    <x v="27"/>
    <x v="11"/>
    <n v="23863"/>
    <x v="2"/>
  </r>
  <r>
    <x v="27"/>
    <x v="12"/>
    <n v="29569"/>
    <x v="2"/>
  </r>
  <r>
    <x v="27"/>
    <x v="13"/>
    <n v="26341"/>
    <x v="2"/>
  </r>
  <r>
    <x v="27"/>
    <x v="14"/>
    <n v="21744"/>
    <x v="2"/>
  </r>
  <r>
    <x v="27"/>
    <x v="15"/>
    <n v="22619"/>
    <x v="2"/>
  </r>
  <r>
    <x v="27"/>
    <x v="16"/>
    <n v="30216"/>
    <x v="2"/>
  </r>
  <r>
    <x v="27"/>
    <x v="17"/>
    <n v="28027"/>
    <x v="2"/>
  </r>
  <r>
    <x v="27"/>
    <x v="18"/>
    <n v="30607"/>
    <x v="2"/>
  </r>
  <r>
    <x v="27"/>
    <x v="19"/>
    <n v="36496"/>
    <x v="2"/>
  </r>
  <r>
    <x v="21"/>
    <x v="0"/>
    <n v="112376"/>
    <x v="2"/>
  </r>
  <r>
    <x v="21"/>
    <x v="1"/>
    <n v="112403"/>
    <x v="2"/>
  </r>
  <r>
    <x v="21"/>
    <x v="2"/>
    <n v="135153"/>
    <x v="2"/>
  </r>
  <r>
    <x v="21"/>
    <x v="3"/>
    <n v="176303"/>
    <x v="2"/>
  </r>
  <r>
    <x v="21"/>
    <x v="4"/>
    <n v="188944"/>
    <x v="2"/>
  </r>
  <r>
    <x v="21"/>
    <x v="5"/>
    <n v="202365"/>
    <x v="2"/>
  </r>
  <r>
    <x v="21"/>
    <x v="6"/>
    <n v="220044"/>
    <x v="2"/>
  </r>
  <r>
    <x v="21"/>
    <x v="7"/>
    <n v="232741"/>
    <x v="2"/>
  </r>
  <r>
    <x v="21"/>
    <x v="8"/>
    <n v="241461"/>
    <x v="2"/>
  </r>
  <r>
    <x v="21"/>
    <x v="9"/>
    <n v="270052"/>
    <x v="2"/>
  </r>
  <r>
    <x v="21"/>
    <x v="10"/>
    <n v="292191"/>
    <x v="2"/>
  </r>
  <r>
    <x v="21"/>
    <x v="11"/>
    <n v="324355"/>
    <x v="2"/>
  </r>
  <r>
    <x v="21"/>
    <x v="12"/>
    <n v="352589"/>
    <x v="2"/>
  </r>
  <r>
    <x v="21"/>
    <x v="13"/>
    <n v="387139"/>
    <x v="2"/>
  </r>
  <r>
    <x v="21"/>
    <x v="14"/>
    <n v="402073"/>
    <x v="2"/>
  </r>
  <r>
    <x v="21"/>
    <x v="15"/>
    <n v="404896"/>
    <x v="2"/>
  </r>
  <r>
    <x v="21"/>
    <x v="16"/>
    <n v="401365"/>
    <x v="2"/>
  </r>
  <r>
    <x v="21"/>
    <x v="17"/>
    <n v="385036"/>
    <x v="2"/>
  </r>
  <r>
    <x v="21"/>
    <x v="18"/>
    <n v="416799"/>
    <x v="2"/>
  </r>
  <r>
    <x v="21"/>
    <x v="19"/>
    <n v="419209"/>
    <x v="2"/>
  </r>
  <r>
    <x v="29"/>
    <x v="0"/>
    <n v="723805"/>
    <x v="2"/>
  </r>
  <r>
    <x v="29"/>
    <x v="1"/>
    <n v="772613"/>
    <x v="2"/>
  </r>
  <r>
    <x v="29"/>
    <x v="2"/>
    <n v="821531"/>
    <x v="2"/>
  </r>
  <r>
    <x v="29"/>
    <x v="3"/>
    <n v="948448"/>
    <x v="2"/>
  </r>
  <r>
    <x v="29"/>
    <x v="4"/>
    <n v="1088459"/>
    <x v="2"/>
  </r>
  <r>
    <x v="29"/>
    <x v="5"/>
    <n v="1247708"/>
    <x v="2"/>
  </r>
  <r>
    <x v="29"/>
    <x v="6"/>
    <n v="1368811"/>
    <x v="2"/>
  </r>
  <r>
    <x v="29"/>
    <x v="7"/>
    <n v="1543374"/>
    <x v="2"/>
  </r>
  <r>
    <x v="29"/>
    <x v="8"/>
    <n v="1677910"/>
    <x v="2"/>
  </r>
  <r>
    <x v="29"/>
    <x v="9"/>
    <n v="1818426"/>
    <x v="2"/>
  </r>
  <r>
    <x v="29"/>
    <x v="10"/>
    <n v="2017826"/>
    <x v="2"/>
  </r>
  <r>
    <x v="29"/>
    <x v="11"/>
    <n v="2234622"/>
    <x v="2"/>
  </r>
  <r>
    <x v="29"/>
    <x v="12"/>
    <n v="2464654"/>
    <x v="2"/>
  </r>
  <r>
    <x v="29"/>
    <x v="13"/>
    <n v="2673830"/>
    <x v="2"/>
  </r>
  <r>
    <x v="29"/>
    <x v="14"/>
    <n v="2884146"/>
    <x v="2"/>
  </r>
  <r>
    <x v="29"/>
    <x v="15"/>
    <n v="3135923"/>
    <x v="2"/>
  </r>
  <r>
    <x v="29"/>
    <x v="16"/>
    <n v="3466810"/>
    <x v="2"/>
  </r>
  <r>
    <x v="29"/>
    <x v="17"/>
    <n v="3885451"/>
    <x v="2"/>
  </r>
  <r>
    <x v="29"/>
    <x v="18"/>
    <n v="4338349"/>
    <x v="2"/>
  </r>
  <r>
    <x v="29"/>
    <x v="19"/>
    <n v="4806101"/>
    <x v="2"/>
  </r>
  <r>
    <x v="32"/>
    <x v="0"/>
    <n v="102826"/>
    <x v="2"/>
  </r>
  <r>
    <x v="32"/>
    <x v="1"/>
    <n v="117225"/>
    <x v="2"/>
  </r>
  <r>
    <x v="32"/>
    <x v="2"/>
    <n v="163161"/>
    <x v="2"/>
  </r>
  <r>
    <x v="32"/>
    <x v="3"/>
    <n v="251726"/>
    <x v="2"/>
  </r>
  <r>
    <x v="32"/>
    <x v="4"/>
    <n v="228361"/>
    <x v="2"/>
  </r>
  <r>
    <x v="32"/>
    <x v="5"/>
    <n v="194644"/>
    <x v="2"/>
  </r>
  <r>
    <x v="32"/>
    <x v="6"/>
    <n v="142835"/>
    <x v="2"/>
  </r>
  <r>
    <x v="32"/>
    <x v="7"/>
    <n v="94467"/>
    <x v="2"/>
  </r>
  <r>
    <x v="32"/>
    <x v="8"/>
    <n v="111181"/>
    <x v="2"/>
  </r>
  <r>
    <x v="32"/>
    <x v="9"/>
    <n v="120027"/>
    <x v="2"/>
  </r>
  <r>
    <x v="32"/>
    <x v="10"/>
    <n v="137558"/>
    <x v="2"/>
  </r>
  <r>
    <x v="32"/>
    <x v="11"/>
    <n v="154575"/>
    <x v="2"/>
  </r>
  <r>
    <x v="32"/>
    <x v="12"/>
    <n v="116962"/>
    <x v="2"/>
  </r>
  <r>
    <x v="32"/>
    <x v="13"/>
    <n v="118960"/>
    <x v="2"/>
  </r>
  <r>
    <x v="32"/>
    <x v="14"/>
    <n v="168923"/>
    <x v="2"/>
  </r>
  <r>
    <x v="32"/>
    <x v="15"/>
    <n v="251142"/>
    <x v="2"/>
  </r>
  <r>
    <x v="32"/>
    <x v="16"/>
    <n v="433153"/>
    <x v="2"/>
  </r>
  <r>
    <x v="32"/>
    <x v="17"/>
    <n v="517300"/>
    <x v="2"/>
  </r>
  <r>
    <x v="32"/>
    <x v="18"/>
    <n v="495140"/>
    <x v="2"/>
  </r>
  <r>
    <x v="32"/>
    <x v="19"/>
    <n v="168014"/>
    <x v="2"/>
  </r>
  <r>
    <x v="33"/>
    <x v="0"/>
    <n v="100769"/>
    <x v="2"/>
  </r>
  <r>
    <x v="33"/>
    <x v="1"/>
    <n v="124994"/>
    <x v="2"/>
  </r>
  <r>
    <x v="33"/>
    <x v="2"/>
    <n v="119467"/>
    <x v="2"/>
  </r>
  <r>
    <x v="33"/>
    <x v="3"/>
    <n v="120999"/>
    <x v="2"/>
  </r>
  <r>
    <x v="33"/>
    <x v="4"/>
    <n v="151638"/>
    <x v="2"/>
  </r>
  <r>
    <x v="33"/>
    <x v="5"/>
    <n v="169692"/>
    <x v="2"/>
  </r>
  <r>
    <x v="33"/>
    <x v="6"/>
    <n v="180617"/>
    <x v="2"/>
  </r>
  <r>
    <x v="33"/>
    <x v="7"/>
    <n v="253926"/>
    <x v="2"/>
  </r>
  <r>
    <x v="33"/>
    <x v="8"/>
    <n v="306899"/>
    <x v="2"/>
  </r>
  <r>
    <x v="33"/>
    <x v="9"/>
    <n v="402754"/>
    <x v="2"/>
  </r>
  <r>
    <x v="33"/>
    <x v="10"/>
    <n v="393878"/>
    <x v="2"/>
  </r>
  <r>
    <x v="33"/>
    <x v="11"/>
    <n v="575869"/>
    <x v="2"/>
  </r>
  <r>
    <x v="33"/>
    <x v="12"/>
    <n v="608810"/>
    <x v="2"/>
  </r>
  <r>
    <x v="33"/>
    <x v="13"/>
    <n v="685393"/>
    <x v="2"/>
  </r>
  <r>
    <x v="33"/>
    <x v="14"/>
    <n v="661048"/>
    <x v="2"/>
  </r>
  <r>
    <x v="33"/>
    <x v="15"/>
    <n v="809882"/>
    <x v="2"/>
  </r>
  <r>
    <x v="33"/>
    <x v="16"/>
    <n v="807664"/>
    <x v="2"/>
  </r>
  <r>
    <x v="33"/>
    <x v="17"/>
    <n v="894817"/>
    <x v="2"/>
  </r>
  <r>
    <x v="33"/>
    <x v="18"/>
    <n v="1058648"/>
    <x v="2"/>
  </r>
  <r>
    <x v="33"/>
    <x v="19"/>
    <n v="1184674"/>
    <x v="2"/>
  </r>
  <r>
    <x v="22"/>
    <x v="0"/>
    <n v="3272157"/>
    <x v="2"/>
  </r>
  <r>
    <x v="22"/>
    <x v="1"/>
    <n v="3537537"/>
    <x v="2"/>
  </r>
  <r>
    <x v="22"/>
    <x v="2"/>
    <n v="3793943"/>
    <x v="2"/>
  </r>
  <r>
    <x v="22"/>
    <x v="3"/>
    <n v="4525357"/>
    <x v="2"/>
  </r>
  <r>
    <x v="22"/>
    <x v="4"/>
    <n v="4819773"/>
    <x v="2"/>
  </r>
  <r>
    <x v="22"/>
    <x v="5"/>
    <n v="5349382"/>
    <x v="2"/>
  </r>
  <r>
    <x v="22"/>
    <x v="6"/>
    <n v="5669128"/>
    <x v="2"/>
  </r>
  <r>
    <x v="22"/>
    <x v="7"/>
    <n v="6140387"/>
    <x v="2"/>
  </r>
  <r>
    <x v="22"/>
    <x v="8"/>
    <n v="6496411"/>
    <x v="2"/>
  </r>
  <r>
    <x v="22"/>
    <x v="9"/>
    <n v="7061343"/>
    <x v="2"/>
  </r>
  <r>
    <x v="22"/>
    <x v="10"/>
    <n v="7512312"/>
    <x v="2"/>
  </r>
  <r>
    <x v="22"/>
    <x v="11"/>
    <n v="8095052"/>
    <x v="2"/>
  </r>
  <r>
    <x v="22"/>
    <x v="12"/>
    <n v="8590057"/>
    <x v="2"/>
  </r>
  <r>
    <x v="22"/>
    <x v="13"/>
    <n v="9190601"/>
    <x v="2"/>
  </r>
  <r>
    <x v="22"/>
    <x v="14"/>
    <n v="9474523"/>
    <x v="2"/>
  </r>
  <r>
    <x v="22"/>
    <x v="15"/>
    <n v="10157079"/>
    <x v="2"/>
  </r>
  <r>
    <x v="22"/>
    <x v="16"/>
    <n v="10485140"/>
    <x v="2"/>
  </r>
  <r>
    <x v="22"/>
    <x v="17"/>
    <n v="11137877"/>
    <x v="2"/>
  </r>
  <r>
    <x v="22"/>
    <x v="18"/>
    <n v="11757032"/>
    <x v="2"/>
  </r>
  <r>
    <x v="22"/>
    <x v="19"/>
    <n v="12507021"/>
    <x v="2"/>
  </r>
  <r>
    <x v="17"/>
    <x v="10"/>
    <n v="81405"/>
    <x v="3"/>
  </r>
  <r>
    <x v="17"/>
    <x v="12"/>
    <n v="80941"/>
    <x v="3"/>
  </r>
  <r>
    <x v="17"/>
    <x v="13"/>
    <n v="91222"/>
    <x v="3"/>
  </r>
  <r>
    <x v="17"/>
    <x v="14"/>
    <n v="96949"/>
    <x v="3"/>
  </r>
  <r>
    <x v="17"/>
    <x v="15"/>
    <n v="106075"/>
    <x v="3"/>
  </r>
  <r>
    <x v="17"/>
    <x v="16"/>
    <n v="115682"/>
    <x v="3"/>
  </r>
  <r>
    <x v="17"/>
    <x v="17"/>
    <n v="120218"/>
    <x v="3"/>
  </r>
  <r>
    <x v="17"/>
    <x v="18"/>
    <n v="128243"/>
    <x v="3"/>
  </r>
  <r>
    <x v="17"/>
    <x v="19"/>
    <n v="128724"/>
    <x v="3"/>
  </r>
  <r>
    <x v="12"/>
    <x v="10"/>
    <n v="20132"/>
    <x v="3"/>
  </r>
  <r>
    <x v="12"/>
    <x v="12"/>
    <n v="19965"/>
    <x v="3"/>
  </r>
  <r>
    <x v="12"/>
    <x v="13"/>
    <n v="25572"/>
    <x v="3"/>
  </r>
  <r>
    <x v="12"/>
    <x v="14"/>
    <n v="25144"/>
    <x v="3"/>
  </r>
  <r>
    <x v="12"/>
    <x v="15"/>
    <n v="28219"/>
    <x v="3"/>
  </r>
  <r>
    <x v="12"/>
    <x v="16"/>
    <n v="30588"/>
    <x v="3"/>
  </r>
  <r>
    <x v="12"/>
    <x v="17"/>
    <n v="35654"/>
    <x v="3"/>
  </r>
  <r>
    <x v="12"/>
    <x v="18"/>
    <n v="46569"/>
    <x v="3"/>
  </r>
  <r>
    <x v="12"/>
    <x v="19"/>
    <n v="50769"/>
    <x v="3"/>
  </r>
  <r>
    <x v="16"/>
    <x v="10"/>
    <n v="147958"/>
    <x v="3"/>
  </r>
  <r>
    <x v="16"/>
    <x v="12"/>
    <n v="165570"/>
    <x v="3"/>
  </r>
  <r>
    <x v="16"/>
    <x v="13"/>
    <n v="188547"/>
    <x v="3"/>
  </r>
  <r>
    <x v="16"/>
    <x v="14"/>
    <n v="236931"/>
    <x v="3"/>
  </r>
  <r>
    <x v="16"/>
    <x v="15"/>
    <n v="249524"/>
    <x v="3"/>
  </r>
  <r>
    <x v="16"/>
    <x v="16"/>
    <n v="243983"/>
    <x v="3"/>
  </r>
  <r>
    <x v="16"/>
    <x v="17"/>
    <n v="244715"/>
    <x v="3"/>
  </r>
  <r>
    <x v="16"/>
    <x v="18"/>
    <n v="226944"/>
    <x v="3"/>
  </r>
  <r>
    <x v="16"/>
    <x v="19"/>
    <n v="242651"/>
    <x v="3"/>
  </r>
  <r>
    <x v="24"/>
    <x v="10"/>
    <n v="30014"/>
    <x v="3"/>
  </r>
  <r>
    <x v="24"/>
    <x v="12"/>
    <n v="31502"/>
    <x v="3"/>
  </r>
  <r>
    <x v="24"/>
    <x v="13"/>
    <n v="27728"/>
    <x v="3"/>
  </r>
  <r>
    <x v="24"/>
    <x v="14"/>
    <n v="31366"/>
    <x v="3"/>
  </r>
  <r>
    <x v="24"/>
    <x v="15"/>
    <n v="32263"/>
    <x v="3"/>
  </r>
  <r>
    <x v="24"/>
    <x v="16"/>
    <n v="26235"/>
    <x v="3"/>
  </r>
  <r>
    <x v="24"/>
    <x v="17"/>
    <n v="25327"/>
    <x v="3"/>
  </r>
  <r>
    <x v="24"/>
    <x v="18"/>
    <n v="24886"/>
    <x v="3"/>
  </r>
  <r>
    <x v="24"/>
    <x v="19"/>
    <n v="15629"/>
    <x v="3"/>
  </r>
  <r>
    <x v="18"/>
    <x v="10"/>
    <n v="39411"/>
    <x v="3"/>
  </r>
  <r>
    <x v="18"/>
    <x v="12"/>
    <n v="44916"/>
    <x v="3"/>
  </r>
  <r>
    <x v="18"/>
    <x v="13"/>
    <n v="53332"/>
    <x v="3"/>
  </r>
  <r>
    <x v="18"/>
    <x v="14"/>
    <n v="49785"/>
    <x v="3"/>
  </r>
  <r>
    <x v="18"/>
    <x v="15"/>
    <n v="53054"/>
    <x v="3"/>
  </r>
  <r>
    <x v="18"/>
    <x v="16"/>
    <n v="54000"/>
    <x v="3"/>
  </r>
  <r>
    <x v="18"/>
    <x v="17"/>
    <n v="63071"/>
    <x v="3"/>
  </r>
  <r>
    <x v="18"/>
    <x v="18"/>
    <n v="66678"/>
    <x v="3"/>
  </r>
  <r>
    <x v="18"/>
    <x v="19"/>
    <n v="75248"/>
    <x v="3"/>
  </r>
  <r>
    <x v="0"/>
    <x v="10"/>
    <n v="63936"/>
    <x v="3"/>
  </r>
  <r>
    <x v="0"/>
    <x v="12"/>
    <n v="61454"/>
    <x v="3"/>
  </r>
  <r>
    <x v="0"/>
    <x v="13"/>
    <n v="63867"/>
    <x v="3"/>
  </r>
  <r>
    <x v="0"/>
    <x v="14"/>
    <n v="65088"/>
    <x v="3"/>
  </r>
  <r>
    <x v="0"/>
    <x v="15"/>
    <n v="63745"/>
    <x v="3"/>
  </r>
  <r>
    <x v="0"/>
    <x v="16"/>
    <n v="72867"/>
    <x v="3"/>
  </r>
  <r>
    <x v="0"/>
    <x v="17"/>
    <n v="80626"/>
    <x v="3"/>
  </r>
  <r>
    <x v="0"/>
    <x v="18"/>
    <n v="79753"/>
    <x v="3"/>
  </r>
  <r>
    <x v="0"/>
    <x v="19"/>
    <n v="88782"/>
    <x v="3"/>
  </r>
  <r>
    <x v="25"/>
    <x v="10"/>
    <n v="18415"/>
    <x v="3"/>
  </r>
  <r>
    <x v="25"/>
    <x v="12"/>
    <n v="27480"/>
    <x v="3"/>
  </r>
  <r>
    <x v="25"/>
    <x v="13"/>
    <n v="32254"/>
    <x v="3"/>
  </r>
  <r>
    <x v="25"/>
    <x v="14"/>
    <n v="28988"/>
    <x v="3"/>
  </r>
  <r>
    <x v="25"/>
    <x v="15"/>
    <n v="46718"/>
    <x v="3"/>
  </r>
  <r>
    <x v="25"/>
    <x v="16"/>
    <n v="58564"/>
    <x v="3"/>
  </r>
  <r>
    <x v="25"/>
    <x v="17"/>
    <n v="61848"/>
    <x v="3"/>
  </r>
  <r>
    <x v="25"/>
    <x v="18"/>
    <n v="110836"/>
    <x v="3"/>
  </r>
  <r>
    <x v="25"/>
    <x v="19"/>
    <n v="99147"/>
    <x v="3"/>
  </r>
  <r>
    <x v="26"/>
    <x v="10"/>
    <n v="7586"/>
    <x v="3"/>
  </r>
  <r>
    <x v="26"/>
    <x v="12"/>
    <n v="12015"/>
    <x v="3"/>
  </r>
  <r>
    <x v="26"/>
    <x v="13"/>
    <n v="12521"/>
    <x v="3"/>
  </r>
  <r>
    <x v="26"/>
    <x v="14"/>
    <n v="14897"/>
    <x v="3"/>
  </r>
  <r>
    <x v="26"/>
    <x v="15"/>
    <n v="13913"/>
    <x v="3"/>
  </r>
  <r>
    <x v="26"/>
    <x v="16"/>
    <n v="12393"/>
    <x v="3"/>
  </r>
  <r>
    <x v="26"/>
    <x v="17"/>
    <n v="13461"/>
    <x v="3"/>
  </r>
  <r>
    <x v="26"/>
    <x v="18"/>
    <n v="15905"/>
    <x v="3"/>
  </r>
  <r>
    <x v="26"/>
    <x v="19"/>
    <n v="13308"/>
    <x v="3"/>
  </r>
  <r>
    <x v="15"/>
    <x v="10"/>
    <n v="123031"/>
    <x v="3"/>
  </r>
  <r>
    <x v="15"/>
    <x v="12"/>
    <n v="145202"/>
    <x v="3"/>
  </r>
  <r>
    <x v="15"/>
    <x v="13"/>
    <n v="154761"/>
    <x v="3"/>
  </r>
  <r>
    <x v="15"/>
    <x v="14"/>
    <n v="149983"/>
    <x v="3"/>
  </r>
  <r>
    <x v="15"/>
    <x v="15"/>
    <n v="164146"/>
    <x v="3"/>
  </r>
  <r>
    <x v="15"/>
    <x v="16"/>
    <n v="181659"/>
    <x v="3"/>
  </r>
  <r>
    <x v="15"/>
    <x v="17"/>
    <n v="200748"/>
    <x v="3"/>
  </r>
  <r>
    <x v="15"/>
    <x v="18"/>
    <n v="221161"/>
    <x v="3"/>
  </r>
  <r>
    <x v="15"/>
    <x v="19"/>
    <n v="233571"/>
    <x v="3"/>
  </r>
  <r>
    <x v="14"/>
    <x v="10"/>
    <n v="31551"/>
    <x v="3"/>
  </r>
  <r>
    <x v="14"/>
    <x v="12"/>
    <n v="32188"/>
    <x v="3"/>
  </r>
  <r>
    <x v="14"/>
    <x v="13"/>
    <n v="39802"/>
    <x v="3"/>
  </r>
  <r>
    <x v="14"/>
    <x v="14"/>
    <n v="54107"/>
    <x v="3"/>
  </r>
  <r>
    <x v="14"/>
    <x v="15"/>
    <n v="51503"/>
    <x v="3"/>
  </r>
  <r>
    <x v="14"/>
    <x v="16"/>
    <n v="52502"/>
    <x v="3"/>
  </r>
  <r>
    <x v="14"/>
    <x v="17"/>
    <n v="68210"/>
    <x v="3"/>
  </r>
  <r>
    <x v="14"/>
    <x v="18"/>
    <n v="61187"/>
    <x v="3"/>
  </r>
  <r>
    <x v="14"/>
    <x v="19"/>
    <n v="84653"/>
    <x v="3"/>
  </r>
  <r>
    <x v="1"/>
    <x v="10"/>
    <n v="208160"/>
    <x v="3"/>
  </r>
  <r>
    <x v="1"/>
    <x v="12"/>
    <n v="222573"/>
    <x v="3"/>
  </r>
  <r>
    <x v="1"/>
    <x v="13"/>
    <n v="244483"/>
    <x v="3"/>
  </r>
  <r>
    <x v="1"/>
    <x v="14"/>
    <n v="230875"/>
    <x v="3"/>
  </r>
  <r>
    <x v="1"/>
    <x v="15"/>
    <n v="233845"/>
    <x v="3"/>
  </r>
  <r>
    <x v="1"/>
    <x v="16"/>
    <n v="257157"/>
    <x v="3"/>
  </r>
  <r>
    <x v="1"/>
    <x v="17"/>
    <n v="295060"/>
    <x v="3"/>
  </r>
  <r>
    <x v="1"/>
    <x v="18"/>
    <n v="321246"/>
    <x v="3"/>
  </r>
  <r>
    <x v="1"/>
    <x v="19"/>
    <n v="361239"/>
    <x v="3"/>
  </r>
  <r>
    <x v="20"/>
    <x v="10"/>
    <n v="13056"/>
    <x v="3"/>
  </r>
  <r>
    <x v="20"/>
    <x v="12"/>
    <n v="15503"/>
    <x v="3"/>
  </r>
  <r>
    <x v="20"/>
    <x v="13"/>
    <n v="11233"/>
    <x v="3"/>
  </r>
  <r>
    <x v="20"/>
    <x v="14"/>
    <n v="12540"/>
    <x v="3"/>
  </r>
  <r>
    <x v="20"/>
    <x v="15"/>
    <n v="10506"/>
    <x v="3"/>
  </r>
  <r>
    <x v="20"/>
    <x v="16"/>
    <n v="9411"/>
    <x v="3"/>
  </r>
  <r>
    <x v="20"/>
    <x v="17"/>
    <n v="10374"/>
    <x v="3"/>
  </r>
  <r>
    <x v="20"/>
    <x v="18"/>
    <n v="8277"/>
    <x v="3"/>
  </r>
  <r>
    <x v="20"/>
    <x v="19"/>
    <n v="8039"/>
    <x v="3"/>
  </r>
  <r>
    <x v="13"/>
    <x v="10"/>
    <n v="98453"/>
    <x v="3"/>
  </r>
  <r>
    <x v="13"/>
    <x v="12"/>
    <n v="92611"/>
    <x v="3"/>
  </r>
  <r>
    <x v="13"/>
    <x v="13"/>
    <n v="105409"/>
    <x v="3"/>
  </r>
  <r>
    <x v="13"/>
    <x v="14"/>
    <n v="126971"/>
    <x v="3"/>
  </r>
  <r>
    <x v="13"/>
    <x v="15"/>
    <n v="142491"/>
    <x v="3"/>
  </r>
  <r>
    <x v="13"/>
    <x v="16"/>
    <n v="164557"/>
    <x v="3"/>
  </r>
  <r>
    <x v="13"/>
    <x v="17"/>
    <n v="204598"/>
    <x v="3"/>
  </r>
  <r>
    <x v="13"/>
    <x v="18"/>
    <n v="199841"/>
    <x v="3"/>
  </r>
  <r>
    <x v="13"/>
    <x v="19"/>
    <n v="232483"/>
    <x v="3"/>
  </r>
  <r>
    <x v="29"/>
    <x v="10"/>
    <n v="465576"/>
    <x v="3"/>
  </r>
  <r>
    <x v="29"/>
    <x v="12"/>
    <n v="605529"/>
    <x v="3"/>
  </r>
  <r>
    <x v="29"/>
    <x v="13"/>
    <n v="615686"/>
    <x v="3"/>
  </r>
  <r>
    <x v="29"/>
    <x v="14"/>
    <n v="654681"/>
    <x v="3"/>
  </r>
  <r>
    <x v="29"/>
    <x v="15"/>
    <n v="710411"/>
    <x v="3"/>
  </r>
  <r>
    <x v="29"/>
    <x v="16"/>
    <n v="728028"/>
    <x v="3"/>
  </r>
  <r>
    <x v="29"/>
    <x v="17"/>
    <n v="802598"/>
    <x v="3"/>
  </r>
  <r>
    <x v="29"/>
    <x v="18"/>
    <n v="900922"/>
    <x v="3"/>
  </r>
  <r>
    <x v="29"/>
    <x v="19"/>
    <n v="1019750"/>
    <x v="3"/>
  </r>
  <r>
    <x v="21"/>
    <x v="10"/>
    <n v="35926"/>
    <x v="3"/>
  </r>
  <r>
    <x v="21"/>
    <x v="12"/>
    <n v="16814"/>
    <x v="3"/>
  </r>
  <r>
    <x v="21"/>
    <x v="13"/>
    <n v="29866"/>
    <x v="3"/>
  </r>
  <r>
    <x v="21"/>
    <x v="14"/>
    <n v="34361"/>
    <x v="3"/>
  </r>
  <r>
    <x v="21"/>
    <x v="15"/>
    <n v="42923"/>
    <x v="3"/>
  </r>
  <r>
    <x v="21"/>
    <x v="16"/>
    <n v="40422"/>
    <x v="3"/>
  </r>
  <r>
    <x v="21"/>
    <x v="17"/>
    <n v="48202"/>
    <x v="3"/>
  </r>
  <r>
    <x v="21"/>
    <x v="18"/>
    <n v="49138"/>
    <x v="3"/>
  </r>
  <r>
    <x v="21"/>
    <x v="19"/>
    <n v="52301"/>
    <x v="3"/>
  </r>
  <r>
    <x v="22"/>
    <x v="10"/>
    <n v="1384610"/>
    <x v="3"/>
  </r>
  <r>
    <x v="22"/>
    <x v="12"/>
    <n v="1574263"/>
    <x v="3"/>
  </r>
  <r>
    <x v="22"/>
    <x v="13"/>
    <n v="1696283"/>
    <x v="3"/>
  </r>
  <r>
    <x v="22"/>
    <x v="14"/>
    <n v="1812666"/>
    <x v="3"/>
  </r>
  <r>
    <x v="22"/>
    <x v="15"/>
    <n v="1949336"/>
    <x v="3"/>
  </r>
  <r>
    <x v="22"/>
    <x v="16"/>
    <n v="2048048"/>
    <x v="3"/>
  </r>
  <r>
    <x v="22"/>
    <x v="17"/>
    <n v="2274710"/>
    <x v="3"/>
  </r>
  <r>
    <x v="22"/>
    <x v="18"/>
    <n v="2461586"/>
    <x v="3"/>
  </r>
  <r>
    <x v="22"/>
    <x v="19"/>
    <n v="2706294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32664.62"/>
    <x v="4"/>
  </r>
  <r>
    <x v="12"/>
    <x v="17"/>
    <n v="31928.28"/>
    <x v="4"/>
  </r>
  <r>
    <x v="12"/>
    <x v="18"/>
    <n v="35635.129999999997"/>
    <x v="4"/>
  </r>
  <r>
    <x v="12"/>
    <x v="19"/>
    <n v="36773.29"/>
    <x v="4"/>
  </r>
  <r>
    <x v="16"/>
    <x v="12"/>
    <n v="90284.12"/>
    <x v="4"/>
  </r>
  <r>
    <x v="16"/>
    <x v="13"/>
    <n v="104991.49"/>
    <x v="4"/>
  </r>
  <r>
    <x v="16"/>
    <x v="14"/>
    <n v="113910.87"/>
    <x v="4"/>
  </r>
  <r>
    <x v="16"/>
    <x v="15"/>
    <n v="156635.5"/>
    <x v="4"/>
  </r>
  <r>
    <x v="16"/>
    <x v="16"/>
    <n v="172084.81"/>
    <x v="4"/>
  </r>
  <r>
    <x v="16"/>
    <x v="17"/>
    <n v="165018.89000000001"/>
    <x v="4"/>
  </r>
  <r>
    <x v="16"/>
    <x v="18"/>
    <n v="165131.47"/>
    <x v="4"/>
  </r>
  <r>
    <x v="16"/>
    <x v="19"/>
    <n v="184340.21"/>
    <x v="4"/>
  </r>
  <r>
    <x v="18"/>
    <x v="12"/>
    <n v="92722.15"/>
    <x v="4"/>
  </r>
  <r>
    <x v="18"/>
    <x v="13"/>
    <n v="84849.86"/>
    <x v="4"/>
  </r>
  <r>
    <x v="18"/>
    <x v="14"/>
    <n v="80282.81"/>
    <x v="4"/>
  </r>
  <r>
    <x v="18"/>
    <x v="15"/>
    <n v="99793.56"/>
    <x v="4"/>
  </r>
  <r>
    <x v="18"/>
    <x v="16"/>
    <n v="110970.75"/>
    <x v="4"/>
  </r>
  <r>
    <x v="18"/>
    <x v="17"/>
    <n v="137225.74"/>
    <x v="4"/>
  </r>
  <r>
    <x v="18"/>
    <x v="18"/>
    <n v="153376.03"/>
    <x v="4"/>
  </r>
  <r>
    <x v="18"/>
    <x v="19"/>
    <n v="155448.26"/>
    <x v="4"/>
  </r>
  <r>
    <x v="0"/>
    <x v="12"/>
    <n v="28768.880000000001"/>
    <x v="4"/>
  </r>
  <r>
    <x v="0"/>
    <x v="13"/>
    <n v="34602.28"/>
    <x v="4"/>
  </r>
  <r>
    <x v="0"/>
    <x v="14"/>
    <n v="39497.4"/>
    <x v="4"/>
  </r>
  <r>
    <x v="0"/>
    <x v="15"/>
    <n v="47979.73"/>
    <x v="4"/>
  </r>
  <r>
    <x v="0"/>
    <x v="16"/>
    <n v="40742.39"/>
    <x v="4"/>
  </r>
  <r>
    <x v="0"/>
    <x v="17"/>
    <n v="48167.33"/>
    <x v="4"/>
  </r>
  <r>
    <x v="0"/>
    <x v="18"/>
    <n v="43200.04"/>
    <x v="4"/>
  </r>
  <r>
    <x v="0"/>
    <x v="19"/>
    <n v="39934.980000000003"/>
    <x v="4"/>
  </r>
  <r>
    <x v="31"/>
    <x v="12"/>
    <n v="29295.95"/>
    <x v="4"/>
  </r>
  <r>
    <x v="31"/>
    <x v="13"/>
    <n v="27635.95"/>
    <x v="4"/>
  </r>
  <r>
    <x v="31"/>
    <x v="14"/>
    <n v="25658.79"/>
    <x v="4"/>
  </r>
  <r>
    <x v="31"/>
    <x v="15"/>
    <n v="29310.59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29664.44"/>
    <x v="4"/>
  </r>
  <r>
    <x v="26"/>
    <x v="13"/>
    <n v="38520.04"/>
    <x v="4"/>
  </r>
  <r>
    <x v="26"/>
    <x v="14"/>
    <n v="47852.76"/>
    <x v="4"/>
  </r>
  <r>
    <x v="26"/>
    <x v="15"/>
    <n v="62599.09"/>
    <x v="4"/>
  </r>
  <r>
    <x v="26"/>
    <x v="16"/>
    <n v="71824.039999999994"/>
    <x v="4"/>
  </r>
  <r>
    <x v="26"/>
    <x v="17"/>
    <n v="92961.81"/>
    <x v="4"/>
  </r>
  <r>
    <x v="26"/>
    <x v="18"/>
    <n v="107108.75"/>
    <x v="4"/>
  </r>
  <r>
    <x v="26"/>
    <x v="19"/>
    <n v="97153.47"/>
    <x v="4"/>
  </r>
  <r>
    <x v="15"/>
    <x v="12"/>
    <n v="200397.37"/>
    <x v="4"/>
  </r>
  <r>
    <x v="15"/>
    <x v="13"/>
    <n v="218524.71"/>
    <x v="4"/>
  </r>
  <r>
    <x v="15"/>
    <x v="14"/>
    <n v="274473.25"/>
    <x v="4"/>
  </r>
  <r>
    <x v="15"/>
    <x v="15"/>
    <n v="354107.97"/>
    <x v="4"/>
  </r>
  <r>
    <x v="15"/>
    <x v="16"/>
    <n v="408324.62"/>
    <x v="4"/>
  </r>
  <r>
    <x v="15"/>
    <x v="17"/>
    <n v="498126.61"/>
    <x v="4"/>
  </r>
  <r>
    <x v="15"/>
    <x v="18"/>
    <n v="499923.11"/>
    <x v="4"/>
  </r>
  <r>
    <x v="15"/>
    <x v="19"/>
    <n v="478937.66"/>
    <x v="4"/>
  </r>
  <r>
    <x v="14"/>
    <x v="12"/>
    <n v="36593.67"/>
    <x v="4"/>
  </r>
  <r>
    <x v="14"/>
    <x v="13"/>
    <n v="42062.5"/>
    <x v="4"/>
  </r>
  <r>
    <x v="14"/>
    <x v="14"/>
    <n v="48739.88"/>
    <x v="4"/>
  </r>
  <r>
    <x v="14"/>
    <x v="15"/>
    <n v="107746.04"/>
    <x v="4"/>
  </r>
  <r>
    <x v="14"/>
    <x v="16"/>
    <n v="119883.39"/>
    <x v="4"/>
  </r>
  <r>
    <x v="14"/>
    <x v="17"/>
    <n v="165674.1"/>
    <x v="4"/>
  </r>
  <r>
    <x v="14"/>
    <x v="18"/>
    <n v="184632.55"/>
    <x v="4"/>
  </r>
  <r>
    <x v="14"/>
    <x v="19"/>
    <n v="208584.89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22379.21"/>
    <x v="4"/>
  </r>
  <r>
    <x v="27"/>
    <x v="13"/>
    <n v="30137.45"/>
    <x v="4"/>
  </r>
  <r>
    <x v="27"/>
    <x v="14"/>
    <n v="33762.65"/>
    <x v="4"/>
  </r>
  <r>
    <x v="27"/>
    <x v="15"/>
    <n v="33058.93"/>
    <x v="4"/>
  </r>
  <r>
    <x v="27"/>
    <x v="16"/>
    <n v="36769.17"/>
    <x v="4"/>
  </r>
  <r>
    <x v="27"/>
    <x v="17"/>
    <n v="44382.99"/>
    <x v="4"/>
  </r>
  <r>
    <x v="27"/>
    <x v="18"/>
    <n v="50325.19"/>
    <x v="4"/>
  </r>
  <r>
    <x v="27"/>
    <x v="19"/>
    <n v="59268.42"/>
    <x v="4"/>
  </r>
  <r>
    <x v="1"/>
    <x v="12"/>
    <n v="297765.83"/>
    <x v="4"/>
  </r>
  <r>
    <x v="1"/>
    <x v="13"/>
    <n v="308919.57"/>
    <x v="4"/>
  </r>
  <r>
    <x v="1"/>
    <x v="14"/>
    <n v="339357.11"/>
    <x v="4"/>
  </r>
  <r>
    <x v="1"/>
    <x v="15"/>
    <n v="355885"/>
    <x v="4"/>
  </r>
  <r>
    <x v="1"/>
    <x v="16"/>
    <n v="326607.46999999997"/>
    <x v="4"/>
  </r>
  <r>
    <x v="1"/>
    <x v="17"/>
    <n v="333531.02"/>
    <x v="4"/>
  </r>
  <r>
    <x v="1"/>
    <x v="18"/>
    <n v="346454.4"/>
    <x v="4"/>
  </r>
  <r>
    <x v="1"/>
    <x v="19"/>
    <n v="377767.78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224644.25"/>
    <x v="4"/>
  </r>
  <r>
    <x v="13"/>
    <x v="13"/>
    <n v="260503.63"/>
    <x v="4"/>
  </r>
  <r>
    <x v="13"/>
    <x v="14"/>
    <n v="323018.44"/>
    <x v="4"/>
  </r>
  <r>
    <x v="13"/>
    <x v="15"/>
    <n v="300094.96999999997"/>
    <x v="4"/>
  </r>
  <r>
    <x v="13"/>
    <x v="16"/>
    <n v="341492.44"/>
    <x v="4"/>
  </r>
  <r>
    <x v="13"/>
    <x v="17"/>
    <n v="479868.15"/>
    <x v="4"/>
  </r>
  <r>
    <x v="13"/>
    <x v="18"/>
    <n v="622200.16"/>
    <x v="4"/>
  </r>
  <r>
    <x v="13"/>
    <x v="19"/>
    <n v="738026.2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1052515.8699999999"/>
    <x v="4"/>
  </r>
  <r>
    <x v="37"/>
    <x v="13"/>
    <n v="1150747.48"/>
    <x v="4"/>
  </r>
  <r>
    <x v="37"/>
    <x v="14"/>
    <n v="1326553.96"/>
    <x v="4"/>
  </r>
  <r>
    <x v="37"/>
    <x v="15"/>
    <n v="1547211.3800000001"/>
    <x v="4"/>
  </r>
  <r>
    <x v="37"/>
    <x v="16"/>
    <n v="1661363.7"/>
    <x v="4"/>
  </r>
  <r>
    <x v="37"/>
    <x v="17"/>
    <n v="1996884.92"/>
    <x v="4"/>
  </r>
  <r>
    <x v="37"/>
    <x v="18"/>
    <n v="2207986.83"/>
    <x v="4"/>
  </r>
  <r>
    <x v="37"/>
    <x v="19"/>
    <n v="2376235.1599999997"/>
    <x v="4"/>
  </r>
  <r>
    <x v="38"/>
    <x v="12"/>
    <n v="1469614"/>
    <x v="4"/>
  </r>
  <r>
    <x v="38"/>
    <x v="13"/>
    <n v="1613016.55"/>
    <x v="4"/>
  </r>
  <r>
    <x v="38"/>
    <x v="14"/>
    <n v="1746852.06"/>
    <x v="4"/>
  </r>
  <r>
    <x v="38"/>
    <x v="15"/>
    <n v="2040494.19"/>
    <x v="4"/>
  </r>
  <r>
    <x v="38"/>
    <x v="16"/>
    <n v="2511975.4900000002"/>
    <x v="4"/>
  </r>
  <r>
    <x v="38"/>
    <x v="17"/>
    <n v="3010660.27"/>
    <x v="4"/>
  </r>
  <r>
    <x v="38"/>
    <x v="18"/>
    <n v="3317848.15"/>
    <x v="4"/>
  </r>
  <r>
    <x v="38"/>
    <x v="19"/>
    <n v="3685217.29"/>
    <x v="4"/>
  </r>
  <r>
    <x v="1"/>
    <x v="4"/>
    <n v="886729"/>
    <x v="5"/>
  </r>
  <r>
    <x v="1"/>
    <x v="5"/>
    <n v="1011443"/>
    <x v="5"/>
  </r>
  <r>
    <x v="1"/>
    <x v="6"/>
    <n v="1046317"/>
    <x v="5"/>
  </r>
  <r>
    <x v="1"/>
    <x v="7"/>
    <n v="1152489"/>
    <x v="5"/>
  </r>
  <r>
    <x v="1"/>
    <x v="8"/>
    <n v="1204029"/>
    <x v="5"/>
  </r>
  <r>
    <x v="1"/>
    <x v="9"/>
    <n v="1288284"/>
    <x v="5"/>
  </r>
  <r>
    <x v="1"/>
    <x v="10"/>
    <n v="1349998"/>
    <x v="5"/>
  </r>
  <r>
    <x v="1"/>
    <x v="11"/>
    <n v="1376602"/>
    <x v="5"/>
  </r>
  <r>
    <x v="1"/>
    <x v="12"/>
    <n v="1372785"/>
    <x v="5"/>
  </r>
  <r>
    <x v="1"/>
    <x v="13"/>
    <n v="1439225"/>
    <x v="5"/>
  </r>
  <r>
    <x v="1"/>
    <x v="14"/>
    <n v="1391090"/>
    <x v="5"/>
  </r>
  <r>
    <x v="1"/>
    <x v="15"/>
    <n v="1430913"/>
    <x v="5"/>
  </r>
  <r>
    <x v="1"/>
    <x v="16"/>
    <n v="1367358"/>
    <x v="5"/>
  </r>
  <r>
    <x v="1"/>
    <x v="17"/>
    <n v="1348599"/>
    <x v="5"/>
  </r>
  <r>
    <x v="1"/>
    <x v="18"/>
    <n v="1225322"/>
    <x v="5"/>
  </r>
  <r>
    <x v="1"/>
    <x v="19"/>
    <n v="1316237"/>
    <x v="5"/>
  </r>
  <r>
    <x v="12"/>
    <x v="4"/>
    <n v="411410"/>
    <x v="5"/>
  </r>
  <r>
    <x v="12"/>
    <x v="5"/>
    <n v="369919"/>
    <x v="5"/>
  </r>
  <r>
    <x v="12"/>
    <x v="6"/>
    <n v="394414"/>
    <x v="5"/>
  </r>
  <r>
    <x v="12"/>
    <x v="7"/>
    <n v="423433"/>
    <x v="5"/>
  </r>
  <r>
    <x v="12"/>
    <x v="8"/>
    <n v="451082"/>
    <x v="5"/>
  </r>
  <r>
    <x v="12"/>
    <x v="9"/>
    <n v="478069"/>
    <x v="5"/>
  </r>
  <r>
    <x v="12"/>
    <x v="10"/>
    <n v="478177"/>
    <x v="5"/>
  </r>
  <r>
    <x v="12"/>
    <x v="11"/>
    <n v="473963"/>
    <x v="5"/>
  </r>
  <r>
    <x v="12"/>
    <x v="12"/>
    <n v="484810"/>
    <x v="5"/>
  </r>
  <r>
    <x v="12"/>
    <x v="13"/>
    <n v="506463"/>
    <x v="5"/>
  </r>
  <r>
    <x v="12"/>
    <x v="14"/>
    <n v="528725"/>
    <x v="5"/>
  </r>
  <r>
    <x v="12"/>
    <x v="15"/>
    <n v="575193"/>
    <x v="5"/>
  </r>
  <r>
    <x v="12"/>
    <x v="16"/>
    <n v="592832"/>
    <x v="5"/>
  </r>
  <r>
    <x v="12"/>
    <x v="17"/>
    <n v="632892"/>
    <x v="5"/>
  </r>
  <r>
    <x v="12"/>
    <x v="18"/>
    <n v="660361"/>
    <x v="5"/>
  </r>
  <r>
    <x v="12"/>
    <x v="19"/>
    <n v="766948"/>
    <x v="5"/>
  </r>
  <r>
    <x v="16"/>
    <x v="4"/>
    <n v="427253"/>
    <x v="5"/>
  </r>
  <r>
    <x v="16"/>
    <x v="5"/>
    <n v="536381"/>
    <x v="5"/>
  </r>
  <r>
    <x v="16"/>
    <x v="6"/>
    <n v="543625"/>
    <x v="5"/>
  </r>
  <r>
    <x v="16"/>
    <x v="7"/>
    <n v="534374"/>
    <x v="5"/>
  </r>
  <r>
    <x v="16"/>
    <x v="8"/>
    <n v="497241"/>
    <x v="5"/>
  </r>
  <r>
    <x v="16"/>
    <x v="9"/>
    <n v="460291"/>
    <x v="5"/>
  </r>
  <r>
    <x v="16"/>
    <x v="10"/>
    <n v="459978"/>
    <x v="5"/>
  </r>
  <r>
    <x v="16"/>
    <x v="11"/>
    <n v="500923"/>
    <x v="5"/>
  </r>
  <r>
    <x v="16"/>
    <x v="12"/>
    <n v="533141"/>
    <x v="5"/>
  </r>
  <r>
    <x v="16"/>
    <x v="13"/>
    <n v="589550"/>
    <x v="5"/>
  </r>
  <r>
    <x v="16"/>
    <x v="14"/>
    <n v="581072"/>
    <x v="5"/>
  </r>
  <r>
    <x v="16"/>
    <x v="15"/>
    <n v="596993"/>
    <x v="5"/>
  </r>
  <r>
    <x v="16"/>
    <x v="16"/>
    <n v="526408"/>
    <x v="5"/>
  </r>
  <r>
    <x v="16"/>
    <x v="17"/>
    <n v="512299"/>
    <x v="5"/>
  </r>
  <r>
    <x v="16"/>
    <x v="18"/>
    <n v="449687"/>
    <x v="5"/>
  </r>
  <r>
    <x v="16"/>
    <x v="19"/>
    <n v="500448"/>
    <x v="5"/>
  </r>
  <r>
    <x v="0"/>
    <x v="4"/>
    <n v="303520"/>
    <x v="5"/>
  </r>
  <r>
    <x v="0"/>
    <x v="5"/>
    <n v="343222"/>
    <x v="5"/>
  </r>
  <r>
    <x v="0"/>
    <x v="6"/>
    <n v="384798"/>
    <x v="5"/>
  </r>
  <r>
    <x v="0"/>
    <x v="7"/>
    <n v="427469"/>
    <x v="5"/>
  </r>
  <r>
    <x v="0"/>
    <x v="8"/>
    <n v="458781"/>
    <x v="5"/>
  </r>
  <r>
    <x v="0"/>
    <x v="9"/>
    <n v="482716"/>
    <x v="5"/>
  </r>
  <r>
    <x v="0"/>
    <x v="10"/>
    <n v="515501"/>
    <x v="5"/>
  </r>
  <r>
    <x v="0"/>
    <x v="11"/>
    <n v="562302"/>
    <x v="5"/>
  </r>
  <r>
    <x v="0"/>
    <x v="12"/>
    <n v="605512"/>
    <x v="5"/>
  </r>
  <r>
    <x v="0"/>
    <x v="13"/>
    <n v="674011"/>
    <x v="5"/>
  </r>
  <r>
    <x v="0"/>
    <x v="14"/>
    <n v="756578"/>
    <x v="5"/>
  </r>
  <r>
    <x v="0"/>
    <x v="15"/>
    <n v="844011"/>
    <x v="5"/>
  </r>
  <r>
    <x v="0"/>
    <x v="16"/>
    <n v="893535"/>
    <x v="5"/>
  </r>
  <r>
    <x v="0"/>
    <x v="17"/>
    <n v="960526"/>
    <x v="5"/>
  </r>
  <r>
    <x v="0"/>
    <x v="18"/>
    <n v="1006903"/>
    <x v="5"/>
  </r>
  <r>
    <x v="0"/>
    <x v="19"/>
    <n v="1137897"/>
    <x v="5"/>
  </r>
  <r>
    <x v="15"/>
    <x v="4"/>
    <n v="227546"/>
    <x v="5"/>
  </r>
  <r>
    <x v="15"/>
    <x v="5"/>
    <n v="272616"/>
    <x v="5"/>
  </r>
  <r>
    <x v="15"/>
    <x v="6"/>
    <n v="292209"/>
    <x v="5"/>
  </r>
  <r>
    <x v="15"/>
    <x v="7"/>
    <n v="353245"/>
    <x v="5"/>
  </r>
  <r>
    <x v="15"/>
    <x v="8"/>
    <n v="388818"/>
    <x v="5"/>
  </r>
  <r>
    <x v="15"/>
    <x v="9"/>
    <n v="422371"/>
    <x v="5"/>
  </r>
  <r>
    <x v="15"/>
    <x v="10"/>
    <n v="477434"/>
    <x v="5"/>
  </r>
  <r>
    <x v="15"/>
    <x v="11"/>
    <n v="512151"/>
    <x v="5"/>
  </r>
  <r>
    <x v="15"/>
    <x v="12"/>
    <n v="522078"/>
    <x v="5"/>
  </r>
  <r>
    <x v="15"/>
    <x v="13"/>
    <n v="555026"/>
    <x v="5"/>
  </r>
  <r>
    <x v="15"/>
    <x v="14"/>
    <n v="530896"/>
    <x v="5"/>
  </r>
  <r>
    <x v="15"/>
    <x v="15"/>
    <n v="535252"/>
    <x v="5"/>
  </r>
  <r>
    <x v="15"/>
    <x v="16"/>
    <n v="504342"/>
    <x v="5"/>
  </r>
  <r>
    <x v="15"/>
    <x v="17"/>
    <n v="462412"/>
    <x v="5"/>
  </r>
  <r>
    <x v="15"/>
    <x v="18"/>
    <n v="404172"/>
    <x v="5"/>
  </r>
  <r>
    <x v="15"/>
    <x v="19"/>
    <n v="410339"/>
    <x v="5"/>
  </r>
  <r>
    <x v="14"/>
    <x v="4"/>
    <n v="155365"/>
    <x v="5"/>
  </r>
  <r>
    <x v="14"/>
    <x v="5"/>
    <n v="205737"/>
    <x v="5"/>
  </r>
  <r>
    <x v="14"/>
    <x v="6"/>
    <n v="213705"/>
    <x v="5"/>
  </r>
  <r>
    <x v="14"/>
    <x v="7"/>
    <n v="197284"/>
    <x v="5"/>
  </r>
  <r>
    <x v="14"/>
    <x v="8"/>
    <n v="182064"/>
    <x v="5"/>
  </r>
  <r>
    <x v="14"/>
    <x v="9"/>
    <n v="196091"/>
    <x v="5"/>
  </r>
  <r>
    <x v="14"/>
    <x v="10"/>
    <n v="200362"/>
    <x v="5"/>
  </r>
  <r>
    <x v="14"/>
    <x v="11"/>
    <n v="205199"/>
    <x v="5"/>
  </r>
  <r>
    <x v="14"/>
    <x v="12"/>
    <n v="204834"/>
    <x v="5"/>
  </r>
  <r>
    <x v="14"/>
    <x v="13"/>
    <n v="201858"/>
    <x v="5"/>
  </r>
  <r>
    <x v="14"/>
    <x v="14"/>
    <n v="207977"/>
    <x v="5"/>
  </r>
  <r>
    <x v="14"/>
    <x v="15"/>
    <n v="207872"/>
    <x v="5"/>
  </r>
  <r>
    <x v="14"/>
    <x v="16"/>
    <n v="205021"/>
    <x v="5"/>
  </r>
  <r>
    <x v="14"/>
    <x v="17"/>
    <n v="212227"/>
    <x v="5"/>
  </r>
  <r>
    <x v="14"/>
    <x v="18"/>
    <n v="236880"/>
    <x v="5"/>
  </r>
  <r>
    <x v="14"/>
    <x v="19"/>
    <n v="341120"/>
    <x v="5"/>
  </r>
  <r>
    <x v="18"/>
    <x v="4"/>
    <n v="99700"/>
    <x v="5"/>
  </r>
  <r>
    <x v="18"/>
    <x v="5"/>
    <n v="135784"/>
    <x v="5"/>
  </r>
  <r>
    <x v="18"/>
    <x v="6"/>
    <n v="148799"/>
    <x v="5"/>
  </r>
  <r>
    <x v="18"/>
    <x v="7"/>
    <n v="167069"/>
    <x v="5"/>
  </r>
  <r>
    <x v="18"/>
    <x v="8"/>
    <n v="169323"/>
    <x v="5"/>
  </r>
  <r>
    <x v="18"/>
    <x v="9"/>
    <n v="191617"/>
    <x v="5"/>
  </r>
  <r>
    <x v="18"/>
    <x v="10"/>
    <n v="202875"/>
    <x v="5"/>
  </r>
  <r>
    <x v="18"/>
    <x v="11"/>
    <n v="202714"/>
    <x v="5"/>
  </r>
  <r>
    <x v="18"/>
    <x v="12"/>
    <n v="199892"/>
    <x v="5"/>
  </r>
  <r>
    <x v="18"/>
    <x v="13"/>
    <n v="218883"/>
    <x v="5"/>
  </r>
  <r>
    <x v="18"/>
    <x v="14"/>
    <n v="207823"/>
    <x v="5"/>
  </r>
  <r>
    <x v="18"/>
    <x v="15"/>
    <n v="222211"/>
    <x v="5"/>
  </r>
  <r>
    <x v="18"/>
    <x v="16"/>
    <n v="210539"/>
    <x v="5"/>
  </r>
  <r>
    <x v="18"/>
    <x v="17"/>
    <n v="217609"/>
    <x v="5"/>
  </r>
  <r>
    <x v="18"/>
    <x v="18"/>
    <n v="181634"/>
    <x v="5"/>
  </r>
  <r>
    <x v="18"/>
    <x v="19"/>
    <n v="218160"/>
    <x v="5"/>
  </r>
  <r>
    <x v="17"/>
    <x v="4"/>
    <n v="93340"/>
    <x v="5"/>
  </r>
  <r>
    <x v="17"/>
    <x v="5"/>
    <n v="102826"/>
    <x v="5"/>
  </r>
  <r>
    <x v="17"/>
    <x v="6"/>
    <n v="115779"/>
    <x v="5"/>
  </r>
  <r>
    <x v="17"/>
    <x v="7"/>
    <n v="141352"/>
    <x v="5"/>
  </r>
  <r>
    <x v="17"/>
    <x v="8"/>
    <n v="148521"/>
    <x v="5"/>
  </r>
  <r>
    <x v="17"/>
    <x v="9"/>
    <n v="176330"/>
    <x v="5"/>
  </r>
  <r>
    <x v="17"/>
    <x v="10"/>
    <n v="188557"/>
    <x v="5"/>
  </r>
  <r>
    <x v="17"/>
    <x v="11"/>
    <n v="203344"/>
    <x v="5"/>
  </r>
  <r>
    <x v="17"/>
    <x v="12"/>
    <n v="213579"/>
    <x v="5"/>
  </r>
  <r>
    <x v="17"/>
    <x v="13"/>
    <n v="228711"/>
    <x v="5"/>
  </r>
  <r>
    <x v="17"/>
    <x v="14"/>
    <n v="255099"/>
    <x v="5"/>
  </r>
  <r>
    <x v="17"/>
    <x v="15"/>
    <n v="258147"/>
    <x v="5"/>
  </r>
  <r>
    <x v="17"/>
    <x v="16"/>
    <n v="249938"/>
    <x v="5"/>
  </r>
  <r>
    <x v="17"/>
    <x v="17"/>
    <n v="239377"/>
    <x v="5"/>
  </r>
  <r>
    <x v="17"/>
    <x v="18"/>
    <n v="230098"/>
    <x v="5"/>
  </r>
  <r>
    <x v="17"/>
    <x v="19"/>
    <n v="234618"/>
    <x v="5"/>
  </r>
  <r>
    <x v="13"/>
    <x v="4"/>
    <n v="144755"/>
    <x v="5"/>
  </r>
  <r>
    <x v="13"/>
    <x v="5"/>
    <n v="198615"/>
    <x v="5"/>
  </r>
  <r>
    <x v="13"/>
    <x v="6"/>
    <n v="210882"/>
    <x v="5"/>
  </r>
  <r>
    <x v="13"/>
    <x v="7"/>
    <n v="244173"/>
    <x v="5"/>
  </r>
  <r>
    <x v="13"/>
    <x v="8"/>
    <n v="258432"/>
    <x v="5"/>
  </r>
  <r>
    <x v="13"/>
    <x v="9"/>
    <n v="283344"/>
    <x v="5"/>
  </r>
  <r>
    <x v="13"/>
    <x v="10"/>
    <n v="290196"/>
    <x v="5"/>
  </r>
  <r>
    <x v="13"/>
    <x v="11"/>
    <n v="314693"/>
    <x v="5"/>
  </r>
  <r>
    <x v="13"/>
    <x v="12"/>
    <n v="328364"/>
    <x v="5"/>
  </r>
  <r>
    <x v="13"/>
    <x v="13"/>
    <n v="351648"/>
    <x v="5"/>
  </r>
  <r>
    <x v="13"/>
    <x v="14"/>
    <n v="395085"/>
    <x v="5"/>
  </r>
  <r>
    <x v="13"/>
    <x v="15"/>
    <n v="457471"/>
    <x v="5"/>
  </r>
  <r>
    <x v="13"/>
    <x v="16"/>
    <n v="453344"/>
    <x v="5"/>
  </r>
  <r>
    <x v="13"/>
    <x v="17"/>
    <n v="528367"/>
    <x v="5"/>
  </r>
  <r>
    <x v="13"/>
    <x v="18"/>
    <n v="552447"/>
    <x v="5"/>
  </r>
  <r>
    <x v="13"/>
    <x v="19"/>
    <n v="76926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55881"/>
    <x v="5"/>
  </r>
  <r>
    <x v="25"/>
    <x v="15"/>
    <n v="77092"/>
    <x v="5"/>
  </r>
  <r>
    <x v="25"/>
    <x v="16"/>
    <n v="130682"/>
    <x v="5"/>
  </r>
  <r>
    <x v="25"/>
    <x v="17"/>
    <n v="122569"/>
    <x v="5"/>
  </r>
  <r>
    <x v="25"/>
    <x v="18"/>
    <n v="179338"/>
    <x v="5"/>
  </r>
  <r>
    <x v="25"/>
    <x v="19"/>
    <n v="143305"/>
    <x v="5"/>
  </r>
  <r>
    <x v="27"/>
    <x v="4"/>
    <n v="28199"/>
    <x v="5"/>
  </r>
  <r>
    <x v="27"/>
    <x v="5"/>
    <n v="22116"/>
    <x v="5"/>
  </r>
  <r>
    <x v="27"/>
    <x v="6"/>
    <n v="18788"/>
    <x v="5"/>
  </r>
  <r>
    <x v="27"/>
    <x v="7"/>
    <n v="14249"/>
    <x v="5"/>
  </r>
  <r>
    <x v="27"/>
    <x v="8"/>
    <n v="14640"/>
    <x v="5"/>
  </r>
  <r>
    <x v="27"/>
    <x v="9"/>
    <n v="14811"/>
    <x v="5"/>
  </r>
  <r>
    <x v="27"/>
    <x v="10"/>
    <n v="20798"/>
    <x v="5"/>
  </r>
  <r>
    <x v="27"/>
    <x v="11"/>
    <n v="18523"/>
    <x v="5"/>
  </r>
  <r>
    <x v="27"/>
    <x v="12"/>
    <n v="24583"/>
    <x v="5"/>
  </r>
  <r>
    <x v="27"/>
    <x v="13"/>
    <n v="20041"/>
    <x v="5"/>
  </r>
  <r>
    <x v="27"/>
    <x v="14"/>
    <n v="16785"/>
    <x v="5"/>
  </r>
  <r>
    <x v="27"/>
    <x v="15"/>
    <n v="15002"/>
    <x v="5"/>
  </r>
  <r>
    <x v="27"/>
    <x v="16"/>
    <n v="26929"/>
    <x v="5"/>
  </r>
  <r>
    <x v="27"/>
    <x v="17"/>
    <n v="21575"/>
    <x v="5"/>
  </r>
  <r>
    <x v="27"/>
    <x v="18"/>
    <n v="23804"/>
    <x v="5"/>
  </r>
  <r>
    <x v="27"/>
    <x v="19"/>
    <n v="36783"/>
    <x v="5"/>
  </r>
  <r>
    <x v="21"/>
    <x v="4"/>
    <n v="190874"/>
    <x v="5"/>
  </r>
  <r>
    <x v="21"/>
    <x v="5"/>
    <n v="212628"/>
    <x v="5"/>
  </r>
  <r>
    <x v="21"/>
    <x v="6"/>
    <n v="226124"/>
    <x v="5"/>
  </r>
  <r>
    <x v="21"/>
    <x v="7"/>
    <n v="214562"/>
    <x v="5"/>
  </r>
  <r>
    <x v="21"/>
    <x v="8"/>
    <n v="216639"/>
    <x v="5"/>
  </r>
  <r>
    <x v="21"/>
    <x v="9"/>
    <n v="253541"/>
    <x v="5"/>
  </r>
  <r>
    <x v="21"/>
    <x v="10"/>
    <n v="244113"/>
    <x v="5"/>
  </r>
  <r>
    <x v="21"/>
    <x v="11"/>
    <n v="222191"/>
    <x v="5"/>
  </r>
  <r>
    <x v="21"/>
    <x v="12"/>
    <n v="239279"/>
    <x v="5"/>
  </r>
  <r>
    <x v="21"/>
    <x v="13"/>
    <n v="251993"/>
    <x v="5"/>
  </r>
  <r>
    <x v="21"/>
    <x v="14"/>
    <n v="220399"/>
    <x v="5"/>
  </r>
  <r>
    <x v="21"/>
    <x v="15"/>
    <n v="223475"/>
    <x v="5"/>
  </r>
  <r>
    <x v="21"/>
    <x v="16"/>
    <n v="217476"/>
    <x v="5"/>
  </r>
  <r>
    <x v="21"/>
    <x v="17"/>
    <n v="237510"/>
    <x v="5"/>
  </r>
  <r>
    <x v="21"/>
    <x v="18"/>
    <n v="217604"/>
    <x v="5"/>
  </r>
  <r>
    <x v="21"/>
    <x v="19"/>
    <n v="215726"/>
    <x v="5"/>
  </r>
  <r>
    <x v="22"/>
    <x v="4"/>
    <n v="2968691"/>
    <x v="5"/>
  </r>
  <r>
    <x v="22"/>
    <x v="5"/>
    <n v="3411287"/>
    <x v="5"/>
  </r>
  <r>
    <x v="22"/>
    <x v="6"/>
    <n v="3595440"/>
    <x v="5"/>
  </r>
  <r>
    <x v="22"/>
    <x v="7"/>
    <n v="3869699"/>
    <x v="5"/>
  </r>
  <r>
    <x v="22"/>
    <x v="8"/>
    <n v="3989570"/>
    <x v="5"/>
  </r>
  <r>
    <x v="22"/>
    <x v="9"/>
    <n v="4247465"/>
    <x v="5"/>
  </r>
  <r>
    <x v="22"/>
    <x v="10"/>
    <n v="4427989"/>
    <x v="5"/>
  </r>
  <r>
    <x v="22"/>
    <x v="11"/>
    <n v="4592605"/>
    <x v="5"/>
  </r>
  <r>
    <x v="22"/>
    <x v="12"/>
    <n v="4728857"/>
    <x v="5"/>
  </r>
  <r>
    <x v="22"/>
    <x v="13"/>
    <n v="5037409"/>
    <x v="5"/>
  </r>
  <r>
    <x v="22"/>
    <x v="14"/>
    <n v="5147410"/>
    <x v="5"/>
  </r>
  <r>
    <x v="22"/>
    <x v="15"/>
    <n v="5443632"/>
    <x v="5"/>
  </r>
  <r>
    <x v="22"/>
    <x v="16"/>
    <n v="5378404"/>
    <x v="5"/>
  </r>
  <r>
    <x v="22"/>
    <x v="17"/>
    <n v="5495962"/>
    <x v="5"/>
  </r>
  <r>
    <x v="22"/>
    <x v="18"/>
    <n v="5368250"/>
    <x v="5"/>
  </r>
  <r>
    <x v="22"/>
    <x v="19"/>
    <n v="6090842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507"/>
    <x v="6"/>
  </r>
  <r>
    <x v="26"/>
    <x v="1"/>
    <n v="637.29300000000001"/>
    <x v="6"/>
  </r>
  <r>
    <x v="26"/>
    <x v="2"/>
    <n v="598.70000000000005"/>
    <x v="6"/>
  </r>
  <r>
    <x v="26"/>
    <x v="3"/>
    <n v="951.7"/>
    <x v="6"/>
  </r>
  <r>
    <x v="26"/>
    <x v="4"/>
    <n v="590"/>
    <x v="6"/>
  </r>
  <r>
    <x v="26"/>
    <x v="5"/>
    <n v="872.98500000000001"/>
    <x v="6"/>
  </r>
  <r>
    <x v="26"/>
    <x v="6"/>
    <n v="829.00199999999995"/>
    <x v="6"/>
  </r>
  <r>
    <x v="26"/>
    <x v="7"/>
    <n v="820.79300000000001"/>
    <x v="6"/>
  </r>
  <r>
    <x v="26"/>
    <x v="8"/>
    <n v="1695.473"/>
    <x v="6"/>
  </r>
  <r>
    <x v="26"/>
    <x v="9"/>
    <n v="2035.4480000000001"/>
    <x v="6"/>
  </r>
  <r>
    <x v="26"/>
    <x v="10"/>
    <n v="1792"/>
    <x v="6"/>
  </r>
  <r>
    <x v="26"/>
    <x v="11"/>
    <n v="2561"/>
    <x v="6"/>
  </r>
  <r>
    <x v="26"/>
    <x v="12"/>
    <n v="2563"/>
    <x v="6"/>
  </r>
  <r>
    <x v="26"/>
    <x v="13"/>
    <n v="3732"/>
    <x v="6"/>
  </r>
  <r>
    <x v="26"/>
    <x v="14"/>
    <n v="5260"/>
    <x v="6"/>
  </r>
  <r>
    <x v="26"/>
    <x v="15"/>
    <n v="10289"/>
    <x v="6"/>
  </r>
  <r>
    <x v="26"/>
    <x v="16"/>
    <n v="14197"/>
    <x v="6"/>
  </r>
  <r>
    <x v="26"/>
    <x v="17"/>
    <n v="16991"/>
    <x v="6"/>
  </r>
  <r>
    <x v="26"/>
    <x v="18"/>
    <n v="16116"/>
    <x v="6"/>
  </r>
  <r>
    <x v="26"/>
    <x v="19"/>
    <n v="13212"/>
    <x v="6"/>
  </r>
  <r>
    <x v="17"/>
    <x v="0"/>
    <n v="2813"/>
    <x v="6"/>
  </r>
  <r>
    <x v="17"/>
    <x v="1"/>
    <n v="2594.0700000000002"/>
    <x v="6"/>
  </r>
  <r>
    <x v="17"/>
    <x v="2"/>
    <n v="2872.44"/>
    <x v="6"/>
  </r>
  <r>
    <x v="17"/>
    <x v="3"/>
    <n v="3328.05"/>
    <x v="6"/>
  </r>
  <r>
    <x v="17"/>
    <x v="4"/>
    <n v="3523.49"/>
    <x v="6"/>
  </r>
  <r>
    <x v="17"/>
    <x v="5"/>
    <n v="4461.3500000000004"/>
    <x v="6"/>
  </r>
  <r>
    <x v="17"/>
    <x v="6"/>
    <n v="4206.0749999999998"/>
    <x v="6"/>
  </r>
  <r>
    <x v="17"/>
    <x v="7"/>
    <n v="3506.9549999999999"/>
    <x v="6"/>
  </r>
  <r>
    <x v="17"/>
    <x v="8"/>
    <n v="6619.201"/>
    <x v="6"/>
  </r>
  <r>
    <x v="17"/>
    <x v="9"/>
    <n v="11009.291999999999"/>
    <x v="6"/>
  </r>
  <r>
    <x v="17"/>
    <x v="10"/>
    <n v="11620"/>
    <x v="6"/>
  </r>
  <r>
    <x v="17"/>
    <x v="11"/>
    <n v="14944"/>
    <x v="6"/>
  </r>
  <r>
    <x v="17"/>
    <x v="12"/>
    <n v="29808"/>
    <x v="6"/>
  </r>
  <r>
    <x v="17"/>
    <x v="13"/>
    <n v="32320"/>
    <x v="6"/>
  </r>
  <r>
    <x v="17"/>
    <x v="14"/>
    <n v="41340"/>
    <x v="6"/>
  </r>
  <r>
    <x v="17"/>
    <x v="15"/>
    <n v="56999"/>
    <x v="6"/>
  </r>
  <r>
    <x v="17"/>
    <x v="16"/>
    <n v="65599"/>
    <x v="6"/>
  </r>
  <r>
    <x v="17"/>
    <x v="17"/>
    <n v="65644"/>
    <x v="6"/>
  </r>
  <r>
    <x v="17"/>
    <x v="18"/>
    <n v="70216"/>
    <x v="6"/>
  </r>
  <r>
    <x v="17"/>
    <x v="19"/>
    <n v="73954"/>
    <x v="6"/>
  </r>
  <r>
    <x v="1"/>
    <x v="0"/>
    <n v="55249"/>
    <x v="6"/>
  </r>
  <r>
    <x v="1"/>
    <x v="1"/>
    <n v="62280.315000000002"/>
    <x v="6"/>
  </r>
  <r>
    <x v="1"/>
    <x v="2"/>
    <n v="53372.139000000003"/>
    <x v="6"/>
  </r>
  <r>
    <x v="1"/>
    <x v="3"/>
    <n v="56490.98"/>
    <x v="6"/>
  </r>
  <r>
    <x v="1"/>
    <x v="4"/>
    <n v="59974.269"/>
    <x v="6"/>
  </r>
  <r>
    <x v="1"/>
    <x v="5"/>
    <n v="71769.464999999997"/>
    <x v="6"/>
  </r>
  <r>
    <x v="1"/>
    <x v="6"/>
    <n v="83680.778000000006"/>
    <x v="6"/>
  </r>
  <r>
    <x v="1"/>
    <x v="7"/>
    <n v="99409.808999999994"/>
    <x v="6"/>
  </r>
  <r>
    <x v="1"/>
    <x v="8"/>
    <n v="134197.288"/>
    <x v="6"/>
  </r>
  <r>
    <x v="1"/>
    <x v="9"/>
    <n v="148652.22899999999"/>
    <x v="6"/>
  </r>
  <r>
    <x v="1"/>
    <x v="10"/>
    <n v="159620"/>
    <x v="6"/>
  </r>
  <r>
    <x v="1"/>
    <x v="11"/>
    <n v="143536"/>
    <x v="6"/>
  </r>
  <r>
    <x v="1"/>
    <x v="12"/>
    <n v="131696"/>
    <x v="6"/>
  </r>
  <r>
    <x v="1"/>
    <x v="13"/>
    <n v="132839"/>
    <x v="6"/>
  </r>
  <r>
    <x v="1"/>
    <x v="14"/>
    <n v="142876"/>
    <x v="6"/>
  </r>
  <r>
    <x v="1"/>
    <x v="15"/>
    <n v="176592"/>
    <x v="6"/>
  </r>
  <r>
    <x v="1"/>
    <x v="16"/>
    <n v="161075"/>
    <x v="6"/>
  </r>
  <r>
    <x v="1"/>
    <x v="17"/>
    <n v="167376"/>
    <x v="6"/>
  </r>
  <r>
    <x v="1"/>
    <x v="18"/>
    <n v="172255"/>
    <x v="6"/>
  </r>
  <r>
    <x v="1"/>
    <x v="19"/>
    <n v="170267"/>
    <x v="6"/>
  </r>
  <r>
    <x v="39"/>
    <x v="0"/>
    <n v="7833"/>
    <x v="6"/>
  </r>
  <r>
    <x v="39"/>
    <x v="1"/>
    <n v="9127.5969999999998"/>
    <x v="6"/>
  </r>
  <r>
    <x v="39"/>
    <x v="2"/>
    <n v="11786.383"/>
    <x v="6"/>
  </r>
  <r>
    <x v="39"/>
    <x v="3"/>
    <n v="11094.888000000001"/>
    <x v="6"/>
  </r>
  <r>
    <x v="39"/>
    <x v="4"/>
    <n v="8000.99"/>
    <x v="6"/>
  </r>
  <r>
    <x v="39"/>
    <x v="5"/>
    <n v="9236.4689999999991"/>
    <x v="6"/>
  </r>
  <r>
    <x v="39"/>
    <x v="6"/>
    <n v="12574.11"/>
    <x v="6"/>
  </r>
  <r>
    <x v="39"/>
    <x v="7"/>
    <n v="11987.457"/>
    <x v="6"/>
  </r>
  <r>
    <x v="39"/>
    <x v="8"/>
    <n v="14643.938"/>
    <x v="6"/>
  </r>
  <r>
    <x v="39"/>
    <x v="9"/>
    <n v="15489.687"/>
    <x v="6"/>
  </r>
  <r>
    <x v="39"/>
    <x v="10"/>
    <n v="13472"/>
    <x v="6"/>
  </r>
  <r>
    <x v="39"/>
    <x v="11"/>
    <n v="9686"/>
    <x v="6"/>
  </r>
  <r>
    <x v="39"/>
    <x v="12"/>
    <n v="9371"/>
    <x v="6"/>
  </r>
  <r>
    <x v="39"/>
    <x v="13"/>
    <n v="8186"/>
    <x v="6"/>
  </r>
  <r>
    <x v="39"/>
    <x v="14"/>
    <n v="8874"/>
    <x v="6"/>
  </r>
  <r>
    <x v="39"/>
    <x v="15"/>
    <n v="13895"/>
    <x v="6"/>
  </r>
  <r>
    <x v="39"/>
    <x v="16"/>
    <n v="16472"/>
    <x v="6"/>
  </r>
  <r>
    <x v="39"/>
    <x v="17"/>
    <n v="25440"/>
    <x v="6"/>
  </r>
  <r>
    <x v="39"/>
    <x v="18"/>
    <n v="36671"/>
    <x v="6"/>
  </r>
  <r>
    <x v="39"/>
    <x v="19"/>
    <n v="34732"/>
    <x v="6"/>
  </r>
  <r>
    <x v="0"/>
    <x v="0"/>
    <n v="12497"/>
    <x v="6"/>
  </r>
  <r>
    <x v="0"/>
    <x v="1"/>
    <n v="12670.67"/>
    <x v="6"/>
  </r>
  <r>
    <x v="0"/>
    <x v="2"/>
    <n v="12516.879000000001"/>
    <x v="6"/>
  </r>
  <r>
    <x v="0"/>
    <x v="3"/>
    <n v="15479.214"/>
    <x v="6"/>
  </r>
  <r>
    <x v="0"/>
    <x v="4"/>
    <n v="17405.39"/>
    <x v="6"/>
  </r>
  <r>
    <x v="0"/>
    <x v="5"/>
    <n v="20108.522000000001"/>
    <x v="6"/>
  </r>
  <r>
    <x v="0"/>
    <x v="6"/>
    <n v="20287.842000000001"/>
    <x v="6"/>
  </r>
  <r>
    <x v="0"/>
    <x v="7"/>
    <n v="19635.187999999998"/>
    <x v="6"/>
  </r>
  <r>
    <x v="0"/>
    <x v="8"/>
    <n v="29259.437999999998"/>
    <x v="6"/>
  </r>
  <r>
    <x v="0"/>
    <x v="9"/>
    <n v="29879.169000000002"/>
    <x v="6"/>
  </r>
  <r>
    <x v="0"/>
    <x v="10"/>
    <n v="30308"/>
    <x v="6"/>
  </r>
  <r>
    <x v="0"/>
    <x v="11"/>
    <n v="28634"/>
    <x v="6"/>
  </r>
  <r>
    <x v="0"/>
    <x v="12"/>
    <n v="25292"/>
    <x v="6"/>
  </r>
  <r>
    <x v="0"/>
    <x v="13"/>
    <n v="25926"/>
    <x v="6"/>
  </r>
  <r>
    <x v="0"/>
    <x v="14"/>
    <n v="25491"/>
    <x v="6"/>
  </r>
  <r>
    <x v="0"/>
    <x v="15"/>
    <n v="27275"/>
    <x v="6"/>
  </r>
  <r>
    <x v="0"/>
    <x v="16"/>
    <n v="29037"/>
    <x v="6"/>
  </r>
  <r>
    <x v="0"/>
    <x v="17"/>
    <n v="40042"/>
    <x v="6"/>
  </r>
  <r>
    <x v="0"/>
    <x v="18"/>
    <n v="51947"/>
    <x v="6"/>
  </r>
  <r>
    <x v="0"/>
    <x v="19"/>
    <n v="56309"/>
    <x v="6"/>
  </r>
  <r>
    <x v="40"/>
    <x v="0"/>
    <n v="26282"/>
    <x v="6"/>
  </r>
  <r>
    <x v="40"/>
    <x v="1"/>
    <n v="31936"/>
    <x v="6"/>
  </r>
  <r>
    <x v="40"/>
    <x v="2"/>
    <n v="23618.771000000001"/>
    <x v="6"/>
  </r>
  <r>
    <x v="40"/>
    <x v="3"/>
    <n v="26260.552"/>
    <x v="6"/>
  </r>
  <r>
    <x v="40"/>
    <x v="4"/>
    <n v="36069.930999999997"/>
    <x v="6"/>
  </r>
  <r>
    <x v="40"/>
    <x v="5"/>
    <n v="44630.021000000001"/>
    <x v="6"/>
  </r>
  <r>
    <x v="40"/>
    <x v="6"/>
    <n v="55196"/>
    <x v="6"/>
  </r>
  <r>
    <x v="40"/>
    <x v="7"/>
    <n v="72670"/>
    <x v="6"/>
  </r>
  <r>
    <x v="40"/>
    <x v="8"/>
    <n v="106970"/>
    <x v="6"/>
  </r>
  <r>
    <x v="40"/>
    <x v="9"/>
    <n v="122815"/>
    <x v="6"/>
  </r>
  <r>
    <x v="40"/>
    <x v="10"/>
    <n v="138810"/>
    <x v="6"/>
  </r>
  <r>
    <x v="40"/>
    <x v="11"/>
    <n v="127596"/>
    <x v="6"/>
  </r>
  <r>
    <x v="40"/>
    <x v="12"/>
    <n v="125549"/>
    <x v="6"/>
  </r>
  <r>
    <x v="40"/>
    <x v="13"/>
    <n v="142317"/>
    <x v="6"/>
  </r>
  <r>
    <x v="40"/>
    <x v="14"/>
    <n v="151532"/>
    <x v="6"/>
  </r>
  <r>
    <x v="40"/>
    <x v="15"/>
    <n v="167599"/>
    <x v="6"/>
  </r>
  <r>
    <x v="40"/>
    <x v="16"/>
    <n v="150909"/>
    <x v="6"/>
  </r>
  <r>
    <x v="40"/>
    <x v="17"/>
    <n v="151120"/>
    <x v="6"/>
  </r>
  <r>
    <x v="40"/>
    <x v="18"/>
    <n v="148598"/>
    <x v="6"/>
  </r>
  <r>
    <x v="40"/>
    <x v="19"/>
    <n v="138592"/>
    <x v="6"/>
  </r>
  <r>
    <x v="16"/>
    <x v="0"/>
    <n v="14411"/>
    <x v="6"/>
  </r>
  <r>
    <x v="16"/>
    <x v="1"/>
    <n v="16700.837"/>
    <x v="6"/>
  </r>
  <r>
    <x v="16"/>
    <x v="2"/>
    <n v="15877.985000000001"/>
    <x v="6"/>
  </r>
  <r>
    <x v="16"/>
    <x v="3"/>
    <n v="17160.741000000002"/>
    <x v="6"/>
  </r>
  <r>
    <x v="16"/>
    <x v="4"/>
    <n v="23254.620999999999"/>
    <x v="6"/>
  </r>
  <r>
    <x v="16"/>
    <x v="5"/>
    <n v="24274.011999999999"/>
    <x v="6"/>
  </r>
  <r>
    <x v="16"/>
    <x v="6"/>
    <n v="22527.322"/>
    <x v="6"/>
  </r>
  <r>
    <x v="16"/>
    <x v="7"/>
    <n v="25027.905999999999"/>
    <x v="6"/>
  </r>
  <r>
    <x v="16"/>
    <x v="8"/>
    <n v="36632.582000000002"/>
    <x v="6"/>
  </r>
  <r>
    <x v="16"/>
    <x v="9"/>
    <n v="39486.512000000002"/>
    <x v="6"/>
  </r>
  <r>
    <x v="16"/>
    <x v="10"/>
    <n v="42273"/>
    <x v="6"/>
  </r>
  <r>
    <x v="16"/>
    <x v="11"/>
    <n v="63152"/>
    <x v="6"/>
  </r>
  <r>
    <x v="16"/>
    <x v="12"/>
    <n v="80894"/>
    <x v="6"/>
  </r>
  <r>
    <x v="16"/>
    <x v="13"/>
    <n v="95995"/>
    <x v="6"/>
  </r>
  <r>
    <x v="16"/>
    <x v="14"/>
    <n v="98855"/>
    <x v="6"/>
  </r>
  <r>
    <x v="16"/>
    <x v="15"/>
    <n v="119748"/>
    <x v="6"/>
  </r>
  <r>
    <x v="16"/>
    <x v="16"/>
    <n v="132735"/>
    <x v="6"/>
  </r>
  <r>
    <x v="16"/>
    <x v="17"/>
    <n v="146306"/>
    <x v="6"/>
  </r>
  <r>
    <x v="16"/>
    <x v="18"/>
    <n v="146734"/>
    <x v="6"/>
  </r>
  <r>
    <x v="16"/>
    <x v="19"/>
    <n v="158815"/>
    <x v="6"/>
  </r>
  <r>
    <x v="19"/>
    <x v="0"/>
    <n v="29969"/>
    <x v="6"/>
  </r>
  <r>
    <x v="19"/>
    <x v="1"/>
    <n v="29667"/>
    <x v="6"/>
  </r>
  <r>
    <x v="19"/>
    <x v="2"/>
    <n v="35628.222000000002"/>
    <x v="6"/>
  </r>
  <r>
    <x v="19"/>
    <x v="3"/>
    <n v="45833.383000000002"/>
    <x v="6"/>
  </r>
  <r>
    <x v="19"/>
    <x v="4"/>
    <n v="52516.680999999997"/>
    <x v="6"/>
  </r>
  <r>
    <x v="19"/>
    <x v="5"/>
    <n v="51556.569000000003"/>
    <x v="6"/>
  </r>
  <r>
    <x v="19"/>
    <x v="6"/>
    <n v="48328"/>
    <x v="6"/>
  </r>
  <r>
    <x v="19"/>
    <x v="7"/>
    <n v="43486"/>
    <x v="6"/>
  </r>
  <r>
    <x v="19"/>
    <x v="8"/>
    <n v="51689"/>
    <x v="6"/>
  </r>
  <r>
    <x v="19"/>
    <x v="9"/>
    <n v="47802"/>
    <x v="6"/>
  </r>
  <r>
    <x v="19"/>
    <x v="10"/>
    <n v="46247"/>
    <x v="6"/>
  </r>
  <r>
    <x v="19"/>
    <x v="11"/>
    <n v="46274"/>
    <x v="6"/>
  </r>
  <r>
    <x v="19"/>
    <x v="12"/>
    <n v="47007"/>
    <x v="6"/>
  </r>
  <r>
    <x v="19"/>
    <x v="13"/>
    <n v="54427"/>
    <x v="6"/>
  </r>
  <r>
    <x v="19"/>
    <x v="14"/>
    <n v="64894"/>
    <x v="6"/>
  </r>
  <r>
    <x v="19"/>
    <x v="15"/>
    <n v="79210"/>
    <x v="6"/>
  </r>
  <r>
    <x v="19"/>
    <x v="16"/>
    <n v="86415"/>
    <x v="6"/>
  </r>
  <r>
    <x v="19"/>
    <x v="17"/>
    <n v="125192"/>
    <x v="6"/>
  </r>
  <r>
    <x v="19"/>
    <x v="18"/>
    <n v="153018"/>
    <x v="6"/>
  </r>
  <r>
    <x v="19"/>
    <x v="19"/>
    <n v="164249"/>
    <x v="6"/>
  </r>
  <r>
    <x v="18"/>
    <x v="0"/>
    <n v="7340"/>
    <x v="6"/>
  </r>
  <r>
    <x v="18"/>
    <x v="1"/>
    <n v="10250.204"/>
    <x v="6"/>
  </r>
  <r>
    <x v="18"/>
    <x v="2"/>
    <n v="10176.996999999999"/>
    <x v="6"/>
  </r>
  <r>
    <x v="18"/>
    <x v="3"/>
    <n v="11902.895"/>
    <x v="6"/>
  </r>
  <r>
    <x v="18"/>
    <x v="4"/>
    <n v="13405.329"/>
    <x v="6"/>
  </r>
  <r>
    <x v="18"/>
    <x v="5"/>
    <n v="15374.938"/>
    <x v="6"/>
  </r>
  <r>
    <x v="18"/>
    <x v="6"/>
    <n v="18277.063999999998"/>
    <x v="6"/>
  </r>
  <r>
    <x v="18"/>
    <x v="7"/>
    <n v="20161.053"/>
    <x v="6"/>
  </r>
  <r>
    <x v="18"/>
    <x v="8"/>
    <n v="27569.898000000001"/>
    <x v="6"/>
  </r>
  <r>
    <x v="18"/>
    <x v="9"/>
    <n v="28017.056"/>
    <x v="6"/>
  </r>
  <r>
    <x v="18"/>
    <x v="10"/>
    <n v="34452"/>
    <x v="6"/>
  </r>
  <r>
    <x v="18"/>
    <x v="11"/>
    <n v="37636"/>
    <x v="6"/>
  </r>
  <r>
    <x v="18"/>
    <x v="12"/>
    <n v="33432"/>
    <x v="6"/>
  </r>
  <r>
    <x v="18"/>
    <x v="13"/>
    <n v="39015"/>
    <x v="6"/>
  </r>
  <r>
    <x v="18"/>
    <x v="14"/>
    <n v="43576"/>
    <x v="6"/>
  </r>
  <r>
    <x v="18"/>
    <x v="15"/>
    <n v="51431"/>
    <x v="6"/>
  </r>
  <r>
    <x v="18"/>
    <x v="16"/>
    <n v="50420"/>
    <x v="6"/>
  </r>
  <r>
    <x v="18"/>
    <x v="17"/>
    <n v="56404"/>
    <x v="6"/>
  </r>
  <r>
    <x v="18"/>
    <x v="18"/>
    <n v="59299"/>
    <x v="6"/>
  </r>
  <r>
    <x v="18"/>
    <x v="19"/>
    <n v="56428"/>
    <x v="6"/>
  </r>
  <r>
    <x v="30"/>
    <x v="0"/>
    <n v="0"/>
    <x v="6"/>
  </r>
  <r>
    <x v="30"/>
    <x v="1"/>
    <n v="0"/>
    <x v="6"/>
  </r>
  <r>
    <x v="30"/>
    <x v="2"/>
    <n v="42217.821000000004"/>
    <x v="6"/>
  </r>
  <r>
    <x v="30"/>
    <x v="3"/>
    <n v="68491.282999999996"/>
    <x v="6"/>
  </r>
  <r>
    <x v="30"/>
    <x v="4"/>
    <n v="45285.527999999998"/>
    <x v="6"/>
  </r>
  <r>
    <x v="30"/>
    <x v="5"/>
    <n v="20347.519"/>
    <x v="6"/>
  </r>
  <r>
    <x v="30"/>
    <x v="6"/>
    <n v="18646.560000000001"/>
    <x v="6"/>
  </r>
  <r>
    <x v="30"/>
    <x v="7"/>
    <n v="16517.577000000001"/>
    <x v="6"/>
  </r>
  <r>
    <x v="30"/>
    <x v="8"/>
    <n v="17682.901999999998"/>
    <x v="6"/>
  </r>
  <r>
    <x v="30"/>
    <x v="9"/>
    <n v="35663.834999999999"/>
    <x v="6"/>
  </r>
  <r>
    <x v="30"/>
    <x v="10"/>
    <n v="231776"/>
    <x v="6"/>
  </r>
  <r>
    <x v="30"/>
    <x v="11"/>
    <n v="303572"/>
    <x v="6"/>
  </r>
  <r>
    <x v="30"/>
    <x v="12"/>
    <n v="12338"/>
    <x v="6"/>
  </r>
  <r>
    <x v="30"/>
    <x v="13"/>
    <n v="16529"/>
    <x v="6"/>
  </r>
  <r>
    <x v="30"/>
    <x v="14"/>
    <n v="12413"/>
    <x v="6"/>
  </r>
  <r>
    <x v="30"/>
    <x v="15"/>
    <n v="14232"/>
    <x v="6"/>
  </r>
  <r>
    <x v="30"/>
    <x v="16"/>
    <n v="13665"/>
    <x v="6"/>
  </r>
  <r>
    <x v="30"/>
    <x v="17"/>
    <n v="39906"/>
    <x v="6"/>
  </r>
  <r>
    <x v="30"/>
    <x v="18"/>
    <n v="14846"/>
    <x v="6"/>
  </r>
  <r>
    <x v="30"/>
    <x v="19"/>
    <n v="4596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325650"/>
    <x v="6"/>
  </r>
  <r>
    <x v="29"/>
    <x v="13"/>
    <n v="353899"/>
    <x v="6"/>
  </r>
  <r>
    <x v="29"/>
    <x v="14"/>
    <n v="384995"/>
    <x v="6"/>
  </r>
  <r>
    <x v="29"/>
    <x v="15"/>
    <n v="419264"/>
    <x v="6"/>
  </r>
  <r>
    <x v="29"/>
    <x v="16"/>
    <n v="441142"/>
    <x v="6"/>
  </r>
  <r>
    <x v="29"/>
    <x v="17"/>
    <n v="456733"/>
    <x v="6"/>
  </r>
  <r>
    <x v="29"/>
    <x v="18"/>
    <n v="540944"/>
    <x v="6"/>
  </r>
  <r>
    <x v="29"/>
    <x v="19"/>
    <n v="657035"/>
    <x v="6"/>
  </r>
  <r>
    <x v="21"/>
    <x v="0"/>
    <n v="64135"/>
    <x v="6"/>
  </r>
  <r>
    <x v="21"/>
    <x v="1"/>
    <n v="70509"/>
    <x v="6"/>
  </r>
  <r>
    <x v="21"/>
    <x v="2"/>
    <n v="75075.028999999995"/>
    <x v="6"/>
  </r>
  <r>
    <x v="21"/>
    <x v="3"/>
    <n v="85352.198999999993"/>
    <x v="6"/>
  </r>
  <r>
    <x v="21"/>
    <x v="4"/>
    <n v="99491.183999999994"/>
    <x v="6"/>
  </r>
  <r>
    <x v="21"/>
    <x v="5"/>
    <n v="110992.886"/>
    <x v="6"/>
  </r>
  <r>
    <x v="21"/>
    <x v="6"/>
    <n v="122838"/>
    <x v="6"/>
  </r>
  <r>
    <x v="21"/>
    <x v="7"/>
    <n v="135261"/>
    <x v="6"/>
  </r>
  <r>
    <x v="21"/>
    <x v="8"/>
    <n v="193683"/>
    <x v="6"/>
  </r>
  <r>
    <x v="21"/>
    <x v="9"/>
    <n v="202056"/>
    <x v="6"/>
  </r>
  <r>
    <x v="21"/>
    <x v="10"/>
    <n v="10410"/>
    <x v="6"/>
  </r>
  <r>
    <x v="21"/>
    <x v="11"/>
    <n v="8893"/>
    <x v="6"/>
  </r>
  <r>
    <x v="21"/>
    <x v="12"/>
    <n v="23689"/>
    <x v="6"/>
  </r>
  <r>
    <x v="21"/>
    <x v="13"/>
    <n v="33042"/>
    <x v="6"/>
  </r>
  <r>
    <x v="21"/>
    <x v="14"/>
    <n v="44628"/>
    <x v="6"/>
  </r>
  <r>
    <x v="21"/>
    <x v="15"/>
    <n v="51300"/>
    <x v="6"/>
  </r>
  <r>
    <x v="21"/>
    <x v="16"/>
    <n v="54472"/>
    <x v="6"/>
  </r>
  <r>
    <x v="21"/>
    <x v="17"/>
    <n v="66867"/>
    <x v="6"/>
  </r>
  <r>
    <x v="21"/>
    <x v="18"/>
    <n v="65157"/>
    <x v="6"/>
  </r>
  <r>
    <x v="21"/>
    <x v="19"/>
    <n v="66092"/>
    <x v="6"/>
  </r>
  <r>
    <x v="22"/>
    <x v="0"/>
    <n v="221036"/>
    <x v="6"/>
  </r>
  <r>
    <x v="22"/>
    <x v="1"/>
    <n v="246372.53599999999"/>
    <x v="6"/>
  </r>
  <r>
    <x v="22"/>
    <x v="2"/>
    <n v="283741.36599999998"/>
    <x v="6"/>
  </r>
  <r>
    <x v="22"/>
    <x v="3"/>
    <n v="342345.88500000001"/>
    <x v="6"/>
  </r>
  <r>
    <x v="22"/>
    <x v="4"/>
    <n v="359517.413"/>
    <x v="6"/>
  </r>
  <r>
    <x v="22"/>
    <x v="5"/>
    <n v="373624.73599999998"/>
    <x v="6"/>
  </r>
  <r>
    <x v="22"/>
    <x v="6"/>
    <n v="407391.13500000001"/>
    <x v="6"/>
  </r>
  <r>
    <x v="22"/>
    <x v="7"/>
    <n v="448483.826"/>
    <x v="6"/>
  </r>
  <r>
    <x v="22"/>
    <x v="8"/>
    <n v="620641.81700000004"/>
    <x v="6"/>
  </r>
  <r>
    <x v="22"/>
    <x v="9"/>
    <n v="682905.53"/>
    <x v="6"/>
  </r>
  <r>
    <x v="22"/>
    <x v="10"/>
    <n v="720780"/>
    <x v="6"/>
  </r>
  <r>
    <x v="22"/>
    <x v="11"/>
    <n v="786484"/>
    <x v="6"/>
  </r>
  <r>
    <x v="22"/>
    <x v="12"/>
    <n v="847289"/>
    <x v="6"/>
  </r>
  <r>
    <x v="22"/>
    <x v="13"/>
    <n v="938227"/>
    <x v="6"/>
  </r>
  <r>
    <x v="22"/>
    <x v="14"/>
    <n v="1024734"/>
    <x v="6"/>
  </r>
  <r>
    <x v="22"/>
    <x v="15"/>
    <n v="1187834"/>
    <x v="6"/>
  </r>
  <r>
    <x v="22"/>
    <x v="16"/>
    <n v="1216138"/>
    <x v="6"/>
  </r>
  <r>
    <x v="22"/>
    <x v="17"/>
    <n v="1358021"/>
    <x v="6"/>
  </r>
  <r>
    <x v="22"/>
    <x v="18"/>
    <n v="1475801"/>
    <x v="6"/>
  </r>
  <r>
    <x v="22"/>
    <x v="19"/>
    <n v="1594281"/>
    <x v="6"/>
  </r>
  <r>
    <x v="28"/>
    <x v="2"/>
    <n v="589743.52599999995"/>
    <x v="7"/>
  </r>
  <r>
    <x v="28"/>
    <x v="3"/>
    <n v="808658.79299999995"/>
    <x v="7"/>
  </r>
  <r>
    <x v="28"/>
    <x v="4"/>
    <n v="771106.97"/>
    <x v="7"/>
  </r>
  <r>
    <x v="28"/>
    <x v="5"/>
    <n v="863346.41299999994"/>
    <x v="7"/>
  </r>
  <r>
    <x v="28"/>
    <x v="6"/>
    <n v="906732.17500000005"/>
    <x v="7"/>
  </r>
  <r>
    <x v="28"/>
    <x v="7"/>
    <n v="977346.92799999996"/>
    <x v="7"/>
  </r>
  <r>
    <x v="28"/>
    <x v="8"/>
    <n v="1046136.632"/>
    <x v="7"/>
  </r>
  <r>
    <x v="28"/>
    <x v="9"/>
    <n v="1104878.949"/>
    <x v="7"/>
  </r>
  <r>
    <x v="28"/>
    <x v="10"/>
    <n v="1180245"/>
    <x v="7"/>
  </r>
  <r>
    <x v="28"/>
    <x v="11"/>
    <n v="1259693"/>
    <x v="7"/>
  </r>
  <r>
    <x v="28"/>
    <x v="12"/>
    <n v="1339766"/>
    <x v="7"/>
  </r>
  <r>
    <x v="28"/>
    <x v="13"/>
    <n v="1432732"/>
    <x v="7"/>
  </r>
  <r>
    <x v="28"/>
    <x v="14"/>
    <n v="1519765"/>
    <x v="7"/>
  </r>
  <r>
    <x v="28"/>
    <x v="15"/>
    <n v="1598114"/>
    <x v="7"/>
  </r>
  <r>
    <x v="28"/>
    <x v="16"/>
    <n v="1596134"/>
    <x v="7"/>
  </r>
  <r>
    <x v="28"/>
    <x v="17"/>
    <n v="1648386"/>
    <x v="7"/>
  </r>
  <r>
    <x v="28"/>
    <x v="18"/>
    <n v="1731314"/>
    <x v="7"/>
  </r>
  <r>
    <x v="28"/>
    <x v="19"/>
    <n v="1798125"/>
    <x v="7"/>
  </r>
  <r>
    <x v="1"/>
    <x v="2"/>
    <n v="174664.00399999999"/>
    <x v="7"/>
  </r>
  <r>
    <x v="1"/>
    <x v="3"/>
    <n v="218437.58799999999"/>
    <x v="7"/>
  </r>
  <r>
    <x v="1"/>
    <x v="4"/>
    <n v="202455.266"/>
    <x v="7"/>
  </r>
  <r>
    <x v="1"/>
    <x v="5"/>
    <n v="217863.234"/>
    <x v="7"/>
  </r>
  <r>
    <x v="1"/>
    <x v="6"/>
    <n v="239344.45800000001"/>
    <x v="7"/>
  </r>
  <r>
    <x v="1"/>
    <x v="7"/>
    <n v="264466.48300000001"/>
    <x v="7"/>
  </r>
  <r>
    <x v="1"/>
    <x v="8"/>
    <n v="301013.06"/>
    <x v="7"/>
  </r>
  <r>
    <x v="1"/>
    <x v="9"/>
    <n v="327324.45799999998"/>
    <x v="7"/>
  </r>
  <r>
    <x v="1"/>
    <x v="10"/>
    <n v="354125"/>
    <x v="7"/>
  </r>
  <r>
    <x v="1"/>
    <x v="11"/>
    <n v="383451"/>
    <x v="7"/>
  </r>
  <r>
    <x v="1"/>
    <x v="12"/>
    <n v="379883"/>
    <x v="7"/>
  </r>
  <r>
    <x v="1"/>
    <x v="13"/>
    <n v="371439"/>
    <x v="7"/>
  </r>
  <r>
    <x v="1"/>
    <x v="14"/>
    <n v="376429"/>
    <x v="7"/>
  </r>
  <r>
    <x v="1"/>
    <x v="15"/>
    <n v="384383"/>
    <x v="7"/>
  </r>
  <r>
    <x v="1"/>
    <x v="16"/>
    <n v="350252"/>
    <x v="7"/>
  </r>
  <r>
    <x v="1"/>
    <x v="17"/>
    <n v="338367"/>
    <x v="7"/>
  </r>
  <r>
    <x v="1"/>
    <x v="18"/>
    <n v="337188"/>
    <x v="7"/>
  </r>
  <r>
    <x v="1"/>
    <x v="19"/>
    <n v="320882"/>
    <x v="7"/>
  </r>
  <r>
    <x v="15"/>
    <x v="2"/>
    <n v="69121.357999999993"/>
    <x v="7"/>
  </r>
  <r>
    <x v="15"/>
    <x v="3"/>
    <n v="107652.842"/>
    <x v="7"/>
  </r>
  <r>
    <x v="15"/>
    <x v="4"/>
    <n v="88315.982999999993"/>
    <x v="7"/>
  </r>
  <r>
    <x v="15"/>
    <x v="5"/>
    <n v="101935.24800000001"/>
    <x v="7"/>
  </r>
  <r>
    <x v="15"/>
    <x v="6"/>
    <n v="111587.341"/>
    <x v="7"/>
  </r>
  <r>
    <x v="15"/>
    <x v="7"/>
    <n v="129178.28599999999"/>
    <x v="7"/>
  </r>
  <r>
    <x v="15"/>
    <x v="8"/>
    <n v="154511.92300000001"/>
    <x v="7"/>
  </r>
  <r>
    <x v="15"/>
    <x v="9"/>
    <n v="182176.70499999999"/>
    <x v="7"/>
  </r>
  <r>
    <x v="15"/>
    <x v="10"/>
    <n v="203400"/>
    <x v="7"/>
  </r>
  <r>
    <x v="15"/>
    <x v="11"/>
    <n v="235310"/>
    <x v="7"/>
  </r>
  <r>
    <x v="15"/>
    <x v="12"/>
    <n v="253692"/>
    <x v="7"/>
  </r>
  <r>
    <x v="15"/>
    <x v="13"/>
    <n v="289772"/>
    <x v="7"/>
  </r>
  <r>
    <x v="15"/>
    <x v="14"/>
    <n v="317184"/>
    <x v="7"/>
  </r>
  <r>
    <x v="15"/>
    <x v="15"/>
    <n v="315298"/>
    <x v="7"/>
  </r>
  <r>
    <x v="15"/>
    <x v="16"/>
    <n v="299024"/>
    <x v="7"/>
  </r>
  <r>
    <x v="15"/>
    <x v="17"/>
    <n v="290389"/>
    <x v="7"/>
  </r>
  <r>
    <x v="15"/>
    <x v="18"/>
    <n v="303465"/>
    <x v="7"/>
  </r>
  <r>
    <x v="15"/>
    <x v="19"/>
    <n v="282168"/>
    <x v="7"/>
  </r>
  <r>
    <x v="16"/>
    <x v="2"/>
    <n v="63952.62"/>
    <x v="7"/>
  </r>
  <r>
    <x v="16"/>
    <x v="3"/>
    <n v="76613.481"/>
    <x v="7"/>
  </r>
  <r>
    <x v="16"/>
    <x v="4"/>
    <n v="80904.210999999996"/>
    <x v="7"/>
  </r>
  <r>
    <x v="16"/>
    <x v="5"/>
    <n v="101350.603"/>
    <x v="7"/>
  </r>
  <r>
    <x v="16"/>
    <x v="6"/>
    <n v="116295.395"/>
    <x v="7"/>
  </r>
  <r>
    <x v="16"/>
    <x v="7"/>
    <n v="125123.962"/>
    <x v="7"/>
  </r>
  <r>
    <x v="16"/>
    <x v="8"/>
    <n v="115118.113"/>
    <x v="7"/>
  </r>
  <r>
    <x v="16"/>
    <x v="9"/>
    <n v="107392.66099999999"/>
    <x v="7"/>
  </r>
  <r>
    <x v="16"/>
    <x v="10"/>
    <n v="112803"/>
    <x v="7"/>
  </r>
  <r>
    <x v="16"/>
    <x v="11"/>
    <n v="118232"/>
    <x v="7"/>
  </r>
  <r>
    <x v="16"/>
    <x v="12"/>
    <n v="149953"/>
    <x v="7"/>
  </r>
  <r>
    <x v="16"/>
    <x v="13"/>
    <n v="173976"/>
    <x v="7"/>
  </r>
  <r>
    <x v="16"/>
    <x v="14"/>
    <n v="201190"/>
    <x v="7"/>
  </r>
  <r>
    <x v="16"/>
    <x v="15"/>
    <n v="229325"/>
    <x v="7"/>
  </r>
  <r>
    <x v="16"/>
    <x v="16"/>
    <n v="236579"/>
    <x v="7"/>
  </r>
  <r>
    <x v="16"/>
    <x v="17"/>
    <n v="242245"/>
    <x v="7"/>
  </r>
  <r>
    <x v="16"/>
    <x v="18"/>
    <n v="244285"/>
    <x v="7"/>
  </r>
  <r>
    <x v="16"/>
    <x v="19"/>
    <n v="273037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97409"/>
    <x v="7"/>
  </r>
  <r>
    <x v="13"/>
    <x v="13"/>
    <n v="108698"/>
    <x v="7"/>
  </r>
  <r>
    <x v="13"/>
    <x v="14"/>
    <n v="126770"/>
    <x v="7"/>
  </r>
  <r>
    <x v="13"/>
    <x v="15"/>
    <n v="140671"/>
    <x v="7"/>
  </r>
  <r>
    <x v="13"/>
    <x v="16"/>
    <n v="168908"/>
    <x v="7"/>
  </r>
  <r>
    <x v="13"/>
    <x v="17"/>
    <n v="202919"/>
    <x v="7"/>
  </r>
  <r>
    <x v="13"/>
    <x v="18"/>
    <n v="244088"/>
    <x v="7"/>
  </r>
  <r>
    <x v="13"/>
    <x v="19"/>
    <n v="278903"/>
    <x v="7"/>
  </r>
  <r>
    <x v="18"/>
    <x v="2"/>
    <n v="37965.781999999999"/>
    <x v="7"/>
  </r>
  <r>
    <x v="18"/>
    <x v="3"/>
    <n v="50455.402000000002"/>
    <x v="7"/>
  </r>
  <r>
    <x v="18"/>
    <x v="4"/>
    <n v="48253.345000000001"/>
    <x v="7"/>
  </r>
  <r>
    <x v="18"/>
    <x v="5"/>
    <n v="54575.692000000003"/>
    <x v="7"/>
  </r>
  <r>
    <x v="18"/>
    <x v="6"/>
    <n v="55872.464"/>
    <x v="7"/>
  </r>
  <r>
    <x v="18"/>
    <x v="7"/>
    <n v="62118.288"/>
    <x v="7"/>
  </r>
  <r>
    <x v="18"/>
    <x v="8"/>
    <n v="69554.535999999993"/>
    <x v="7"/>
  </r>
  <r>
    <x v="18"/>
    <x v="9"/>
    <n v="76054.982999999993"/>
    <x v="7"/>
  </r>
  <r>
    <x v="18"/>
    <x v="10"/>
    <n v="81622"/>
    <x v="7"/>
  </r>
  <r>
    <x v="18"/>
    <x v="11"/>
    <n v="93606"/>
    <x v="7"/>
  </r>
  <r>
    <x v="18"/>
    <x v="12"/>
    <n v="100650"/>
    <x v="7"/>
  </r>
  <r>
    <x v="18"/>
    <x v="13"/>
    <n v="112359"/>
    <x v="7"/>
  </r>
  <r>
    <x v="18"/>
    <x v="14"/>
    <n v="113124"/>
    <x v="7"/>
  </r>
  <r>
    <x v="18"/>
    <x v="15"/>
    <n v="120700"/>
    <x v="7"/>
  </r>
  <r>
    <x v="18"/>
    <x v="16"/>
    <n v="125383"/>
    <x v="7"/>
  </r>
  <r>
    <x v="18"/>
    <x v="17"/>
    <n v="124023"/>
    <x v="7"/>
  </r>
  <r>
    <x v="18"/>
    <x v="18"/>
    <n v="125173"/>
    <x v="7"/>
  </r>
  <r>
    <x v="18"/>
    <x v="19"/>
    <n v="125020"/>
    <x v="7"/>
  </r>
  <r>
    <x v="0"/>
    <x v="2"/>
    <n v="50608.675999999999"/>
    <x v="7"/>
  </r>
  <r>
    <x v="0"/>
    <x v="3"/>
    <n v="65707.914000000004"/>
    <x v="7"/>
  </r>
  <r>
    <x v="0"/>
    <x v="4"/>
    <n v="69334.3"/>
    <x v="7"/>
  </r>
  <r>
    <x v="0"/>
    <x v="5"/>
    <n v="79127.248999999996"/>
    <x v="7"/>
  </r>
  <r>
    <x v="0"/>
    <x v="6"/>
    <n v="88620.160999999993"/>
    <x v="7"/>
  </r>
  <r>
    <x v="0"/>
    <x v="7"/>
    <n v="90773.312000000005"/>
    <x v="7"/>
  </r>
  <r>
    <x v="0"/>
    <x v="8"/>
    <n v="92241.356"/>
    <x v="7"/>
  </r>
  <r>
    <x v="0"/>
    <x v="9"/>
    <n v="94884.657999999996"/>
    <x v="7"/>
  </r>
  <r>
    <x v="0"/>
    <x v="10"/>
    <n v="98500"/>
    <x v="7"/>
  </r>
  <r>
    <x v="0"/>
    <x v="11"/>
    <n v="100865"/>
    <x v="7"/>
  </r>
  <r>
    <x v="0"/>
    <x v="12"/>
    <n v="97414"/>
    <x v="7"/>
  </r>
  <r>
    <x v="0"/>
    <x v="13"/>
    <n v="99517"/>
    <x v="7"/>
  </r>
  <r>
    <x v="0"/>
    <x v="14"/>
    <n v="97023"/>
    <x v="7"/>
  </r>
  <r>
    <x v="0"/>
    <x v="15"/>
    <n v="100298"/>
    <x v="7"/>
  </r>
  <r>
    <x v="0"/>
    <x v="16"/>
    <n v="99416"/>
    <x v="7"/>
  </r>
  <r>
    <x v="0"/>
    <x v="17"/>
    <n v="101271"/>
    <x v="7"/>
  </r>
  <r>
    <x v="0"/>
    <x v="18"/>
    <n v="111969"/>
    <x v="7"/>
  </r>
  <r>
    <x v="0"/>
    <x v="19"/>
    <n v="116422"/>
    <x v="7"/>
  </r>
  <r>
    <x v="14"/>
    <x v="2"/>
    <n v="51050.351999999999"/>
    <x v="7"/>
  </r>
  <r>
    <x v="14"/>
    <x v="3"/>
    <n v="95174.010999999999"/>
    <x v="7"/>
  </r>
  <r>
    <x v="14"/>
    <x v="4"/>
    <n v="106028.023"/>
    <x v="7"/>
  </r>
  <r>
    <x v="14"/>
    <x v="5"/>
    <n v="108189.44899999999"/>
    <x v="7"/>
  </r>
  <r>
    <x v="14"/>
    <x v="6"/>
    <n v="109944.003"/>
    <x v="7"/>
  </r>
  <r>
    <x v="14"/>
    <x v="7"/>
    <n v="104991.678"/>
    <x v="7"/>
  </r>
  <r>
    <x v="14"/>
    <x v="8"/>
    <n v="96352.525999999998"/>
    <x v="7"/>
  </r>
  <r>
    <x v="14"/>
    <x v="9"/>
    <n v="88490.418000000005"/>
    <x v="7"/>
  </r>
  <r>
    <x v="14"/>
    <x v="10"/>
    <n v="84436"/>
    <x v="7"/>
  </r>
  <r>
    <x v="14"/>
    <x v="11"/>
    <n v="82974"/>
    <x v="7"/>
  </r>
  <r>
    <x v="14"/>
    <x v="12"/>
    <n v="75552"/>
    <x v="7"/>
  </r>
  <r>
    <x v="14"/>
    <x v="13"/>
    <n v="74555"/>
    <x v="7"/>
  </r>
  <r>
    <x v="14"/>
    <x v="14"/>
    <n v="81342"/>
    <x v="7"/>
  </r>
  <r>
    <x v="14"/>
    <x v="15"/>
    <n v="87237"/>
    <x v="7"/>
  </r>
  <r>
    <x v="14"/>
    <x v="16"/>
    <n v="92399"/>
    <x v="7"/>
  </r>
  <r>
    <x v="14"/>
    <x v="17"/>
    <n v="101690"/>
    <x v="7"/>
  </r>
  <r>
    <x v="14"/>
    <x v="18"/>
    <n v="101138"/>
    <x v="7"/>
  </r>
  <r>
    <x v="14"/>
    <x v="19"/>
    <n v="109234"/>
    <x v="7"/>
  </r>
  <r>
    <x v="17"/>
    <x v="2"/>
    <n v="17045.222000000002"/>
    <x v="7"/>
  </r>
  <r>
    <x v="17"/>
    <x v="3"/>
    <n v="21828.824000000001"/>
    <x v="7"/>
  </r>
  <r>
    <x v="17"/>
    <x v="4"/>
    <n v="20364.955000000002"/>
    <x v="7"/>
  </r>
  <r>
    <x v="17"/>
    <x v="5"/>
    <n v="24253.817999999999"/>
    <x v="7"/>
  </r>
  <r>
    <x v="17"/>
    <x v="6"/>
    <n v="26491.675999999999"/>
    <x v="7"/>
  </r>
  <r>
    <x v="17"/>
    <x v="7"/>
    <n v="29959.913"/>
    <x v="7"/>
  </r>
  <r>
    <x v="17"/>
    <x v="8"/>
    <n v="32493.241000000002"/>
    <x v="7"/>
  </r>
  <r>
    <x v="17"/>
    <x v="9"/>
    <n v="39839.955000000002"/>
    <x v="7"/>
  </r>
  <r>
    <x v="17"/>
    <x v="10"/>
    <n v="45623"/>
    <x v="7"/>
  </r>
  <r>
    <x v="17"/>
    <x v="11"/>
    <n v="50091"/>
    <x v="7"/>
  </r>
  <r>
    <x v="17"/>
    <x v="12"/>
    <n v="53078"/>
    <x v="7"/>
  </r>
  <r>
    <x v="17"/>
    <x v="13"/>
    <n v="59009"/>
    <x v="7"/>
  </r>
  <r>
    <x v="17"/>
    <x v="14"/>
    <n v="61829"/>
    <x v="7"/>
  </r>
  <r>
    <x v="17"/>
    <x v="15"/>
    <n v="59856"/>
    <x v="7"/>
  </r>
  <r>
    <x v="17"/>
    <x v="16"/>
    <n v="60021"/>
    <x v="7"/>
  </r>
  <r>
    <x v="17"/>
    <x v="17"/>
    <n v="65584"/>
    <x v="7"/>
  </r>
  <r>
    <x v="17"/>
    <x v="18"/>
    <n v="65748"/>
    <x v="7"/>
  </r>
  <r>
    <x v="17"/>
    <x v="19"/>
    <n v="77611"/>
    <x v="7"/>
  </r>
  <r>
    <x v="12"/>
    <x v="2"/>
    <n v="48263.786999999997"/>
    <x v="7"/>
  </r>
  <r>
    <x v="12"/>
    <x v="3"/>
    <n v="53295.411"/>
    <x v="7"/>
  </r>
  <r>
    <x v="12"/>
    <x v="4"/>
    <n v="48228.71"/>
    <x v="7"/>
  </r>
  <r>
    <x v="12"/>
    <x v="5"/>
    <n v="43788.29"/>
    <x v="7"/>
  </r>
  <r>
    <x v="12"/>
    <x v="6"/>
    <n v="45688.322999999997"/>
    <x v="7"/>
  </r>
  <r>
    <x v="12"/>
    <x v="7"/>
    <n v="48878.879000000001"/>
    <x v="7"/>
  </r>
  <r>
    <x v="12"/>
    <x v="8"/>
    <n v="50809.298000000003"/>
    <x v="7"/>
  </r>
  <r>
    <x v="12"/>
    <x v="9"/>
    <n v="47302.26"/>
    <x v="7"/>
  </r>
  <r>
    <x v="12"/>
    <x v="10"/>
    <n v="43571"/>
    <x v="7"/>
  </r>
  <r>
    <x v="12"/>
    <x v="11"/>
    <n v="43908"/>
    <x v="7"/>
  </r>
  <r>
    <x v="12"/>
    <x v="12"/>
    <n v="43712"/>
    <x v="7"/>
  </r>
  <r>
    <x v="12"/>
    <x v="13"/>
    <n v="43415"/>
    <x v="7"/>
  </r>
  <r>
    <x v="12"/>
    <x v="14"/>
    <n v="44542"/>
    <x v="7"/>
  </r>
  <r>
    <x v="12"/>
    <x v="15"/>
    <n v="48036"/>
    <x v="7"/>
  </r>
  <r>
    <x v="12"/>
    <x v="16"/>
    <n v="46785"/>
    <x v="7"/>
  </r>
  <r>
    <x v="12"/>
    <x v="17"/>
    <n v="49191"/>
    <x v="7"/>
  </r>
  <r>
    <x v="12"/>
    <x v="18"/>
    <n v="58505"/>
    <x v="7"/>
  </r>
  <r>
    <x v="12"/>
    <x v="19"/>
    <n v="59675"/>
    <x v="7"/>
  </r>
  <r>
    <x v="26"/>
    <x v="2"/>
    <n v="2687.4749999999999"/>
    <x v="7"/>
  </r>
  <r>
    <x v="26"/>
    <x v="3"/>
    <n v="3860.3159999999998"/>
    <x v="7"/>
  </r>
  <r>
    <x v="26"/>
    <x v="4"/>
    <n v="3689.48"/>
    <x v="7"/>
  </r>
  <r>
    <x v="26"/>
    <x v="5"/>
    <n v="3786.2779999999998"/>
    <x v="7"/>
  </r>
  <r>
    <x v="26"/>
    <x v="6"/>
    <n v="5653.125"/>
    <x v="7"/>
  </r>
  <r>
    <x v="26"/>
    <x v="7"/>
    <n v="6671.9430000000002"/>
    <x v="7"/>
  </r>
  <r>
    <x v="26"/>
    <x v="8"/>
    <n v="8012.9219999999996"/>
    <x v="7"/>
  </r>
  <r>
    <x v="26"/>
    <x v="9"/>
    <n v="8989.8850000000002"/>
    <x v="7"/>
  </r>
  <r>
    <x v="26"/>
    <x v="10"/>
    <n v="10830"/>
    <x v="7"/>
  </r>
  <r>
    <x v="26"/>
    <x v="11"/>
    <n v="11949"/>
    <x v="7"/>
  </r>
  <r>
    <x v="26"/>
    <x v="12"/>
    <n v="14588"/>
    <x v="7"/>
  </r>
  <r>
    <x v="26"/>
    <x v="13"/>
    <n v="16635"/>
    <x v="7"/>
  </r>
  <r>
    <x v="26"/>
    <x v="14"/>
    <n v="17892"/>
    <x v="7"/>
  </r>
  <r>
    <x v="26"/>
    <x v="15"/>
    <n v="18754"/>
    <x v="7"/>
  </r>
  <r>
    <x v="26"/>
    <x v="16"/>
    <n v="19924"/>
    <x v="7"/>
  </r>
  <r>
    <x v="26"/>
    <x v="17"/>
    <n v="20185"/>
    <x v="7"/>
  </r>
  <r>
    <x v="26"/>
    <x v="18"/>
    <n v="21590"/>
    <x v="7"/>
  </r>
  <r>
    <x v="26"/>
    <x v="19"/>
    <n v="32848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55"/>
    <x v="7"/>
  </r>
  <r>
    <x v="27"/>
    <x v="13"/>
    <n v="11721"/>
    <x v="7"/>
  </r>
  <r>
    <x v="27"/>
    <x v="14"/>
    <n v="12643"/>
    <x v="7"/>
  </r>
  <r>
    <x v="27"/>
    <x v="15"/>
    <n v="12770"/>
    <x v="7"/>
  </r>
  <r>
    <x v="27"/>
    <x v="16"/>
    <n v="12452"/>
    <x v="7"/>
  </r>
  <r>
    <x v="27"/>
    <x v="17"/>
    <n v="14150"/>
    <x v="7"/>
  </r>
  <r>
    <x v="27"/>
    <x v="18"/>
    <n v="16340"/>
    <x v="7"/>
  </r>
  <r>
    <x v="27"/>
    <x v="19"/>
    <n v="21918"/>
    <x v="7"/>
  </r>
  <r>
    <x v="24"/>
    <x v="2"/>
    <n v="3254.9"/>
    <x v="7"/>
  </r>
  <r>
    <x v="24"/>
    <x v="3"/>
    <n v="5683.5739999999996"/>
    <x v="7"/>
  </r>
  <r>
    <x v="24"/>
    <x v="4"/>
    <n v="5837.902"/>
    <x v="7"/>
  </r>
  <r>
    <x v="24"/>
    <x v="5"/>
    <n v="6333.16"/>
    <x v="7"/>
  </r>
  <r>
    <x v="24"/>
    <x v="6"/>
    <n v="6665.0360000000001"/>
    <x v="7"/>
  </r>
  <r>
    <x v="24"/>
    <x v="7"/>
    <n v="6099.5879999999997"/>
    <x v="7"/>
  </r>
  <r>
    <x v="24"/>
    <x v="8"/>
    <n v="4873.4880000000003"/>
    <x v="7"/>
  </r>
  <r>
    <x v="24"/>
    <x v="9"/>
    <n v="4900.5349999999999"/>
    <x v="7"/>
  </r>
  <r>
    <x v="24"/>
    <x v="10"/>
    <n v="0"/>
    <x v="7"/>
  </r>
  <r>
    <x v="24"/>
    <x v="11"/>
    <n v="0"/>
    <x v="7"/>
  </r>
  <r>
    <x v="24"/>
    <x v="12"/>
    <n v="6984"/>
    <x v="7"/>
  </r>
  <r>
    <x v="24"/>
    <x v="13"/>
    <n v="13338"/>
    <x v="7"/>
  </r>
  <r>
    <x v="24"/>
    <x v="14"/>
    <n v="9318"/>
    <x v="7"/>
  </r>
  <r>
    <x v="24"/>
    <x v="15"/>
    <n v="11991"/>
    <x v="7"/>
  </r>
  <r>
    <x v="24"/>
    <x v="16"/>
    <n v="15073"/>
    <x v="7"/>
  </r>
  <r>
    <x v="24"/>
    <x v="17"/>
    <n v="21486"/>
    <x v="7"/>
  </r>
  <r>
    <x v="24"/>
    <x v="18"/>
    <n v="15421"/>
    <x v="7"/>
  </r>
  <r>
    <x v="24"/>
    <x v="19"/>
    <n v="13230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31"/>
    <x v="2"/>
    <n v="11365.885"/>
    <x v="7"/>
  </r>
  <r>
    <x v="31"/>
    <x v="3"/>
    <n v="17384.685000000001"/>
    <x v="7"/>
  </r>
  <r>
    <x v="31"/>
    <x v="4"/>
    <n v="16665.918000000001"/>
    <x v="7"/>
  </r>
  <r>
    <x v="31"/>
    <x v="5"/>
    <n v="18940.343000000001"/>
    <x v="7"/>
  </r>
  <r>
    <x v="31"/>
    <x v="6"/>
    <n v="19300.14"/>
    <x v="7"/>
  </r>
  <r>
    <x v="31"/>
    <x v="7"/>
    <n v="20355.665000000001"/>
    <x v="7"/>
  </r>
  <r>
    <x v="31"/>
    <x v="8"/>
    <n v="18764.173999999999"/>
    <x v="7"/>
  </r>
  <r>
    <x v="31"/>
    <x v="9"/>
    <n v="18810.196"/>
    <x v="7"/>
  </r>
  <r>
    <x v="31"/>
    <x v="10"/>
    <n v="16351"/>
    <x v="7"/>
  </r>
  <r>
    <x v="31"/>
    <x v="11"/>
    <n v="17184"/>
    <x v="7"/>
  </r>
  <r>
    <x v="31"/>
    <x v="12"/>
    <n v="10388"/>
    <x v="7"/>
  </r>
  <r>
    <x v="31"/>
    <x v="13"/>
    <n v="11620"/>
    <x v="7"/>
  </r>
  <r>
    <x v="31"/>
    <x v="14"/>
    <n v="11005"/>
    <x v="7"/>
  </r>
  <r>
    <x v="31"/>
    <x v="15"/>
    <n v="11962"/>
    <x v="7"/>
  </r>
  <r>
    <x v="31"/>
    <x v="16"/>
    <n v="11204"/>
    <x v="7"/>
  </r>
  <r>
    <x v="31"/>
    <x v="17"/>
    <n v="10349"/>
    <x v="7"/>
  </r>
  <r>
    <x v="31"/>
    <x v="18"/>
    <n v="10191"/>
    <x v="7"/>
  </r>
  <r>
    <x v="31"/>
    <x v="19"/>
    <n v="10314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10373"/>
    <x v="7"/>
  </r>
  <r>
    <x v="20"/>
    <x v="13"/>
    <n v="10409"/>
    <x v="7"/>
  </r>
  <r>
    <x v="20"/>
    <x v="14"/>
    <n v="10431"/>
    <x v="7"/>
  </r>
  <r>
    <x v="20"/>
    <x v="15"/>
    <n v="10917"/>
    <x v="7"/>
  </r>
  <r>
    <x v="20"/>
    <x v="16"/>
    <n v="11858"/>
    <x v="7"/>
  </r>
  <r>
    <x v="20"/>
    <x v="17"/>
    <n v="11167"/>
    <x v="7"/>
  </r>
  <r>
    <x v="20"/>
    <x v="18"/>
    <n v="9999"/>
    <x v="7"/>
  </r>
  <r>
    <x v="20"/>
    <x v="19"/>
    <n v="10684"/>
    <x v="7"/>
  </r>
  <r>
    <x v="34"/>
    <x v="2"/>
    <n v="46677.95"/>
    <x v="7"/>
  </r>
  <r>
    <x v="34"/>
    <x v="3"/>
    <n v="76269.259000000005"/>
    <x v="7"/>
  </r>
  <r>
    <x v="34"/>
    <x v="4"/>
    <n v="64659.538999999997"/>
    <x v="7"/>
  </r>
  <r>
    <x v="34"/>
    <x v="5"/>
    <n v="91577.652000000002"/>
    <x v="7"/>
  </r>
  <r>
    <x v="34"/>
    <x v="6"/>
    <n v="71617.633000000002"/>
    <x v="7"/>
  </r>
  <r>
    <x v="34"/>
    <x v="7"/>
    <n v="74524.914000000004"/>
    <x v="7"/>
  </r>
  <r>
    <x v="34"/>
    <x v="8"/>
    <n v="81128.873000000007"/>
    <x v="7"/>
  </r>
  <r>
    <x v="34"/>
    <x v="9"/>
    <n v="80196.066000000006"/>
    <x v="7"/>
  </r>
  <r>
    <x v="34"/>
    <x v="10"/>
    <n v="91205"/>
    <x v="7"/>
  </r>
  <r>
    <x v="34"/>
    <x v="11"/>
    <n v="102391"/>
    <x v="7"/>
  </r>
  <r>
    <x v="34"/>
    <x v="12"/>
    <n v="9315"/>
    <x v="7"/>
  </r>
  <r>
    <x v="34"/>
    <x v="13"/>
    <n v="10090"/>
    <x v="7"/>
  </r>
  <r>
    <x v="34"/>
    <x v="14"/>
    <n v="9123"/>
    <x v="7"/>
  </r>
  <r>
    <x v="34"/>
    <x v="15"/>
    <n v="11669"/>
    <x v="7"/>
  </r>
  <r>
    <x v="34"/>
    <x v="16"/>
    <n v="11787"/>
    <x v="7"/>
  </r>
  <r>
    <x v="34"/>
    <x v="17"/>
    <n v="9782"/>
    <x v="7"/>
  </r>
  <r>
    <x v="34"/>
    <x v="18"/>
    <n v="9882"/>
    <x v="7"/>
  </r>
  <r>
    <x v="34"/>
    <x v="19"/>
    <n v="13090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2782"/>
    <x v="7"/>
  </r>
  <r>
    <x v="25"/>
    <x v="13"/>
    <n v="3637"/>
    <x v="7"/>
  </r>
  <r>
    <x v="25"/>
    <x v="14"/>
    <n v="4656"/>
    <x v="7"/>
  </r>
  <r>
    <x v="25"/>
    <x v="15"/>
    <n v="5067"/>
    <x v="7"/>
  </r>
  <r>
    <x v="25"/>
    <x v="16"/>
    <n v="4386"/>
    <x v="7"/>
  </r>
  <r>
    <x v="25"/>
    <x v="17"/>
    <n v="5024"/>
    <x v="7"/>
  </r>
  <r>
    <x v="25"/>
    <x v="18"/>
    <n v="8747"/>
    <x v="7"/>
  </r>
  <r>
    <x v="25"/>
    <x v="19"/>
    <n v="9070"/>
    <x v="7"/>
  </r>
  <r>
    <x v="21"/>
    <x v="2"/>
    <n v="12484.996999999999"/>
    <x v="7"/>
  </r>
  <r>
    <x v="21"/>
    <x v="3"/>
    <n v="15195.628000000001"/>
    <x v="7"/>
  </r>
  <r>
    <x v="21"/>
    <x v="4"/>
    <n v="14918.197"/>
    <x v="7"/>
  </r>
  <r>
    <x v="21"/>
    <x v="5"/>
    <n v="9766.6380000000008"/>
    <x v="7"/>
  </r>
  <r>
    <x v="21"/>
    <x v="6"/>
    <n v="8038.634"/>
    <x v="7"/>
  </r>
  <r>
    <x v="21"/>
    <x v="7"/>
    <n v="11462.549000000001"/>
    <x v="7"/>
  </r>
  <r>
    <x v="21"/>
    <x v="8"/>
    <n v="17696.152999999998"/>
    <x v="7"/>
  </r>
  <r>
    <x v="21"/>
    <x v="9"/>
    <n v="24619.144"/>
    <x v="7"/>
  </r>
  <r>
    <x v="21"/>
    <x v="10"/>
    <n v="26567"/>
    <x v="7"/>
  </r>
  <r>
    <x v="21"/>
    <x v="11"/>
    <n v="6719"/>
    <x v="7"/>
  </r>
  <r>
    <x v="21"/>
    <x v="12"/>
    <n v="3142"/>
    <x v="7"/>
  </r>
  <r>
    <x v="21"/>
    <x v="13"/>
    <n v="2337"/>
    <x v="7"/>
  </r>
  <r>
    <x v="21"/>
    <x v="14"/>
    <n v="3424"/>
    <x v="7"/>
  </r>
  <r>
    <x v="21"/>
    <x v="15"/>
    <n v="6069"/>
    <x v="7"/>
  </r>
  <r>
    <x v="21"/>
    <x v="16"/>
    <n v="3934"/>
    <x v="7"/>
  </r>
  <r>
    <x v="21"/>
    <x v="17"/>
    <n v="3620"/>
    <x v="7"/>
  </r>
  <r>
    <x v="21"/>
    <x v="18"/>
    <n v="5716"/>
    <x v="7"/>
  </r>
  <r>
    <x v="21"/>
    <x v="19"/>
    <n v="5876"/>
    <x v="7"/>
  </r>
  <r>
    <x v="29"/>
    <x v="2"/>
    <n v="107821.144"/>
    <x v="7"/>
  </r>
  <r>
    <x v="29"/>
    <x v="3"/>
    <n v="130059.579"/>
    <x v="7"/>
  </r>
  <r>
    <x v="29"/>
    <x v="4"/>
    <n v="157747.78"/>
    <x v="7"/>
  </r>
  <r>
    <x v="29"/>
    <x v="5"/>
    <n v="187263.19"/>
    <x v="7"/>
  </r>
  <r>
    <x v="29"/>
    <x v="6"/>
    <n v="217868.557"/>
    <x v="7"/>
  </r>
  <r>
    <x v="29"/>
    <x v="7"/>
    <n v="241943.019"/>
    <x v="7"/>
  </r>
  <r>
    <x v="29"/>
    <x v="8"/>
    <n v="261304.897"/>
    <x v="7"/>
  </r>
  <r>
    <x v="29"/>
    <x v="9"/>
    <n v="277520.85100000002"/>
    <x v="7"/>
  </r>
  <r>
    <x v="29"/>
    <x v="10"/>
    <n v="309184"/>
    <x v="7"/>
  </r>
  <r>
    <x v="29"/>
    <x v="11"/>
    <n v="348753"/>
    <x v="7"/>
  </r>
  <r>
    <x v="29"/>
    <x v="12"/>
    <n v="394038"/>
    <x v="7"/>
  </r>
  <r>
    <x v="29"/>
    <x v="13"/>
    <n v="427547"/>
    <x v="7"/>
  </r>
  <r>
    <x v="29"/>
    <x v="14"/>
    <n v="464782"/>
    <x v="7"/>
  </r>
  <r>
    <x v="29"/>
    <x v="15"/>
    <n v="526187"/>
    <x v="7"/>
  </r>
  <r>
    <x v="29"/>
    <x v="16"/>
    <n v="587304"/>
    <x v="7"/>
  </r>
  <r>
    <x v="29"/>
    <x v="17"/>
    <n v="734660"/>
    <x v="7"/>
  </r>
  <r>
    <x v="29"/>
    <x v="18"/>
    <n v="970199"/>
    <x v="7"/>
  </r>
  <r>
    <x v="29"/>
    <x v="19"/>
    <n v="1168507"/>
    <x v="7"/>
  </r>
  <r>
    <x v="22"/>
    <x v="2"/>
    <n v="697564.67"/>
    <x v="7"/>
  </r>
  <r>
    <x v="22"/>
    <x v="3"/>
    <n v="938718.37199999997"/>
    <x v="7"/>
  </r>
  <r>
    <x v="22"/>
    <x v="4"/>
    <n v="928854.75"/>
    <x v="7"/>
  </r>
  <r>
    <x v="22"/>
    <x v="5"/>
    <n v="1050609.6029999999"/>
    <x v="7"/>
  </r>
  <r>
    <x v="22"/>
    <x v="6"/>
    <n v="1146489.301"/>
    <x v="7"/>
  </r>
  <r>
    <x v="22"/>
    <x v="7"/>
    <n v="1237406.645"/>
    <x v="7"/>
  </r>
  <r>
    <x v="22"/>
    <x v="8"/>
    <n v="1331436.044"/>
    <x v="7"/>
  </r>
  <r>
    <x v="22"/>
    <x v="9"/>
    <n v="1452436.87"/>
    <x v="7"/>
  </r>
  <r>
    <x v="22"/>
    <x v="10"/>
    <n v="1544553"/>
    <x v="7"/>
  </r>
  <r>
    <x v="22"/>
    <x v="11"/>
    <n v="1678286"/>
    <x v="7"/>
  </r>
  <r>
    <x v="22"/>
    <x v="12"/>
    <n v="1767494"/>
    <x v="7"/>
  </r>
  <r>
    <x v="22"/>
    <x v="13"/>
    <n v="1898344"/>
    <x v="7"/>
  </r>
  <r>
    <x v="22"/>
    <x v="14"/>
    <n v="2028380"/>
    <x v="7"/>
  </r>
  <r>
    <x v="22"/>
    <x v="15"/>
    <n v="2174434"/>
    <x v="7"/>
  </r>
  <r>
    <x v="22"/>
    <x v="16"/>
    <n v="2245518"/>
    <x v="7"/>
  </r>
  <r>
    <x v="22"/>
    <x v="17"/>
    <n v="2448765"/>
    <x v="7"/>
  </r>
  <r>
    <x v="22"/>
    <x v="18"/>
    <n v="2762806"/>
    <x v="7"/>
  </r>
  <r>
    <x v="22"/>
    <x v="19"/>
    <n v="3027486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993.245"/>
    <x v="8"/>
  </r>
  <r>
    <x v="26"/>
    <x v="3"/>
    <n v="1253.7729999999999"/>
    <x v="8"/>
  </r>
  <r>
    <x v="26"/>
    <x v="4"/>
    <n v="1163.3720000000001"/>
    <x v="8"/>
  </r>
  <r>
    <x v="26"/>
    <x v="5"/>
    <n v="1922"/>
    <x v="8"/>
  </r>
  <r>
    <x v="26"/>
    <x v="6"/>
    <n v="2518"/>
    <x v="8"/>
  </r>
  <r>
    <x v="26"/>
    <x v="7"/>
    <n v="3218"/>
    <x v="8"/>
  </r>
  <r>
    <x v="26"/>
    <x v="8"/>
    <n v="3279"/>
    <x v="8"/>
  </r>
  <r>
    <x v="26"/>
    <x v="9"/>
    <n v="4130"/>
    <x v="8"/>
  </r>
  <r>
    <x v="26"/>
    <x v="10"/>
    <n v="3565"/>
    <x v="8"/>
  </r>
  <r>
    <x v="26"/>
    <x v="11"/>
    <n v="3811"/>
    <x v="8"/>
  </r>
  <r>
    <x v="26"/>
    <x v="12"/>
    <n v="5401"/>
    <x v="8"/>
  </r>
  <r>
    <x v="26"/>
    <x v="13"/>
    <n v="5160"/>
    <x v="8"/>
  </r>
  <r>
    <x v="26"/>
    <x v="14"/>
    <n v="5751"/>
    <x v="8"/>
  </r>
  <r>
    <x v="26"/>
    <x v="15"/>
    <n v="5837"/>
    <x v="8"/>
  </r>
  <r>
    <x v="26"/>
    <x v="16"/>
    <n v="6407"/>
    <x v="8"/>
  </r>
  <r>
    <x v="26"/>
    <x v="17"/>
    <n v="7316"/>
    <x v="8"/>
  </r>
  <r>
    <x v="26"/>
    <x v="18"/>
    <n v="7015"/>
    <x v="8"/>
  </r>
  <r>
    <x v="26"/>
    <x v="19"/>
    <n v="6815"/>
    <x v="8"/>
  </r>
  <r>
    <x v="17"/>
    <x v="2"/>
    <n v="8022.88"/>
    <x v="8"/>
  </r>
  <r>
    <x v="17"/>
    <x v="3"/>
    <n v="14155.039000000001"/>
    <x v="8"/>
  </r>
  <r>
    <x v="17"/>
    <x v="4"/>
    <n v="15577.375"/>
    <x v="8"/>
  </r>
  <r>
    <x v="17"/>
    <x v="5"/>
    <n v="19788.216"/>
    <x v="8"/>
  </r>
  <r>
    <x v="17"/>
    <x v="6"/>
    <n v="22913"/>
    <x v="8"/>
  </r>
  <r>
    <x v="17"/>
    <x v="7"/>
    <n v="25796"/>
    <x v="8"/>
  </r>
  <r>
    <x v="17"/>
    <x v="8"/>
    <n v="29933"/>
    <x v="8"/>
  </r>
  <r>
    <x v="17"/>
    <x v="9"/>
    <n v="36188"/>
    <x v="8"/>
  </r>
  <r>
    <x v="17"/>
    <x v="10"/>
    <n v="50974"/>
    <x v="8"/>
  </r>
  <r>
    <x v="17"/>
    <x v="11"/>
    <n v="44717"/>
    <x v="8"/>
  </r>
  <r>
    <x v="17"/>
    <x v="12"/>
    <n v="46146"/>
    <x v="8"/>
  </r>
  <r>
    <x v="17"/>
    <x v="13"/>
    <n v="50516"/>
    <x v="8"/>
  </r>
  <r>
    <x v="17"/>
    <x v="14"/>
    <n v="53743"/>
    <x v="8"/>
  </r>
  <r>
    <x v="17"/>
    <x v="15"/>
    <n v="56905"/>
    <x v="8"/>
  </r>
  <r>
    <x v="17"/>
    <x v="16"/>
    <n v="66930"/>
    <x v="8"/>
  </r>
  <r>
    <x v="17"/>
    <x v="17"/>
    <n v="72217"/>
    <x v="8"/>
  </r>
  <r>
    <x v="17"/>
    <x v="18"/>
    <n v="64684"/>
    <x v="8"/>
  </r>
  <r>
    <x v="17"/>
    <x v="19"/>
    <n v="65739"/>
    <x v="8"/>
  </r>
  <r>
    <x v="1"/>
    <x v="2"/>
    <n v="82760.706999999995"/>
    <x v="8"/>
  </r>
  <r>
    <x v="1"/>
    <x v="3"/>
    <n v="97187.895999999993"/>
    <x v="8"/>
  </r>
  <r>
    <x v="1"/>
    <x v="4"/>
    <n v="107480.852"/>
    <x v="8"/>
  </r>
  <r>
    <x v="1"/>
    <x v="5"/>
    <n v="116377.592"/>
    <x v="8"/>
  </r>
  <r>
    <x v="1"/>
    <x v="6"/>
    <n v="132235"/>
    <x v="8"/>
  </r>
  <r>
    <x v="1"/>
    <x v="7"/>
    <n v="156116"/>
    <x v="8"/>
  </r>
  <r>
    <x v="1"/>
    <x v="8"/>
    <n v="175078"/>
    <x v="8"/>
  </r>
  <r>
    <x v="1"/>
    <x v="9"/>
    <n v="198253"/>
    <x v="8"/>
  </r>
  <r>
    <x v="1"/>
    <x v="10"/>
    <n v="261458"/>
    <x v="8"/>
  </r>
  <r>
    <x v="1"/>
    <x v="11"/>
    <n v="284765"/>
    <x v="8"/>
  </r>
  <r>
    <x v="1"/>
    <x v="12"/>
    <n v="281108"/>
    <x v="8"/>
  </r>
  <r>
    <x v="1"/>
    <x v="13"/>
    <n v="283016"/>
    <x v="8"/>
  </r>
  <r>
    <x v="1"/>
    <x v="14"/>
    <n v="293739"/>
    <x v="8"/>
  </r>
  <r>
    <x v="1"/>
    <x v="15"/>
    <n v="308133"/>
    <x v="8"/>
  </r>
  <r>
    <x v="1"/>
    <x v="16"/>
    <n v="295358"/>
    <x v="8"/>
  </r>
  <r>
    <x v="1"/>
    <x v="17"/>
    <n v="320798"/>
    <x v="8"/>
  </r>
  <r>
    <x v="1"/>
    <x v="18"/>
    <n v="310297"/>
    <x v="8"/>
  </r>
  <r>
    <x v="1"/>
    <x v="19"/>
    <n v="335105"/>
    <x v="8"/>
  </r>
  <r>
    <x v="12"/>
    <x v="2"/>
    <n v="23712.678"/>
    <x v="8"/>
  </r>
  <r>
    <x v="12"/>
    <x v="3"/>
    <n v="26674.923999999999"/>
    <x v="8"/>
  </r>
  <r>
    <x v="12"/>
    <x v="4"/>
    <n v="26603.785"/>
    <x v="8"/>
  </r>
  <r>
    <x v="12"/>
    <x v="5"/>
    <n v="28673.114000000001"/>
    <x v="8"/>
  </r>
  <r>
    <x v="12"/>
    <x v="6"/>
    <n v="29044"/>
    <x v="8"/>
  </r>
  <r>
    <x v="12"/>
    <x v="7"/>
    <n v="31722"/>
    <x v="8"/>
  </r>
  <r>
    <x v="12"/>
    <x v="8"/>
    <n v="33551"/>
    <x v="8"/>
  </r>
  <r>
    <x v="12"/>
    <x v="9"/>
    <n v="37547"/>
    <x v="8"/>
  </r>
  <r>
    <x v="12"/>
    <x v="10"/>
    <n v="40676"/>
    <x v="8"/>
  </r>
  <r>
    <x v="12"/>
    <x v="11"/>
    <n v="42108"/>
    <x v="8"/>
  </r>
  <r>
    <x v="12"/>
    <x v="12"/>
    <n v="41048"/>
    <x v="8"/>
  </r>
  <r>
    <x v="12"/>
    <x v="13"/>
    <n v="44227"/>
    <x v="8"/>
  </r>
  <r>
    <x v="12"/>
    <x v="14"/>
    <n v="47638"/>
    <x v="8"/>
  </r>
  <r>
    <x v="12"/>
    <x v="15"/>
    <n v="52432"/>
    <x v="8"/>
  </r>
  <r>
    <x v="12"/>
    <x v="16"/>
    <n v="53808"/>
    <x v="8"/>
  </r>
  <r>
    <x v="12"/>
    <x v="17"/>
    <n v="59047"/>
    <x v="8"/>
  </r>
  <r>
    <x v="12"/>
    <x v="18"/>
    <n v="60939"/>
    <x v="8"/>
  </r>
  <r>
    <x v="12"/>
    <x v="19"/>
    <n v="69647"/>
    <x v="8"/>
  </r>
  <r>
    <x v="18"/>
    <x v="2"/>
    <n v="15533.130999999999"/>
    <x v="8"/>
  </r>
  <r>
    <x v="18"/>
    <x v="3"/>
    <n v="20300.691999999999"/>
    <x v="8"/>
  </r>
  <r>
    <x v="18"/>
    <x v="4"/>
    <n v="21985.448"/>
    <x v="8"/>
  </r>
  <r>
    <x v="18"/>
    <x v="5"/>
    <n v="28246.744999999999"/>
    <x v="8"/>
  </r>
  <r>
    <x v="18"/>
    <x v="6"/>
    <n v="32289"/>
    <x v="8"/>
  </r>
  <r>
    <x v="18"/>
    <x v="7"/>
    <n v="36649"/>
    <x v="8"/>
  </r>
  <r>
    <x v="18"/>
    <x v="8"/>
    <n v="38379"/>
    <x v="8"/>
  </r>
  <r>
    <x v="18"/>
    <x v="9"/>
    <n v="43562"/>
    <x v="8"/>
  </r>
  <r>
    <x v="18"/>
    <x v="10"/>
    <n v="50385"/>
    <x v="8"/>
  </r>
  <r>
    <x v="18"/>
    <x v="11"/>
    <n v="61116"/>
    <x v="8"/>
  </r>
  <r>
    <x v="18"/>
    <x v="12"/>
    <n v="64362"/>
    <x v="8"/>
  </r>
  <r>
    <x v="18"/>
    <x v="13"/>
    <n v="64700"/>
    <x v="8"/>
  </r>
  <r>
    <x v="18"/>
    <x v="14"/>
    <n v="80352"/>
    <x v="8"/>
  </r>
  <r>
    <x v="18"/>
    <x v="15"/>
    <n v="87911"/>
    <x v="8"/>
  </r>
  <r>
    <x v="18"/>
    <x v="16"/>
    <n v="73226"/>
    <x v="8"/>
  </r>
  <r>
    <x v="18"/>
    <x v="17"/>
    <n v="85894"/>
    <x v="8"/>
  </r>
  <r>
    <x v="18"/>
    <x v="18"/>
    <n v="86707"/>
    <x v="8"/>
  </r>
  <r>
    <x v="18"/>
    <x v="19"/>
    <n v="93174"/>
    <x v="8"/>
  </r>
  <r>
    <x v="0"/>
    <x v="2"/>
    <n v="32857.894"/>
    <x v="8"/>
  </r>
  <r>
    <x v="0"/>
    <x v="3"/>
    <n v="45820.142"/>
    <x v="8"/>
  </r>
  <r>
    <x v="0"/>
    <x v="4"/>
    <n v="48949.686999999998"/>
    <x v="8"/>
  </r>
  <r>
    <x v="0"/>
    <x v="5"/>
    <n v="48402.377999999997"/>
    <x v="8"/>
  </r>
  <r>
    <x v="0"/>
    <x v="6"/>
    <n v="51994"/>
    <x v="8"/>
  </r>
  <r>
    <x v="0"/>
    <x v="7"/>
    <n v="54331"/>
    <x v="8"/>
  </r>
  <r>
    <x v="0"/>
    <x v="8"/>
    <n v="54067"/>
    <x v="8"/>
  </r>
  <r>
    <x v="0"/>
    <x v="9"/>
    <n v="54014"/>
    <x v="8"/>
  </r>
  <r>
    <x v="0"/>
    <x v="10"/>
    <n v="55524"/>
    <x v="8"/>
  </r>
  <r>
    <x v="0"/>
    <x v="11"/>
    <n v="50481"/>
    <x v="8"/>
  </r>
  <r>
    <x v="0"/>
    <x v="12"/>
    <n v="47608"/>
    <x v="8"/>
  </r>
  <r>
    <x v="0"/>
    <x v="13"/>
    <n v="52716"/>
    <x v="8"/>
  </r>
  <r>
    <x v="0"/>
    <x v="14"/>
    <n v="56777"/>
    <x v="8"/>
  </r>
  <r>
    <x v="0"/>
    <x v="15"/>
    <n v="62300"/>
    <x v="8"/>
  </r>
  <r>
    <x v="0"/>
    <x v="16"/>
    <n v="60575"/>
    <x v="8"/>
  </r>
  <r>
    <x v="0"/>
    <x v="17"/>
    <n v="67628"/>
    <x v="8"/>
  </r>
  <r>
    <x v="0"/>
    <x v="18"/>
    <n v="66644"/>
    <x v="8"/>
  </r>
  <r>
    <x v="0"/>
    <x v="19"/>
    <n v="68802"/>
    <x v="8"/>
  </r>
  <r>
    <x v="27"/>
    <x v="2"/>
    <n v="2739.9279999999999"/>
    <x v="8"/>
  </r>
  <r>
    <x v="27"/>
    <x v="3"/>
    <n v="2811.3150000000001"/>
    <x v="8"/>
  </r>
  <r>
    <x v="27"/>
    <x v="4"/>
    <n v="2754.5970000000002"/>
    <x v="8"/>
  </r>
  <r>
    <x v="27"/>
    <x v="5"/>
    <n v="3187.8290000000002"/>
    <x v="8"/>
  </r>
  <r>
    <x v="27"/>
    <x v="6"/>
    <n v="3542"/>
    <x v="8"/>
  </r>
  <r>
    <x v="27"/>
    <x v="7"/>
    <n v="4477"/>
    <x v="8"/>
  </r>
  <r>
    <x v="27"/>
    <x v="8"/>
    <n v="5447"/>
    <x v="8"/>
  </r>
  <r>
    <x v="27"/>
    <x v="9"/>
    <n v="6592"/>
    <x v="8"/>
  </r>
  <r>
    <x v="27"/>
    <x v="10"/>
    <n v="8854"/>
    <x v="8"/>
  </r>
  <r>
    <x v="27"/>
    <x v="11"/>
    <n v="7989"/>
    <x v="8"/>
  </r>
  <r>
    <x v="27"/>
    <x v="12"/>
    <n v="6818"/>
    <x v="8"/>
  </r>
  <r>
    <x v="27"/>
    <x v="13"/>
    <n v="6605"/>
    <x v="8"/>
  </r>
  <r>
    <x v="27"/>
    <x v="14"/>
    <n v="8172"/>
    <x v="8"/>
  </r>
  <r>
    <x v="27"/>
    <x v="15"/>
    <n v="10530"/>
    <x v="8"/>
  </r>
  <r>
    <x v="27"/>
    <x v="16"/>
    <n v="8782"/>
    <x v="8"/>
  </r>
  <r>
    <x v="27"/>
    <x v="17"/>
    <n v="14660"/>
    <x v="8"/>
  </r>
  <r>
    <x v="27"/>
    <x v="18"/>
    <n v="15590"/>
    <x v="8"/>
  </r>
  <r>
    <x v="27"/>
    <x v="19"/>
    <n v="16288"/>
    <x v="8"/>
  </r>
  <r>
    <x v="15"/>
    <x v="2"/>
    <n v="29118.405999999999"/>
    <x v="8"/>
  </r>
  <r>
    <x v="15"/>
    <x v="3"/>
    <n v="34663.288"/>
    <x v="8"/>
  </r>
  <r>
    <x v="15"/>
    <x v="4"/>
    <n v="42306.235000000001"/>
    <x v="8"/>
  </r>
  <r>
    <x v="15"/>
    <x v="5"/>
    <n v="50029.624000000003"/>
    <x v="8"/>
  </r>
  <r>
    <x v="15"/>
    <x v="6"/>
    <n v="59281"/>
    <x v="8"/>
  </r>
  <r>
    <x v="15"/>
    <x v="7"/>
    <n v="72394"/>
    <x v="8"/>
  </r>
  <r>
    <x v="15"/>
    <x v="8"/>
    <n v="88127"/>
    <x v="8"/>
  </r>
  <r>
    <x v="15"/>
    <x v="9"/>
    <n v="105056"/>
    <x v="8"/>
  </r>
  <r>
    <x v="15"/>
    <x v="10"/>
    <n v="165785"/>
    <x v="8"/>
  </r>
  <r>
    <x v="15"/>
    <x v="11"/>
    <n v="215972"/>
    <x v="8"/>
  </r>
  <r>
    <x v="15"/>
    <x v="12"/>
    <n v="203774"/>
    <x v="8"/>
  </r>
  <r>
    <x v="15"/>
    <x v="13"/>
    <n v="219460"/>
    <x v="8"/>
  </r>
  <r>
    <x v="15"/>
    <x v="14"/>
    <n v="239606"/>
    <x v="8"/>
  </r>
  <r>
    <x v="15"/>
    <x v="15"/>
    <n v="240229"/>
    <x v="8"/>
  </r>
  <r>
    <x v="15"/>
    <x v="16"/>
    <n v="205299"/>
    <x v="8"/>
  </r>
  <r>
    <x v="15"/>
    <x v="17"/>
    <n v="194277"/>
    <x v="8"/>
  </r>
  <r>
    <x v="15"/>
    <x v="18"/>
    <n v="196681"/>
    <x v="8"/>
  </r>
  <r>
    <x v="15"/>
    <x v="19"/>
    <n v="213055"/>
    <x v="8"/>
  </r>
  <r>
    <x v="20"/>
    <x v="2"/>
    <n v="1261.8240000000001"/>
    <x v="8"/>
  </r>
  <r>
    <x v="20"/>
    <x v="3"/>
    <n v="3489.8380000000002"/>
    <x v="8"/>
  </r>
  <r>
    <x v="20"/>
    <x v="4"/>
    <n v="1575.723"/>
    <x v="8"/>
  </r>
  <r>
    <x v="20"/>
    <x v="5"/>
    <n v="3375.7289999999998"/>
    <x v="8"/>
  </r>
  <r>
    <x v="20"/>
    <x v="6"/>
    <n v="3570"/>
    <x v="8"/>
  </r>
  <r>
    <x v="20"/>
    <x v="7"/>
    <n v="4754"/>
    <x v="8"/>
  </r>
  <r>
    <x v="20"/>
    <x v="8"/>
    <n v="5134"/>
    <x v="8"/>
  </r>
  <r>
    <x v="20"/>
    <x v="9"/>
    <n v="5360"/>
    <x v="8"/>
  </r>
  <r>
    <x v="20"/>
    <x v="10"/>
    <n v="6605"/>
    <x v="8"/>
  </r>
  <r>
    <x v="20"/>
    <x v="11"/>
    <n v="7493"/>
    <x v="8"/>
  </r>
  <r>
    <x v="20"/>
    <x v="12"/>
    <n v="6599"/>
    <x v="8"/>
  </r>
  <r>
    <x v="20"/>
    <x v="13"/>
    <n v="6597"/>
    <x v="8"/>
  </r>
  <r>
    <x v="20"/>
    <x v="14"/>
    <n v="5586"/>
    <x v="8"/>
  </r>
  <r>
    <x v="20"/>
    <x v="15"/>
    <n v="5461"/>
    <x v="8"/>
  </r>
  <r>
    <x v="20"/>
    <x v="16"/>
    <n v="5572"/>
    <x v="8"/>
  </r>
  <r>
    <x v="20"/>
    <x v="17"/>
    <n v="5849"/>
    <x v="8"/>
  </r>
  <r>
    <x v="20"/>
    <x v="18"/>
    <n v="4493"/>
    <x v="8"/>
  </r>
  <r>
    <x v="20"/>
    <x v="19"/>
    <n v="5826"/>
    <x v="8"/>
  </r>
  <r>
    <x v="25"/>
    <x v="2"/>
    <n v="777.55700000000002"/>
    <x v="8"/>
  </r>
  <r>
    <x v="25"/>
    <x v="3"/>
    <n v="2173.6979999999999"/>
    <x v="8"/>
  </r>
  <r>
    <x v="25"/>
    <x v="4"/>
    <n v="3326.9940000000001"/>
    <x v="8"/>
  </r>
  <r>
    <x v="25"/>
    <x v="5"/>
    <n v="4328.2510000000002"/>
    <x v="8"/>
  </r>
  <r>
    <x v="25"/>
    <x v="6"/>
    <n v="5048"/>
    <x v="8"/>
  </r>
  <r>
    <x v="25"/>
    <x v="7"/>
    <n v="4055"/>
    <x v="8"/>
  </r>
  <r>
    <x v="25"/>
    <x v="8"/>
    <n v="3375"/>
    <x v="8"/>
  </r>
  <r>
    <x v="25"/>
    <x v="9"/>
    <n v="3473"/>
    <x v="8"/>
  </r>
  <r>
    <x v="25"/>
    <x v="10"/>
    <n v="2066"/>
    <x v="8"/>
  </r>
  <r>
    <x v="25"/>
    <x v="11"/>
    <n v="1243"/>
    <x v="8"/>
  </r>
  <r>
    <x v="25"/>
    <x v="12"/>
    <n v="1476"/>
    <x v="8"/>
  </r>
  <r>
    <x v="25"/>
    <x v="13"/>
    <n v="2286"/>
    <x v="8"/>
  </r>
  <r>
    <x v="25"/>
    <x v="14"/>
    <n v="3808"/>
    <x v="8"/>
  </r>
  <r>
    <x v="25"/>
    <x v="15"/>
    <n v="8345"/>
    <x v="8"/>
  </r>
  <r>
    <x v="25"/>
    <x v="16"/>
    <n v="7058"/>
    <x v="8"/>
  </r>
  <r>
    <x v="25"/>
    <x v="17"/>
    <n v="10065"/>
    <x v="8"/>
  </r>
  <r>
    <x v="25"/>
    <x v="18"/>
    <n v="12717"/>
    <x v="8"/>
  </r>
  <r>
    <x v="25"/>
    <x v="19"/>
    <n v="15745"/>
    <x v="8"/>
  </r>
  <r>
    <x v="16"/>
    <x v="2"/>
    <n v="58969.718000000001"/>
    <x v="8"/>
  </r>
  <r>
    <x v="16"/>
    <x v="3"/>
    <n v="66523.826000000001"/>
    <x v="8"/>
  </r>
  <r>
    <x v="16"/>
    <x v="4"/>
    <n v="65867.051000000007"/>
    <x v="8"/>
  </r>
  <r>
    <x v="16"/>
    <x v="5"/>
    <n v="79541.722999999998"/>
    <x v="8"/>
  </r>
  <r>
    <x v="16"/>
    <x v="6"/>
    <n v="84835"/>
    <x v="8"/>
  </r>
  <r>
    <x v="16"/>
    <x v="7"/>
    <n v="88149"/>
    <x v="8"/>
  </r>
  <r>
    <x v="16"/>
    <x v="8"/>
    <n v="91454"/>
    <x v="8"/>
  </r>
  <r>
    <x v="16"/>
    <x v="9"/>
    <n v="101022"/>
    <x v="8"/>
  </r>
  <r>
    <x v="16"/>
    <x v="10"/>
    <n v="110649"/>
    <x v="8"/>
  </r>
  <r>
    <x v="16"/>
    <x v="11"/>
    <n v="122593"/>
    <x v="8"/>
  </r>
  <r>
    <x v="16"/>
    <x v="12"/>
    <n v="131253"/>
    <x v="8"/>
  </r>
  <r>
    <x v="16"/>
    <x v="13"/>
    <n v="154897"/>
    <x v="8"/>
  </r>
  <r>
    <x v="16"/>
    <x v="14"/>
    <n v="189843"/>
    <x v="8"/>
  </r>
  <r>
    <x v="16"/>
    <x v="15"/>
    <n v="208007"/>
    <x v="8"/>
  </r>
  <r>
    <x v="16"/>
    <x v="16"/>
    <n v="201366"/>
    <x v="8"/>
  </r>
  <r>
    <x v="16"/>
    <x v="17"/>
    <n v="185438"/>
    <x v="8"/>
  </r>
  <r>
    <x v="16"/>
    <x v="18"/>
    <n v="164351"/>
    <x v="8"/>
  </r>
  <r>
    <x v="16"/>
    <x v="19"/>
    <n v="156787"/>
    <x v="8"/>
  </r>
  <r>
    <x v="13"/>
    <x v="2"/>
    <n v="20390.376"/>
    <x v="8"/>
  </r>
  <r>
    <x v="13"/>
    <x v="3"/>
    <n v="48445.296000000002"/>
    <x v="8"/>
  </r>
  <r>
    <x v="13"/>
    <x v="4"/>
    <n v="57263.989000000001"/>
    <x v="8"/>
  </r>
  <r>
    <x v="13"/>
    <x v="5"/>
    <n v="69040.043999999994"/>
    <x v="8"/>
  </r>
  <r>
    <x v="13"/>
    <x v="6"/>
    <n v="74098"/>
    <x v="8"/>
  </r>
  <r>
    <x v="13"/>
    <x v="7"/>
    <n v="73222"/>
    <x v="8"/>
  </r>
  <r>
    <x v="13"/>
    <x v="8"/>
    <n v="79648"/>
    <x v="8"/>
  </r>
  <r>
    <x v="13"/>
    <x v="9"/>
    <n v="79074"/>
    <x v="8"/>
  </r>
  <r>
    <x v="13"/>
    <x v="10"/>
    <n v="81371"/>
    <x v="8"/>
  </r>
  <r>
    <x v="13"/>
    <x v="11"/>
    <n v="79504"/>
    <x v="8"/>
  </r>
  <r>
    <x v="13"/>
    <x v="12"/>
    <n v="83125"/>
    <x v="8"/>
  </r>
  <r>
    <x v="13"/>
    <x v="13"/>
    <n v="71780"/>
    <x v="8"/>
  </r>
  <r>
    <x v="13"/>
    <x v="14"/>
    <n v="88290"/>
    <x v="8"/>
  </r>
  <r>
    <x v="13"/>
    <x v="15"/>
    <n v="94853"/>
    <x v="8"/>
  </r>
  <r>
    <x v="13"/>
    <x v="16"/>
    <n v="90505"/>
    <x v="8"/>
  </r>
  <r>
    <x v="13"/>
    <x v="17"/>
    <n v="119219"/>
    <x v="8"/>
  </r>
  <r>
    <x v="13"/>
    <x v="18"/>
    <n v="142608"/>
    <x v="8"/>
  </r>
  <r>
    <x v="13"/>
    <x v="19"/>
    <n v="199986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4"/>
    <x v="2"/>
    <n v="24591.698"/>
    <x v="8"/>
  </r>
  <r>
    <x v="14"/>
    <x v="3"/>
    <n v="70559.873999999996"/>
    <x v="8"/>
  </r>
  <r>
    <x v="14"/>
    <x v="4"/>
    <n v="84052.94"/>
    <x v="8"/>
  </r>
  <r>
    <x v="14"/>
    <x v="5"/>
    <n v="98194.06"/>
    <x v="8"/>
  </r>
  <r>
    <x v="14"/>
    <x v="6"/>
    <n v="93274"/>
    <x v="8"/>
  </r>
  <r>
    <x v="14"/>
    <x v="7"/>
    <n v="90025"/>
    <x v="8"/>
  </r>
  <r>
    <x v="14"/>
    <x v="8"/>
    <n v="78159"/>
    <x v="8"/>
  </r>
  <r>
    <x v="14"/>
    <x v="9"/>
    <n v="67243"/>
    <x v="8"/>
  </r>
  <r>
    <x v="14"/>
    <x v="10"/>
    <n v="55106"/>
    <x v="8"/>
  </r>
  <r>
    <x v="14"/>
    <x v="11"/>
    <n v="51036"/>
    <x v="8"/>
  </r>
  <r>
    <x v="14"/>
    <x v="12"/>
    <n v="50527"/>
    <x v="8"/>
  </r>
  <r>
    <x v="14"/>
    <x v="13"/>
    <n v="56625"/>
    <x v="8"/>
  </r>
  <r>
    <x v="14"/>
    <x v="14"/>
    <n v="79168"/>
    <x v="8"/>
  </r>
  <r>
    <x v="14"/>
    <x v="15"/>
    <n v="93012"/>
    <x v="8"/>
  </r>
  <r>
    <x v="14"/>
    <x v="16"/>
    <n v="92518"/>
    <x v="8"/>
  </r>
  <r>
    <x v="14"/>
    <x v="17"/>
    <n v="100191"/>
    <x v="8"/>
  </r>
  <r>
    <x v="14"/>
    <x v="18"/>
    <n v="109135"/>
    <x v="8"/>
  </r>
  <r>
    <x v="14"/>
    <x v="19"/>
    <n v="150951"/>
    <x v="8"/>
  </r>
  <r>
    <x v="34"/>
    <x v="2"/>
    <n v="1103.509"/>
    <x v="8"/>
  </r>
  <r>
    <x v="34"/>
    <x v="3"/>
    <n v="1256.5650000000001"/>
    <x v="8"/>
  </r>
  <r>
    <x v="34"/>
    <x v="4"/>
    <n v="1841.8040000000001"/>
    <x v="8"/>
  </r>
  <r>
    <x v="34"/>
    <x v="5"/>
    <n v="1625.692"/>
    <x v="8"/>
  </r>
  <r>
    <x v="34"/>
    <x v="6"/>
    <n v="2769"/>
    <x v="8"/>
  </r>
  <r>
    <x v="34"/>
    <x v="7"/>
    <n v="2858"/>
    <x v="8"/>
  </r>
  <r>
    <x v="34"/>
    <x v="8"/>
    <n v="2471"/>
    <x v="8"/>
  </r>
  <r>
    <x v="34"/>
    <x v="9"/>
    <n v="2302"/>
    <x v="8"/>
  </r>
  <r>
    <x v="34"/>
    <x v="10"/>
    <n v="1735"/>
    <x v="8"/>
  </r>
  <r>
    <x v="34"/>
    <x v="11"/>
    <n v="2016"/>
    <x v="8"/>
  </r>
  <r>
    <x v="34"/>
    <x v="12"/>
    <n v="1961"/>
    <x v="8"/>
  </r>
  <r>
    <x v="34"/>
    <x v="13"/>
    <n v="2487"/>
    <x v="8"/>
  </r>
  <r>
    <x v="34"/>
    <x v="14"/>
    <n v="2173"/>
    <x v="8"/>
  </r>
  <r>
    <x v="34"/>
    <x v="15"/>
    <n v="1548"/>
    <x v="8"/>
  </r>
  <r>
    <x v="34"/>
    <x v="16"/>
    <n v="1511"/>
    <x v="8"/>
  </r>
  <r>
    <x v="34"/>
    <x v="17"/>
    <n v="2052"/>
    <x v="8"/>
  </r>
  <r>
    <x v="34"/>
    <x v="18"/>
    <n v="1966"/>
    <x v="8"/>
  </r>
  <r>
    <x v="34"/>
    <x v="19"/>
    <n v="1596"/>
    <x v="8"/>
  </r>
  <r>
    <x v="31"/>
    <x v="2"/>
    <n v="1690.1320000000001"/>
    <x v="8"/>
  </r>
  <r>
    <x v="31"/>
    <x v="3"/>
    <n v="1789.8530000000001"/>
    <x v="8"/>
  </r>
  <r>
    <x v="31"/>
    <x v="4"/>
    <n v="1496.2280000000001"/>
    <x v="8"/>
  </r>
  <r>
    <x v="31"/>
    <x v="5"/>
    <n v="1156.3510000000001"/>
    <x v="8"/>
  </r>
  <r>
    <x v="31"/>
    <x v="6"/>
    <n v="771"/>
    <x v="8"/>
  </r>
  <r>
    <x v="31"/>
    <x v="7"/>
    <n v="755"/>
    <x v="8"/>
  </r>
  <r>
    <x v="31"/>
    <x v="8"/>
    <n v="758"/>
    <x v="8"/>
  </r>
  <r>
    <x v="31"/>
    <x v="9"/>
    <n v="425"/>
    <x v="8"/>
  </r>
  <r>
    <x v="31"/>
    <x v="10"/>
    <n v="446"/>
    <x v="8"/>
  </r>
  <r>
    <x v="31"/>
    <x v="11"/>
    <n v="399"/>
    <x v="8"/>
  </r>
  <r>
    <x v="31"/>
    <x v="12"/>
    <n v="467"/>
    <x v="8"/>
  </r>
  <r>
    <x v="31"/>
    <x v="13"/>
    <n v="952"/>
    <x v="8"/>
  </r>
  <r>
    <x v="31"/>
    <x v="14"/>
    <n v="2178"/>
    <x v="8"/>
  </r>
  <r>
    <x v="31"/>
    <x v="15"/>
    <n v="2749"/>
    <x v="8"/>
  </r>
  <r>
    <x v="31"/>
    <x v="16"/>
    <n v="2788"/>
    <x v="8"/>
  </r>
  <r>
    <x v="31"/>
    <x v="17"/>
    <n v="2402"/>
    <x v="8"/>
  </r>
  <r>
    <x v="31"/>
    <x v="18"/>
    <n v="1977"/>
    <x v="8"/>
  </r>
  <r>
    <x v="31"/>
    <x v="19"/>
    <n v="1468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24"/>
    <x v="2"/>
    <n v="4646.0200000000004"/>
    <x v="8"/>
  </r>
  <r>
    <x v="24"/>
    <x v="3"/>
    <n v="14180.41"/>
    <x v="8"/>
  </r>
  <r>
    <x v="24"/>
    <x v="4"/>
    <n v="17064.66"/>
    <x v="8"/>
  </r>
  <r>
    <x v="24"/>
    <x v="5"/>
    <n v="19062.310000000001"/>
    <x v="8"/>
  </r>
  <r>
    <x v="24"/>
    <x v="6"/>
    <n v="15752"/>
    <x v="8"/>
  </r>
  <r>
    <x v="24"/>
    <x v="7"/>
    <n v="12338"/>
    <x v="8"/>
  </r>
  <r>
    <x v="24"/>
    <x v="8"/>
    <n v="7945"/>
    <x v="8"/>
  </r>
  <r>
    <x v="24"/>
    <x v="9"/>
    <n v="6474"/>
    <x v="8"/>
  </r>
  <r>
    <x v="24"/>
    <x v="10"/>
    <n v="7073"/>
    <x v="8"/>
  </r>
  <r>
    <x v="24"/>
    <x v="11"/>
    <n v="7263"/>
    <x v="8"/>
  </r>
  <r>
    <x v="24"/>
    <x v="12"/>
    <n v="5199"/>
    <x v="8"/>
  </r>
  <r>
    <x v="24"/>
    <x v="13"/>
    <n v="2860"/>
    <x v="8"/>
  </r>
  <r>
    <x v="24"/>
    <x v="14"/>
    <n v="8644"/>
    <x v="8"/>
  </r>
  <r>
    <x v="24"/>
    <x v="15"/>
    <n v="6312"/>
    <x v="8"/>
  </r>
  <r>
    <x v="24"/>
    <x v="16"/>
    <n v="5942"/>
    <x v="8"/>
  </r>
  <r>
    <x v="24"/>
    <x v="17"/>
    <n v="4529"/>
    <x v="8"/>
  </r>
  <r>
    <x v="24"/>
    <x v="18"/>
    <n v="3923"/>
    <x v="8"/>
  </r>
  <r>
    <x v="24"/>
    <x v="19"/>
    <n v="4615"/>
    <x v="8"/>
  </r>
  <r>
    <x v="29"/>
    <x v="2"/>
    <n v="128936.855"/>
    <x v="8"/>
  </r>
  <r>
    <x v="29"/>
    <x v="3"/>
    <n v="132103.633"/>
    <x v="8"/>
  </r>
  <r>
    <x v="29"/>
    <x v="4"/>
    <n v="169013.81599999999"/>
    <x v="8"/>
  </r>
  <r>
    <x v="29"/>
    <x v="5"/>
    <n v="202040.924"/>
    <x v="8"/>
  </r>
  <r>
    <x v="29"/>
    <x v="6"/>
    <n v="225007"/>
    <x v="8"/>
  </r>
  <r>
    <x v="29"/>
    <x v="7"/>
    <n v="248571"/>
    <x v="8"/>
  </r>
  <r>
    <x v="29"/>
    <x v="8"/>
    <n v="260641"/>
    <x v="8"/>
  </r>
  <r>
    <x v="29"/>
    <x v="9"/>
    <n v="266721"/>
    <x v="8"/>
  </r>
  <r>
    <x v="29"/>
    <x v="10"/>
    <n v="299936"/>
    <x v="8"/>
  </r>
  <r>
    <x v="29"/>
    <x v="11"/>
    <n v="331773"/>
    <x v="8"/>
  </r>
  <r>
    <x v="29"/>
    <x v="12"/>
    <n v="353644"/>
    <x v="8"/>
  </r>
  <r>
    <x v="29"/>
    <x v="13"/>
    <n v="364048"/>
    <x v="8"/>
  </r>
  <r>
    <x v="29"/>
    <x v="14"/>
    <n v="385950"/>
    <x v="8"/>
  </r>
  <r>
    <x v="29"/>
    <x v="15"/>
    <n v="431272"/>
    <x v="8"/>
  </r>
  <r>
    <x v="29"/>
    <x v="16"/>
    <n v="511906"/>
    <x v="8"/>
  </r>
  <r>
    <x v="29"/>
    <x v="17"/>
    <n v="608898"/>
    <x v="8"/>
  </r>
  <r>
    <x v="29"/>
    <x v="18"/>
    <n v="750538"/>
    <x v="8"/>
  </r>
  <r>
    <x v="29"/>
    <x v="19"/>
    <n v="827261"/>
    <x v="8"/>
  </r>
  <r>
    <x v="32"/>
    <x v="2"/>
    <n v="57529.607000000004"/>
    <x v="8"/>
  </r>
  <r>
    <x v="32"/>
    <x v="3"/>
    <n v="52353.302000000003"/>
    <x v="8"/>
  </r>
  <r>
    <x v="32"/>
    <x v="4"/>
    <n v="26701.552"/>
    <x v="8"/>
  </r>
  <r>
    <x v="32"/>
    <x v="5"/>
    <n v="11148.859"/>
    <x v="8"/>
  </r>
  <r>
    <x v="32"/>
    <x v="6"/>
    <n v="9728"/>
    <x v="8"/>
  </r>
  <r>
    <x v="32"/>
    <x v="7"/>
    <n v="13381"/>
    <x v="8"/>
  </r>
  <r>
    <x v="32"/>
    <x v="8"/>
    <n v="18665"/>
    <x v="8"/>
  </r>
  <r>
    <x v="32"/>
    <x v="9"/>
    <n v="32587"/>
    <x v="8"/>
  </r>
  <r>
    <x v="32"/>
    <x v="10"/>
    <n v="17042"/>
    <x v="8"/>
  </r>
  <r>
    <x v="32"/>
    <x v="11"/>
    <n v="15134"/>
    <x v="8"/>
  </r>
  <r>
    <x v="32"/>
    <x v="12"/>
    <n v="14605"/>
    <x v="8"/>
  </r>
  <r>
    <x v="32"/>
    <x v="13"/>
    <n v="28422"/>
    <x v="8"/>
  </r>
  <r>
    <x v="32"/>
    <x v="14"/>
    <n v="27490"/>
    <x v="8"/>
  </r>
  <r>
    <x v="32"/>
    <x v="15"/>
    <n v="30419"/>
    <x v="8"/>
  </r>
  <r>
    <x v="32"/>
    <x v="16"/>
    <n v="69875"/>
    <x v="8"/>
  </r>
  <r>
    <x v="32"/>
    <x v="17"/>
    <n v="67621"/>
    <x v="8"/>
  </r>
  <r>
    <x v="32"/>
    <x v="18"/>
    <n v="57929"/>
    <x v="8"/>
  </r>
  <r>
    <x v="32"/>
    <x v="19"/>
    <n v="29157"/>
    <x v="8"/>
  </r>
  <r>
    <x v="22"/>
    <x v="2"/>
    <n v="499386.429"/>
    <x v="8"/>
  </r>
  <r>
    <x v="22"/>
    <x v="3"/>
    <n v="641033.24899999995"/>
    <x v="8"/>
  </r>
  <r>
    <x v="22"/>
    <x v="4"/>
    <n v="701597.46100000001"/>
    <x v="8"/>
  </r>
  <r>
    <x v="22"/>
    <x v="5"/>
    <n v="792496.78500000003"/>
    <x v="8"/>
  </r>
  <r>
    <x v="22"/>
    <x v="6"/>
    <n v="854339"/>
    <x v="8"/>
  </r>
  <r>
    <x v="22"/>
    <x v="7"/>
    <n v="929474"/>
    <x v="8"/>
  </r>
  <r>
    <x v="22"/>
    <x v="8"/>
    <n v="983254"/>
    <x v="8"/>
  </r>
  <r>
    <x v="22"/>
    <x v="9"/>
    <n v="1058007"/>
    <x v="8"/>
  </r>
  <r>
    <x v="22"/>
    <x v="10"/>
    <n v="1229165"/>
    <x v="8"/>
  </r>
  <r>
    <x v="22"/>
    <x v="11"/>
    <n v="1339077"/>
    <x v="8"/>
  </r>
  <r>
    <x v="22"/>
    <x v="12"/>
    <n v="1357057"/>
    <x v="8"/>
  </r>
  <r>
    <x v="22"/>
    <x v="13"/>
    <n v="1430974"/>
    <x v="8"/>
  </r>
  <r>
    <x v="22"/>
    <x v="14"/>
    <n v="1593148"/>
    <x v="8"/>
  </r>
  <r>
    <x v="22"/>
    <x v="15"/>
    <n v="1722946"/>
    <x v="8"/>
  </r>
  <r>
    <x v="22"/>
    <x v="16"/>
    <n v="1779408"/>
    <x v="8"/>
  </r>
  <r>
    <x v="22"/>
    <x v="17"/>
    <n v="1949215"/>
    <x v="8"/>
  </r>
  <r>
    <x v="22"/>
    <x v="18"/>
    <n v="2079814"/>
    <x v="8"/>
  </r>
  <r>
    <x v="22"/>
    <x v="19"/>
    <n v="2284665"/>
    <x v="8"/>
  </r>
  <r>
    <x v="41"/>
    <x v="0"/>
    <n v="445865"/>
    <x v="9"/>
  </r>
  <r>
    <x v="41"/>
    <x v="1"/>
    <n v="497614"/>
    <x v="9"/>
  </r>
  <r>
    <x v="41"/>
    <x v="2"/>
    <n v="518440"/>
    <x v="9"/>
  </r>
  <r>
    <x v="41"/>
    <x v="3"/>
    <n v="621864"/>
    <x v="9"/>
  </r>
  <r>
    <x v="41"/>
    <x v="4"/>
    <n v="701396"/>
    <x v="9"/>
  </r>
  <r>
    <x v="41"/>
    <x v="5"/>
    <n v="813021"/>
    <x v="9"/>
  </r>
  <r>
    <x v="41"/>
    <x v="6"/>
    <n v="870515"/>
    <x v="9"/>
  </r>
  <r>
    <x v="41"/>
    <x v="7"/>
    <n v="953383"/>
    <x v="9"/>
  </r>
  <r>
    <x v="41"/>
    <x v="8"/>
    <n v="994041"/>
    <x v="9"/>
  </r>
  <r>
    <x v="41"/>
    <x v="9"/>
    <n v="1091963"/>
    <x v="9"/>
  </r>
  <r>
    <x v="41"/>
    <x v="10"/>
    <n v="1152837"/>
    <x v="9"/>
  </r>
  <r>
    <x v="41"/>
    <x v="11"/>
    <n v="1278770"/>
    <x v="9"/>
  </r>
  <r>
    <x v="41"/>
    <x v="12"/>
    <n v="1325810"/>
    <x v="9"/>
  </r>
  <r>
    <x v="41"/>
    <x v="13"/>
    <n v="1480693"/>
    <x v="9"/>
  </r>
  <r>
    <x v="41"/>
    <x v="14"/>
    <n v="1467585"/>
    <x v="9"/>
  </r>
  <r>
    <x v="41"/>
    <x v="15"/>
    <n v="1465069"/>
    <x v="9"/>
  </r>
  <r>
    <x v="41"/>
    <x v="16"/>
    <n v="1507770"/>
    <x v="9"/>
  </r>
  <r>
    <x v="41"/>
    <x v="17"/>
    <n v="1490792"/>
    <x v="9"/>
  </r>
  <r>
    <x v="41"/>
    <x v="18"/>
    <n v="1566570"/>
    <x v="9"/>
  </r>
  <r>
    <x v="41"/>
    <x v="19"/>
    <n v="1684099"/>
    <x v="9"/>
  </r>
  <r>
    <x v="1"/>
    <x v="0"/>
    <n v="132652"/>
    <x v="9"/>
  </r>
  <r>
    <x v="1"/>
    <x v="1"/>
    <n v="149421"/>
    <x v="9"/>
  </r>
  <r>
    <x v="1"/>
    <x v="2"/>
    <n v="158018"/>
    <x v="9"/>
  </r>
  <r>
    <x v="1"/>
    <x v="3"/>
    <n v="182858"/>
    <x v="9"/>
  </r>
  <r>
    <x v="1"/>
    <x v="4"/>
    <n v="194388"/>
    <x v="9"/>
  </r>
  <r>
    <x v="1"/>
    <x v="5"/>
    <n v="229554"/>
    <x v="9"/>
  </r>
  <r>
    <x v="1"/>
    <x v="6"/>
    <n v="253454"/>
    <x v="9"/>
  </r>
  <r>
    <x v="1"/>
    <x v="7"/>
    <n v="292876"/>
    <x v="9"/>
  </r>
  <r>
    <x v="1"/>
    <x v="8"/>
    <n v="307972"/>
    <x v="9"/>
  </r>
  <r>
    <x v="1"/>
    <x v="9"/>
    <n v="348366"/>
    <x v="9"/>
  </r>
  <r>
    <x v="1"/>
    <x v="10"/>
    <n v="364904"/>
    <x v="9"/>
  </r>
  <r>
    <x v="1"/>
    <x v="11"/>
    <n v="401206"/>
    <x v="9"/>
  </r>
  <r>
    <x v="1"/>
    <x v="12"/>
    <n v="388340"/>
    <x v="9"/>
  </r>
  <r>
    <x v="1"/>
    <x v="13"/>
    <n v="392012"/>
    <x v="9"/>
  </r>
  <r>
    <x v="1"/>
    <x v="14"/>
    <n v="360270"/>
    <x v="9"/>
  </r>
  <r>
    <x v="1"/>
    <x v="15"/>
    <n v="348411"/>
    <x v="9"/>
  </r>
  <r>
    <x v="1"/>
    <x v="16"/>
    <n v="332147"/>
    <x v="9"/>
  </r>
  <r>
    <x v="1"/>
    <x v="17"/>
    <n v="313733"/>
    <x v="9"/>
  </r>
  <r>
    <x v="1"/>
    <x v="18"/>
    <n v="297442"/>
    <x v="9"/>
  </r>
  <r>
    <x v="1"/>
    <x v="19"/>
    <n v="291921"/>
    <x v="9"/>
  </r>
  <r>
    <x v="15"/>
    <x v="0"/>
    <n v="75827"/>
    <x v="9"/>
  </r>
  <r>
    <x v="15"/>
    <x v="1"/>
    <n v="90041"/>
    <x v="9"/>
  </r>
  <r>
    <x v="15"/>
    <x v="2"/>
    <n v="56897"/>
    <x v="9"/>
  </r>
  <r>
    <x v="15"/>
    <x v="3"/>
    <n v="63185"/>
    <x v="9"/>
  </r>
  <r>
    <x v="15"/>
    <x v="4"/>
    <n v="80244"/>
    <x v="9"/>
  </r>
  <r>
    <x v="15"/>
    <x v="5"/>
    <n v="108060"/>
    <x v="9"/>
  </r>
  <r>
    <x v="15"/>
    <x v="6"/>
    <n v="116068"/>
    <x v="9"/>
  </r>
  <r>
    <x v="15"/>
    <x v="7"/>
    <n v="145455"/>
    <x v="9"/>
  </r>
  <r>
    <x v="15"/>
    <x v="8"/>
    <n v="169491"/>
    <x v="9"/>
  </r>
  <r>
    <x v="15"/>
    <x v="9"/>
    <n v="189928"/>
    <x v="9"/>
  </r>
  <r>
    <x v="15"/>
    <x v="10"/>
    <n v="223672"/>
    <x v="9"/>
  </r>
  <r>
    <x v="15"/>
    <x v="11"/>
    <n v="290825"/>
    <x v="9"/>
  </r>
  <r>
    <x v="15"/>
    <x v="12"/>
    <n v="295174"/>
    <x v="9"/>
  </r>
  <r>
    <x v="15"/>
    <x v="13"/>
    <n v="326600"/>
    <x v="9"/>
  </r>
  <r>
    <x v="15"/>
    <x v="14"/>
    <n v="301395"/>
    <x v="9"/>
  </r>
  <r>
    <x v="15"/>
    <x v="15"/>
    <n v="268685"/>
    <x v="9"/>
  </r>
  <r>
    <x v="15"/>
    <x v="16"/>
    <n v="251373"/>
    <x v="9"/>
  </r>
  <r>
    <x v="15"/>
    <x v="17"/>
    <n v="243899"/>
    <x v="9"/>
  </r>
  <r>
    <x v="15"/>
    <x v="18"/>
    <n v="228751"/>
    <x v="9"/>
  </r>
  <r>
    <x v="15"/>
    <x v="19"/>
    <n v="267114"/>
    <x v="9"/>
  </r>
  <r>
    <x v="16"/>
    <x v="0"/>
    <n v="58441"/>
    <x v="9"/>
  </r>
  <r>
    <x v="16"/>
    <x v="1"/>
    <n v="62533"/>
    <x v="9"/>
  </r>
  <r>
    <x v="16"/>
    <x v="2"/>
    <n v="47233"/>
    <x v="9"/>
  </r>
  <r>
    <x v="16"/>
    <x v="3"/>
    <n v="56638"/>
    <x v="9"/>
  </r>
  <r>
    <x v="16"/>
    <x v="4"/>
    <n v="90527"/>
    <x v="9"/>
  </r>
  <r>
    <x v="16"/>
    <x v="5"/>
    <n v="111620"/>
    <x v="9"/>
  </r>
  <r>
    <x v="16"/>
    <x v="6"/>
    <n v="113182"/>
    <x v="9"/>
  </r>
  <r>
    <x v="16"/>
    <x v="7"/>
    <n v="118338"/>
    <x v="9"/>
  </r>
  <r>
    <x v="16"/>
    <x v="8"/>
    <n v="112818"/>
    <x v="9"/>
  </r>
  <r>
    <x v="16"/>
    <x v="9"/>
    <n v="106067"/>
    <x v="9"/>
  </r>
  <r>
    <x v="16"/>
    <x v="10"/>
    <n v="108453"/>
    <x v="9"/>
  </r>
  <r>
    <x v="16"/>
    <x v="11"/>
    <n v="105572"/>
    <x v="9"/>
  </r>
  <r>
    <x v="16"/>
    <x v="12"/>
    <n v="131061"/>
    <x v="9"/>
  </r>
  <r>
    <x v="16"/>
    <x v="13"/>
    <n v="160870"/>
    <x v="9"/>
  </r>
  <r>
    <x v="16"/>
    <x v="14"/>
    <n v="179983"/>
    <x v="9"/>
  </r>
  <r>
    <x v="16"/>
    <x v="15"/>
    <n v="183360"/>
    <x v="9"/>
  </r>
  <r>
    <x v="16"/>
    <x v="16"/>
    <n v="213080"/>
    <x v="9"/>
  </r>
  <r>
    <x v="16"/>
    <x v="17"/>
    <n v="206196"/>
    <x v="9"/>
  </r>
  <r>
    <x v="16"/>
    <x v="18"/>
    <n v="227564"/>
    <x v="9"/>
  </r>
  <r>
    <x v="16"/>
    <x v="19"/>
    <n v="243331"/>
    <x v="9"/>
  </r>
  <r>
    <x v="0"/>
    <x v="0"/>
    <n v="40901"/>
    <x v="9"/>
  </r>
  <r>
    <x v="0"/>
    <x v="1"/>
    <n v="54938"/>
    <x v="9"/>
  </r>
  <r>
    <x v="0"/>
    <x v="2"/>
    <n v="90391"/>
    <x v="9"/>
  </r>
  <r>
    <x v="0"/>
    <x v="3"/>
    <n v="106826"/>
    <x v="9"/>
  </r>
  <r>
    <x v="0"/>
    <x v="4"/>
    <n v="109580"/>
    <x v="9"/>
  </r>
  <r>
    <x v="0"/>
    <x v="5"/>
    <n v="120521"/>
    <x v="9"/>
  </r>
  <r>
    <x v="0"/>
    <x v="6"/>
    <n v="131555"/>
    <x v="9"/>
  </r>
  <r>
    <x v="0"/>
    <x v="7"/>
    <n v="139504"/>
    <x v="9"/>
  </r>
  <r>
    <x v="0"/>
    <x v="8"/>
    <n v="140950"/>
    <x v="9"/>
  </r>
  <r>
    <x v="0"/>
    <x v="9"/>
    <n v="143746"/>
    <x v="9"/>
  </r>
  <r>
    <x v="0"/>
    <x v="10"/>
    <n v="143051"/>
    <x v="9"/>
  </r>
  <r>
    <x v="0"/>
    <x v="11"/>
    <n v="142040"/>
    <x v="9"/>
  </r>
  <r>
    <x v="0"/>
    <x v="12"/>
    <n v="127416"/>
    <x v="9"/>
  </r>
  <r>
    <x v="0"/>
    <x v="13"/>
    <n v="145901"/>
    <x v="9"/>
  </r>
  <r>
    <x v="0"/>
    <x v="14"/>
    <n v="148473"/>
    <x v="9"/>
  </r>
  <r>
    <x v="0"/>
    <x v="15"/>
    <n v="159718"/>
    <x v="9"/>
  </r>
  <r>
    <x v="0"/>
    <x v="16"/>
    <n v="159349"/>
    <x v="9"/>
  </r>
  <r>
    <x v="0"/>
    <x v="17"/>
    <n v="173827"/>
    <x v="9"/>
  </r>
  <r>
    <x v="0"/>
    <x v="18"/>
    <n v="193829"/>
    <x v="9"/>
  </r>
  <r>
    <x v="0"/>
    <x v="19"/>
    <n v="207506"/>
    <x v="9"/>
  </r>
  <r>
    <x v="18"/>
    <x v="0"/>
    <n v="43181"/>
    <x v="9"/>
  </r>
  <r>
    <x v="18"/>
    <x v="1"/>
    <n v="43133"/>
    <x v="9"/>
  </r>
  <r>
    <x v="18"/>
    <x v="2"/>
    <n v="22774"/>
    <x v="9"/>
  </r>
  <r>
    <x v="18"/>
    <x v="3"/>
    <n v="29027"/>
    <x v="9"/>
  </r>
  <r>
    <x v="18"/>
    <x v="4"/>
    <n v="26230"/>
    <x v="9"/>
  </r>
  <r>
    <x v="18"/>
    <x v="5"/>
    <n v="30804"/>
    <x v="9"/>
  </r>
  <r>
    <x v="18"/>
    <x v="6"/>
    <n v="33781"/>
    <x v="9"/>
  </r>
  <r>
    <x v="18"/>
    <x v="7"/>
    <n v="39172"/>
    <x v="9"/>
  </r>
  <r>
    <x v="18"/>
    <x v="8"/>
    <n v="44036"/>
    <x v="9"/>
  </r>
  <r>
    <x v="18"/>
    <x v="9"/>
    <n v="54773"/>
    <x v="9"/>
  </r>
  <r>
    <x v="18"/>
    <x v="10"/>
    <n v="60725"/>
    <x v="9"/>
  </r>
  <r>
    <x v="18"/>
    <x v="11"/>
    <n v="66645"/>
    <x v="9"/>
  </r>
  <r>
    <x v="18"/>
    <x v="12"/>
    <n v="92916"/>
    <x v="9"/>
  </r>
  <r>
    <x v="18"/>
    <x v="13"/>
    <n v="97498"/>
    <x v="9"/>
  </r>
  <r>
    <x v="18"/>
    <x v="14"/>
    <n v="102314"/>
    <x v="9"/>
  </r>
  <r>
    <x v="18"/>
    <x v="15"/>
    <n v="103003"/>
    <x v="9"/>
  </r>
  <r>
    <x v="18"/>
    <x v="16"/>
    <n v="101270"/>
    <x v="9"/>
  </r>
  <r>
    <x v="18"/>
    <x v="17"/>
    <n v="91285"/>
    <x v="9"/>
  </r>
  <r>
    <x v="18"/>
    <x v="18"/>
    <n v="84673"/>
    <x v="9"/>
  </r>
  <r>
    <x v="18"/>
    <x v="19"/>
    <n v="88720"/>
    <x v="9"/>
  </r>
  <r>
    <x v="12"/>
    <x v="0"/>
    <n v="29789"/>
    <x v="9"/>
  </r>
  <r>
    <x v="12"/>
    <x v="1"/>
    <n v="26249"/>
    <x v="9"/>
  </r>
  <r>
    <x v="12"/>
    <x v="2"/>
    <n v="62063"/>
    <x v="9"/>
  </r>
  <r>
    <x v="12"/>
    <x v="3"/>
    <n v="65854"/>
    <x v="9"/>
  </r>
  <r>
    <x v="12"/>
    <x v="4"/>
    <n v="65984"/>
    <x v="9"/>
  </r>
  <r>
    <x v="12"/>
    <x v="5"/>
    <n v="63528"/>
    <x v="9"/>
  </r>
  <r>
    <x v="12"/>
    <x v="6"/>
    <n v="62519"/>
    <x v="9"/>
  </r>
  <r>
    <x v="12"/>
    <x v="7"/>
    <n v="64163"/>
    <x v="9"/>
  </r>
  <r>
    <x v="12"/>
    <x v="8"/>
    <n v="66009"/>
    <x v="9"/>
  </r>
  <r>
    <x v="12"/>
    <x v="9"/>
    <n v="75289"/>
    <x v="9"/>
  </r>
  <r>
    <x v="12"/>
    <x v="10"/>
    <n v="81300"/>
    <x v="9"/>
  </r>
  <r>
    <x v="12"/>
    <x v="11"/>
    <n v="82634"/>
    <x v="9"/>
  </r>
  <r>
    <x v="12"/>
    <x v="12"/>
    <n v="60097"/>
    <x v="9"/>
  </r>
  <r>
    <x v="12"/>
    <x v="13"/>
    <n v="99225"/>
    <x v="9"/>
  </r>
  <r>
    <x v="12"/>
    <x v="14"/>
    <n v="101064"/>
    <x v="9"/>
  </r>
  <r>
    <x v="12"/>
    <x v="15"/>
    <n v="105797"/>
    <x v="9"/>
  </r>
  <r>
    <x v="12"/>
    <x v="16"/>
    <n v="112337"/>
    <x v="9"/>
  </r>
  <r>
    <x v="12"/>
    <x v="17"/>
    <n v="103340"/>
    <x v="9"/>
  </r>
  <r>
    <x v="12"/>
    <x v="18"/>
    <n v="108669"/>
    <x v="9"/>
  </r>
  <r>
    <x v="12"/>
    <x v="19"/>
    <n v="124614"/>
    <x v="9"/>
  </r>
  <r>
    <x v="17"/>
    <x v="0"/>
    <n v="17145"/>
    <x v="9"/>
  </r>
  <r>
    <x v="17"/>
    <x v="1"/>
    <n v="19771"/>
    <x v="9"/>
  </r>
  <r>
    <x v="17"/>
    <x v="2"/>
    <n v="14127"/>
    <x v="9"/>
  </r>
  <r>
    <x v="17"/>
    <x v="3"/>
    <n v="16607"/>
    <x v="9"/>
  </r>
  <r>
    <x v="17"/>
    <x v="4"/>
    <n v="19779"/>
    <x v="9"/>
  </r>
  <r>
    <x v="17"/>
    <x v="5"/>
    <n v="22931"/>
    <x v="9"/>
  </r>
  <r>
    <x v="17"/>
    <x v="6"/>
    <n v="28702"/>
    <x v="9"/>
  </r>
  <r>
    <x v="17"/>
    <x v="7"/>
    <n v="34878"/>
    <x v="9"/>
  </r>
  <r>
    <x v="17"/>
    <x v="8"/>
    <n v="36979"/>
    <x v="9"/>
  </r>
  <r>
    <x v="17"/>
    <x v="9"/>
    <n v="54325"/>
    <x v="9"/>
  </r>
  <r>
    <x v="17"/>
    <x v="10"/>
    <n v="54645"/>
    <x v="9"/>
  </r>
  <r>
    <x v="17"/>
    <x v="11"/>
    <n v="60459"/>
    <x v="9"/>
  </r>
  <r>
    <x v="17"/>
    <x v="12"/>
    <n v="64744"/>
    <x v="9"/>
  </r>
  <r>
    <x v="17"/>
    <x v="13"/>
    <n v="68820"/>
    <x v="9"/>
  </r>
  <r>
    <x v="17"/>
    <x v="14"/>
    <n v="64960"/>
    <x v="9"/>
  </r>
  <r>
    <x v="17"/>
    <x v="15"/>
    <n v="61245"/>
    <x v="9"/>
  </r>
  <r>
    <x v="17"/>
    <x v="16"/>
    <n v="58308"/>
    <x v="9"/>
  </r>
  <r>
    <x v="17"/>
    <x v="17"/>
    <n v="49003"/>
    <x v="9"/>
  </r>
  <r>
    <x v="17"/>
    <x v="18"/>
    <n v="49479"/>
    <x v="9"/>
  </r>
  <r>
    <x v="17"/>
    <x v="19"/>
    <n v="47414"/>
    <x v="9"/>
  </r>
  <r>
    <x v="13"/>
    <x v="0"/>
    <n v="10310"/>
    <x v="9"/>
  </r>
  <r>
    <x v="13"/>
    <x v="1"/>
    <n v="13876"/>
    <x v="9"/>
  </r>
  <r>
    <x v="13"/>
    <x v="2"/>
    <n v="27982"/>
    <x v="9"/>
  </r>
  <r>
    <x v="13"/>
    <x v="3"/>
    <n v="47909"/>
    <x v="9"/>
  </r>
  <r>
    <x v="13"/>
    <x v="4"/>
    <n v="46353"/>
    <x v="9"/>
  </r>
  <r>
    <x v="13"/>
    <x v="5"/>
    <n v="51407"/>
    <x v="9"/>
  </r>
  <r>
    <x v="13"/>
    <x v="6"/>
    <n v="50174"/>
    <x v="9"/>
  </r>
  <r>
    <x v="13"/>
    <x v="7"/>
    <n v="37960"/>
    <x v="9"/>
  </r>
  <r>
    <x v="13"/>
    <x v="8"/>
    <n v="37568"/>
    <x v="9"/>
  </r>
  <r>
    <x v="13"/>
    <x v="9"/>
    <n v="35285"/>
    <x v="9"/>
  </r>
  <r>
    <x v="13"/>
    <x v="10"/>
    <n v="32067"/>
    <x v="9"/>
  </r>
  <r>
    <x v="13"/>
    <x v="11"/>
    <n v="33910"/>
    <x v="9"/>
  </r>
  <r>
    <x v="13"/>
    <x v="12"/>
    <n v="38235"/>
    <x v="9"/>
  </r>
  <r>
    <x v="13"/>
    <x v="13"/>
    <n v="43936"/>
    <x v="9"/>
  </r>
  <r>
    <x v="13"/>
    <x v="14"/>
    <n v="52152"/>
    <x v="9"/>
  </r>
  <r>
    <x v="13"/>
    <x v="15"/>
    <n v="62985"/>
    <x v="9"/>
  </r>
  <r>
    <x v="13"/>
    <x v="16"/>
    <n v="84240"/>
    <x v="9"/>
  </r>
  <r>
    <x v="13"/>
    <x v="17"/>
    <n v="90117"/>
    <x v="9"/>
  </r>
  <r>
    <x v="13"/>
    <x v="18"/>
    <n v="102469"/>
    <x v="9"/>
  </r>
  <r>
    <x v="13"/>
    <x v="19"/>
    <n v="128670"/>
    <x v="9"/>
  </r>
  <r>
    <x v="14"/>
    <x v="0"/>
    <n v="6262"/>
    <x v="9"/>
  </r>
  <r>
    <x v="14"/>
    <x v="1"/>
    <n v="9462"/>
    <x v="9"/>
  </r>
  <r>
    <x v="14"/>
    <x v="2"/>
    <n v="9163"/>
    <x v="9"/>
  </r>
  <r>
    <x v="14"/>
    <x v="3"/>
    <n v="23054"/>
    <x v="9"/>
  </r>
  <r>
    <x v="14"/>
    <x v="4"/>
    <n v="28626"/>
    <x v="9"/>
  </r>
  <r>
    <x v="14"/>
    <x v="5"/>
    <n v="31474"/>
    <x v="9"/>
  </r>
  <r>
    <x v="14"/>
    <x v="6"/>
    <n v="31894"/>
    <x v="9"/>
  </r>
  <r>
    <x v="14"/>
    <x v="7"/>
    <n v="36385"/>
    <x v="9"/>
  </r>
  <r>
    <x v="14"/>
    <x v="8"/>
    <n v="33752"/>
    <x v="9"/>
  </r>
  <r>
    <x v="14"/>
    <x v="9"/>
    <n v="32008"/>
    <x v="9"/>
  </r>
  <r>
    <x v="14"/>
    <x v="10"/>
    <n v="29208"/>
    <x v="9"/>
  </r>
  <r>
    <x v="14"/>
    <x v="11"/>
    <n v="28087"/>
    <x v="9"/>
  </r>
  <r>
    <x v="14"/>
    <x v="12"/>
    <n v="34383"/>
    <x v="9"/>
  </r>
  <r>
    <x v="14"/>
    <x v="13"/>
    <n v="30947"/>
    <x v="9"/>
  </r>
  <r>
    <x v="14"/>
    <x v="14"/>
    <n v="30421"/>
    <x v="9"/>
  </r>
  <r>
    <x v="14"/>
    <x v="15"/>
    <n v="33422"/>
    <x v="9"/>
  </r>
  <r>
    <x v="14"/>
    <x v="16"/>
    <n v="33531"/>
    <x v="9"/>
  </r>
  <r>
    <x v="14"/>
    <x v="17"/>
    <n v="32243"/>
    <x v="9"/>
  </r>
  <r>
    <x v="14"/>
    <x v="18"/>
    <n v="35243"/>
    <x v="9"/>
  </r>
  <r>
    <x v="14"/>
    <x v="19"/>
    <n v="40426"/>
    <x v="9"/>
  </r>
  <r>
    <x v="27"/>
    <x v="0"/>
    <n v="0"/>
    <x v="9"/>
  </r>
  <r>
    <x v="27"/>
    <x v="1"/>
    <n v="0"/>
    <x v="9"/>
  </r>
  <r>
    <x v="27"/>
    <x v="2"/>
    <n v="6223"/>
    <x v="9"/>
  </r>
  <r>
    <x v="27"/>
    <x v="3"/>
    <n v="7740"/>
    <x v="9"/>
  </r>
  <r>
    <x v="27"/>
    <x v="4"/>
    <n v="0"/>
    <x v="9"/>
  </r>
  <r>
    <x v="27"/>
    <x v="5"/>
    <n v="0"/>
    <x v="9"/>
  </r>
  <r>
    <x v="27"/>
    <x v="6"/>
    <n v="7290"/>
    <x v="9"/>
  </r>
  <r>
    <x v="27"/>
    <x v="7"/>
    <n v="8966"/>
    <x v="9"/>
  </r>
  <r>
    <x v="27"/>
    <x v="8"/>
    <n v="10726"/>
    <x v="9"/>
  </r>
  <r>
    <x v="27"/>
    <x v="9"/>
    <n v="11147"/>
    <x v="9"/>
  </r>
  <r>
    <x v="27"/>
    <x v="10"/>
    <n v="11921"/>
    <x v="9"/>
  </r>
  <r>
    <x v="27"/>
    <x v="11"/>
    <n v="13890"/>
    <x v="9"/>
  </r>
  <r>
    <x v="27"/>
    <x v="12"/>
    <n v="16376"/>
    <x v="9"/>
  </r>
  <r>
    <x v="27"/>
    <x v="13"/>
    <n v="19706"/>
    <x v="9"/>
  </r>
  <r>
    <x v="27"/>
    <x v="14"/>
    <n v="22313"/>
    <x v="9"/>
  </r>
  <r>
    <x v="27"/>
    <x v="15"/>
    <n v="22783"/>
    <x v="9"/>
  </r>
  <r>
    <x v="27"/>
    <x v="16"/>
    <n v="30101"/>
    <x v="9"/>
  </r>
  <r>
    <x v="27"/>
    <x v="17"/>
    <n v="51651"/>
    <x v="9"/>
  </r>
  <r>
    <x v="27"/>
    <x v="18"/>
    <n v="77492"/>
    <x v="9"/>
  </r>
  <r>
    <x v="27"/>
    <x v="19"/>
    <n v="68180"/>
    <x v="9"/>
  </r>
  <r>
    <x v="21"/>
    <x v="0"/>
    <n v="31357"/>
    <x v="9"/>
  </r>
  <r>
    <x v="21"/>
    <x v="1"/>
    <n v="28190"/>
    <x v="9"/>
  </r>
  <r>
    <x v="21"/>
    <x v="2"/>
    <n v="23569"/>
    <x v="9"/>
  </r>
  <r>
    <x v="21"/>
    <x v="3"/>
    <n v="22166"/>
    <x v="9"/>
  </r>
  <r>
    <x v="21"/>
    <x v="4"/>
    <n v="39685"/>
    <x v="9"/>
  </r>
  <r>
    <x v="21"/>
    <x v="5"/>
    <n v="43122"/>
    <x v="9"/>
  </r>
  <r>
    <x v="21"/>
    <x v="6"/>
    <n v="41896"/>
    <x v="9"/>
  </r>
  <r>
    <x v="21"/>
    <x v="7"/>
    <n v="35686"/>
    <x v="9"/>
  </r>
  <r>
    <x v="21"/>
    <x v="8"/>
    <n v="33740"/>
    <x v="9"/>
  </r>
  <r>
    <x v="21"/>
    <x v="9"/>
    <n v="41029"/>
    <x v="9"/>
  </r>
  <r>
    <x v="21"/>
    <x v="10"/>
    <n v="42891"/>
    <x v="9"/>
  </r>
  <r>
    <x v="21"/>
    <x v="11"/>
    <n v="53502"/>
    <x v="9"/>
  </r>
  <r>
    <x v="21"/>
    <x v="12"/>
    <n v="77068"/>
    <x v="9"/>
  </r>
  <r>
    <x v="21"/>
    <x v="13"/>
    <n v="95178"/>
    <x v="9"/>
  </r>
  <r>
    <x v="21"/>
    <x v="14"/>
    <n v="104240"/>
    <x v="9"/>
  </r>
  <r>
    <x v="21"/>
    <x v="15"/>
    <n v="115660"/>
    <x v="9"/>
  </r>
  <r>
    <x v="21"/>
    <x v="16"/>
    <n v="132034"/>
    <x v="9"/>
  </r>
  <r>
    <x v="21"/>
    <x v="17"/>
    <n v="135498"/>
    <x v="9"/>
  </r>
  <r>
    <x v="21"/>
    <x v="18"/>
    <n v="160959"/>
    <x v="9"/>
  </r>
  <r>
    <x v="21"/>
    <x v="19"/>
    <n v="176203"/>
    <x v="9"/>
  </r>
  <r>
    <x v="32"/>
    <x v="0"/>
    <n v="52276"/>
    <x v="9"/>
  </r>
  <r>
    <x v="32"/>
    <x v="1"/>
    <n v="55012"/>
    <x v="9"/>
  </r>
  <r>
    <x v="32"/>
    <x v="2"/>
    <n v="95766"/>
    <x v="9"/>
  </r>
  <r>
    <x v="32"/>
    <x v="3"/>
    <n v="207881"/>
    <x v="9"/>
  </r>
  <r>
    <x v="32"/>
    <x v="4"/>
    <n v="102549"/>
    <x v="9"/>
  </r>
  <r>
    <x v="32"/>
    <x v="5"/>
    <n v="71307"/>
    <x v="9"/>
  </r>
  <r>
    <x v="32"/>
    <x v="6"/>
    <n v="64948"/>
    <x v="9"/>
  </r>
  <r>
    <x v="32"/>
    <x v="7"/>
    <n v="64600"/>
    <x v="9"/>
  </r>
  <r>
    <x v="32"/>
    <x v="8"/>
    <n v="75826"/>
    <x v="9"/>
  </r>
  <r>
    <x v="32"/>
    <x v="9"/>
    <n v="80180"/>
    <x v="9"/>
  </r>
  <r>
    <x v="32"/>
    <x v="10"/>
    <n v="64842"/>
    <x v="9"/>
  </r>
  <r>
    <x v="32"/>
    <x v="11"/>
    <n v="66680"/>
    <x v="9"/>
  </r>
  <r>
    <x v="32"/>
    <x v="12"/>
    <n v="71035"/>
    <x v="9"/>
  </r>
  <r>
    <x v="32"/>
    <x v="13"/>
    <n v="78345"/>
    <x v="9"/>
  </r>
  <r>
    <x v="32"/>
    <x v="14"/>
    <n v="75007"/>
    <x v="9"/>
  </r>
  <r>
    <x v="32"/>
    <x v="15"/>
    <n v="107892"/>
    <x v="9"/>
  </r>
  <r>
    <x v="32"/>
    <x v="16"/>
    <n v="89815"/>
    <x v="9"/>
  </r>
  <r>
    <x v="32"/>
    <x v="17"/>
    <n v="183081"/>
    <x v="9"/>
  </r>
  <r>
    <x v="32"/>
    <x v="18"/>
    <n v="154517"/>
    <x v="9"/>
  </r>
  <r>
    <x v="32"/>
    <x v="19"/>
    <n v="153951"/>
    <x v="9"/>
  </r>
  <r>
    <x v="29"/>
    <x v="0"/>
    <n v="175026"/>
    <x v="9"/>
  </r>
  <r>
    <x v="29"/>
    <x v="1"/>
    <n v="190034"/>
    <x v="9"/>
  </r>
  <r>
    <x v="29"/>
    <x v="2"/>
    <n v="219342"/>
    <x v="9"/>
  </r>
  <r>
    <x v="29"/>
    <x v="3"/>
    <n v="276436"/>
    <x v="9"/>
  </r>
  <r>
    <x v="29"/>
    <x v="4"/>
    <n v="381877"/>
    <x v="9"/>
  </r>
  <r>
    <x v="29"/>
    <x v="5"/>
    <n v="446437"/>
    <x v="9"/>
  </r>
  <r>
    <x v="29"/>
    <x v="6"/>
    <n v="495988"/>
    <x v="9"/>
  </r>
  <r>
    <x v="29"/>
    <x v="7"/>
    <n v="536809"/>
    <x v="9"/>
  </r>
  <r>
    <x v="29"/>
    <x v="8"/>
    <n v="571208"/>
    <x v="9"/>
  </r>
  <r>
    <x v="29"/>
    <x v="9"/>
    <n v="611760"/>
    <x v="9"/>
  </r>
  <r>
    <x v="29"/>
    <x v="10"/>
    <n v="686784"/>
    <x v="9"/>
  </r>
  <r>
    <x v="29"/>
    <x v="11"/>
    <n v="752628"/>
    <x v="9"/>
  </r>
  <r>
    <x v="29"/>
    <x v="12"/>
    <n v="800249"/>
    <x v="9"/>
  </r>
  <r>
    <x v="29"/>
    <x v="13"/>
    <n v="863054"/>
    <x v="9"/>
  </r>
  <r>
    <x v="29"/>
    <x v="14"/>
    <n v="971327"/>
    <x v="9"/>
  </r>
  <r>
    <x v="29"/>
    <x v="15"/>
    <n v="1073196"/>
    <x v="9"/>
  </r>
  <r>
    <x v="29"/>
    <x v="16"/>
    <n v="1226701"/>
    <x v="9"/>
  </r>
  <r>
    <x v="29"/>
    <x v="17"/>
    <n v="1352659"/>
    <x v="9"/>
  </r>
  <r>
    <x v="29"/>
    <x v="18"/>
    <n v="1540594"/>
    <x v="9"/>
  </r>
  <r>
    <x v="29"/>
    <x v="19"/>
    <n v="1701888"/>
    <x v="9"/>
  </r>
  <r>
    <x v="22"/>
    <x v="0"/>
    <n v="673167"/>
    <x v="9"/>
  </r>
  <r>
    <x v="22"/>
    <x v="1"/>
    <n v="742660"/>
    <x v="9"/>
  </r>
  <r>
    <x v="22"/>
    <x v="2"/>
    <n v="833548"/>
    <x v="9"/>
  </r>
  <r>
    <x v="22"/>
    <x v="3"/>
    <n v="1106181"/>
    <x v="9"/>
  </r>
  <r>
    <x v="22"/>
    <x v="4"/>
    <n v="1185822"/>
    <x v="9"/>
  </r>
  <r>
    <x v="22"/>
    <x v="5"/>
    <n v="1330765"/>
    <x v="9"/>
  </r>
  <r>
    <x v="22"/>
    <x v="6"/>
    <n v="1431451"/>
    <x v="9"/>
  </r>
  <r>
    <x v="22"/>
    <x v="7"/>
    <n v="1554792"/>
    <x v="9"/>
  </r>
  <r>
    <x v="22"/>
    <x v="8"/>
    <n v="1641075"/>
    <x v="9"/>
  </r>
  <r>
    <x v="22"/>
    <x v="9"/>
    <n v="1783903"/>
    <x v="9"/>
  </r>
  <r>
    <x v="22"/>
    <x v="10"/>
    <n v="1904463"/>
    <x v="9"/>
  </r>
  <r>
    <x v="22"/>
    <x v="11"/>
    <n v="2098078"/>
    <x v="9"/>
  </r>
  <r>
    <x v="22"/>
    <x v="12"/>
    <n v="2197094"/>
    <x v="9"/>
  </r>
  <r>
    <x v="22"/>
    <x v="13"/>
    <n v="2422092"/>
    <x v="9"/>
  </r>
  <r>
    <x v="22"/>
    <x v="14"/>
    <n v="2513919"/>
    <x v="9"/>
  </r>
  <r>
    <x v="22"/>
    <x v="15"/>
    <n v="2646157"/>
    <x v="9"/>
  </r>
  <r>
    <x v="22"/>
    <x v="16"/>
    <n v="2824286"/>
    <x v="9"/>
  </r>
  <r>
    <x v="22"/>
    <x v="17"/>
    <n v="3026532"/>
    <x v="9"/>
  </r>
  <r>
    <x v="22"/>
    <x v="18"/>
    <n v="3261681"/>
    <x v="9"/>
  </r>
  <r>
    <x v="22"/>
    <x v="19"/>
    <n v="3539938"/>
    <x v="9"/>
  </r>
  <r>
    <x v="1"/>
    <x v="0"/>
    <n v="145272"/>
    <x v="10"/>
  </r>
  <r>
    <x v="1"/>
    <x v="1"/>
    <n v="159237"/>
    <x v="10"/>
  </r>
  <r>
    <x v="1"/>
    <x v="2"/>
    <n v="163164"/>
    <x v="10"/>
  </r>
  <r>
    <x v="1"/>
    <x v="3"/>
    <n v="200776"/>
    <x v="10"/>
  </r>
  <r>
    <x v="1"/>
    <x v="4"/>
    <n v="210446"/>
    <x v="10"/>
  </r>
  <r>
    <x v="1"/>
    <x v="5"/>
    <n v="250401"/>
    <x v="10"/>
  </r>
  <r>
    <x v="1"/>
    <x v="6"/>
    <n v="260264"/>
    <x v="10"/>
  </r>
  <r>
    <x v="1"/>
    <x v="7"/>
    <n v="284298"/>
    <x v="10"/>
  </r>
  <r>
    <x v="1"/>
    <x v="8"/>
    <n v="301815"/>
    <x v="10"/>
  </r>
  <r>
    <x v="1"/>
    <x v="9"/>
    <n v="324967"/>
    <x v="10"/>
  </r>
  <r>
    <x v="1"/>
    <x v="10"/>
    <n v="356625"/>
    <x v="10"/>
  </r>
  <r>
    <x v="1"/>
    <x v="11"/>
    <n v="384766"/>
    <x v="10"/>
  </r>
  <r>
    <x v="1"/>
    <x v="12"/>
    <n v="412819"/>
    <x v="10"/>
  </r>
  <r>
    <x v="1"/>
    <x v="13"/>
    <n v="429686"/>
    <x v="10"/>
  </r>
  <r>
    <x v="1"/>
    <x v="14"/>
    <n v="384521"/>
    <x v="10"/>
  </r>
  <r>
    <x v="1"/>
    <x v="15"/>
    <n v="395705"/>
    <x v="10"/>
  </r>
  <r>
    <x v="1"/>
    <x v="16"/>
    <n v="414273"/>
    <x v="10"/>
  </r>
  <r>
    <x v="1"/>
    <x v="17"/>
    <n v="415182"/>
    <x v="10"/>
  </r>
  <r>
    <x v="1"/>
    <x v="18"/>
    <n v="385822"/>
    <x v="10"/>
  </r>
  <r>
    <x v="1"/>
    <x v="19"/>
    <n v="343451"/>
    <x v="10"/>
  </r>
  <r>
    <x v="0"/>
    <x v="0"/>
    <n v="62856"/>
    <x v="10"/>
  </r>
  <r>
    <x v="0"/>
    <x v="1"/>
    <n v="61469"/>
    <x v="10"/>
  </r>
  <r>
    <x v="0"/>
    <x v="2"/>
    <n v="62938"/>
    <x v="10"/>
  </r>
  <r>
    <x v="0"/>
    <x v="3"/>
    <n v="84583"/>
    <x v="10"/>
  </r>
  <r>
    <x v="0"/>
    <x v="4"/>
    <n v="102557"/>
    <x v="10"/>
  </r>
  <r>
    <x v="0"/>
    <x v="5"/>
    <n v="115345"/>
    <x v="10"/>
  </r>
  <r>
    <x v="0"/>
    <x v="6"/>
    <n v="124734"/>
    <x v="10"/>
  </r>
  <r>
    <x v="0"/>
    <x v="7"/>
    <n v="122616"/>
    <x v="10"/>
  </r>
  <r>
    <x v="0"/>
    <x v="8"/>
    <n v="125457"/>
    <x v="10"/>
  </r>
  <r>
    <x v="0"/>
    <x v="9"/>
    <n v="133259"/>
    <x v="10"/>
  </r>
  <r>
    <x v="0"/>
    <x v="10"/>
    <n v="135952"/>
    <x v="10"/>
  </r>
  <r>
    <x v="0"/>
    <x v="11"/>
    <n v="139611"/>
    <x v="10"/>
  </r>
  <r>
    <x v="0"/>
    <x v="12"/>
    <n v="135778"/>
    <x v="10"/>
  </r>
  <r>
    <x v="0"/>
    <x v="13"/>
    <n v="138425"/>
    <x v="10"/>
  </r>
  <r>
    <x v="0"/>
    <x v="14"/>
    <n v="138230"/>
    <x v="10"/>
  </r>
  <r>
    <x v="0"/>
    <x v="15"/>
    <n v="138817"/>
    <x v="10"/>
  </r>
  <r>
    <x v="0"/>
    <x v="16"/>
    <n v="147535"/>
    <x v="10"/>
  </r>
  <r>
    <x v="0"/>
    <x v="17"/>
    <n v="157045"/>
    <x v="10"/>
  </r>
  <r>
    <x v="0"/>
    <x v="18"/>
    <n v="161976"/>
    <x v="10"/>
  </r>
  <r>
    <x v="0"/>
    <x v="19"/>
    <n v="153358"/>
    <x v="10"/>
  </r>
  <r>
    <x v="12"/>
    <x v="0"/>
    <n v="44392"/>
    <x v="10"/>
  </r>
  <r>
    <x v="12"/>
    <x v="1"/>
    <n v="54017"/>
    <x v="10"/>
  </r>
  <r>
    <x v="12"/>
    <x v="2"/>
    <n v="57199"/>
    <x v="10"/>
  </r>
  <r>
    <x v="12"/>
    <x v="3"/>
    <n v="69359"/>
    <x v="10"/>
  </r>
  <r>
    <x v="12"/>
    <x v="4"/>
    <n v="85106"/>
    <x v="10"/>
  </r>
  <r>
    <x v="12"/>
    <x v="5"/>
    <n v="82387"/>
    <x v="10"/>
  </r>
  <r>
    <x v="12"/>
    <x v="6"/>
    <n v="81869"/>
    <x v="10"/>
  </r>
  <r>
    <x v="12"/>
    <x v="7"/>
    <n v="80226"/>
    <x v="10"/>
  </r>
  <r>
    <x v="12"/>
    <x v="8"/>
    <n v="79970"/>
    <x v="10"/>
  </r>
  <r>
    <x v="12"/>
    <x v="9"/>
    <n v="69267"/>
    <x v="10"/>
  </r>
  <r>
    <x v="12"/>
    <x v="10"/>
    <n v="59329"/>
    <x v="10"/>
  </r>
  <r>
    <x v="12"/>
    <x v="11"/>
    <n v="56265"/>
    <x v="10"/>
  </r>
  <r>
    <x v="12"/>
    <x v="12"/>
    <n v="56817"/>
    <x v="10"/>
  </r>
  <r>
    <x v="12"/>
    <x v="13"/>
    <n v="54712"/>
    <x v="10"/>
  </r>
  <r>
    <x v="12"/>
    <x v="14"/>
    <n v="51828"/>
    <x v="10"/>
  </r>
  <r>
    <x v="12"/>
    <x v="15"/>
    <n v="50588"/>
    <x v="10"/>
  </r>
  <r>
    <x v="12"/>
    <x v="16"/>
    <n v="54704"/>
    <x v="10"/>
  </r>
  <r>
    <x v="12"/>
    <x v="17"/>
    <n v="59681"/>
    <x v="10"/>
  </r>
  <r>
    <x v="12"/>
    <x v="18"/>
    <n v="60046"/>
    <x v="10"/>
  </r>
  <r>
    <x v="12"/>
    <x v="19"/>
    <n v="69967"/>
    <x v="10"/>
  </r>
  <r>
    <x v="15"/>
    <x v="0"/>
    <n v="42239"/>
    <x v="10"/>
  </r>
  <r>
    <x v="15"/>
    <x v="1"/>
    <n v="48300"/>
    <x v="10"/>
  </r>
  <r>
    <x v="15"/>
    <x v="2"/>
    <n v="48855"/>
    <x v="10"/>
  </r>
  <r>
    <x v="15"/>
    <x v="3"/>
    <n v="65946"/>
    <x v="10"/>
  </r>
  <r>
    <x v="15"/>
    <x v="4"/>
    <n v="85872"/>
    <x v="10"/>
  </r>
  <r>
    <x v="15"/>
    <x v="5"/>
    <n v="116002"/>
    <x v="10"/>
  </r>
  <r>
    <x v="15"/>
    <x v="6"/>
    <n v="128942"/>
    <x v="10"/>
  </r>
  <r>
    <x v="15"/>
    <x v="7"/>
    <n v="146713"/>
    <x v="10"/>
  </r>
  <r>
    <x v="15"/>
    <x v="8"/>
    <n v="177121"/>
    <x v="10"/>
  </r>
  <r>
    <x v="15"/>
    <x v="9"/>
    <n v="194593"/>
    <x v="10"/>
  </r>
  <r>
    <x v="15"/>
    <x v="10"/>
    <n v="232252"/>
    <x v="10"/>
  </r>
  <r>
    <x v="15"/>
    <x v="11"/>
    <n v="274905"/>
    <x v="10"/>
  </r>
  <r>
    <x v="15"/>
    <x v="12"/>
    <n v="298847"/>
    <x v="10"/>
  </r>
  <r>
    <x v="15"/>
    <x v="13"/>
    <n v="326275"/>
    <x v="10"/>
  </r>
  <r>
    <x v="15"/>
    <x v="14"/>
    <n v="290107"/>
    <x v="10"/>
  </r>
  <r>
    <x v="15"/>
    <x v="15"/>
    <n v="265778"/>
    <x v="10"/>
  </r>
  <r>
    <x v="15"/>
    <x v="16"/>
    <n v="260675"/>
    <x v="10"/>
  </r>
  <r>
    <x v="15"/>
    <x v="17"/>
    <n v="257232"/>
    <x v="10"/>
  </r>
  <r>
    <x v="15"/>
    <x v="18"/>
    <n v="238545"/>
    <x v="10"/>
  </r>
  <r>
    <x v="15"/>
    <x v="19"/>
    <n v="204130"/>
    <x v="10"/>
  </r>
  <r>
    <x v="16"/>
    <x v="0"/>
    <n v="41741"/>
    <x v="10"/>
  </r>
  <r>
    <x v="16"/>
    <x v="1"/>
    <n v="50558"/>
    <x v="10"/>
  </r>
  <r>
    <x v="16"/>
    <x v="2"/>
    <n v="42225"/>
    <x v="10"/>
  </r>
  <r>
    <x v="16"/>
    <x v="3"/>
    <n v="41316"/>
    <x v="10"/>
  </r>
  <r>
    <x v="16"/>
    <x v="4"/>
    <n v="46312"/>
    <x v="10"/>
  </r>
  <r>
    <x v="16"/>
    <x v="5"/>
    <n v="60498"/>
    <x v="10"/>
  </r>
  <r>
    <x v="16"/>
    <x v="6"/>
    <n v="72433"/>
    <x v="10"/>
  </r>
  <r>
    <x v="16"/>
    <x v="7"/>
    <n v="98039"/>
    <x v="10"/>
  </r>
  <r>
    <x v="16"/>
    <x v="8"/>
    <n v="122111"/>
    <x v="10"/>
  </r>
  <r>
    <x v="16"/>
    <x v="9"/>
    <n v="135533"/>
    <x v="10"/>
  </r>
  <r>
    <x v="16"/>
    <x v="10"/>
    <n v="133927"/>
    <x v="10"/>
  </r>
  <r>
    <x v="16"/>
    <x v="11"/>
    <n v="130885"/>
    <x v="10"/>
  </r>
  <r>
    <x v="16"/>
    <x v="12"/>
    <n v="128930"/>
    <x v="10"/>
  </r>
  <r>
    <x v="16"/>
    <x v="13"/>
    <n v="146803"/>
    <x v="10"/>
  </r>
  <r>
    <x v="16"/>
    <x v="14"/>
    <n v="179677"/>
    <x v="10"/>
  </r>
  <r>
    <x v="16"/>
    <x v="15"/>
    <n v="215838"/>
    <x v="10"/>
  </r>
  <r>
    <x v="16"/>
    <x v="16"/>
    <n v="254892"/>
    <x v="10"/>
  </r>
  <r>
    <x v="16"/>
    <x v="17"/>
    <n v="295643"/>
    <x v="10"/>
  </r>
  <r>
    <x v="16"/>
    <x v="18"/>
    <n v="293429"/>
    <x v="10"/>
  </r>
  <r>
    <x v="16"/>
    <x v="19"/>
    <n v="318015"/>
    <x v="10"/>
  </r>
  <r>
    <x v="13"/>
    <x v="0"/>
    <n v="34793"/>
    <x v="10"/>
  </r>
  <r>
    <x v="13"/>
    <x v="1"/>
    <n v="33413"/>
    <x v="10"/>
  </r>
  <r>
    <x v="13"/>
    <x v="2"/>
    <n v="31396"/>
    <x v="10"/>
  </r>
  <r>
    <x v="13"/>
    <x v="3"/>
    <n v="38549"/>
    <x v="10"/>
  </r>
  <r>
    <x v="13"/>
    <x v="4"/>
    <n v="49900"/>
    <x v="10"/>
  </r>
  <r>
    <x v="13"/>
    <x v="5"/>
    <n v="47149"/>
    <x v="10"/>
  </r>
  <r>
    <x v="13"/>
    <x v="6"/>
    <n v="48444"/>
    <x v="10"/>
  </r>
  <r>
    <x v="13"/>
    <x v="7"/>
    <n v="50417"/>
    <x v="10"/>
  </r>
  <r>
    <x v="13"/>
    <x v="8"/>
    <n v="50495"/>
    <x v="10"/>
  </r>
  <r>
    <x v="13"/>
    <x v="9"/>
    <n v="53748"/>
    <x v="10"/>
  </r>
  <r>
    <x v="13"/>
    <x v="10"/>
    <n v="53886"/>
    <x v="10"/>
  </r>
  <r>
    <x v="13"/>
    <x v="11"/>
    <n v="59651"/>
    <x v="10"/>
  </r>
  <r>
    <x v="13"/>
    <x v="12"/>
    <n v="67657"/>
    <x v="10"/>
  </r>
  <r>
    <x v="13"/>
    <x v="13"/>
    <n v="73998"/>
    <x v="10"/>
  </r>
  <r>
    <x v="13"/>
    <x v="14"/>
    <n v="83809"/>
    <x v="10"/>
  </r>
  <r>
    <x v="13"/>
    <x v="15"/>
    <n v="105496"/>
    <x v="10"/>
  </r>
  <r>
    <x v="13"/>
    <x v="16"/>
    <n v="147798"/>
    <x v="10"/>
  </r>
  <r>
    <x v="13"/>
    <x v="17"/>
    <n v="162019"/>
    <x v="10"/>
  </r>
  <r>
    <x v="13"/>
    <x v="18"/>
    <n v="180124"/>
    <x v="10"/>
  </r>
  <r>
    <x v="13"/>
    <x v="19"/>
    <n v="209390"/>
    <x v="10"/>
  </r>
  <r>
    <x v="14"/>
    <x v="0"/>
    <n v="28324"/>
    <x v="10"/>
  </r>
  <r>
    <x v="14"/>
    <x v="1"/>
    <n v="33694"/>
    <x v="10"/>
  </r>
  <r>
    <x v="14"/>
    <x v="2"/>
    <n v="36592"/>
    <x v="10"/>
  </r>
  <r>
    <x v="14"/>
    <x v="3"/>
    <n v="65418"/>
    <x v="10"/>
  </r>
  <r>
    <x v="14"/>
    <x v="4"/>
    <n v="74604"/>
    <x v="10"/>
  </r>
  <r>
    <x v="14"/>
    <x v="5"/>
    <n v="90242"/>
    <x v="10"/>
  </r>
  <r>
    <x v="14"/>
    <x v="6"/>
    <n v="81205"/>
    <x v="10"/>
  </r>
  <r>
    <x v="14"/>
    <x v="7"/>
    <n v="77150"/>
    <x v="10"/>
  </r>
  <r>
    <x v="14"/>
    <x v="8"/>
    <n v="70181"/>
    <x v="10"/>
  </r>
  <r>
    <x v="14"/>
    <x v="9"/>
    <n v="62397"/>
    <x v="10"/>
  </r>
  <r>
    <x v="14"/>
    <x v="10"/>
    <n v="62897"/>
    <x v="10"/>
  </r>
  <r>
    <x v="14"/>
    <x v="11"/>
    <n v="69979"/>
    <x v="10"/>
  </r>
  <r>
    <x v="14"/>
    <x v="12"/>
    <n v="71853"/>
    <x v="10"/>
  </r>
  <r>
    <x v="14"/>
    <x v="13"/>
    <n v="86578"/>
    <x v="10"/>
  </r>
  <r>
    <x v="14"/>
    <x v="14"/>
    <n v="111524"/>
    <x v="10"/>
  </r>
  <r>
    <x v="14"/>
    <x v="15"/>
    <n v="119108"/>
    <x v="10"/>
  </r>
  <r>
    <x v="14"/>
    <x v="16"/>
    <n v="127435"/>
    <x v="10"/>
  </r>
  <r>
    <x v="14"/>
    <x v="17"/>
    <n v="142116"/>
    <x v="10"/>
  </r>
  <r>
    <x v="14"/>
    <x v="18"/>
    <n v="148476"/>
    <x v="10"/>
  </r>
  <r>
    <x v="14"/>
    <x v="19"/>
    <n v="170016"/>
    <x v="10"/>
  </r>
  <r>
    <x v="18"/>
    <x v="0"/>
    <n v="22199"/>
    <x v="10"/>
  </r>
  <r>
    <x v="18"/>
    <x v="1"/>
    <n v="22999"/>
    <x v="10"/>
  </r>
  <r>
    <x v="18"/>
    <x v="2"/>
    <n v="23739"/>
    <x v="10"/>
  </r>
  <r>
    <x v="18"/>
    <x v="3"/>
    <n v="33088"/>
    <x v="10"/>
  </r>
  <r>
    <x v="18"/>
    <x v="4"/>
    <n v="34554"/>
    <x v="10"/>
  </r>
  <r>
    <x v="18"/>
    <x v="5"/>
    <n v="43803"/>
    <x v="10"/>
  </r>
  <r>
    <x v="18"/>
    <x v="6"/>
    <n v="44798"/>
    <x v="10"/>
  </r>
  <r>
    <x v="18"/>
    <x v="7"/>
    <n v="52501"/>
    <x v="10"/>
  </r>
  <r>
    <x v="18"/>
    <x v="8"/>
    <n v="58734"/>
    <x v="10"/>
  </r>
  <r>
    <x v="18"/>
    <x v="9"/>
    <n v="62965"/>
    <x v="10"/>
  </r>
  <r>
    <x v="18"/>
    <x v="10"/>
    <n v="63653"/>
    <x v="10"/>
  </r>
  <r>
    <x v="18"/>
    <x v="11"/>
    <n v="73193"/>
    <x v="10"/>
  </r>
  <r>
    <x v="18"/>
    <x v="12"/>
    <n v="81873"/>
    <x v="10"/>
  </r>
  <r>
    <x v="18"/>
    <x v="13"/>
    <n v="97599"/>
    <x v="10"/>
  </r>
  <r>
    <x v="18"/>
    <x v="14"/>
    <n v="101834"/>
    <x v="10"/>
  </r>
  <r>
    <x v="18"/>
    <x v="15"/>
    <n v="97304"/>
    <x v="10"/>
  </r>
  <r>
    <x v="18"/>
    <x v="16"/>
    <n v="102532"/>
    <x v="10"/>
  </r>
  <r>
    <x v="18"/>
    <x v="17"/>
    <n v="103011"/>
    <x v="10"/>
  </r>
  <r>
    <x v="18"/>
    <x v="18"/>
    <n v="90666"/>
    <x v="10"/>
  </r>
  <r>
    <x v="18"/>
    <x v="19"/>
    <n v="84412"/>
    <x v="10"/>
  </r>
  <r>
    <x v="24"/>
    <x v="0"/>
    <n v="8131"/>
    <x v="10"/>
  </r>
  <r>
    <x v="24"/>
    <x v="1"/>
    <n v="10291"/>
    <x v="10"/>
  </r>
  <r>
    <x v="24"/>
    <x v="2"/>
    <n v="22004"/>
    <x v="10"/>
  </r>
  <r>
    <x v="24"/>
    <x v="3"/>
    <n v="44843"/>
    <x v="10"/>
  </r>
  <r>
    <x v="24"/>
    <x v="4"/>
    <n v="49560"/>
    <x v="10"/>
  </r>
  <r>
    <x v="24"/>
    <x v="5"/>
    <n v="56039"/>
    <x v="10"/>
  </r>
  <r>
    <x v="24"/>
    <x v="6"/>
    <n v="58163"/>
    <x v="10"/>
  </r>
  <r>
    <x v="24"/>
    <x v="7"/>
    <n v="46273"/>
    <x v="10"/>
  </r>
  <r>
    <x v="24"/>
    <x v="8"/>
    <n v="21138"/>
    <x v="10"/>
  </r>
  <r>
    <x v="24"/>
    <x v="9"/>
    <n v="15937"/>
    <x v="10"/>
  </r>
  <r>
    <x v="24"/>
    <x v="10"/>
    <n v="17723"/>
    <x v="10"/>
  </r>
  <r>
    <x v="24"/>
    <x v="11"/>
    <n v="17001"/>
    <x v="10"/>
  </r>
  <r>
    <x v="24"/>
    <x v="12"/>
    <n v="16992"/>
    <x v="10"/>
  </r>
  <r>
    <x v="24"/>
    <x v="13"/>
    <n v="16265"/>
    <x v="10"/>
  </r>
  <r>
    <x v="24"/>
    <x v="14"/>
    <n v="19304"/>
    <x v="10"/>
  </r>
  <r>
    <x v="24"/>
    <x v="15"/>
    <n v="19197"/>
    <x v="10"/>
  </r>
  <r>
    <x v="24"/>
    <x v="16"/>
    <n v="20835"/>
    <x v="10"/>
  </r>
  <r>
    <x v="24"/>
    <x v="17"/>
    <n v="22123"/>
    <x v="10"/>
  </r>
  <r>
    <x v="24"/>
    <x v="18"/>
    <n v="19846"/>
    <x v="10"/>
  </r>
  <r>
    <x v="24"/>
    <x v="19"/>
    <n v="22041"/>
    <x v="10"/>
  </r>
  <r>
    <x v="21"/>
    <x v="0"/>
    <n v="1512"/>
    <x v="10"/>
  </r>
  <r>
    <x v="21"/>
    <x v="1"/>
    <n v="2133"/>
    <x v="10"/>
  </r>
  <r>
    <x v="21"/>
    <x v="2"/>
    <n v="2328"/>
    <x v="10"/>
  </r>
  <r>
    <x v="21"/>
    <x v="3"/>
    <n v="5070"/>
    <x v="10"/>
  </r>
  <r>
    <x v="21"/>
    <x v="4"/>
    <n v="6551"/>
    <x v="10"/>
  </r>
  <r>
    <x v="21"/>
    <x v="5"/>
    <n v="7051"/>
    <x v="10"/>
  </r>
  <r>
    <x v="21"/>
    <x v="6"/>
    <n v="6245"/>
    <x v="10"/>
  </r>
  <r>
    <x v="21"/>
    <x v="7"/>
    <n v="5502"/>
    <x v="10"/>
  </r>
  <r>
    <x v="21"/>
    <x v="8"/>
    <n v="0"/>
    <x v="10"/>
  </r>
  <r>
    <x v="21"/>
    <x v="9"/>
    <n v="0"/>
    <x v="10"/>
  </r>
  <r>
    <x v="21"/>
    <x v="10"/>
    <n v="137016"/>
    <x v="10"/>
  </r>
  <r>
    <x v="21"/>
    <x v="11"/>
    <n v="153989"/>
    <x v="10"/>
  </r>
  <r>
    <x v="21"/>
    <x v="12"/>
    <n v="164287"/>
    <x v="10"/>
  </r>
  <r>
    <x v="21"/>
    <x v="13"/>
    <n v="189090"/>
    <x v="10"/>
  </r>
  <r>
    <x v="21"/>
    <x v="14"/>
    <n v="204484"/>
    <x v="10"/>
  </r>
  <r>
    <x v="21"/>
    <x v="15"/>
    <n v="207145"/>
    <x v="10"/>
  </r>
  <r>
    <x v="21"/>
    <x v="16"/>
    <n v="236743"/>
    <x v="10"/>
  </r>
  <r>
    <x v="21"/>
    <x v="17"/>
    <n v="251769"/>
    <x v="10"/>
  </r>
  <r>
    <x v="21"/>
    <x v="18"/>
    <n v="267344"/>
    <x v="10"/>
  </r>
  <r>
    <x v="21"/>
    <x v="19"/>
    <n v="281038"/>
    <x v="10"/>
  </r>
  <r>
    <x v="25"/>
    <x v="0"/>
    <n v="34061"/>
    <x v="10"/>
  </r>
  <r>
    <x v="25"/>
    <x v="1"/>
    <n v="39344"/>
    <x v="10"/>
  </r>
  <r>
    <x v="25"/>
    <x v="2"/>
    <n v="43182"/>
    <x v="10"/>
  </r>
  <r>
    <x v="25"/>
    <x v="3"/>
    <n v="53169"/>
    <x v="10"/>
  </r>
  <r>
    <x v="25"/>
    <x v="4"/>
    <n v="77173"/>
    <x v="10"/>
  </r>
  <r>
    <x v="25"/>
    <x v="5"/>
    <n v="87218"/>
    <x v="10"/>
  </r>
  <r>
    <x v="25"/>
    <x v="6"/>
    <n v="85175"/>
    <x v="10"/>
  </r>
  <r>
    <x v="25"/>
    <x v="7"/>
    <n v="103248"/>
    <x v="10"/>
  </r>
  <r>
    <x v="25"/>
    <x v="8"/>
    <n v="109367"/>
    <x v="10"/>
  </r>
  <r>
    <x v="25"/>
    <x v="9"/>
    <n v="112813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465520"/>
    <x v="10"/>
  </r>
  <r>
    <x v="22"/>
    <x v="1"/>
    <n v="515455"/>
    <x v="10"/>
  </r>
  <r>
    <x v="22"/>
    <x v="2"/>
    <n v="533622"/>
    <x v="10"/>
  </r>
  <r>
    <x v="22"/>
    <x v="3"/>
    <n v="702117"/>
    <x v="10"/>
  </r>
  <r>
    <x v="22"/>
    <x v="4"/>
    <n v="822635"/>
    <x v="10"/>
  </r>
  <r>
    <x v="22"/>
    <x v="5"/>
    <n v="956135"/>
    <x v="10"/>
  </r>
  <r>
    <x v="22"/>
    <x v="6"/>
    <n v="992272"/>
    <x v="10"/>
  </r>
  <r>
    <x v="22"/>
    <x v="7"/>
    <n v="1066983"/>
    <x v="10"/>
  </r>
  <r>
    <x v="22"/>
    <x v="8"/>
    <n v="1116389"/>
    <x v="10"/>
  </r>
  <r>
    <x v="22"/>
    <x v="9"/>
    <n v="1165479"/>
    <x v="10"/>
  </r>
  <r>
    <x v="22"/>
    <x v="10"/>
    <n v="1253260"/>
    <x v="10"/>
  </r>
  <r>
    <x v="22"/>
    <x v="11"/>
    <n v="1360245"/>
    <x v="10"/>
  </r>
  <r>
    <x v="22"/>
    <x v="12"/>
    <n v="1435853"/>
    <x v="10"/>
  </r>
  <r>
    <x v="22"/>
    <x v="13"/>
    <n v="1559431"/>
    <x v="10"/>
  </r>
  <r>
    <x v="22"/>
    <x v="14"/>
    <n v="1565318"/>
    <x v="10"/>
  </r>
  <r>
    <x v="22"/>
    <x v="15"/>
    <n v="1614976"/>
    <x v="10"/>
  </r>
  <r>
    <x v="22"/>
    <x v="16"/>
    <n v="1767422"/>
    <x v="10"/>
  </r>
  <r>
    <x v="22"/>
    <x v="17"/>
    <n v="1865821"/>
    <x v="10"/>
  </r>
  <r>
    <x v="22"/>
    <x v="18"/>
    <n v="1846274"/>
    <x v="10"/>
  </r>
  <r>
    <x v="22"/>
    <x v="19"/>
    <n v="185581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72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37"/>
    <x v="1"/>
  </r>
  <r>
    <x v="17"/>
    <x v="9"/>
    <n v="0"/>
    <x v="1"/>
  </r>
  <r>
    <x v="17"/>
    <x v="10"/>
    <n v="49"/>
    <x v="1"/>
  </r>
  <r>
    <x v="17"/>
    <x v="11"/>
    <n v="79"/>
    <x v="1"/>
  </r>
  <r>
    <x v="17"/>
    <x v="12"/>
    <n v="78"/>
    <x v="1"/>
  </r>
  <r>
    <x v="17"/>
    <x v="13"/>
    <n v="121"/>
    <x v="1"/>
  </r>
  <r>
    <x v="17"/>
    <x v="14"/>
    <n v="618"/>
    <x v="1"/>
  </r>
  <r>
    <x v="17"/>
    <x v="15"/>
    <n v="1603"/>
    <x v="1"/>
  </r>
  <r>
    <x v="17"/>
    <x v="16"/>
    <n v="1938"/>
    <x v="1"/>
  </r>
  <r>
    <x v="17"/>
    <x v="17"/>
    <n v="1419"/>
    <x v="1"/>
  </r>
  <r>
    <x v="17"/>
    <x v="18"/>
    <n v="1177"/>
    <x v="1"/>
  </r>
  <r>
    <x v="17"/>
    <x v="19"/>
    <n v="1137"/>
    <x v="1"/>
  </r>
  <r>
    <x v="12"/>
    <x v="8"/>
    <n v="98"/>
    <x v="1"/>
  </r>
  <r>
    <x v="12"/>
    <x v="9"/>
    <n v="40"/>
    <x v="1"/>
  </r>
  <r>
    <x v="12"/>
    <x v="10"/>
    <n v="40"/>
    <x v="1"/>
  </r>
  <r>
    <x v="12"/>
    <x v="11"/>
    <n v="0"/>
    <x v="1"/>
  </r>
  <r>
    <x v="12"/>
    <x v="12"/>
    <n v="0"/>
    <x v="1"/>
  </r>
  <r>
    <x v="12"/>
    <x v="13"/>
    <n v="0"/>
    <x v="1"/>
  </r>
  <r>
    <x v="12"/>
    <x v="14"/>
    <n v="0"/>
    <x v="1"/>
  </r>
  <r>
    <x v="12"/>
    <x v="15"/>
    <n v="0"/>
    <x v="1"/>
  </r>
  <r>
    <x v="12"/>
    <x v="16"/>
    <n v="0"/>
    <x v="1"/>
  </r>
  <r>
    <x v="12"/>
    <x v="17"/>
    <n v="0"/>
    <x v="1"/>
  </r>
  <r>
    <x v="12"/>
    <x v="18"/>
    <n v="40"/>
    <x v="1"/>
  </r>
  <r>
    <x v="12"/>
    <x v="19"/>
    <n v="42"/>
    <x v="1"/>
  </r>
  <r>
    <x v="16"/>
    <x v="8"/>
    <n v="417"/>
    <x v="1"/>
  </r>
  <r>
    <x v="16"/>
    <x v="9"/>
    <n v="388"/>
    <x v="1"/>
  </r>
  <r>
    <x v="16"/>
    <x v="10"/>
    <n v="272"/>
    <x v="1"/>
  </r>
  <r>
    <x v="16"/>
    <x v="11"/>
    <n v="258"/>
    <x v="1"/>
  </r>
  <r>
    <x v="16"/>
    <x v="12"/>
    <n v="229"/>
    <x v="1"/>
  </r>
  <r>
    <x v="16"/>
    <x v="13"/>
    <n v="533"/>
    <x v="1"/>
  </r>
  <r>
    <x v="16"/>
    <x v="14"/>
    <n v="469"/>
    <x v="1"/>
  </r>
  <r>
    <x v="16"/>
    <x v="15"/>
    <n v="430"/>
    <x v="1"/>
  </r>
  <r>
    <x v="16"/>
    <x v="16"/>
    <n v="1096"/>
    <x v="1"/>
  </r>
  <r>
    <x v="16"/>
    <x v="17"/>
    <n v="9"/>
    <x v="1"/>
  </r>
  <r>
    <x v="16"/>
    <x v="18"/>
    <n v="220"/>
    <x v="1"/>
  </r>
  <r>
    <x v="16"/>
    <x v="19"/>
    <n v="258"/>
    <x v="1"/>
  </r>
  <r>
    <x v="24"/>
    <x v="8"/>
    <n v="32"/>
    <x v="1"/>
  </r>
  <r>
    <x v="24"/>
    <x v="9"/>
    <n v="27"/>
    <x v="1"/>
  </r>
  <r>
    <x v="24"/>
    <x v="10"/>
    <n v="27"/>
    <x v="1"/>
  </r>
  <r>
    <x v="24"/>
    <x v="11"/>
    <n v="0"/>
    <x v="1"/>
  </r>
  <r>
    <x v="24"/>
    <x v="12"/>
    <n v="25"/>
    <x v="1"/>
  </r>
  <r>
    <x v="24"/>
    <x v="13"/>
    <n v="21"/>
    <x v="1"/>
  </r>
  <r>
    <x v="24"/>
    <x v="14"/>
    <n v="12"/>
    <x v="1"/>
  </r>
  <r>
    <x v="24"/>
    <x v="15"/>
    <n v="11"/>
    <x v="1"/>
  </r>
  <r>
    <x v="24"/>
    <x v="16"/>
    <n v="10"/>
    <x v="1"/>
  </r>
  <r>
    <x v="24"/>
    <x v="17"/>
    <n v="10"/>
    <x v="1"/>
  </r>
  <r>
    <x v="24"/>
    <x v="18"/>
    <n v="10"/>
    <x v="1"/>
  </r>
  <r>
    <x v="24"/>
    <x v="19"/>
    <n v="10"/>
    <x v="1"/>
  </r>
  <r>
    <x v="18"/>
    <x v="8"/>
    <n v="123"/>
    <x v="1"/>
  </r>
  <r>
    <x v="18"/>
    <x v="9"/>
    <n v="86"/>
    <x v="1"/>
  </r>
  <r>
    <x v="18"/>
    <x v="10"/>
    <n v="191"/>
    <x v="1"/>
  </r>
  <r>
    <x v="18"/>
    <x v="11"/>
    <n v="145"/>
    <x v="1"/>
  </r>
  <r>
    <x v="18"/>
    <x v="12"/>
    <n v="148"/>
    <x v="1"/>
  </r>
  <r>
    <x v="18"/>
    <x v="13"/>
    <n v="142"/>
    <x v="1"/>
  </r>
  <r>
    <x v="18"/>
    <x v="14"/>
    <n v="201"/>
    <x v="1"/>
  </r>
  <r>
    <x v="18"/>
    <x v="15"/>
    <n v="222"/>
    <x v="1"/>
  </r>
  <r>
    <x v="18"/>
    <x v="16"/>
    <n v="494"/>
    <x v="1"/>
  </r>
  <r>
    <x v="18"/>
    <x v="17"/>
    <n v="475"/>
    <x v="1"/>
  </r>
  <r>
    <x v="18"/>
    <x v="18"/>
    <n v="392"/>
    <x v="1"/>
  </r>
  <r>
    <x v="18"/>
    <x v="19"/>
    <n v="850"/>
    <x v="1"/>
  </r>
  <r>
    <x v="0"/>
    <x v="8"/>
    <n v="630"/>
    <x v="1"/>
  </r>
  <r>
    <x v="0"/>
    <x v="9"/>
    <n v="710"/>
    <x v="1"/>
  </r>
  <r>
    <x v="0"/>
    <x v="10"/>
    <n v="701"/>
    <x v="1"/>
  </r>
  <r>
    <x v="0"/>
    <x v="11"/>
    <n v="490"/>
    <x v="1"/>
  </r>
  <r>
    <x v="0"/>
    <x v="12"/>
    <n v="429"/>
    <x v="1"/>
  </r>
  <r>
    <x v="0"/>
    <x v="13"/>
    <n v="420"/>
    <x v="1"/>
  </r>
  <r>
    <x v="0"/>
    <x v="14"/>
    <n v="121"/>
    <x v="1"/>
  </r>
  <r>
    <x v="0"/>
    <x v="15"/>
    <n v="191"/>
    <x v="1"/>
  </r>
  <r>
    <x v="0"/>
    <x v="16"/>
    <n v="45"/>
    <x v="1"/>
  </r>
  <r>
    <x v="0"/>
    <x v="17"/>
    <n v="179"/>
    <x v="1"/>
  </r>
  <r>
    <x v="0"/>
    <x v="18"/>
    <n v="220"/>
    <x v="1"/>
  </r>
  <r>
    <x v="0"/>
    <x v="19"/>
    <n v="321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0"/>
    <x v="1"/>
  </r>
  <r>
    <x v="25"/>
    <x v="18"/>
    <n v="0"/>
    <x v="1"/>
  </r>
  <r>
    <x v="25"/>
    <x v="19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49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932"/>
    <x v="1"/>
  </r>
  <r>
    <x v="15"/>
    <x v="9"/>
    <n v="1315"/>
    <x v="1"/>
  </r>
  <r>
    <x v="15"/>
    <x v="10"/>
    <n v="1983"/>
    <x v="1"/>
  </r>
  <r>
    <x v="15"/>
    <x v="11"/>
    <n v="3149"/>
    <x v="1"/>
  </r>
  <r>
    <x v="15"/>
    <x v="12"/>
    <n v="3113"/>
    <x v="1"/>
  </r>
  <r>
    <x v="15"/>
    <x v="13"/>
    <n v="4869"/>
    <x v="1"/>
  </r>
  <r>
    <x v="15"/>
    <x v="14"/>
    <n v="5092"/>
    <x v="1"/>
  </r>
  <r>
    <x v="15"/>
    <x v="15"/>
    <n v="5567"/>
    <x v="1"/>
  </r>
  <r>
    <x v="15"/>
    <x v="16"/>
    <n v="7836"/>
    <x v="1"/>
  </r>
  <r>
    <x v="15"/>
    <x v="17"/>
    <n v="8154"/>
    <x v="1"/>
  </r>
  <r>
    <x v="15"/>
    <x v="18"/>
    <n v="8178"/>
    <x v="1"/>
  </r>
  <r>
    <x v="15"/>
    <x v="19"/>
    <n v="7095"/>
    <x v="1"/>
  </r>
  <r>
    <x v="14"/>
    <x v="8"/>
    <n v="0"/>
    <x v="1"/>
  </r>
  <r>
    <x v="14"/>
    <x v="9"/>
    <n v="0"/>
    <x v="1"/>
  </r>
  <r>
    <x v="14"/>
    <x v="10"/>
    <n v="0"/>
    <x v="1"/>
  </r>
  <r>
    <x v="14"/>
    <x v="11"/>
    <n v="0"/>
    <x v="1"/>
  </r>
  <r>
    <x v="14"/>
    <x v="12"/>
    <n v="0"/>
    <x v="1"/>
  </r>
  <r>
    <x v="14"/>
    <x v="13"/>
    <n v="0"/>
    <x v="1"/>
  </r>
  <r>
    <x v="14"/>
    <x v="14"/>
    <n v="0"/>
    <x v="1"/>
  </r>
  <r>
    <x v="14"/>
    <x v="15"/>
    <n v="0"/>
    <x v="1"/>
  </r>
  <r>
    <x v="14"/>
    <x v="16"/>
    <n v="0"/>
    <x v="1"/>
  </r>
  <r>
    <x v="14"/>
    <x v="17"/>
    <n v="0"/>
    <x v="1"/>
  </r>
  <r>
    <x v="14"/>
    <x v="18"/>
    <n v="0"/>
    <x v="1"/>
  </r>
  <r>
    <x v="14"/>
    <x v="19"/>
    <n v="20"/>
    <x v="1"/>
  </r>
  <r>
    <x v="27"/>
    <x v="8"/>
    <n v="43"/>
    <x v="1"/>
  </r>
  <r>
    <x v="27"/>
    <x v="9"/>
    <n v="3"/>
    <x v="1"/>
  </r>
  <r>
    <x v="27"/>
    <x v="10"/>
    <n v="25"/>
    <x v="1"/>
  </r>
  <r>
    <x v="27"/>
    <x v="11"/>
    <n v="25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957"/>
    <x v="1"/>
  </r>
  <r>
    <x v="1"/>
    <x v="9"/>
    <n v="2055"/>
    <x v="1"/>
  </r>
  <r>
    <x v="1"/>
    <x v="10"/>
    <n v="2246"/>
    <x v="1"/>
  </r>
  <r>
    <x v="1"/>
    <x v="11"/>
    <n v="2098"/>
    <x v="1"/>
  </r>
  <r>
    <x v="1"/>
    <x v="12"/>
    <n v="3529"/>
    <x v="1"/>
  </r>
  <r>
    <x v="1"/>
    <x v="13"/>
    <n v="4688"/>
    <x v="1"/>
  </r>
  <r>
    <x v="1"/>
    <x v="14"/>
    <n v="5201"/>
    <x v="1"/>
  </r>
  <r>
    <x v="1"/>
    <x v="15"/>
    <n v="6046"/>
    <x v="1"/>
  </r>
  <r>
    <x v="1"/>
    <x v="16"/>
    <n v="7253"/>
    <x v="1"/>
  </r>
  <r>
    <x v="1"/>
    <x v="17"/>
    <n v="8569"/>
    <x v="1"/>
  </r>
  <r>
    <x v="1"/>
    <x v="18"/>
    <n v="10310"/>
    <x v="1"/>
  </r>
  <r>
    <x v="1"/>
    <x v="19"/>
    <n v="11737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61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367"/>
    <x v="1"/>
  </r>
  <r>
    <x v="13"/>
    <x v="9"/>
    <n v="365"/>
    <x v="1"/>
  </r>
  <r>
    <x v="13"/>
    <x v="10"/>
    <n v="364"/>
    <x v="1"/>
  </r>
  <r>
    <x v="13"/>
    <x v="11"/>
    <n v="289"/>
    <x v="1"/>
  </r>
  <r>
    <x v="13"/>
    <x v="12"/>
    <n v="40"/>
    <x v="1"/>
  </r>
  <r>
    <x v="13"/>
    <x v="13"/>
    <n v="79"/>
    <x v="1"/>
  </r>
  <r>
    <x v="13"/>
    <x v="14"/>
    <n v="31"/>
    <x v="1"/>
  </r>
  <r>
    <x v="13"/>
    <x v="15"/>
    <n v="121"/>
    <x v="1"/>
  </r>
  <r>
    <x v="13"/>
    <x v="16"/>
    <n v="139"/>
    <x v="1"/>
  </r>
  <r>
    <x v="13"/>
    <x v="17"/>
    <n v="49"/>
    <x v="1"/>
  </r>
  <r>
    <x v="13"/>
    <x v="18"/>
    <n v="77"/>
    <x v="1"/>
  </r>
  <r>
    <x v="13"/>
    <x v="19"/>
    <n v="71"/>
    <x v="1"/>
  </r>
  <r>
    <x v="21"/>
    <x v="8"/>
    <n v="61"/>
    <x v="1"/>
  </r>
  <r>
    <x v="21"/>
    <x v="9"/>
    <n v="77"/>
    <x v="1"/>
  </r>
  <r>
    <x v="21"/>
    <x v="10"/>
    <n v="115"/>
    <x v="1"/>
  </r>
  <r>
    <x v="21"/>
    <x v="11"/>
    <n v="35"/>
    <x v="1"/>
  </r>
  <r>
    <x v="21"/>
    <x v="12"/>
    <n v="126"/>
    <x v="1"/>
  </r>
  <r>
    <x v="21"/>
    <x v="13"/>
    <n v="98"/>
    <x v="1"/>
  </r>
  <r>
    <x v="21"/>
    <x v="14"/>
    <n v="194"/>
    <x v="1"/>
  </r>
  <r>
    <x v="21"/>
    <x v="15"/>
    <n v="1120"/>
    <x v="1"/>
  </r>
  <r>
    <x v="21"/>
    <x v="16"/>
    <n v="416"/>
    <x v="1"/>
  </r>
  <r>
    <x v="21"/>
    <x v="17"/>
    <n v="392"/>
    <x v="1"/>
  </r>
  <r>
    <x v="21"/>
    <x v="18"/>
    <n v="788"/>
    <x v="1"/>
  </r>
  <r>
    <x v="21"/>
    <x v="19"/>
    <n v="885"/>
    <x v="1"/>
  </r>
  <r>
    <x v="28"/>
    <x v="8"/>
    <n v="0"/>
    <x v="1"/>
  </r>
  <r>
    <x v="28"/>
    <x v="9"/>
    <n v="0"/>
    <x v="1"/>
  </r>
  <r>
    <x v="28"/>
    <x v="10"/>
    <n v="6013"/>
    <x v="1"/>
  </r>
  <r>
    <x v="28"/>
    <x v="11"/>
    <n v="6678"/>
    <x v="1"/>
  </r>
  <r>
    <x v="28"/>
    <x v="12"/>
    <n v="7717"/>
    <x v="1"/>
  </r>
  <r>
    <x v="28"/>
    <x v="13"/>
    <n v="10971"/>
    <x v="1"/>
  </r>
  <r>
    <x v="28"/>
    <x v="14"/>
    <n v="11939"/>
    <x v="1"/>
  </r>
  <r>
    <x v="28"/>
    <x v="15"/>
    <n v="15311"/>
    <x v="1"/>
  </r>
  <r>
    <x v="28"/>
    <x v="16"/>
    <n v="19227"/>
    <x v="1"/>
  </r>
  <r>
    <x v="28"/>
    <x v="17"/>
    <n v="19256"/>
    <x v="1"/>
  </r>
  <r>
    <x v="28"/>
    <x v="18"/>
    <n v="21412"/>
    <x v="1"/>
  </r>
  <r>
    <x v="28"/>
    <x v="19"/>
    <n v="22426"/>
    <x v="1"/>
  </r>
  <r>
    <x v="29"/>
    <x v="8"/>
    <n v="980"/>
    <x v="1"/>
  </r>
  <r>
    <x v="29"/>
    <x v="9"/>
    <n v="1156"/>
    <x v="1"/>
  </r>
  <r>
    <x v="29"/>
    <x v="10"/>
    <n v="1600"/>
    <x v="1"/>
  </r>
  <r>
    <x v="29"/>
    <x v="11"/>
    <n v="2163"/>
    <x v="1"/>
  </r>
  <r>
    <x v="29"/>
    <x v="12"/>
    <n v="2312"/>
    <x v="1"/>
  </r>
  <r>
    <x v="29"/>
    <x v="13"/>
    <n v="2906"/>
    <x v="1"/>
  </r>
  <r>
    <x v="29"/>
    <x v="14"/>
    <n v="3586"/>
    <x v="1"/>
  </r>
  <r>
    <x v="29"/>
    <x v="15"/>
    <n v="4830"/>
    <x v="1"/>
  </r>
  <r>
    <x v="29"/>
    <x v="16"/>
    <n v="5148"/>
    <x v="1"/>
  </r>
  <r>
    <x v="29"/>
    <x v="17"/>
    <n v="6251"/>
    <x v="1"/>
  </r>
  <r>
    <x v="29"/>
    <x v="18"/>
    <n v="7290"/>
    <x v="1"/>
  </r>
  <r>
    <x v="29"/>
    <x v="19"/>
    <n v="8635"/>
    <x v="1"/>
  </r>
  <r>
    <x v="30"/>
    <x v="8"/>
    <n v="50"/>
    <x v="1"/>
  </r>
  <r>
    <x v="30"/>
    <x v="9"/>
    <n v="0"/>
    <x v="1"/>
  </r>
  <r>
    <x v="30"/>
    <x v="10"/>
    <n v="0"/>
    <x v="1"/>
  </r>
  <r>
    <x v="30"/>
    <x v="11"/>
    <n v="0"/>
    <x v="1"/>
  </r>
  <r>
    <x v="30"/>
    <x v="12"/>
    <n v="0"/>
    <x v="1"/>
  </r>
  <r>
    <x v="30"/>
    <x v="13"/>
    <n v="0"/>
    <x v="1"/>
  </r>
  <r>
    <x v="30"/>
    <x v="14"/>
    <n v="0"/>
    <x v="1"/>
  </r>
  <r>
    <x v="30"/>
    <x v="15"/>
    <n v="0"/>
    <x v="1"/>
  </r>
  <r>
    <x v="30"/>
    <x v="16"/>
    <n v="0"/>
    <x v="1"/>
  </r>
  <r>
    <x v="30"/>
    <x v="17"/>
    <n v="0"/>
    <x v="1"/>
  </r>
  <r>
    <x v="30"/>
    <x v="18"/>
    <n v="0"/>
    <x v="1"/>
  </r>
  <r>
    <x v="30"/>
    <x v="19"/>
    <n v="0"/>
    <x v="1"/>
  </r>
  <r>
    <x v="22"/>
    <x v="8"/>
    <n v="5727"/>
    <x v="1"/>
  </r>
  <r>
    <x v="22"/>
    <x v="9"/>
    <n v="6254"/>
    <x v="1"/>
  </r>
  <r>
    <x v="22"/>
    <x v="10"/>
    <n v="7613"/>
    <x v="1"/>
  </r>
  <r>
    <x v="22"/>
    <x v="11"/>
    <n v="8841"/>
    <x v="1"/>
  </r>
  <r>
    <x v="22"/>
    <x v="12"/>
    <n v="10029"/>
    <x v="1"/>
  </r>
  <r>
    <x v="22"/>
    <x v="13"/>
    <n v="13877"/>
    <x v="1"/>
  </r>
  <r>
    <x v="22"/>
    <x v="14"/>
    <n v="15525"/>
    <x v="1"/>
  </r>
  <r>
    <x v="22"/>
    <x v="15"/>
    <n v="20141"/>
    <x v="1"/>
  </r>
  <r>
    <x v="22"/>
    <x v="16"/>
    <n v="24375"/>
    <x v="1"/>
  </r>
  <r>
    <x v="22"/>
    <x v="17"/>
    <n v="25507"/>
    <x v="1"/>
  </r>
  <r>
    <x v="22"/>
    <x v="18"/>
    <n v="28702"/>
    <x v="1"/>
  </r>
  <r>
    <x v="22"/>
    <x v="19"/>
    <n v="31061"/>
    <x v="1"/>
  </r>
  <r>
    <x v="1"/>
    <x v="0"/>
    <n v="24834"/>
    <x v="2"/>
  </r>
  <r>
    <x v="1"/>
    <x v="1"/>
    <n v="20169"/>
    <x v="2"/>
  </r>
  <r>
    <x v="1"/>
    <x v="2"/>
    <n v="23793"/>
    <x v="2"/>
  </r>
  <r>
    <x v="1"/>
    <x v="3"/>
    <n v="24049"/>
    <x v="2"/>
  </r>
  <r>
    <x v="1"/>
    <x v="4"/>
    <n v="21413"/>
    <x v="2"/>
  </r>
  <r>
    <x v="1"/>
    <x v="5"/>
    <n v="19489"/>
    <x v="2"/>
  </r>
  <r>
    <x v="1"/>
    <x v="6"/>
    <n v="22193"/>
    <x v="2"/>
  </r>
  <r>
    <x v="1"/>
    <x v="7"/>
    <n v="22278"/>
    <x v="2"/>
  </r>
  <r>
    <x v="1"/>
    <x v="8"/>
    <n v="25577"/>
    <x v="2"/>
  </r>
  <r>
    <x v="1"/>
    <x v="9"/>
    <n v="28167"/>
    <x v="2"/>
  </r>
  <r>
    <x v="1"/>
    <x v="10"/>
    <n v="30690"/>
    <x v="2"/>
  </r>
  <r>
    <x v="1"/>
    <x v="11"/>
    <n v="33317"/>
    <x v="2"/>
  </r>
  <r>
    <x v="1"/>
    <x v="12"/>
    <n v="38083"/>
    <x v="2"/>
  </r>
  <r>
    <x v="1"/>
    <x v="13"/>
    <n v="43281"/>
    <x v="2"/>
  </r>
  <r>
    <x v="1"/>
    <x v="14"/>
    <n v="48490"/>
    <x v="2"/>
  </r>
  <r>
    <x v="1"/>
    <x v="15"/>
    <n v="61740"/>
    <x v="2"/>
  </r>
  <r>
    <x v="1"/>
    <x v="16"/>
    <n v="71641"/>
    <x v="2"/>
  </r>
  <r>
    <x v="1"/>
    <x v="17"/>
    <n v="76963"/>
    <x v="2"/>
  </r>
  <r>
    <x v="1"/>
    <x v="18"/>
    <n v="69764"/>
    <x v="2"/>
  </r>
  <r>
    <x v="1"/>
    <x v="19"/>
    <n v="75879"/>
    <x v="2"/>
  </r>
  <r>
    <x v="0"/>
    <x v="0"/>
    <n v="5978"/>
    <x v="2"/>
  </r>
  <r>
    <x v="0"/>
    <x v="1"/>
    <n v="6173"/>
    <x v="2"/>
  </r>
  <r>
    <x v="0"/>
    <x v="2"/>
    <n v="5359"/>
    <x v="2"/>
  </r>
  <r>
    <x v="0"/>
    <x v="3"/>
    <n v="5000"/>
    <x v="2"/>
  </r>
  <r>
    <x v="0"/>
    <x v="4"/>
    <n v="3382"/>
    <x v="2"/>
  </r>
  <r>
    <x v="0"/>
    <x v="5"/>
    <n v="2813"/>
    <x v="2"/>
  </r>
  <r>
    <x v="0"/>
    <x v="6"/>
    <n v="6219"/>
    <x v="2"/>
  </r>
  <r>
    <x v="0"/>
    <x v="7"/>
    <n v="6204"/>
    <x v="2"/>
  </r>
  <r>
    <x v="0"/>
    <x v="8"/>
    <n v="7038"/>
    <x v="2"/>
  </r>
  <r>
    <x v="0"/>
    <x v="9"/>
    <n v="4515"/>
    <x v="2"/>
  </r>
  <r>
    <x v="0"/>
    <x v="10"/>
    <n v="3208"/>
    <x v="2"/>
  </r>
  <r>
    <x v="0"/>
    <x v="11"/>
    <n v="3943"/>
    <x v="2"/>
  </r>
  <r>
    <x v="0"/>
    <x v="12"/>
    <n v="5297"/>
    <x v="2"/>
  </r>
  <r>
    <x v="0"/>
    <x v="13"/>
    <n v="6504"/>
    <x v="2"/>
  </r>
  <r>
    <x v="0"/>
    <x v="14"/>
    <n v="4839"/>
    <x v="2"/>
  </r>
  <r>
    <x v="0"/>
    <x v="15"/>
    <n v="5003"/>
    <x v="2"/>
  </r>
  <r>
    <x v="0"/>
    <x v="16"/>
    <n v="3204"/>
    <x v="2"/>
  </r>
  <r>
    <x v="0"/>
    <x v="17"/>
    <n v="4300"/>
    <x v="2"/>
  </r>
  <r>
    <x v="0"/>
    <x v="18"/>
    <n v="5970"/>
    <x v="2"/>
  </r>
  <r>
    <x v="0"/>
    <x v="19"/>
    <n v="6347"/>
    <x v="2"/>
  </r>
  <r>
    <x v="12"/>
    <x v="0"/>
    <n v="5957"/>
    <x v="2"/>
  </r>
  <r>
    <x v="12"/>
    <x v="1"/>
    <n v="6857"/>
    <x v="2"/>
  </r>
  <r>
    <x v="12"/>
    <x v="2"/>
    <n v="6672"/>
    <x v="2"/>
  </r>
  <r>
    <x v="12"/>
    <x v="3"/>
    <n v="5072"/>
    <x v="2"/>
  </r>
  <r>
    <x v="12"/>
    <x v="4"/>
    <n v="3991"/>
    <x v="2"/>
  </r>
  <r>
    <x v="12"/>
    <x v="5"/>
    <n v="3486"/>
    <x v="2"/>
  </r>
  <r>
    <x v="12"/>
    <x v="6"/>
    <n v="4424"/>
    <x v="2"/>
  </r>
  <r>
    <x v="12"/>
    <x v="7"/>
    <n v="4669"/>
    <x v="2"/>
  </r>
  <r>
    <x v="12"/>
    <x v="8"/>
    <n v="3929"/>
    <x v="2"/>
  </r>
  <r>
    <x v="12"/>
    <x v="9"/>
    <n v="3638"/>
    <x v="2"/>
  </r>
  <r>
    <x v="12"/>
    <x v="10"/>
    <n v="3157"/>
    <x v="2"/>
  </r>
  <r>
    <x v="12"/>
    <x v="11"/>
    <n v="2252"/>
    <x v="2"/>
  </r>
  <r>
    <x v="12"/>
    <x v="12"/>
    <n v="2030"/>
    <x v="2"/>
  </r>
  <r>
    <x v="12"/>
    <x v="13"/>
    <n v="2368"/>
    <x v="2"/>
  </r>
  <r>
    <x v="12"/>
    <x v="14"/>
    <n v="1850"/>
    <x v="2"/>
  </r>
  <r>
    <x v="12"/>
    <x v="15"/>
    <n v="2685"/>
    <x v="2"/>
  </r>
  <r>
    <x v="12"/>
    <x v="16"/>
    <n v="2092"/>
    <x v="2"/>
  </r>
  <r>
    <x v="12"/>
    <x v="17"/>
    <n v="1432"/>
    <x v="2"/>
  </r>
  <r>
    <x v="12"/>
    <x v="18"/>
    <n v="985"/>
    <x v="2"/>
  </r>
  <r>
    <x v="12"/>
    <x v="19"/>
    <n v="1459"/>
    <x v="2"/>
  </r>
  <r>
    <x v="16"/>
    <x v="0"/>
    <n v="15372"/>
    <x v="2"/>
  </r>
  <r>
    <x v="16"/>
    <x v="1"/>
    <n v="14003"/>
    <x v="2"/>
  </r>
  <r>
    <x v="16"/>
    <x v="2"/>
    <n v="15387"/>
    <x v="2"/>
  </r>
  <r>
    <x v="16"/>
    <x v="3"/>
    <n v="12088"/>
    <x v="2"/>
  </r>
  <r>
    <x v="16"/>
    <x v="4"/>
    <n v="9322"/>
    <x v="2"/>
  </r>
  <r>
    <x v="16"/>
    <x v="5"/>
    <n v="7442"/>
    <x v="2"/>
  </r>
  <r>
    <x v="16"/>
    <x v="6"/>
    <n v="6624"/>
    <x v="2"/>
  </r>
  <r>
    <x v="16"/>
    <x v="7"/>
    <n v="6313"/>
    <x v="2"/>
  </r>
  <r>
    <x v="16"/>
    <x v="8"/>
    <n v="8005"/>
    <x v="2"/>
  </r>
  <r>
    <x v="16"/>
    <x v="9"/>
    <n v="5482"/>
    <x v="2"/>
  </r>
  <r>
    <x v="16"/>
    <x v="10"/>
    <n v="4462"/>
    <x v="2"/>
  </r>
  <r>
    <x v="16"/>
    <x v="11"/>
    <n v="3609"/>
    <x v="2"/>
  </r>
  <r>
    <x v="16"/>
    <x v="12"/>
    <n v="3807"/>
    <x v="2"/>
  </r>
  <r>
    <x v="16"/>
    <x v="13"/>
    <n v="3274"/>
    <x v="2"/>
  </r>
  <r>
    <x v="16"/>
    <x v="14"/>
    <n v="5737"/>
    <x v="2"/>
  </r>
  <r>
    <x v="16"/>
    <x v="15"/>
    <n v="7287"/>
    <x v="2"/>
  </r>
  <r>
    <x v="16"/>
    <x v="16"/>
    <n v="5510"/>
    <x v="2"/>
  </r>
  <r>
    <x v="16"/>
    <x v="17"/>
    <n v="7105"/>
    <x v="2"/>
  </r>
  <r>
    <x v="16"/>
    <x v="18"/>
    <n v="8652"/>
    <x v="2"/>
  </r>
  <r>
    <x v="16"/>
    <x v="19"/>
    <n v="8634"/>
    <x v="2"/>
  </r>
  <r>
    <x v="13"/>
    <x v="0"/>
    <n v="2911"/>
    <x v="2"/>
  </r>
  <r>
    <x v="13"/>
    <x v="1"/>
    <n v="3201"/>
    <x v="2"/>
  </r>
  <r>
    <x v="13"/>
    <x v="2"/>
    <n v="3429"/>
    <x v="2"/>
  </r>
  <r>
    <x v="13"/>
    <x v="3"/>
    <n v="1629"/>
    <x v="2"/>
  </r>
  <r>
    <x v="13"/>
    <x v="4"/>
    <n v="1829"/>
    <x v="2"/>
  </r>
  <r>
    <x v="13"/>
    <x v="5"/>
    <n v="1719"/>
    <x v="2"/>
  </r>
  <r>
    <x v="13"/>
    <x v="6"/>
    <n v="1997"/>
    <x v="2"/>
  </r>
  <r>
    <x v="13"/>
    <x v="7"/>
    <n v="3013"/>
    <x v="2"/>
  </r>
  <r>
    <x v="13"/>
    <x v="8"/>
    <n v="3369"/>
    <x v="2"/>
  </r>
  <r>
    <x v="13"/>
    <x v="9"/>
    <n v="2096"/>
    <x v="2"/>
  </r>
  <r>
    <x v="13"/>
    <x v="10"/>
    <n v="1606"/>
    <x v="2"/>
  </r>
  <r>
    <x v="13"/>
    <x v="11"/>
    <n v="1316"/>
    <x v="2"/>
  </r>
  <r>
    <x v="13"/>
    <x v="12"/>
    <n v="982"/>
    <x v="2"/>
  </r>
  <r>
    <x v="13"/>
    <x v="13"/>
    <n v="566"/>
    <x v="2"/>
  </r>
  <r>
    <x v="13"/>
    <x v="14"/>
    <n v="868"/>
    <x v="2"/>
  </r>
  <r>
    <x v="13"/>
    <x v="15"/>
    <n v="2282"/>
    <x v="2"/>
  </r>
  <r>
    <x v="13"/>
    <x v="16"/>
    <n v="4090"/>
    <x v="2"/>
  </r>
  <r>
    <x v="13"/>
    <x v="17"/>
    <n v="5482"/>
    <x v="2"/>
  </r>
  <r>
    <x v="13"/>
    <x v="18"/>
    <n v="4573"/>
    <x v="2"/>
  </r>
  <r>
    <x v="13"/>
    <x v="19"/>
    <n v="4415"/>
    <x v="2"/>
  </r>
  <r>
    <x v="15"/>
    <x v="0"/>
    <n v="7816"/>
    <x v="2"/>
  </r>
  <r>
    <x v="15"/>
    <x v="1"/>
    <n v="6131"/>
    <x v="2"/>
  </r>
  <r>
    <x v="15"/>
    <x v="2"/>
    <n v="7704"/>
    <x v="2"/>
  </r>
  <r>
    <x v="15"/>
    <x v="3"/>
    <n v="8708"/>
    <x v="2"/>
  </r>
  <r>
    <x v="15"/>
    <x v="4"/>
    <n v="7391"/>
    <x v="2"/>
  </r>
  <r>
    <x v="15"/>
    <x v="5"/>
    <n v="6594"/>
    <x v="2"/>
  </r>
  <r>
    <x v="15"/>
    <x v="6"/>
    <n v="5080"/>
    <x v="2"/>
  </r>
  <r>
    <x v="15"/>
    <x v="7"/>
    <n v="4737"/>
    <x v="2"/>
  </r>
  <r>
    <x v="15"/>
    <x v="8"/>
    <n v="6811"/>
    <x v="2"/>
  </r>
  <r>
    <x v="15"/>
    <x v="9"/>
    <n v="11421"/>
    <x v="2"/>
  </r>
  <r>
    <x v="15"/>
    <x v="10"/>
    <n v="17656"/>
    <x v="2"/>
  </r>
  <r>
    <x v="15"/>
    <x v="11"/>
    <n v="20994"/>
    <x v="2"/>
  </r>
  <r>
    <x v="15"/>
    <x v="12"/>
    <n v="19302"/>
    <x v="2"/>
  </r>
  <r>
    <x v="15"/>
    <x v="13"/>
    <n v="21000"/>
    <x v="2"/>
  </r>
  <r>
    <x v="15"/>
    <x v="14"/>
    <n v="23130"/>
    <x v="2"/>
  </r>
  <r>
    <x v="15"/>
    <x v="15"/>
    <n v="27551"/>
    <x v="2"/>
  </r>
  <r>
    <x v="15"/>
    <x v="16"/>
    <n v="37353"/>
    <x v="2"/>
  </r>
  <r>
    <x v="15"/>
    <x v="17"/>
    <n v="36958"/>
    <x v="2"/>
  </r>
  <r>
    <x v="15"/>
    <x v="18"/>
    <n v="37016"/>
    <x v="2"/>
  </r>
  <r>
    <x v="15"/>
    <x v="19"/>
    <n v="33833"/>
    <x v="2"/>
  </r>
  <r>
    <x v="14"/>
    <x v="0"/>
    <n v="1258"/>
    <x v="2"/>
  </r>
  <r>
    <x v="14"/>
    <x v="1"/>
    <n v="1620"/>
    <x v="2"/>
  </r>
  <r>
    <x v="14"/>
    <x v="2"/>
    <n v="2159"/>
    <x v="2"/>
  </r>
  <r>
    <x v="14"/>
    <x v="3"/>
    <n v="2119"/>
    <x v="2"/>
  </r>
  <r>
    <x v="14"/>
    <x v="4"/>
    <n v="1595"/>
    <x v="2"/>
  </r>
  <r>
    <x v="14"/>
    <x v="5"/>
    <n v="1449"/>
    <x v="2"/>
  </r>
  <r>
    <x v="14"/>
    <x v="6"/>
    <n v="1909"/>
    <x v="2"/>
  </r>
  <r>
    <x v="14"/>
    <x v="7"/>
    <n v="1766"/>
    <x v="2"/>
  </r>
  <r>
    <x v="14"/>
    <x v="8"/>
    <n v="1065"/>
    <x v="2"/>
  </r>
  <r>
    <x v="14"/>
    <x v="9"/>
    <n v="483"/>
    <x v="2"/>
  </r>
  <r>
    <x v="14"/>
    <x v="10"/>
    <n v="223"/>
    <x v="2"/>
  </r>
  <r>
    <x v="14"/>
    <x v="11"/>
    <n v="202"/>
    <x v="2"/>
  </r>
  <r>
    <x v="14"/>
    <x v="12"/>
    <n v="197"/>
    <x v="2"/>
  </r>
  <r>
    <x v="14"/>
    <x v="13"/>
    <n v="172"/>
    <x v="2"/>
  </r>
  <r>
    <x v="14"/>
    <x v="14"/>
    <n v="197"/>
    <x v="2"/>
  </r>
  <r>
    <x v="14"/>
    <x v="15"/>
    <n v="1575"/>
    <x v="2"/>
  </r>
  <r>
    <x v="14"/>
    <x v="16"/>
    <n v="95"/>
    <x v="2"/>
  </r>
  <r>
    <x v="14"/>
    <x v="17"/>
    <n v="152"/>
    <x v="2"/>
  </r>
  <r>
    <x v="14"/>
    <x v="18"/>
    <n v="502"/>
    <x v="2"/>
  </r>
  <r>
    <x v="14"/>
    <x v="19"/>
    <n v="675"/>
    <x v="2"/>
  </r>
  <r>
    <x v="18"/>
    <x v="0"/>
    <n v="2582"/>
    <x v="2"/>
  </r>
  <r>
    <x v="18"/>
    <x v="1"/>
    <n v="2322"/>
    <x v="2"/>
  </r>
  <r>
    <x v="18"/>
    <x v="2"/>
    <n v="2375"/>
    <x v="2"/>
  </r>
  <r>
    <x v="18"/>
    <x v="3"/>
    <n v="2437"/>
    <x v="2"/>
  </r>
  <r>
    <x v="18"/>
    <x v="4"/>
    <n v="2252"/>
    <x v="2"/>
  </r>
  <r>
    <x v="18"/>
    <x v="5"/>
    <n v="2014"/>
    <x v="2"/>
  </r>
  <r>
    <x v="18"/>
    <x v="6"/>
    <n v="1799"/>
    <x v="2"/>
  </r>
  <r>
    <x v="18"/>
    <x v="7"/>
    <n v="1659"/>
    <x v="2"/>
  </r>
  <r>
    <x v="18"/>
    <x v="8"/>
    <n v="1908"/>
    <x v="2"/>
  </r>
  <r>
    <x v="18"/>
    <x v="9"/>
    <n v="2050"/>
    <x v="2"/>
  </r>
  <r>
    <x v="18"/>
    <x v="10"/>
    <n v="1654"/>
    <x v="2"/>
  </r>
  <r>
    <x v="18"/>
    <x v="11"/>
    <n v="2066"/>
    <x v="2"/>
  </r>
  <r>
    <x v="18"/>
    <x v="12"/>
    <n v="2049"/>
    <x v="2"/>
  </r>
  <r>
    <x v="18"/>
    <x v="13"/>
    <n v="2781"/>
    <x v="2"/>
  </r>
  <r>
    <x v="18"/>
    <x v="14"/>
    <n v="4111"/>
    <x v="2"/>
  </r>
  <r>
    <x v="18"/>
    <x v="15"/>
    <n v="5698"/>
    <x v="2"/>
  </r>
  <r>
    <x v="18"/>
    <x v="16"/>
    <n v="6915"/>
    <x v="2"/>
  </r>
  <r>
    <x v="18"/>
    <x v="17"/>
    <n v="6375"/>
    <x v="2"/>
  </r>
  <r>
    <x v="18"/>
    <x v="18"/>
    <n v="7402"/>
    <x v="2"/>
  </r>
  <r>
    <x v="18"/>
    <x v="19"/>
    <n v="8097"/>
    <x v="2"/>
  </r>
  <r>
    <x v="17"/>
    <x v="0"/>
    <n v="636"/>
    <x v="2"/>
  </r>
  <r>
    <x v="17"/>
    <x v="1"/>
    <n v="448"/>
    <x v="2"/>
  </r>
  <r>
    <x v="17"/>
    <x v="2"/>
    <n v="479"/>
    <x v="2"/>
  </r>
  <r>
    <x v="17"/>
    <x v="3"/>
    <n v="431"/>
    <x v="2"/>
  </r>
  <r>
    <x v="17"/>
    <x v="4"/>
    <n v="394"/>
    <x v="2"/>
  </r>
  <r>
    <x v="17"/>
    <x v="5"/>
    <n v="291"/>
    <x v="2"/>
  </r>
  <r>
    <x v="17"/>
    <x v="6"/>
    <n v="769"/>
    <x v="2"/>
  </r>
  <r>
    <x v="17"/>
    <x v="7"/>
    <n v="1051"/>
    <x v="2"/>
  </r>
  <r>
    <x v="17"/>
    <x v="8"/>
    <n v="599"/>
    <x v="2"/>
  </r>
  <r>
    <x v="17"/>
    <x v="9"/>
    <n v="390"/>
    <x v="2"/>
  </r>
  <r>
    <x v="17"/>
    <x v="10"/>
    <n v="458"/>
    <x v="2"/>
  </r>
  <r>
    <x v="17"/>
    <x v="11"/>
    <n v="376"/>
    <x v="2"/>
  </r>
  <r>
    <x v="17"/>
    <x v="12"/>
    <n v="843"/>
    <x v="2"/>
  </r>
  <r>
    <x v="17"/>
    <x v="13"/>
    <n v="1389"/>
    <x v="2"/>
  </r>
  <r>
    <x v="17"/>
    <x v="14"/>
    <n v="3789"/>
    <x v="2"/>
  </r>
  <r>
    <x v="17"/>
    <x v="15"/>
    <n v="6033"/>
    <x v="2"/>
  </r>
  <r>
    <x v="17"/>
    <x v="16"/>
    <n v="9032"/>
    <x v="2"/>
  </r>
  <r>
    <x v="17"/>
    <x v="17"/>
    <n v="12210"/>
    <x v="2"/>
  </r>
  <r>
    <x v="17"/>
    <x v="18"/>
    <n v="11040"/>
    <x v="2"/>
  </r>
  <r>
    <x v="17"/>
    <x v="19"/>
    <n v="13722"/>
    <x v="2"/>
  </r>
  <r>
    <x v="31"/>
    <x v="0"/>
    <n v="1430"/>
    <x v="2"/>
  </r>
  <r>
    <x v="31"/>
    <x v="1"/>
    <n v="1273"/>
    <x v="2"/>
  </r>
  <r>
    <x v="31"/>
    <x v="2"/>
    <n v="1179"/>
    <x v="2"/>
  </r>
  <r>
    <x v="31"/>
    <x v="3"/>
    <n v="1123"/>
    <x v="2"/>
  </r>
  <r>
    <x v="31"/>
    <x v="4"/>
    <n v="1117"/>
    <x v="2"/>
  </r>
  <r>
    <x v="31"/>
    <x v="5"/>
    <n v="873"/>
    <x v="2"/>
  </r>
  <r>
    <x v="31"/>
    <x v="6"/>
    <n v="1219"/>
    <x v="2"/>
  </r>
  <r>
    <x v="31"/>
    <x v="7"/>
    <n v="891"/>
    <x v="2"/>
  </r>
  <r>
    <x v="31"/>
    <x v="8"/>
    <n v="734"/>
    <x v="2"/>
  </r>
  <r>
    <x v="31"/>
    <x v="9"/>
    <n v="498"/>
    <x v="2"/>
  </r>
  <r>
    <x v="31"/>
    <x v="10"/>
    <n v="362"/>
    <x v="2"/>
  </r>
  <r>
    <x v="31"/>
    <x v="11"/>
    <n v="318"/>
    <x v="2"/>
  </r>
  <r>
    <x v="31"/>
    <x v="12"/>
    <n v="261"/>
    <x v="2"/>
  </r>
  <r>
    <x v="31"/>
    <x v="13"/>
    <n v="266"/>
    <x v="2"/>
  </r>
  <r>
    <x v="31"/>
    <x v="14"/>
    <n v="57"/>
    <x v="2"/>
  </r>
  <r>
    <x v="31"/>
    <x v="15"/>
    <n v="189"/>
    <x v="2"/>
  </r>
  <r>
    <x v="31"/>
    <x v="16"/>
    <n v="173"/>
    <x v="2"/>
  </r>
  <r>
    <x v="31"/>
    <x v="17"/>
    <n v="204"/>
    <x v="2"/>
  </r>
  <r>
    <x v="31"/>
    <x v="18"/>
    <n v="203"/>
    <x v="2"/>
  </r>
  <r>
    <x v="31"/>
    <x v="19"/>
    <n v="125"/>
    <x v="2"/>
  </r>
  <r>
    <x v="27"/>
    <x v="0"/>
    <n v="1159"/>
    <x v="2"/>
  </r>
  <r>
    <x v="27"/>
    <x v="1"/>
    <n v="777"/>
    <x v="2"/>
  </r>
  <r>
    <x v="27"/>
    <x v="2"/>
    <n v="715"/>
    <x v="2"/>
  </r>
  <r>
    <x v="27"/>
    <x v="3"/>
    <n v="1185"/>
    <x v="2"/>
  </r>
  <r>
    <x v="27"/>
    <x v="4"/>
    <n v="1123"/>
    <x v="2"/>
  </r>
  <r>
    <x v="27"/>
    <x v="5"/>
    <n v="878"/>
    <x v="2"/>
  </r>
  <r>
    <x v="27"/>
    <x v="6"/>
    <n v="795"/>
    <x v="2"/>
  </r>
  <r>
    <x v="27"/>
    <x v="7"/>
    <n v="812"/>
    <x v="2"/>
  </r>
  <r>
    <x v="27"/>
    <x v="8"/>
    <n v="783"/>
    <x v="2"/>
  </r>
  <r>
    <x v="27"/>
    <x v="9"/>
    <n v="513"/>
    <x v="2"/>
  </r>
  <r>
    <x v="27"/>
    <x v="10"/>
    <n v="984"/>
    <x v="2"/>
  </r>
  <r>
    <x v="27"/>
    <x v="11"/>
    <n v="988"/>
    <x v="2"/>
  </r>
  <r>
    <x v="27"/>
    <x v="12"/>
    <n v="950"/>
    <x v="2"/>
  </r>
  <r>
    <x v="27"/>
    <x v="13"/>
    <n v="1007"/>
    <x v="2"/>
  </r>
  <r>
    <x v="27"/>
    <x v="14"/>
    <n v="1111"/>
    <x v="2"/>
  </r>
  <r>
    <x v="27"/>
    <x v="15"/>
    <n v="1197"/>
    <x v="2"/>
  </r>
  <r>
    <x v="27"/>
    <x v="16"/>
    <n v="734"/>
    <x v="2"/>
  </r>
  <r>
    <x v="27"/>
    <x v="17"/>
    <n v="363"/>
    <x v="2"/>
  </r>
  <r>
    <x v="27"/>
    <x v="18"/>
    <n v="432"/>
    <x v="2"/>
  </r>
  <r>
    <x v="27"/>
    <x v="19"/>
    <n v="462"/>
    <x v="2"/>
  </r>
  <r>
    <x v="21"/>
    <x v="0"/>
    <n v="6944"/>
    <x v="2"/>
  </r>
  <r>
    <x v="21"/>
    <x v="1"/>
    <n v="5662"/>
    <x v="2"/>
  </r>
  <r>
    <x v="21"/>
    <x v="2"/>
    <n v="5179"/>
    <x v="2"/>
  </r>
  <r>
    <x v="21"/>
    <x v="3"/>
    <n v="4077"/>
    <x v="2"/>
  </r>
  <r>
    <x v="21"/>
    <x v="4"/>
    <n v="3369"/>
    <x v="2"/>
  </r>
  <r>
    <x v="21"/>
    <x v="5"/>
    <n v="3056"/>
    <x v="2"/>
  </r>
  <r>
    <x v="21"/>
    <x v="6"/>
    <n v="3062"/>
    <x v="2"/>
  </r>
  <r>
    <x v="21"/>
    <x v="7"/>
    <n v="3057"/>
    <x v="2"/>
  </r>
  <r>
    <x v="21"/>
    <x v="8"/>
    <n v="3874"/>
    <x v="2"/>
  </r>
  <r>
    <x v="21"/>
    <x v="9"/>
    <n v="3422"/>
    <x v="2"/>
  </r>
  <r>
    <x v="21"/>
    <x v="10"/>
    <n v="3115"/>
    <x v="2"/>
  </r>
  <r>
    <x v="21"/>
    <x v="11"/>
    <n v="2718"/>
    <x v="2"/>
  </r>
  <r>
    <x v="21"/>
    <x v="12"/>
    <n v="2680"/>
    <x v="2"/>
  </r>
  <r>
    <x v="21"/>
    <x v="13"/>
    <n v="2581"/>
    <x v="2"/>
  </r>
  <r>
    <x v="21"/>
    <x v="14"/>
    <n v="1707"/>
    <x v="2"/>
  </r>
  <r>
    <x v="21"/>
    <x v="15"/>
    <n v="2655"/>
    <x v="2"/>
  </r>
  <r>
    <x v="21"/>
    <x v="16"/>
    <n v="3348"/>
    <x v="2"/>
  </r>
  <r>
    <x v="21"/>
    <x v="17"/>
    <n v="4370"/>
    <x v="2"/>
  </r>
  <r>
    <x v="21"/>
    <x v="18"/>
    <n v="5784"/>
    <x v="2"/>
  </r>
  <r>
    <x v="21"/>
    <x v="19"/>
    <n v="7157"/>
    <x v="2"/>
  </r>
  <r>
    <x v="29"/>
    <x v="0"/>
    <n v="7925"/>
    <x v="2"/>
  </r>
  <r>
    <x v="29"/>
    <x v="1"/>
    <n v="9109"/>
    <x v="2"/>
  </r>
  <r>
    <x v="29"/>
    <x v="2"/>
    <n v="8840"/>
    <x v="2"/>
  </r>
  <r>
    <x v="29"/>
    <x v="3"/>
    <n v="8292"/>
    <x v="2"/>
  </r>
  <r>
    <x v="29"/>
    <x v="4"/>
    <n v="7208"/>
    <x v="2"/>
  </r>
  <r>
    <x v="29"/>
    <x v="5"/>
    <n v="7266"/>
    <x v="2"/>
  </r>
  <r>
    <x v="29"/>
    <x v="6"/>
    <n v="5920"/>
    <x v="2"/>
  </r>
  <r>
    <x v="29"/>
    <x v="7"/>
    <n v="5550"/>
    <x v="2"/>
  </r>
  <r>
    <x v="29"/>
    <x v="8"/>
    <n v="5178"/>
    <x v="2"/>
  </r>
  <r>
    <x v="29"/>
    <x v="9"/>
    <n v="5735"/>
    <x v="2"/>
  </r>
  <r>
    <x v="29"/>
    <x v="10"/>
    <n v="5895"/>
    <x v="2"/>
  </r>
  <r>
    <x v="29"/>
    <x v="11"/>
    <n v="7451"/>
    <x v="2"/>
  </r>
  <r>
    <x v="29"/>
    <x v="12"/>
    <n v="8002"/>
    <x v="2"/>
  </r>
  <r>
    <x v="29"/>
    <x v="13"/>
    <n v="9510"/>
    <x v="2"/>
  </r>
  <r>
    <x v="29"/>
    <x v="14"/>
    <n v="11067"/>
    <x v="2"/>
  </r>
  <r>
    <x v="29"/>
    <x v="15"/>
    <n v="15224"/>
    <x v="2"/>
  </r>
  <r>
    <x v="29"/>
    <x v="16"/>
    <n v="18153"/>
    <x v="2"/>
  </r>
  <r>
    <x v="29"/>
    <x v="17"/>
    <n v="22155"/>
    <x v="2"/>
  </r>
  <r>
    <x v="29"/>
    <x v="18"/>
    <n v="21548"/>
    <x v="2"/>
  </r>
  <r>
    <x v="29"/>
    <x v="19"/>
    <n v="23578"/>
    <x v="2"/>
  </r>
  <r>
    <x v="32"/>
    <x v="0"/>
    <n v="0"/>
    <x v="2"/>
  </r>
  <r>
    <x v="32"/>
    <x v="1"/>
    <n v="0"/>
    <x v="2"/>
  </r>
  <r>
    <x v="32"/>
    <x v="2"/>
    <n v="0"/>
    <x v="2"/>
  </r>
  <r>
    <x v="32"/>
    <x v="3"/>
    <n v="0"/>
    <x v="2"/>
  </r>
  <r>
    <x v="32"/>
    <x v="4"/>
    <n v="0"/>
    <x v="2"/>
  </r>
  <r>
    <x v="32"/>
    <x v="5"/>
    <n v="0"/>
    <x v="2"/>
  </r>
  <r>
    <x v="32"/>
    <x v="6"/>
    <n v="0"/>
    <x v="2"/>
  </r>
  <r>
    <x v="32"/>
    <x v="7"/>
    <n v="0"/>
    <x v="2"/>
  </r>
  <r>
    <x v="32"/>
    <x v="8"/>
    <n v="0"/>
    <x v="2"/>
  </r>
  <r>
    <x v="32"/>
    <x v="9"/>
    <n v="0"/>
    <x v="2"/>
  </r>
  <r>
    <x v="32"/>
    <x v="10"/>
    <n v="0"/>
    <x v="2"/>
  </r>
  <r>
    <x v="32"/>
    <x v="11"/>
    <n v="0"/>
    <x v="2"/>
  </r>
  <r>
    <x v="32"/>
    <x v="12"/>
    <n v="0"/>
    <x v="2"/>
  </r>
  <r>
    <x v="32"/>
    <x v="13"/>
    <n v="0"/>
    <x v="2"/>
  </r>
  <r>
    <x v="32"/>
    <x v="14"/>
    <n v="0"/>
    <x v="2"/>
  </r>
  <r>
    <x v="32"/>
    <x v="15"/>
    <n v="0"/>
    <x v="2"/>
  </r>
  <r>
    <x v="32"/>
    <x v="16"/>
    <n v="0"/>
    <x v="2"/>
  </r>
  <r>
    <x v="32"/>
    <x v="17"/>
    <n v="0"/>
    <x v="2"/>
  </r>
  <r>
    <x v="32"/>
    <x v="18"/>
    <n v="0"/>
    <x v="2"/>
  </r>
  <r>
    <x v="32"/>
    <x v="19"/>
    <n v="0"/>
    <x v="2"/>
  </r>
  <r>
    <x v="33"/>
    <x v="0"/>
    <n v="368"/>
    <x v="2"/>
  </r>
  <r>
    <x v="33"/>
    <x v="1"/>
    <n v="368"/>
    <x v="2"/>
  </r>
  <r>
    <x v="33"/>
    <x v="2"/>
    <n v="612"/>
    <x v="2"/>
  </r>
  <r>
    <x v="33"/>
    <x v="3"/>
    <n v="998"/>
    <x v="2"/>
  </r>
  <r>
    <x v="33"/>
    <x v="4"/>
    <n v="7770"/>
    <x v="2"/>
  </r>
  <r>
    <x v="33"/>
    <x v="5"/>
    <n v="7798"/>
    <x v="2"/>
  </r>
  <r>
    <x v="33"/>
    <x v="6"/>
    <n v="2702"/>
    <x v="2"/>
  </r>
  <r>
    <x v="33"/>
    <x v="7"/>
    <n v="1417"/>
    <x v="2"/>
  </r>
  <r>
    <x v="33"/>
    <x v="8"/>
    <n v="2045"/>
    <x v="2"/>
  </r>
  <r>
    <x v="33"/>
    <x v="9"/>
    <n v="2007"/>
    <x v="2"/>
  </r>
  <r>
    <x v="33"/>
    <x v="10"/>
    <n v="1148"/>
    <x v="2"/>
  </r>
  <r>
    <x v="33"/>
    <x v="11"/>
    <n v="760"/>
    <x v="2"/>
  </r>
  <r>
    <x v="33"/>
    <x v="12"/>
    <n v="781"/>
    <x v="2"/>
  </r>
  <r>
    <x v="33"/>
    <x v="13"/>
    <n v="969"/>
    <x v="2"/>
  </r>
  <r>
    <x v="33"/>
    <x v="14"/>
    <n v="6218"/>
    <x v="2"/>
  </r>
  <r>
    <x v="33"/>
    <x v="15"/>
    <n v="5240"/>
    <x v="2"/>
  </r>
  <r>
    <x v="33"/>
    <x v="16"/>
    <n v="3640"/>
    <x v="2"/>
  </r>
  <r>
    <x v="33"/>
    <x v="17"/>
    <n v="3880"/>
    <x v="2"/>
  </r>
  <r>
    <x v="33"/>
    <x v="18"/>
    <n v="4819"/>
    <x v="2"/>
  </r>
  <r>
    <x v="33"/>
    <x v="19"/>
    <n v="4369"/>
    <x v="2"/>
  </r>
  <r>
    <x v="22"/>
    <x v="0"/>
    <n v="85170"/>
    <x v="2"/>
  </r>
  <r>
    <x v="22"/>
    <x v="1"/>
    <n v="78113"/>
    <x v="2"/>
  </r>
  <r>
    <x v="22"/>
    <x v="2"/>
    <n v="83882"/>
    <x v="2"/>
  </r>
  <r>
    <x v="22"/>
    <x v="3"/>
    <n v="77208"/>
    <x v="2"/>
  </r>
  <r>
    <x v="22"/>
    <x v="4"/>
    <n v="72156"/>
    <x v="2"/>
  </r>
  <r>
    <x v="22"/>
    <x v="5"/>
    <n v="65168"/>
    <x v="2"/>
  </r>
  <r>
    <x v="22"/>
    <x v="6"/>
    <n v="64712"/>
    <x v="2"/>
  </r>
  <r>
    <x v="22"/>
    <x v="7"/>
    <n v="63417"/>
    <x v="2"/>
  </r>
  <r>
    <x v="22"/>
    <x v="8"/>
    <n v="70915"/>
    <x v="2"/>
  </r>
  <r>
    <x v="22"/>
    <x v="9"/>
    <n v="70417"/>
    <x v="2"/>
  </r>
  <r>
    <x v="22"/>
    <x v="10"/>
    <n v="74618"/>
    <x v="2"/>
  </r>
  <r>
    <x v="22"/>
    <x v="11"/>
    <n v="80310"/>
    <x v="2"/>
  </r>
  <r>
    <x v="22"/>
    <x v="12"/>
    <n v="85264"/>
    <x v="2"/>
  </r>
  <r>
    <x v="22"/>
    <x v="13"/>
    <n v="95668"/>
    <x v="2"/>
  </r>
  <r>
    <x v="22"/>
    <x v="14"/>
    <n v="113171"/>
    <x v="2"/>
  </r>
  <r>
    <x v="22"/>
    <x v="15"/>
    <n v="144359"/>
    <x v="2"/>
  </r>
  <r>
    <x v="22"/>
    <x v="16"/>
    <n v="165980"/>
    <x v="2"/>
  </r>
  <r>
    <x v="22"/>
    <x v="17"/>
    <n v="181949"/>
    <x v="2"/>
  </r>
  <r>
    <x v="22"/>
    <x v="18"/>
    <n v="178690"/>
    <x v="2"/>
  </r>
  <r>
    <x v="22"/>
    <x v="19"/>
    <n v="188752"/>
    <x v="2"/>
  </r>
  <r>
    <x v="17"/>
    <x v="10"/>
    <n v="95"/>
    <x v="3"/>
  </r>
  <r>
    <x v="17"/>
    <x v="12"/>
    <n v="6"/>
    <x v="3"/>
  </r>
  <r>
    <x v="17"/>
    <x v="13"/>
    <n v="94"/>
    <x v="3"/>
  </r>
  <r>
    <x v="17"/>
    <x v="14"/>
    <n v="128"/>
    <x v="3"/>
  </r>
  <r>
    <x v="17"/>
    <x v="15"/>
    <n v="93"/>
    <x v="3"/>
  </r>
  <r>
    <x v="17"/>
    <x v="16"/>
    <n v="483"/>
    <x v="3"/>
  </r>
  <r>
    <x v="17"/>
    <x v="17"/>
    <n v="2025"/>
    <x v="3"/>
  </r>
  <r>
    <x v="17"/>
    <x v="18"/>
    <n v="1874"/>
    <x v="3"/>
  </r>
  <r>
    <x v="17"/>
    <x v="19"/>
    <n v="2066"/>
    <x v="3"/>
  </r>
  <r>
    <x v="12"/>
    <x v="10"/>
    <n v="28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40"/>
    <x v="3"/>
  </r>
  <r>
    <x v="12"/>
    <x v="16"/>
    <n v="110"/>
    <x v="3"/>
  </r>
  <r>
    <x v="12"/>
    <x v="17"/>
    <n v="110"/>
    <x v="3"/>
  </r>
  <r>
    <x v="12"/>
    <x v="18"/>
    <n v="155"/>
    <x v="3"/>
  </r>
  <r>
    <x v="12"/>
    <x v="19"/>
    <n v="399"/>
    <x v="3"/>
  </r>
  <r>
    <x v="16"/>
    <x v="10"/>
    <n v="633"/>
    <x v="3"/>
  </r>
  <r>
    <x v="16"/>
    <x v="12"/>
    <n v="423"/>
    <x v="3"/>
  </r>
  <r>
    <x v="16"/>
    <x v="13"/>
    <n v="304"/>
    <x v="3"/>
  </r>
  <r>
    <x v="16"/>
    <x v="14"/>
    <n v="486"/>
    <x v="3"/>
  </r>
  <r>
    <x v="16"/>
    <x v="15"/>
    <n v="346"/>
    <x v="3"/>
  </r>
  <r>
    <x v="16"/>
    <x v="16"/>
    <n v="346"/>
    <x v="3"/>
  </r>
  <r>
    <x v="16"/>
    <x v="17"/>
    <n v="346"/>
    <x v="3"/>
  </r>
  <r>
    <x v="16"/>
    <x v="18"/>
    <n v="586"/>
    <x v="3"/>
  </r>
  <r>
    <x v="16"/>
    <x v="19"/>
    <n v="560"/>
    <x v="3"/>
  </r>
  <r>
    <x v="24"/>
    <x v="10"/>
    <n v="0"/>
    <x v="3"/>
  </r>
  <r>
    <x v="24"/>
    <x v="12"/>
    <n v="0"/>
    <x v="3"/>
  </r>
  <r>
    <x v="24"/>
    <x v="13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18"/>
    <x v="10"/>
    <n v="159"/>
    <x v="3"/>
  </r>
  <r>
    <x v="18"/>
    <x v="12"/>
    <n v="55"/>
    <x v="3"/>
  </r>
  <r>
    <x v="18"/>
    <x v="13"/>
    <n v="190"/>
    <x v="3"/>
  </r>
  <r>
    <x v="18"/>
    <x v="14"/>
    <n v="250"/>
    <x v="3"/>
  </r>
  <r>
    <x v="18"/>
    <x v="15"/>
    <n v="446"/>
    <x v="3"/>
  </r>
  <r>
    <x v="18"/>
    <x v="16"/>
    <n v="697"/>
    <x v="3"/>
  </r>
  <r>
    <x v="18"/>
    <x v="17"/>
    <n v="670"/>
    <x v="3"/>
  </r>
  <r>
    <x v="18"/>
    <x v="18"/>
    <n v="793"/>
    <x v="3"/>
  </r>
  <r>
    <x v="18"/>
    <x v="19"/>
    <n v="731"/>
    <x v="3"/>
  </r>
  <r>
    <x v="0"/>
    <x v="10"/>
    <n v="138"/>
    <x v="3"/>
  </r>
  <r>
    <x v="0"/>
    <x v="12"/>
    <n v="1393"/>
    <x v="3"/>
  </r>
  <r>
    <x v="0"/>
    <x v="13"/>
    <n v="35"/>
    <x v="3"/>
  </r>
  <r>
    <x v="0"/>
    <x v="14"/>
    <n v="236"/>
    <x v="3"/>
  </r>
  <r>
    <x v="0"/>
    <x v="15"/>
    <n v="612"/>
    <x v="3"/>
  </r>
  <r>
    <x v="0"/>
    <x v="16"/>
    <n v="609"/>
    <x v="3"/>
  </r>
  <r>
    <x v="0"/>
    <x v="17"/>
    <n v="662"/>
    <x v="3"/>
  </r>
  <r>
    <x v="0"/>
    <x v="18"/>
    <n v="1263"/>
    <x v="3"/>
  </r>
  <r>
    <x v="0"/>
    <x v="19"/>
    <n v="1290"/>
    <x v="3"/>
  </r>
  <r>
    <x v="25"/>
    <x v="10"/>
    <n v="0"/>
    <x v="3"/>
  </r>
  <r>
    <x v="25"/>
    <x v="12"/>
    <n v="36"/>
    <x v="3"/>
  </r>
  <r>
    <x v="25"/>
    <x v="13"/>
    <n v="31"/>
    <x v="3"/>
  </r>
  <r>
    <x v="25"/>
    <x v="14"/>
    <n v="36"/>
    <x v="3"/>
  </r>
  <r>
    <x v="25"/>
    <x v="15"/>
    <n v="30"/>
    <x v="3"/>
  </r>
  <r>
    <x v="25"/>
    <x v="16"/>
    <n v="45"/>
    <x v="3"/>
  </r>
  <r>
    <x v="25"/>
    <x v="17"/>
    <n v="25"/>
    <x v="3"/>
  </r>
  <r>
    <x v="25"/>
    <x v="18"/>
    <n v="45"/>
    <x v="3"/>
  </r>
  <r>
    <x v="25"/>
    <x v="19"/>
    <n v="15"/>
    <x v="3"/>
  </r>
  <r>
    <x v="26"/>
    <x v="10"/>
    <n v="27"/>
    <x v="3"/>
  </r>
  <r>
    <x v="26"/>
    <x v="12"/>
    <n v="73"/>
    <x v="3"/>
  </r>
  <r>
    <x v="26"/>
    <x v="13"/>
    <n v="63"/>
    <x v="3"/>
  </r>
  <r>
    <x v="26"/>
    <x v="14"/>
    <n v="103"/>
    <x v="3"/>
  </r>
  <r>
    <x v="26"/>
    <x v="15"/>
    <n v="225"/>
    <x v="3"/>
  </r>
  <r>
    <x v="26"/>
    <x v="16"/>
    <n v="192"/>
    <x v="3"/>
  </r>
  <r>
    <x v="26"/>
    <x v="17"/>
    <n v="138"/>
    <x v="3"/>
  </r>
  <r>
    <x v="26"/>
    <x v="18"/>
    <n v="293"/>
    <x v="3"/>
  </r>
  <r>
    <x v="26"/>
    <x v="19"/>
    <n v="338"/>
    <x v="3"/>
  </r>
  <r>
    <x v="15"/>
    <x v="10"/>
    <n v="1958"/>
    <x v="3"/>
  </r>
  <r>
    <x v="15"/>
    <x v="12"/>
    <n v="3430"/>
    <x v="3"/>
  </r>
  <r>
    <x v="15"/>
    <x v="13"/>
    <n v="3418"/>
    <x v="3"/>
  </r>
  <r>
    <x v="15"/>
    <x v="14"/>
    <n v="6498"/>
    <x v="3"/>
  </r>
  <r>
    <x v="15"/>
    <x v="15"/>
    <n v="7054"/>
    <x v="3"/>
  </r>
  <r>
    <x v="15"/>
    <x v="16"/>
    <n v="7176"/>
    <x v="3"/>
  </r>
  <r>
    <x v="15"/>
    <x v="17"/>
    <n v="7297"/>
    <x v="3"/>
  </r>
  <r>
    <x v="15"/>
    <x v="18"/>
    <n v="5889"/>
    <x v="3"/>
  </r>
  <r>
    <x v="15"/>
    <x v="19"/>
    <n v="6298"/>
    <x v="3"/>
  </r>
  <r>
    <x v="14"/>
    <x v="10"/>
    <n v="0"/>
    <x v="3"/>
  </r>
  <r>
    <x v="14"/>
    <x v="12"/>
    <n v="194"/>
    <x v="3"/>
  </r>
  <r>
    <x v="14"/>
    <x v="13"/>
    <n v="94"/>
    <x v="3"/>
  </r>
  <r>
    <x v="14"/>
    <x v="14"/>
    <n v="0"/>
    <x v="3"/>
  </r>
  <r>
    <x v="14"/>
    <x v="15"/>
    <n v="10"/>
    <x v="3"/>
  </r>
  <r>
    <x v="14"/>
    <x v="16"/>
    <n v="40"/>
    <x v="3"/>
  </r>
  <r>
    <x v="14"/>
    <x v="17"/>
    <n v="35"/>
    <x v="3"/>
  </r>
  <r>
    <x v="14"/>
    <x v="18"/>
    <n v="0"/>
    <x v="3"/>
  </r>
  <r>
    <x v="14"/>
    <x v="19"/>
    <n v="0"/>
    <x v="3"/>
  </r>
  <r>
    <x v="1"/>
    <x v="10"/>
    <n v="3783"/>
    <x v="3"/>
  </r>
  <r>
    <x v="1"/>
    <x v="12"/>
    <n v="3985"/>
    <x v="3"/>
  </r>
  <r>
    <x v="1"/>
    <x v="13"/>
    <n v="6486"/>
    <x v="3"/>
  </r>
  <r>
    <x v="1"/>
    <x v="14"/>
    <n v="6062"/>
    <x v="3"/>
  </r>
  <r>
    <x v="1"/>
    <x v="15"/>
    <n v="8276"/>
    <x v="3"/>
  </r>
  <r>
    <x v="1"/>
    <x v="16"/>
    <n v="9657"/>
    <x v="3"/>
  </r>
  <r>
    <x v="1"/>
    <x v="17"/>
    <n v="10433"/>
    <x v="3"/>
  </r>
  <r>
    <x v="1"/>
    <x v="18"/>
    <n v="10200"/>
    <x v="3"/>
  </r>
  <r>
    <x v="1"/>
    <x v="19"/>
    <n v="12413"/>
    <x v="3"/>
  </r>
  <r>
    <x v="20"/>
    <x v="10"/>
    <n v="926"/>
    <x v="3"/>
  </r>
  <r>
    <x v="20"/>
    <x v="12"/>
    <n v="42"/>
    <x v="3"/>
  </r>
  <r>
    <x v="20"/>
    <x v="13"/>
    <n v="48"/>
    <x v="3"/>
  </r>
  <r>
    <x v="20"/>
    <x v="14"/>
    <n v="75"/>
    <x v="3"/>
  </r>
  <r>
    <x v="20"/>
    <x v="15"/>
    <n v="64"/>
    <x v="3"/>
  </r>
  <r>
    <x v="20"/>
    <x v="16"/>
    <n v="70"/>
    <x v="3"/>
  </r>
  <r>
    <x v="20"/>
    <x v="17"/>
    <n v="80"/>
    <x v="3"/>
  </r>
  <r>
    <x v="20"/>
    <x v="18"/>
    <n v="72"/>
    <x v="3"/>
  </r>
  <r>
    <x v="20"/>
    <x v="19"/>
    <n v="72"/>
    <x v="3"/>
  </r>
  <r>
    <x v="13"/>
    <x v="10"/>
    <n v="292"/>
    <x v="3"/>
  </r>
  <r>
    <x v="13"/>
    <x v="12"/>
    <n v="241"/>
    <x v="3"/>
  </r>
  <r>
    <x v="13"/>
    <x v="13"/>
    <n v="75"/>
    <x v="3"/>
  </r>
  <r>
    <x v="13"/>
    <x v="14"/>
    <n v="0"/>
    <x v="3"/>
  </r>
  <r>
    <x v="13"/>
    <x v="15"/>
    <n v="0"/>
    <x v="3"/>
  </r>
  <r>
    <x v="13"/>
    <x v="16"/>
    <n v="133"/>
    <x v="3"/>
  </r>
  <r>
    <x v="13"/>
    <x v="17"/>
    <n v="337"/>
    <x v="3"/>
  </r>
  <r>
    <x v="13"/>
    <x v="18"/>
    <n v="812"/>
    <x v="3"/>
  </r>
  <r>
    <x v="13"/>
    <x v="19"/>
    <n v="856"/>
    <x v="3"/>
  </r>
  <r>
    <x v="29"/>
    <x v="10"/>
    <n v="2263"/>
    <x v="3"/>
  </r>
  <r>
    <x v="29"/>
    <x v="12"/>
    <n v="3472"/>
    <x v="3"/>
  </r>
  <r>
    <x v="29"/>
    <x v="13"/>
    <n v="4891"/>
    <x v="3"/>
  </r>
  <r>
    <x v="29"/>
    <x v="14"/>
    <n v="7158"/>
    <x v="3"/>
  </r>
  <r>
    <x v="29"/>
    <x v="15"/>
    <n v="9040"/>
    <x v="3"/>
  </r>
  <r>
    <x v="29"/>
    <x v="16"/>
    <n v="13111"/>
    <x v="3"/>
  </r>
  <r>
    <x v="29"/>
    <x v="17"/>
    <n v="15733"/>
    <x v="3"/>
  </r>
  <r>
    <x v="29"/>
    <x v="18"/>
    <n v="19237"/>
    <x v="3"/>
  </r>
  <r>
    <x v="29"/>
    <x v="19"/>
    <n v="20443"/>
    <x v="3"/>
  </r>
  <r>
    <x v="21"/>
    <x v="10"/>
    <n v="221"/>
    <x v="3"/>
  </r>
  <r>
    <x v="21"/>
    <x v="12"/>
    <n v="54"/>
    <x v="3"/>
  </r>
  <r>
    <x v="21"/>
    <x v="13"/>
    <n v="89"/>
    <x v="3"/>
  </r>
  <r>
    <x v="21"/>
    <x v="14"/>
    <n v="102"/>
    <x v="3"/>
  </r>
  <r>
    <x v="21"/>
    <x v="15"/>
    <n v="187"/>
    <x v="3"/>
  </r>
  <r>
    <x v="21"/>
    <x v="16"/>
    <n v="152"/>
    <x v="3"/>
  </r>
  <r>
    <x v="21"/>
    <x v="17"/>
    <n v="186"/>
    <x v="3"/>
  </r>
  <r>
    <x v="21"/>
    <x v="18"/>
    <n v="216"/>
    <x v="3"/>
  </r>
  <r>
    <x v="21"/>
    <x v="19"/>
    <n v="129"/>
    <x v="3"/>
  </r>
  <r>
    <x v="22"/>
    <x v="10"/>
    <n v="10523"/>
    <x v="3"/>
  </r>
  <r>
    <x v="22"/>
    <x v="12"/>
    <n v="13404"/>
    <x v="3"/>
  </r>
  <r>
    <x v="22"/>
    <x v="13"/>
    <n v="15818"/>
    <x v="3"/>
  </r>
  <r>
    <x v="22"/>
    <x v="14"/>
    <n v="21134"/>
    <x v="3"/>
  </r>
  <r>
    <x v="22"/>
    <x v="15"/>
    <n v="26423"/>
    <x v="3"/>
  </r>
  <r>
    <x v="22"/>
    <x v="16"/>
    <n v="32821"/>
    <x v="3"/>
  </r>
  <r>
    <x v="22"/>
    <x v="17"/>
    <n v="38077"/>
    <x v="3"/>
  </r>
  <r>
    <x v="22"/>
    <x v="18"/>
    <n v="41435"/>
    <x v="3"/>
  </r>
  <r>
    <x v="22"/>
    <x v="19"/>
    <n v="45610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0"/>
    <x v="4"/>
  </r>
  <r>
    <x v="12"/>
    <x v="17"/>
    <n v="0"/>
    <x v="4"/>
  </r>
  <r>
    <x v="12"/>
    <x v="18"/>
    <n v="0"/>
    <x v="4"/>
  </r>
  <r>
    <x v="12"/>
    <x v="19"/>
    <n v="213.28508199999999"/>
    <x v="4"/>
  </r>
  <r>
    <x v="16"/>
    <x v="12"/>
    <n v="523.64789599999995"/>
    <x v="4"/>
  </r>
  <r>
    <x v="16"/>
    <x v="13"/>
    <n v="0"/>
    <x v="4"/>
  </r>
  <r>
    <x v="16"/>
    <x v="14"/>
    <n v="0"/>
    <x v="4"/>
  </r>
  <r>
    <x v="16"/>
    <x v="15"/>
    <n v="736.18684999999994"/>
    <x v="4"/>
  </r>
  <r>
    <x v="16"/>
    <x v="16"/>
    <n v="154.876329"/>
    <x v="4"/>
  </r>
  <r>
    <x v="16"/>
    <x v="17"/>
    <n v="132.01511200000002"/>
    <x v="4"/>
  </r>
  <r>
    <x v="16"/>
    <x v="18"/>
    <n v="148.618323"/>
    <x v="4"/>
  </r>
  <r>
    <x v="16"/>
    <x v="19"/>
    <n v="147.47216800000001"/>
    <x v="4"/>
  </r>
  <r>
    <x v="18"/>
    <x v="12"/>
    <n v="352.34416999999996"/>
    <x v="4"/>
  </r>
  <r>
    <x v="18"/>
    <x v="13"/>
    <n v="356.36941199999995"/>
    <x v="4"/>
  </r>
  <r>
    <x v="18"/>
    <x v="14"/>
    <n v="473.66857899999997"/>
    <x v="4"/>
  </r>
  <r>
    <x v="18"/>
    <x v="15"/>
    <n v="2255.3344559999996"/>
    <x v="4"/>
  </r>
  <r>
    <x v="18"/>
    <x v="16"/>
    <n v="1065.3191999999999"/>
    <x v="4"/>
  </r>
  <r>
    <x v="18"/>
    <x v="17"/>
    <n v="2785.6825219999996"/>
    <x v="4"/>
  </r>
  <r>
    <x v="18"/>
    <x v="18"/>
    <n v="6441.7932600000004"/>
    <x v="4"/>
  </r>
  <r>
    <x v="18"/>
    <x v="19"/>
    <n v="6046.9373140000007"/>
    <x v="4"/>
  </r>
  <r>
    <x v="0"/>
    <x v="12"/>
    <n v="0"/>
    <x v="4"/>
  </r>
  <r>
    <x v="0"/>
    <x v="13"/>
    <n v="972.32406800000001"/>
    <x v="4"/>
  </r>
  <r>
    <x v="0"/>
    <x v="14"/>
    <n v="1054.5805800000001"/>
    <x v="4"/>
  </r>
  <r>
    <x v="0"/>
    <x v="15"/>
    <n v="91.161487000000008"/>
    <x v="4"/>
  </r>
  <r>
    <x v="0"/>
    <x v="16"/>
    <n v="0"/>
    <x v="4"/>
  </r>
  <r>
    <x v="0"/>
    <x v="17"/>
    <n v="1734.0238800000002"/>
    <x v="4"/>
  </r>
  <r>
    <x v="0"/>
    <x v="18"/>
    <n v="1179.3610920000001"/>
    <x v="4"/>
  </r>
  <r>
    <x v="0"/>
    <x v="19"/>
    <n v="1593.4057020000002"/>
    <x v="4"/>
  </r>
  <r>
    <x v="31"/>
    <x v="12"/>
    <n v="0"/>
    <x v="4"/>
  </r>
  <r>
    <x v="31"/>
    <x v="13"/>
    <n v="0"/>
    <x v="4"/>
  </r>
  <r>
    <x v="31"/>
    <x v="14"/>
    <n v="0"/>
    <x v="4"/>
  </r>
  <r>
    <x v="31"/>
    <x v="15"/>
    <n v="0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0"/>
    <x v="4"/>
  </r>
  <r>
    <x v="26"/>
    <x v="13"/>
    <n v="69.336072000000001"/>
    <x v="4"/>
  </r>
  <r>
    <x v="26"/>
    <x v="14"/>
    <n v="133.98772800000003"/>
    <x v="4"/>
  </r>
  <r>
    <x v="26"/>
    <x v="15"/>
    <n v="68.858998999999997"/>
    <x v="4"/>
  </r>
  <r>
    <x v="26"/>
    <x v="16"/>
    <n v="28.729616"/>
    <x v="4"/>
  </r>
  <r>
    <x v="26"/>
    <x v="17"/>
    <n v="2.7888543000000001"/>
    <x v="4"/>
  </r>
  <r>
    <x v="26"/>
    <x v="18"/>
    <n v="64.265249999999995"/>
    <x v="4"/>
  </r>
  <r>
    <x v="26"/>
    <x v="19"/>
    <n v="116.58416399999999"/>
    <x v="4"/>
  </r>
  <r>
    <x v="15"/>
    <x v="12"/>
    <n v="3787.5102929999998"/>
    <x v="4"/>
  </r>
  <r>
    <x v="15"/>
    <x v="13"/>
    <n v="3693.0675989999995"/>
    <x v="4"/>
  </r>
  <r>
    <x v="15"/>
    <x v="14"/>
    <n v="6093.3061500000003"/>
    <x v="4"/>
  </r>
  <r>
    <x v="15"/>
    <x v="15"/>
    <n v="5311.6195499999994"/>
    <x v="4"/>
  </r>
  <r>
    <x v="15"/>
    <x v="16"/>
    <n v="4818.2305159999996"/>
    <x v="4"/>
  </r>
  <r>
    <x v="15"/>
    <x v="17"/>
    <n v="6724.7092350000003"/>
    <x v="4"/>
  </r>
  <r>
    <x v="15"/>
    <x v="18"/>
    <n v="9398.5544679999985"/>
    <x v="4"/>
  </r>
  <r>
    <x v="15"/>
    <x v="19"/>
    <n v="10488.734753999999"/>
    <x v="4"/>
  </r>
  <r>
    <x v="14"/>
    <x v="12"/>
    <n v="0"/>
    <x v="4"/>
  </r>
  <r>
    <x v="14"/>
    <x v="13"/>
    <n v="0"/>
    <x v="4"/>
  </r>
  <r>
    <x v="14"/>
    <x v="14"/>
    <n v="24.36994"/>
    <x v="4"/>
  </r>
  <r>
    <x v="14"/>
    <x v="15"/>
    <n v="75.422228000000004"/>
    <x v="4"/>
  </r>
  <r>
    <x v="14"/>
    <x v="16"/>
    <n v="359.65017"/>
    <x v="4"/>
  </r>
  <r>
    <x v="14"/>
    <x v="17"/>
    <n v="198.80892"/>
    <x v="4"/>
  </r>
  <r>
    <x v="14"/>
    <x v="18"/>
    <n v="295.41208"/>
    <x v="4"/>
  </r>
  <r>
    <x v="14"/>
    <x v="19"/>
    <n v="229.44337900000002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0"/>
    <x v="4"/>
  </r>
  <r>
    <x v="27"/>
    <x v="13"/>
    <n v="51.233665000000002"/>
    <x v="4"/>
  </r>
  <r>
    <x v="27"/>
    <x v="14"/>
    <n v="23.633855000000004"/>
    <x v="4"/>
  </r>
  <r>
    <x v="27"/>
    <x v="15"/>
    <n v="19.835357999999999"/>
    <x v="4"/>
  </r>
  <r>
    <x v="27"/>
    <x v="16"/>
    <n v="14.707668"/>
    <x v="4"/>
  </r>
  <r>
    <x v="27"/>
    <x v="17"/>
    <n v="4.4382989999999998"/>
    <x v="4"/>
  </r>
  <r>
    <x v="27"/>
    <x v="18"/>
    <n v="75.487785000000002"/>
    <x v="4"/>
  </r>
  <r>
    <x v="27"/>
    <x v="19"/>
    <n v="77.048946000000001"/>
    <x v="4"/>
  </r>
  <r>
    <x v="1"/>
    <x v="12"/>
    <n v="3483.8602110000002"/>
    <x v="4"/>
  </r>
  <r>
    <x v="1"/>
    <x v="13"/>
    <n v="5715.0120450000013"/>
    <x v="4"/>
  </r>
  <r>
    <x v="1"/>
    <x v="14"/>
    <n v="5735.1351589999995"/>
    <x v="4"/>
  </r>
  <r>
    <x v="1"/>
    <x v="15"/>
    <n v="6334.7529999999997"/>
    <x v="4"/>
  </r>
  <r>
    <x v="1"/>
    <x v="16"/>
    <n v="5944.2559540000002"/>
    <x v="4"/>
  </r>
  <r>
    <x v="1"/>
    <x v="17"/>
    <n v="8304.9223980000006"/>
    <x v="4"/>
  </r>
  <r>
    <x v="1"/>
    <x v="18"/>
    <n v="6340.1155200000003"/>
    <x v="4"/>
  </r>
  <r>
    <x v="1"/>
    <x v="19"/>
    <n v="7442.0252659999996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381.89522499999998"/>
    <x v="4"/>
  </r>
  <r>
    <x v="13"/>
    <x v="13"/>
    <n v="234.45326700000001"/>
    <x v="4"/>
  </r>
  <r>
    <x v="13"/>
    <x v="14"/>
    <n v="549.131348"/>
    <x v="4"/>
  </r>
  <r>
    <x v="13"/>
    <x v="15"/>
    <n v="990.31340099999989"/>
    <x v="4"/>
  </r>
  <r>
    <x v="13"/>
    <x v="16"/>
    <n v="409.79092799999995"/>
    <x v="4"/>
  </r>
  <r>
    <x v="13"/>
    <x v="17"/>
    <n v="527.85496500000011"/>
    <x v="4"/>
  </r>
  <r>
    <x v="13"/>
    <x v="18"/>
    <n v="1306.620336"/>
    <x v="4"/>
  </r>
  <r>
    <x v="13"/>
    <x v="19"/>
    <n v="1254.64454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0"/>
    <x v="4"/>
  </r>
  <r>
    <x v="37"/>
    <x v="13"/>
    <n v="0"/>
    <x v="4"/>
  </r>
  <r>
    <x v="37"/>
    <x v="14"/>
    <n v="0"/>
    <x v="4"/>
  </r>
  <r>
    <x v="37"/>
    <x v="15"/>
    <n v="0"/>
    <x v="4"/>
  </r>
  <r>
    <x v="37"/>
    <x v="16"/>
    <n v="0"/>
    <x v="4"/>
  </r>
  <r>
    <x v="37"/>
    <x v="17"/>
    <n v="0"/>
    <x v="4"/>
  </r>
  <r>
    <x v="37"/>
    <x v="18"/>
    <n v="0"/>
    <x v="4"/>
  </r>
  <r>
    <x v="37"/>
    <x v="19"/>
    <n v="0"/>
    <x v="4"/>
  </r>
  <r>
    <x v="38"/>
    <x v="12"/>
    <n v="13079.5646"/>
    <x v="4"/>
  </r>
  <r>
    <x v="38"/>
    <x v="13"/>
    <n v="15001.053914999999"/>
    <x v="4"/>
  </r>
  <r>
    <x v="38"/>
    <x v="14"/>
    <n v="16420.409364000003"/>
    <x v="4"/>
  </r>
  <r>
    <x v="38"/>
    <x v="15"/>
    <n v="19384.694804999999"/>
    <x v="4"/>
  </r>
  <r>
    <x v="38"/>
    <x v="16"/>
    <n v="20849.396567000003"/>
    <x v="4"/>
  </r>
  <r>
    <x v="38"/>
    <x v="17"/>
    <n v="26192.744348999997"/>
    <x v="4"/>
  </r>
  <r>
    <x v="38"/>
    <x v="18"/>
    <n v="28865.278904999996"/>
    <x v="4"/>
  </r>
  <r>
    <x v="38"/>
    <x v="19"/>
    <n v="31692.868694000001"/>
    <x v="4"/>
  </r>
  <r>
    <x v="1"/>
    <x v="4"/>
    <n v="34445"/>
    <x v="5"/>
  </r>
  <r>
    <x v="1"/>
    <x v="5"/>
    <n v="30488"/>
    <x v="5"/>
  </r>
  <r>
    <x v="1"/>
    <x v="6"/>
    <n v="29298"/>
    <x v="5"/>
  </r>
  <r>
    <x v="1"/>
    <x v="7"/>
    <n v="26467"/>
    <x v="5"/>
  </r>
  <r>
    <x v="1"/>
    <x v="8"/>
    <n v="26790"/>
    <x v="5"/>
  </r>
  <r>
    <x v="1"/>
    <x v="9"/>
    <n v="28750"/>
    <x v="5"/>
  </r>
  <r>
    <x v="1"/>
    <x v="10"/>
    <n v="32206"/>
    <x v="5"/>
  </r>
  <r>
    <x v="1"/>
    <x v="11"/>
    <n v="36845"/>
    <x v="5"/>
  </r>
  <r>
    <x v="1"/>
    <x v="12"/>
    <n v="39316"/>
    <x v="5"/>
  </r>
  <r>
    <x v="1"/>
    <x v="13"/>
    <n v="45350"/>
    <x v="5"/>
  </r>
  <r>
    <x v="1"/>
    <x v="14"/>
    <n v="51360"/>
    <x v="5"/>
  </r>
  <r>
    <x v="1"/>
    <x v="15"/>
    <n v="62509"/>
    <x v="5"/>
  </r>
  <r>
    <x v="1"/>
    <x v="16"/>
    <n v="74522"/>
    <x v="5"/>
  </r>
  <r>
    <x v="1"/>
    <x v="17"/>
    <n v="80022"/>
    <x v="5"/>
  </r>
  <r>
    <x v="1"/>
    <x v="18"/>
    <n v="77124"/>
    <x v="5"/>
  </r>
  <r>
    <x v="1"/>
    <x v="19"/>
    <n v="78879"/>
    <x v="5"/>
  </r>
  <r>
    <x v="12"/>
    <x v="4"/>
    <n v="16062"/>
    <x v="5"/>
  </r>
  <r>
    <x v="12"/>
    <x v="5"/>
    <n v="13594"/>
    <x v="5"/>
  </r>
  <r>
    <x v="12"/>
    <x v="6"/>
    <n v="13274"/>
    <x v="5"/>
  </r>
  <r>
    <x v="12"/>
    <x v="7"/>
    <n v="11515"/>
    <x v="5"/>
  </r>
  <r>
    <x v="12"/>
    <x v="8"/>
    <n v="10704"/>
    <x v="5"/>
  </r>
  <r>
    <x v="12"/>
    <x v="9"/>
    <n v="9365"/>
    <x v="5"/>
  </r>
  <r>
    <x v="12"/>
    <x v="10"/>
    <n v="7904"/>
    <x v="5"/>
  </r>
  <r>
    <x v="12"/>
    <x v="11"/>
    <n v="6410"/>
    <x v="5"/>
  </r>
  <r>
    <x v="12"/>
    <x v="12"/>
    <n v="4548"/>
    <x v="5"/>
  </r>
  <r>
    <x v="12"/>
    <x v="13"/>
    <n v="3108"/>
    <x v="5"/>
  </r>
  <r>
    <x v="12"/>
    <x v="14"/>
    <n v="2324"/>
    <x v="5"/>
  </r>
  <r>
    <x v="12"/>
    <x v="15"/>
    <n v="2053"/>
    <x v="5"/>
  </r>
  <r>
    <x v="12"/>
    <x v="16"/>
    <n v="2785"/>
    <x v="5"/>
  </r>
  <r>
    <x v="12"/>
    <x v="17"/>
    <n v="2932"/>
    <x v="5"/>
  </r>
  <r>
    <x v="12"/>
    <x v="18"/>
    <n v="3247"/>
    <x v="5"/>
  </r>
  <r>
    <x v="12"/>
    <x v="19"/>
    <n v="3652"/>
    <x v="5"/>
  </r>
  <r>
    <x v="16"/>
    <x v="4"/>
    <n v="14816"/>
    <x v="5"/>
  </r>
  <r>
    <x v="16"/>
    <x v="5"/>
    <n v="10184"/>
    <x v="5"/>
  </r>
  <r>
    <x v="16"/>
    <x v="6"/>
    <n v="9597"/>
    <x v="5"/>
  </r>
  <r>
    <x v="16"/>
    <x v="7"/>
    <n v="7275"/>
    <x v="5"/>
  </r>
  <r>
    <x v="16"/>
    <x v="8"/>
    <n v="6161"/>
    <x v="5"/>
  </r>
  <r>
    <x v="16"/>
    <x v="9"/>
    <n v="5118"/>
    <x v="5"/>
  </r>
  <r>
    <x v="16"/>
    <x v="10"/>
    <n v="4731"/>
    <x v="5"/>
  </r>
  <r>
    <x v="16"/>
    <x v="11"/>
    <n v="3058"/>
    <x v="5"/>
  </r>
  <r>
    <x v="16"/>
    <x v="12"/>
    <n v="3521"/>
    <x v="5"/>
  </r>
  <r>
    <x v="16"/>
    <x v="13"/>
    <n v="2390"/>
    <x v="5"/>
  </r>
  <r>
    <x v="16"/>
    <x v="14"/>
    <n v="5580"/>
    <x v="5"/>
  </r>
  <r>
    <x v="16"/>
    <x v="15"/>
    <n v="7073"/>
    <x v="5"/>
  </r>
  <r>
    <x v="16"/>
    <x v="16"/>
    <n v="9270"/>
    <x v="5"/>
  </r>
  <r>
    <x v="16"/>
    <x v="17"/>
    <n v="9025"/>
    <x v="5"/>
  </r>
  <r>
    <x v="16"/>
    <x v="18"/>
    <n v="11086"/>
    <x v="5"/>
  </r>
  <r>
    <x v="16"/>
    <x v="19"/>
    <n v="10134"/>
    <x v="5"/>
  </r>
  <r>
    <x v="0"/>
    <x v="4"/>
    <n v="9243"/>
    <x v="5"/>
  </r>
  <r>
    <x v="0"/>
    <x v="5"/>
    <n v="10160"/>
    <x v="5"/>
  </r>
  <r>
    <x v="0"/>
    <x v="6"/>
    <n v="5250"/>
    <x v="5"/>
  </r>
  <r>
    <x v="0"/>
    <x v="7"/>
    <n v="5247"/>
    <x v="5"/>
  </r>
  <r>
    <x v="0"/>
    <x v="8"/>
    <n v="7485"/>
    <x v="5"/>
  </r>
  <r>
    <x v="0"/>
    <x v="9"/>
    <n v="6818"/>
    <x v="5"/>
  </r>
  <r>
    <x v="0"/>
    <x v="10"/>
    <n v="6182"/>
    <x v="5"/>
  </r>
  <r>
    <x v="0"/>
    <x v="11"/>
    <n v="5296"/>
    <x v="5"/>
  </r>
  <r>
    <x v="0"/>
    <x v="12"/>
    <n v="3586"/>
    <x v="5"/>
  </r>
  <r>
    <x v="0"/>
    <x v="13"/>
    <n v="3219"/>
    <x v="5"/>
  </r>
  <r>
    <x v="0"/>
    <x v="14"/>
    <n v="2734"/>
    <x v="5"/>
  </r>
  <r>
    <x v="0"/>
    <x v="15"/>
    <n v="4382"/>
    <x v="5"/>
  </r>
  <r>
    <x v="0"/>
    <x v="16"/>
    <n v="5210"/>
    <x v="5"/>
  </r>
  <r>
    <x v="0"/>
    <x v="17"/>
    <n v="5016"/>
    <x v="5"/>
  </r>
  <r>
    <x v="0"/>
    <x v="18"/>
    <n v="3951"/>
    <x v="5"/>
  </r>
  <r>
    <x v="0"/>
    <x v="19"/>
    <n v="3807"/>
    <x v="5"/>
  </r>
  <r>
    <x v="15"/>
    <x v="4"/>
    <n v="10412"/>
    <x v="5"/>
  </r>
  <r>
    <x v="15"/>
    <x v="5"/>
    <n v="9535"/>
    <x v="5"/>
  </r>
  <r>
    <x v="15"/>
    <x v="6"/>
    <n v="8676"/>
    <x v="5"/>
  </r>
  <r>
    <x v="15"/>
    <x v="7"/>
    <n v="9041"/>
    <x v="5"/>
  </r>
  <r>
    <x v="15"/>
    <x v="8"/>
    <n v="9112"/>
    <x v="5"/>
  </r>
  <r>
    <x v="15"/>
    <x v="9"/>
    <n v="10009"/>
    <x v="5"/>
  </r>
  <r>
    <x v="15"/>
    <x v="10"/>
    <n v="11698"/>
    <x v="5"/>
  </r>
  <r>
    <x v="15"/>
    <x v="11"/>
    <n v="11616"/>
    <x v="5"/>
  </r>
  <r>
    <x v="15"/>
    <x v="12"/>
    <n v="12305"/>
    <x v="5"/>
  </r>
  <r>
    <x v="15"/>
    <x v="13"/>
    <n v="17671"/>
    <x v="5"/>
  </r>
  <r>
    <x v="15"/>
    <x v="14"/>
    <n v="31460"/>
    <x v="5"/>
  </r>
  <r>
    <x v="15"/>
    <x v="15"/>
    <n v="41836"/>
    <x v="5"/>
  </r>
  <r>
    <x v="15"/>
    <x v="16"/>
    <n v="62072"/>
    <x v="5"/>
  </r>
  <r>
    <x v="15"/>
    <x v="17"/>
    <n v="64183"/>
    <x v="5"/>
  </r>
  <r>
    <x v="15"/>
    <x v="18"/>
    <n v="63140"/>
    <x v="5"/>
  </r>
  <r>
    <x v="15"/>
    <x v="19"/>
    <n v="60590"/>
    <x v="5"/>
  </r>
  <r>
    <x v="14"/>
    <x v="4"/>
    <n v="3715"/>
    <x v="5"/>
  </r>
  <r>
    <x v="14"/>
    <x v="5"/>
    <n v="3773"/>
    <x v="5"/>
  </r>
  <r>
    <x v="14"/>
    <x v="6"/>
    <n v="5079"/>
    <x v="5"/>
  </r>
  <r>
    <x v="14"/>
    <x v="7"/>
    <n v="3817"/>
    <x v="5"/>
  </r>
  <r>
    <x v="14"/>
    <x v="8"/>
    <n v="2693"/>
    <x v="5"/>
  </r>
  <r>
    <x v="14"/>
    <x v="9"/>
    <n v="2058"/>
    <x v="5"/>
  </r>
  <r>
    <x v="14"/>
    <x v="10"/>
    <n v="1514"/>
    <x v="5"/>
  </r>
  <r>
    <x v="14"/>
    <x v="11"/>
    <n v="1148"/>
    <x v="5"/>
  </r>
  <r>
    <x v="14"/>
    <x v="12"/>
    <n v="836"/>
    <x v="5"/>
  </r>
  <r>
    <x v="14"/>
    <x v="13"/>
    <n v="666"/>
    <x v="5"/>
  </r>
  <r>
    <x v="14"/>
    <x v="14"/>
    <n v="586"/>
    <x v="5"/>
  </r>
  <r>
    <x v="14"/>
    <x v="15"/>
    <n v="819"/>
    <x v="5"/>
  </r>
  <r>
    <x v="14"/>
    <x v="16"/>
    <n v="945"/>
    <x v="5"/>
  </r>
  <r>
    <x v="14"/>
    <x v="17"/>
    <n v="594"/>
    <x v="5"/>
  </r>
  <r>
    <x v="14"/>
    <x v="18"/>
    <n v="810"/>
    <x v="5"/>
  </r>
  <r>
    <x v="14"/>
    <x v="19"/>
    <n v="904"/>
    <x v="5"/>
  </r>
  <r>
    <x v="18"/>
    <x v="4"/>
    <n v="2761"/>
    <x v="5"/>
  </r>
  <r>
    <x v="18"/>
    <x v="5"/>
    <n v="3343"/>
    <x v="5"/>
  </r>
  <r>
    <x v="18"/>
    <x v="6"/>
    <n v="4078"/>
    <x v="5"/>
  </r>
  <r>
    <x v="18"/>
    <x v="7"/>
    <n v="3791"/>
    <x v="5"/>
  </r>
  <r>
    <x v="18"/>
    <x v="8"/>
    <n v="1466"/>
    <x v="5"/>
  </r>
  <r>
    <x v="18"/>
    <x v="9"/>
    <n v="1120"/>
    <x v="5"/>
  </r>
  <r>
    <x v="18"/>
    <x v="10"/>
    <n v="740"/>
    <x v="5"/>
  </r>
  <r>
    <x v="18"/>
    <x v="11"/>
    <n v="964"/>
    <x v="5"/>
  </r>
  <r>
    <x v="18"/>
    <x v="12"/>
    <n v="1055"/>
    <x v="5"/>
  </r>
  <r>
    <x v="18"/>
    <x v="13"/>
    <n v="1223"/>
    <x v="5"/>
  </r>
  <r>
    <x v="18"/>
    <x v="14"/>
    <n v="1705"/>
    <x v="5"/>
  </r>
  <r>
    <x v="18"/>
    <x v="15"/>
    <n v="3196"/>
    <x v="5"/>
  </r>
  <r>
    <x v="18"/>
    <x v="16"/>
    <n v="5447"/>
    <x v="5"/>
  </r>
  <r>
    <x v="18"/>
    <x v="17"/>
    <n v="4983"/>
    <x v="5"/>
  </r>
  <r>
    <x v="18"/>
    <x v="18"/>
    <n v="6004"/>
    <x v="5"/>
  </r>
  <r>
    <x v="18"/>
    <x v="19"/>
    <n v="6331"/>
    <x v="5"/>
  </r>
  <r>
    <x v="17"/>
    <x v="4"/>
    <n v="1179"/>
    <x v="5"/>
  </r>
  <r>
    <x v="17"/>
    <x v="5"/>
    <n v="692"/>
    <x v="5"/>
  </r>
  <r>
    <x v="17"/>
    <x v="6"/>
    <n v="494"/>
    <x v="5"/>
  </r>
  <r>
    <x v="17"/>
    <x v="7"/>
    <n v="548"/>
    <x v="5"/>
  </r>
  <r>
    <x v="17"/>
    <x v="8"/>
    <n v="617"/>
    <x v="5"/>
  </r>
  <r>
    <x v="17"/>
    <x v="9"/>
    <n v="438"/>
    <x v="5"/>
  </r>
  <r>
    <x v="17"/>
    <x v="10"/>
    <n v="345"/>
    <x v="5"/>
  </r>
  <r>
    <x v="17"/>
    <x v="11"/>
    <n v="271"/>
    <x v="5"/>
  </r>
  <r>
    <x v="17"/>
    <x v="12"/>
    <n v="267"/>
    <x v="5"/>
  </r>
  <r>
    <x v="17"/>
    <x v="13"/>
    <n v="446"/>
    <x v="5"/>
  </r>
  <r>
    <x v="17"/>
    <x v="14"/>
    <n v="2046"/>
    <x v="5"/>
  </r>
  <r>
    <x v="17"/>
    <x v="15"/>
    <n v="4016"/>
    <x v="5"/>
  </r>
  <r>
    <x v="17"/>
    <x v="16"/>
    <n v="7859"/>
    <x v="5"/>
  </r>
  <r>
    <x v="17"/>
    <x v="17"/>
    <n v="10131"/>
    <x v="5"/>
  </r>
  <r>
    <x v="17"/>
    <x v="18"/>
    <n v="13275"/>
    <x v="5"/>
  </r>
  <r>
    <x v="17"/>
    <x v="19"/>
    <n v="13584"/>
    <x v="5"/>
  </r>
  <r>
    <x v="13"/>
    <x v="4"/>
    <n v="3152"/>
    <x v="5"/>
  </r>
  <r>
    <x v="13"/>
    <x v="5"/>
    <n v="2482"/>
    <x v="5"/>
  </r>
  <r>
    <x v="13"/>
    <x v="6"/>
    <n v="2805"/>
    <x v="5"/>
  </r>
  <r>
    <x v="13"/>
    <x v="7"/>
    <n v="2061"/>
    <x v="5"/>
  </r>
  <r>
    <x v="13"/>
    <x v="8"/>
    <n v="2684"/>
    <x v="5"/>
  </r>
  <r>
    <x v="13"/>
    <x v="9"/>
    <n v="2260"/>
    <x v="5"/>
  </r>
  <r>
    <x v="13"/>
    <x v="10"/>
    <n v="1476"/>
    <x v="5"/>
  </r>
  <r>
    <x v="13"/>
    <x v="11"/>
    <n v="1133"/>
    <x v="5"/>
  </r>
  <r>
    <x v="13"/>
    <x v="12"/>
    <n v="1370"/>
    <x v="5"/>
  </r>
  <r>
    <x v="13"/>
    <x v="13"/>
    <n v="939"/>
    <x v="5"/>
  </r>
  <r>
    <x v="13"/>
    <x v="14"/>
    <n v="604"/>
    <x v="5"/>
  </r>
  <r>
    <x v="13"/>
    <x v="15"/>
    <n v="1106"/>
    <x v="5"/>
  </r>
  <r>
    <x v="13"/>
    <x v="16"/>
    <n v="2122"/>
    <x v="5"/>
  </r>
  <r>
    <x v="13"/>
    <x v="17"/>
    <n v="2303"/>
    <x v="5"/>
  </r>
  <r>
    <x v="13"/>
    <x v="18"/>
    <n v="3783"/>
    <x v="5"/>
  </r>
  <r>
    <x v="13"/>
    <x v="19"/>
    <n v="443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207"/>
    <x v="5"/>
  </r>
  <r>
    <x v="25"/>
    <x v="15"/>
    <n v="227"/>
    <x v="5"/>
  </r>
  <r>
    <x v="25"/>
    <x v="16"/>
    <n v="313"/>
    <x v="5"/>
  </r>
  <r>
    <x v="25"/>
    <x v="17"/>
    <n v="282"/>
    <x v="5"/>
  </r>
  <r>
    <x v="25"/>
    <x v="18"/>
    <n v="177"/>
    <x v="5"/>
  </r>
  <r>
    <x v="25"/>
    <x v="19"/>
    <n v="175"/>
    <x v="5"/>
  </r>
  <r>
    <x v="27"/>
    <x v="4"/>
    <n v="551"/>
    <x v="5"/>
  </r>
  <r>
    <x v="27"/>
    <x v="5"/>
    <n v="312"/>
    <x v="5"/>
  </r>
  <r>
    <x v="27"/>
    <x v="6"/>
    <n v="247"/>
    <x v="5"/>
  </r>
  <r>
    <x v="27"/>
    <x v="7"/>
    <n v="206"/>
    <x v="5"/>
  </r>
  <r>
    <x v="27"/>
    <x v="8"/>
    <n v="175"/>
    <x v="5"/>
  </r>
  <r>
    <x v="27"/>
    <x v="9"/>
    <n v="197"/>
    <x v="5"/>
  </r>
  <r>
    <x v="27"/>
    <x v="10"/>
    <n v="247"/>
    <x v="5"/>
  </r>
  <r>
    <x v="27"/>
    <x v="11"/>
    <n v="246"/>
    <x v="5"/>
  </r>
  <r>
    <x v="27"/>
    <x v="12"/>
    <n v="194"/>
    <x v="5"/>
  </r>
  <r>
    <x v="27"/>
    <x v="13"/>
    <n v="206"/>
    <x v="5"/>
  </r>
  <r>
    <x v="27"/>
    <x v="14"/>
    <n v="145"/>
    <x v="5"/>
  </r>
  <r>
    <x v="27"/>
    <x v="15"/>
    <n v="210"/>
    <x v="5"/>
  </r>
  <r>
    <x v="27"/>
    <x v="16"/>
    <n v="181"/>
    <x v="5"/>
  </r>
  <r>
    <x v="27"/>
    <x v="17"/>
    <n v="192"/>
    <x v="5"/>
  </r>
  <r>
    <x v="27"/>
    <x v="18"/>
    <n v="140"/>
    <x v="5"/>
  </r>
  <r>
    <x v="27"/>
    <x v="19"/>
    <n v="148"/>
    <x v="5"/>
  </r>
  <r>
    <x v="21"/>
    <x v="4"/>
    <n v="12449"/>
    <x v="5"/>
  </r>
  <r>
    <x v="21"/>
    <x v="5"/>
    <n v="11380"/>
    <x v="5"/>
  </r>
  <r>
    <x v="21"/>
    <x v="6"/>
    <n v="10359"/>
    <x v="5"/>
  </r>
  <r>
    <x v="21"/>
    <x v="7"/>
    <n v="9101"/>
    <x v="5"/>
  </r>
  <r>
    <x v="21"/>
    <x v="8"/>
    <n v="8044"/>
    <x v="5"/>
  </r>
  <r>
    <x v="21"/>
    <x v="9"/>
    <n v="6595"/>
    <x v="5"/>
  </r>
  <r>
    <x v="21"/>
    <x v="10"/>
    <n v="5621"/>
    <x v="5"/>
  </r>
  <r>
    <x v="21"/>
    <x v="11"/>
    <n v="5229"/>
    <x v="5"/>
  </r>
  <r>
    <x v="21"/>
    <x v="12"/>
    <n v="4464"/>
    <x v="5"/>
  </r>
  <r>
    <x v="21"/>
    <x v="13"/>
    <n v="4300"/>
    <x v="5"/>
  </r>
  <r>
    <x v="21"/>
    <x v="14"/>
    <n v="4321"/>
    <x v="5"/>
  </r>
  <r>
    <x v="21"/>
    <x v="15"/>
    <n v="4737"/>
    <x v="5"/>
  </r>
  <r>
    <x v="21"/>
    <x v="16"/>
    <n v="6727"/>
    <x v="5"/>
  </r>
  <r>
    <x v="21"/>
    <x v="17"/>
    <n v="6663"/>
    <x v="5"/>
  </r>
  <r>
    <x v="21"/>
    <x v="18"/>
    <n v="6030"/>
    <x v="5"/>
  </r>
  <r>
    <x v="21"/>
    <x v="19"/>
    <n v="5561"/>
    <x v="5"/>
  </r>
  <r>
    <x v="22"/>
    <x v="4"/>
    <n v="108785"/>
    <x v="5"/>
  </r>
  <r>
    <x v="22"/>
    <x v="5"/>
    <n v="95943"/>
    <x v="5"/>
  </r>
  <r>
    <x v="22"/>
    <x v="6"/>
    <n v="89157"/>
    <x v="5"/>
  </r>
  <r>
    <x v="22"/>
    <x v="7"/>
    <n v="79069"/>
    <x v="5"/>
  </r>
  <r>
    <x v="22"/>
    <x v="8"/>
    <n v="75931"/>
    <x v="5"/>
  </r>
  <r>
    <x v="22"/>
    <x v="9"/>
    <n v="72728"/>
    <x v="5"/>
  </r>
  <r>
    <x v="22"/>
    <x v="10"/>
    <n v="72664"/>
    <x v="5"/>
  </r>
  <r>
    <x v="22"/>
    <x v="11"/>
    <n v="72216"/>
    <x v="5"/>
  </r>
  <r>
    <x v="22"/>
    <x v="12"/>
    <n v="71462"/>
    <x v="5"/>
  </r>
  <r>
    <x v="22"/>
    <x v="13"/>
    <n v="79518"/>
    <x v="5"/>
  </r>
  <r>
    <x v="22"/>
    <x v="14"/>
    <n v="103072"/>
    <x v="5"/>
  </r>
  <r>
    <x v="22"/>
    <x v="15"/>
    <n v="132164"/>
    <x v="5"/>
  </r>
  <r>
    <x v="22"/>
    <x v="16"/>
    <n v="177453"/>
    <x v="5"/>
  </r>
  <r>
    <x v="22"/>
    <x v="17"/>
    <n v="186326"/>
    <x v="5"/>
  </r>
  <r>
    <x v="22"/>
    <x v="18"/>
    <n v="188767"/>
    <x v="5"/>
  </r>
  <r>
    <x v="22"/>
    <x v="19"/>
    <n v="188196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45.122999999999998"/>
    <x v="6"/>
  </r>
  <r>
    <x v="26"/>
    <x v="1"/>
    <n v="40.276917600000004"/>
    <x v="6"/>
  </r>
  <r>
    <x v="26"/>
    <x v="2"/>
    <n v="0"/>
    <x v="6"/>
  </r>
  <r>
    <x v="26"/>
    <x v="3"/>
    <n v="0"/>
    <x v="6"/>
  </r>
  <r>
    <x v="26"/>
    <x v="4"/>
    <n v="0"/>
    <x v="6"/>
  </r>
  <r>
    <x v="26"/>
    <x v="5"/>
    <n v="0"/>
    <x v="6"/>
  </r>
  <r>
    <x v="26"/>
    <x v="6"/>
    <n v="0"/>
    <x v="6"/>
  </r>
  <r>
    <x v="26"/>
    <x v="7"/>
    <n v="0"/>
    <x v="6"/>
  </r>
  <r>
    <x v="26"/>
    <x v="8"/>
    <n v="0"/>
    <x v="6"/>
  </r>
  <r>
    <x v="26"/>
    <x v="9"/>
    <n v="9.9736951999999999"/>
    <x v="6"/>
  </r>
  <r>
    <x v="26"/>
    <x v="10"/>
    <n v="0"/>
    <x v="6"/>
  </r>
  <r>
    <x v="26"/>
    <x v="11"/>
    <n v="33.036900000000003"/>
    <x v="6"/>
  </r>
  <r>
    <x v="26"/>
    <x v="12"/>
    <n v="14.096499999999999"/>
    <x v="6"/>
  </r>
  <r>
    <x v="26"/>
    <x v="13"/>
    <n v="0"/>
    <x v="6"/>
  </r>
  <r>
    <x v="26"/>
    <x v="14"/>
    <n v="39.975999999999999"/>
    <x v="6"/>
  </r>
  <r>
    <x v="26"/>
    <x v="15"/>
    <n v="79.225300000000004"/>
    <x v="6"/>
  </r>
  <r>
    <x v="26"/>
    <x v="16"/>
    <n v="52.5289"/>
    <x v="6"/>
  </r>
  <r>
    <x v="26"/>
    <x v="17"/>
    <n v="113.83970000000001"/>
    <x v="6"/>
  </r>
  <r>
    <x v="26"/>
    <x v="18"/>
    <n v="132.15120000000002"/>
    <x v="6"/>
  </r>
  <r>
    <x v="26"/>
    <x v="19"/>
    <n v="364.65120000000002"/>
    <x v="6"/>
  </r>
  <r>
    <x v="17"/>
    <x v="0"/>
    <n v="29.5365"/>
    <x v="6"/>
  </r>
  <r>
    <x v="17"/>
    <x v="1"/>
    <n v="29.572398"/>
    <x v="6"/>
  </r>
  <r>
    <x v="17"/>
    <x v="2"/>
    <n v="0"/>
    <x v="6"/>
  </r>
  <r>
    <x v="17"/>
    <x v="3"/>
    <n v="0"/>
    <x v="6"/>
  </r>
  <r>
    <x v="17"/>
    <x v="4"/>
    <n v="0"/>
    <x v="6"/>
  </r>
  <r>
    <x v="17"/>
    <x v="5"/>
    <n v="0"/>
    <x v="6"/>
  </r>
  <r>
    <x v="17"/>
    <x v="6"/>
    <n v="13.880047500000002"/>
    <x v="6"/>
  </r>
  <r>
    <x v="17"/>
    <x v="7"/>
    <n v="1.402782"/>
    <x v="6"/>
  </r>
  <r>
    <x v="17"/>
    <x v="8"/>
    <n v="0"/>
    <x v="6"/>
  </r>
  <r>
    <x v="17"/>
    <x v="9"/>
    <n v="0"/>
    <x v="6"/>
  </r>
  <r>
    <x v="17"/>
    <x v="10"/>
    <n v="0"/>
    <x v="6"/>
  </r>
  <r>
    <x v="17"/>
    <x v="11"/>
    <n v="2.9888000000000003"/>
    <x v="6"/>
  </r>
  <r>
    <x v="17"/>
    <x v="12"/>
    <n v="0"/>
    <x v="6"/>
  </r>
  <r>
    <x v="17"/>
    <x v="13"/>
    <n v="0"/>
    <x v="6"/>
  </r>
  <r>
    <x v="17"/>
    <x v="14"/>
    <n v="45.474000000000004"/>
    <x v="6"/>
  </r>
  <r>
    <x v="17"/>
    <x v="15"/>
    <n v="68.398799999999994"/>
    <x v="6"/>
  </r>
  <r>
    <x v="17"/>
    <x v="16"/>
    <n v="203.3569"/>
    <x v="6"/>
  </r>
  <r>
    <x v="17"/>
    <x v="17"/>
    <n v="236.3184"/>
    <x v="6"/>
  </r>
  <r>
    <x v="17"/>
    <x v="18"/>
    <n v="730.24639999999999"/>
    <x v="6"/>
  </r>
  <r>
    <x v="17"/>
    <x v="19"/>
    <n v="1087.1238000000001"/>
    <x v="6"/>
  </r>
  <r>
    <x v="1"/>
    <x v="0"/>
    <n v="3071.8444"/>
    <x v="6"/>
  </r>
  <r>
    <x v="1"/>
    <x v="1"/>
    <n v="2858.6664584999999"/>
    <x v="6"/>
  </r>
  <r>
    <x v="1"/>
    <x v="2"/>
    <n v="768.55880160000004"/>
    <x v="6"/>
  </r>
  <r>
    <x v="1"/>
    <x v="3"/>
    <n v="892.55748400000016"/>
    <x v="6"/>
  </r>
  <r>
    <x v="1"/>
    <x v="4"/>
    <n v="809.6526315000001"/>
    <x v="6"/>
  </r>
  <r>
    <x v="1"/>
    <x v="5"/>
    <n v="717.69465000000002"/>
    <x v="6"/>
  </r>
  <r>
    <x v="1"/>
    <x v="6"/>
    <n v="669.44622400000003"/>
    <x v="6"/>
  </r>
  <r>
    <x v="1"/>
    <x v="7"/>
    <n v="586.51787309999997"/>
    <x v="6"/>
  </r>
  <r>
    <x v="1"/>
    <x v="8"/>
    <n v="1046.7388464000001"/>
    <x v="6"/>
  </r>
  <r>
    <x v="1"/>
    <x v="9"/>
    <n v="2229.7834349999998"/>
    <x v="6"/>
  </r>
  <r>
    <x v="1"/>
    <x v="10"/>
    <n v="2921.0459999999998"/>
    <x v="6"/>
  </r>
  <r>
    <x v="1"/>
    <x v="11"/>
    <n v="3086.0239999999999"/>
    <x v="6"/>
  </r>
  <r>
    <x v="1"/>
    <x v="12"/>
    <n v="2739.2768000000001"/>
    <x v="6"/>
  </r>
  <r>
    <x v="1"/>
    <x v="13"/>
    <n v="2391.1019999999999"/>
    <x v="6"/>
  </r>
  <r>
    <x v="1"/>
    <x v="14"/>
    <n v="2271.7284"/>
    <x v="6"/>
  </r>
  <r>
    <x v="1"/>
    <x v="15"/>
    <n v="2207.4"/>
    <x v="6"/>
  </r>
  <r>
    <x v="1"/>
    <x v="16"/>
    <n v="3430.8975"/>
    <x v="6"/>
  </r>
  <r>
    <x v="1"/>
    <x v="17"/>
    <n v="4636.3152"/>
    <x v="6"/>
  </r>
  <r>
    <x v="1"/>
    <x v="18"/>
    <n v="5339.9049999999997"/>
    <x v="6"/>
  </r>
  <r>
    <x v="1"/>
    <x v="19"/>
    <n v="6470.1459999999997"/>
    <x v="6"/>
  </r>
  <r>
    <x v="39"/>
    <x v="0"/>
    <n v="39.164999999999999"/>
    <x v="6"/>
  </r>
  <r>
    <x v="39"/>
    <x v="1"/>
    <n v="38.335907399999996"/>
    <x v="6"/>
  </r>
  <r>
    <x v="39"/>
    <x v="2"/>
    <n v="0"/>
    <x v="6"/>
  </r>
  <r>
    <x v="39"/>
    <x v="3"/>
    <n v="0"/>
    <x v="6"/>
  </r>
  <r>
    <x v="39"/>
    <x v="4"/>
    <n v="0.800099"/>
    <x v="6"/>
  </r>
  <r>
    <x v="39"/>
    <x v="5"/>
    <n v="0.92364689999999994"/>
    <x v="6"/>
  </r>
  <r>
    <x v="39"/>
    <x v="6"/>
    <n v="0"/>
    <x v="6"/>
  </r>
  <r>
    <x v="39"/>
    <x v="7"/>
    <n v="0"/>
    <x v="6"/>
  </r>
  <r>
    <x v="39"/>
    <x v="8"/>
    <n v="0"/>
    <x v="6"/>
  </r>
  <r>
    <x v="39"/>
    <x v="9"/>
    <n v="0"/>
    <x v="6"/>
  </r>
  <r>
    <x v="39"/>
    <x v="10"/>
    <n v="0"/>
    <x v="6"/>
  </r>
  <r>
    <x v="39"/>
    <x v="11"/>
    <n v="0"/>
    <x v="6"/>
  </r>
  <r>
    <x v="39"/>
    <x v="12"/>
    <n v="0"/>
    <x v="6"/>
  </r>
  <r>
    <x v="39"/>
    <x v="13"/>
    <n v="0"/>
    <x v="6"/>
  </r>
  <r>
    <x v="39"/>
    <x v="14"/>
    <n v="0"/>
    <x v="6"/>
  </r>
  <r>
    <x v="39"/>
    <x v="15"/>
    <n v="0"/>
    <x v="6"/>
  </r>
  <r>
    <x v="39"/>
    <x v="16"/>
    <n v="0"/>
    <x v="6"/>
  </r>
  <r>
    <x v="39"/>
    <x v="17"/>
    <n v="0"/>
    <x v="6"/>
  </r>
  <r>
    <x v="39"/>
    <x v="18"/>
    <n v="0"/>
    <x v="6"/>
  </r>
  <r>
    <x v="39"/>
    <x v="19"/>
    <n v="0"/>
    <x v="6"/>
  </r>
  <r>
    <x v="0"/>
    <x v="0"/>
    <n v="976.01570000000004"/>
    <x v="6"/>
  </r>
  <r>
    <x v="0"/>
    <x v="1"/>
    <n v="637.33470100000011"/>
    <x v="6"/>
  </r>
  <r>
    <x v="0"/>
    <x v="2"/>
    <n v="62.584395000000008"/>
    <x v="6"/>
  </r>
  <r>
    <x v="0"/>
    <x v="3"/>
    <n v="60.368934600000003"/>
    <x v="6"/>
  </r>
  <r>
    <x v="0"/>
    <x v="4"/>
    <n v="59.178326000000006"/>
    <x v="6"/>
  </r>
  <r>
    <x v="0"/>
    <x v="5"/>
    <n v="0"/>
    <x v="6"/>
  </r>
  <r>
    <x v="0"/>
    <x v="6"/>
    <n v="0"/>
    <x v="6"/>
  </r>
  <r>
    <x v="0"/>
    <x v="7"/>
    <n v="7.8540751999999996"/>
    <x v="6"/>
  </r>
  <r>
    <x v="0"/>
    <x v="8"/>
    <n v="117.037752"/>
    <x v="6"/>
  </r>
  <r>
    <x v="0"/>
    <x v="9"/>
    <n v="149.39584500000001"/>
    <x v="6"/>
  </r>
  <r>
    <x v="0"/>
    <x v="10"/>
    <n v="84.862399999999994"/>
    <x v="6"/>
  </r>
  <r>
    <x v="0"/>
    <x v="11"/>
    <n v="65.858199999999997"/>
    <x v="6"/>
  </r>
  <r>
    <x v="0"/>
    <x v="12"/>
    <n v="50.584000000000003"/>
    <x v="6"/>
  </r>
  <r>
    <x v="0"/>
    <x v="13"/>
    <n v="10.3704"/>
    <x v="6"/>
  </r>
  <r>
    <x v="0"/>
    <x v="14"/>
    <n v="76.472999999999999"/>
    <x v="6"/>
  </r>
  <r>
    <x v="0"/>
    <x v="15"/>
    <n v="130.91999999999999"/>
    <x v="6"/>
  </r>
  <r>
    <x v="0"/>
    <x v="16"/>
    <n v="75.496200000000002"/>
    <x v="6"/>
  </r>
  <r>
    <x v="0"/>
    <x v="17"/>
    <n v="64.0672"/>
    <x v="6"/>
  </r>
  <r>
    <x v="0"/>
    <x v="18"/>
    <n v="41.557600000000001"/>
    <x v="6"/>
  </r>
  <r>
    <x v="0"/>
    <x v="19"/>
    <n v="67.570799999999991"/>
    <x v="6"/>
  </r>
  <r>
    <x v="40"/>
    <x v="0"/>
    <n v="3534.9290000000001"/>
    <x v="6"/>
  </r>
  <r>
    <x v="40"/>
    <x v="1"/>
    <n v="3413.9584"/>
    <x v="6"/>
  </r>
  <r>
    <x v="40"/>
    <x v="2"/>
    <n v="129.90324050000001"/>
    <x v="6"/>
  </r>
  <r>
    <x v="40"/>
    <x v="3"/>
    <n v="619.7490272"/>
    <x v="6"/>
  </r>
  <r>
    <x v="40"/>
    <x v="4"/>
    <n v="768.28953029999991"/>
    <x v="6"/>
  </r>
  <r>
    <x v="40"/>
    <x v="5"/>
    <n v="785.48836960000006"/>
    <x v="6"/>
  </r>
  <r>
    <x v="40"/>
    <x v="6"/>
    <n v="866.57720000000018"/>
    <x v="6"/>
  </r>
  <r>
    <x v="40"/>
    <x v="7"/>
    <n v="748.50099999999998"/>
    <x v="6"/>
  </r>
  <r>
    <x v="40"/>
    <x v="8"/>
    <n v="1059.0030000000002"/>
    <x v="6"/>
  </r>
  <r>
    <x v="40"/>
    <x v="9"/>
    <n v="1412.3724999999999"/>
    <x v="6"/>
  </r>
  <r>
    <x v="40"/>
    <x v="10"/>
    <n v="2262.6029999999996"/>
    <x v="6"/>
  </r>
  <r>
    <x v="40"/>
    <x v="11"/>
    <n v="2283.9683999999997"/>
    <x v="6"/>
  </r>
  <r>
    <x v="40"/>
    <x v="12"/>
    <n v="1983.6742000000002"/>
    <x v="6"/>
  </r>
  <r>
    <x v="40"/>
    <x v="13"/>
    <n v="2020.9014000000002"/>
    <x v="6"/>
  </r>
  <r>
    <x v="40"/>
    <x v="14"/>
    <n v="2469.9715999999999"/>
    <x v="6"/>
  </r>
  <r>
    <x v="40"/>
    <x v="15"/>
    <n v="3720.6978000000004"/>
    <x v="6"/>
  </r>
  <r>
    <x v="40"/>
    <x v="16"/>
    <n v="4119.8157000000001"/>
    <x v="6"/>
  </r>
  <r>
    <x v="40"/>
    <x v="17"/>
    <n v="5546.1040000000003"/>
    <x v="6"/>
  </r>
  <r>
    <x v="40"/>
    <x v="18"/>
    <n v="9911.4866000000002"/>
    <x v="6"/>
  </r>
  <r>
    <x v="40"/>
    <x v="19"/>
    <n v="9230.2272000000012"/>
    <x v="6"/>
  </r>
  <r>
    <x v="16"/>
    <x v="0"/>
    <n v="1762.4653000000001"/>
    <x v="6"/>
  </r>
  <r>
    <x v="16"/>
    <x v="1"/>
    <n v="1715.1759599"/>
    <x v="6"/>
  </r>
  <r>
    <x v="16"/>
    <x v="2"/>
    <n v="858.99898850000011"/>
    <x v="6"/>
  </r>
  <r>
    <x v="16"/>
    <x v="3"/>
    <n v="578.31697170000007"/>
    <x v="6"/>
  </r>
  <r>
    <x v="16"/>
    <x v="4"/>
    <n v="344.1683908"/>
    <x v="6"/>
  </r>
  <r>
    <x v="16"/>
    <x v="5"/>
    <n v="441.78701840000002"/>
    <x v="6"/>
  </r>
  <r>
    <x v="16"/>
    <x v="6"/>
    <n v="412.24999259999998"/>
    <x v="6"/>
  </r>
  <r>
    <x v="16"/>
    <x v="7"/>
    <n v="265.2958036"/>
    <x v="6"/>
  </r>
  <r>
    <x v="16"/>
    <x v="8"/>
    <n v="197.81594280000002"/>
    <x v="6"/>
  </r>
  <r>
    <x v="16"/>
    <x v="9"/>
    <n v="23.691907199999999"/>
    <x v="6"/>
  </r>
  <r>
    <x v="16"/>
    <x v="10"/>
    <n v="8.454600000000001"/>
    <x v="6"/>
  </r>
  <r>
    <x v="16"/>
    <x v="11"/>
    <n v="6.3151999999999999"/>
    <x v="6"/>
  </r>
  <r>
    <x v="16"/>
    <x v="12"/>
    <n v="0"/>
    <x v="6"/>
  </r>
  <r>
    <x v="16"/>
    <x v="13"/>
    <n v="0"/>
    <x v="6"/>
  </r>
  <r>
    <x v="16"/>
    <x v="14"/>
    <n v="0"/>
    <x v="6"/>
  </r>
  <r>
    <x v="16"/>
    <x v="15"/>
    <n v="0"/>
    <x v="6"/>
  </r>
  <r>
    <x v="16"/>
    <x v="16"/>
    <n v="0"/>
    <x v="6"/>
  </r>
  <r>
    <x v="16"/>
    <x v="17"/>
    <n v="0"/>
    <x v="6"/>
  </r>
  <r>
    <x v="16"/>
    <x v="18"/>
    <n v="88.040399999999991"/>
    <x v="6"/>
  </r>
  <r>
    <x v="16"/>
    <x v="19"/>
    <n v="1000.5345"/>
    <x v="6"/>
  </r>
  <r>
    <x v="19"/>
    <x v="0"/>
    <n v="2280.6408999999999"/>
    <x v="6"/>
  </r>
  <r>
    <x v="19"/>
    <x v="1"/>
    <n v="2017.3560000000002"/>
    <x v="6"/>
  </r>
  <r>
    <x v="19"/>
    <x v="2"/>
    <n v="28.502577600000002"/>
    <x v="6"/>
  </r>
  <r>
    <x v="19"/>
    <x v="3"/>
    <n v="18.333353200000001"/>
    <x v="6"/>
  </r>
  <r>
    <x v="19"/>
    <x v="4"/>
    <n v="21.006672399999999"/>
    <x v="6"/>
  </r>
  <r>
    <x v="19"/>
    <x v="5"/>
    <n v="30.933941399999998"/>
    <x v="6"/>
  </r>
  <r>
    <x v="19"/>
    <x v="6"/>
    <n v="91.8232"/>
    <x v="6"/>
  </r>
  <r>
    <x v="19"/>
    <x v="7"/>
    <n v="56.531800000000004"/>
    <x v="6"/>
  </r>
  <r>
    <x v="19"/>
    <x v="8"/>
    <n v="139.56030000000001"/>
    <x v="6"/>
  </r>
  <r>
    <x v="19"/>
    <x v="9"/>
    <n v="148.18619999999999"/>
    <x v="6"/>
  </r>
  <r>
    <x v="19"/>
    <x v="10"/>
    <n v="129.49160000000001"/>
    <x v="6"/>
  </r>
  <r>
    <x v="19"/>
    <x v="11"/>
    <n v="41.646599999999999"/>
    <x v="6"/>
  </r>
  <r>
    <x v="19"/>
    <x v="12"/>
    <n v="56.408399999999993"/>
    <x v="6"/>
  </r>
  <r>
    <x v="19"/>
    <x v="13"/>
    <n v="59.869700000000002"/>
    <x v="6"/>
  </r>
  <r>
    <x v="19"/>
    <x v="14"/>
    <n v="45.425800000000002"/>
    <x v="6"/>
  </r>
  <r>
    <x v="19"/>
    <x v="15"/>
    <n v="174.262"/>
    <x v="6"/>
  </r>
  <r>
    <x v="19"/>
    <x v="16"/>
    <n v="51.848999999999997"/>
    <x v="6"/>
  </r>
  <r>
    <x v="19"/>
    <x v="17"/>
    <n v="75.115199999999987"/>
    <x v="6"/>
  </r>
  <r>
    <x v="19"/>
    <x v="18"/>
    <n v="413.14860000000004"/>
    <x v="6"/>
  </r>
  <r>
    <x v="19"/>
    <x v="19"/>
    <n v="147.82409999999999"/>
    <x v="6"/>
  </r>
  <r>
    <x v="18"/>
    <x v="0"/>
    <n v="76.335999999999999"/>
    <x v="6"/>
  </r>
  <r>
    <x v="18"/>
    <x v="1"/>
    <n v="79.95159120000001"/>
    <x v="6"/>
  </r>
  <r>
    <x v="18"/>
    <x v="2"/>
    <n v="0"/>
    <x v="6"/>
  </r>
  <r>
    <x v="18"/>
    <x v="3"/>
    <n v="8.3320265000000013"/>
    <x v="6"/>
  </r>
  <r>
    <x v="18"/>
    <x v="4"/>
    <n v="56.302381799999992"/>
    <x v="6"/>
  </r>
  <r>
    <x v="18"/>
    <x v="5"/>
    <n v="24.5999008"/>
    <x v="6"/>
  </r>
  <r>
    <x v="18"/>
    <x v="6"/>
    <n v="14.621651199999999"/>
    <x v="6"/>
  </r>
  <r>
    <x v="18"/>
    <x v="7"/>
    <n v="0"/>
    <x v="6"/>
  </r>
  <r>
    <x v="18"/>
    <x v="8"/>
    <n v="24.812908199999999"/>
    <x v="6"/>
  </r>
  <r>
    <x v="18"/>
    <x v="9"/>
    <n v="61.637523200000004"/>
    <x v="6"/>
  </r>
  <r>
    <x v="18"/>
    <x v="10"/>
    <n v="127.47240000000001"/>
    <x v="6"/>
  </r>
  <r>
    <x v="18"/>
    <x v="11"/>
    <n v="195.7072"/>
    <x v="6"/>
  </r>
  <r>
    <x v="18"/>
    <x v="12"/>
    <n v="120.3552"/>
    <x v="6"/>
  </r>
  <r>
    <x v="18"/>
    <x v="13"/>
    <n v="78.03"/>
    <x v="6"/>
  </r>
  <r>
    <x v="18"/>
    <x v="14"/>
    <n v="34.860800000000005"/>
    <x v="6"/>
  </r>
  <r>
    <x v="18"/>
    <x v="15"/>
    <n v="66.860299999999995"/>
    <x v="6"/>
  </r>
  <r>
    <x v="18"/>
    <x v="16"/>
    <n v="403.36"/>
    <x v="6"/>
  </r>
  <r>
    <x v="18"/>
    <x v="17"/>
    <n v="473.79359999999997"/>
    <x v="6"/>
  </r>
  <r>
    <x v="18"/>
    <x v="18"/>
    <n v="842.0458000000001"/>
    <x v="6"/>
  </r>
  <r>
    <x v="18"/>
    <x v="19"/>
    <n v="1241.4159999999999"/>
    <x v="6"/>
  </r>
  <r>
    <x v="30"/>
    <x v="0"/>
    <n v="0"/>
    <x v="6"/>
  </r>
  <r>
    <x v="30"/>
    <x v="1"/>
    <n v="0"/>
    <x v="6"/>
  </r>
  <r>
    <x v="30"/>
    <x v="2"/>
    <n v="0"/>
    <x v="6"/>
  </r>
  <r>
    <x v="30"/>
    <x v="3"/>
    <n v="0"/>
    <x v="6"/>
  </r>
  <r>
    <x v="30"/>
    <x v="4"/>
    <n v="0"/>
    <x v="6"/>
  </r>
  <r>
    <x v="30"/>
    <x v="5"/>
    <n v="0"/>
    <x v="6"/>
  </r>
  <r>
    <x v="30"/>
    <x v="6"/>
    <n v="0"/>
    <x v="6"/>
  </r>
  <r>
    <x v="30"/>
    <x v="7"/>
    <n v="0"/>
    <x v="6"/>
  </r>
  <r>
    <x v="30"/>
    <x v="8"/>
    <n v="0"/>
    <x v="6"/>
  </r>
  <r>
    <x v="30"/>
    <x v="9"/>
    <n v="0"/>
    <x v="6"/>
  </r>
  <r>
    <x v="30"/>
    <x v="10"/>
    <n v="1344.3008"/>
    <x v="6"/>
  </r>
  <r>
    <x v="30"/>
    <x v="11"/>
    <n v="1912.5036"/>
    <x v="6"/>
  </r>
  <r>
    <x v="30"/>
    <x v="12"/>
    <n v="0"/>
    <x v="6"/>
  </r>
  <r>
    <x v="30"/>
    <x v="13"/>
    <n v="0"/>
    <x v="6"/>
  </r>
  <r>
    <x v="30"/>
    <x v="14"/>
    <n v="0"/>
    <x v="6"/>
  </r>
  <r>
    <x v="30"/>
    <x v="15"/>
    <n v="0"/>
    <x v="6"/>
  </r>
  <r>
    <x v="30"/>
    <x v="16"/>
    <n v="0"/>
    <x v="6"/>
  </r>
  <r>
    <x v="30"/>
    <x v="17"/>
    <n v="0"/>
    <x v="6"/>
  </r>
  <r>
    <x v="30"/>
    <x v="18"/>
    <n v="0"/>
    <x v="6"/>
  </r>
  <r>
    <x v="30"/>
    <x v="19"/>
    <n v="0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2572.6350000000002"/>
    <x v="6"/>
  </r>
  <r>
    <x v="29"/>
    <x v="13"/>
    <n v="4105.2284"/>
    <x v="6"/>
  </r>
  <r>
    <x v="29"/>
    <x v="14"/>
    <n v="5505.4285"/>
    <x v="6"/>
  </r>
  <r>
    <x v="29"/>
    <x v="15"/>
    <n v="9265.7344000000012"/>
    <x v="6"/>
  </r>
  <r>
    <x v="29"/>
    <x v="16"/>
    <n v="9308.0962"/>
    <x v="6"/>
  </r>
  <r>
    <x v="29"/>
    <x v="17"/>
    <n v="10048.126"/>
    <x v="6"/>
  </r>
  <r>
    <x v="29"/>
    <x v="18"/>
    <n v="8222.3487999999998"/>
    <x v="6"/>
  </r>
  <r>
    <x v="29"/>
    <x v="19"/>
    <n v="8410.0480000000007"/>
    <x v="6"/>
  </r>
  <r>
    <x v="21"/>
    <x v="0"/>
    <n v="667.00400000000002"/>
    <x v="6"/>
  </r>
  <r>
    <x v="21"/>
    <x v="1"/>
    <n v="592.27559999999994"/>
    <x v="6"/>
  </r>
  <r>
    <x v="21"/>
    <x v="2"/>
    <n v="82.582531900000006"/>
    <x v="6"/>
  </r>
  <r>
    <x v="21"/>
    <x v="3"/>
    <n v="290.19747660000002"/>
    <x v="6"/>
  </r>
  <r>
    <x v="21"/>
    <x v="4"/>
    <n v="388.01561759999998"/>
    <x v="6"/>
  </r>
  <r>
    <x v="21"/>
    <x v="5"/>
    <n v="288.58150360000002"/>
    <x v="6"/>
  </r>
  <r>
    <x v="21"/>
    <x v="6"/>
    <n v="282.5274"/>
    <x v="6"/>
  </r>
  <r>
    <x v="21"/>
    <x v="7"/>
    <n v="284.04809999999998"/>
    <x v="6"/>
  </r>
  <r>
    <x v="21"/>
    <x v="8"/>
    <n v="697.25879999999995"/>
    <x v="6"/>
  </r>
  <r>
    <x v="21"/>
    <x v="9"/>
    <n v="949.66320000000007"/>
    <x v="6"/>
  </r>
  <r>
    <x v="21"/>
    <x v="10"/>
    <n v="0"/>
    <x v="6"/>
  </r>
  <r>
    <x v="21"/>
    <x v="11"/>
    <n v="0"/>
    <x v="6"/>
  </r>
  <r>
    <x v="21"/>
    <x v="12"/>
    <n v="0"/>
    <x v="6"/>
  </r>
  <r>
    <x v="21"/>
    <x v="13"/>
    <n v="0"/>
    <x v="6"/>
  </r>
  <r>
    <x v="21"/>
    <x v="14"/>
    <n v="0"/>
    <x v="6"/>
  </r>
  <r>
    <x v="21"/>
    <x v="15"/>
    <n v="0"/>
    <x v="6"/>
  </r>
  <r>
    <x v="21"/>
    <x v="16"/>
    <n v="0"/>
    <x v="6"/>
  </r>
  <r>
    <x v="21"/>
    <x v="17"/>
    <n v="0"/>
    <x v="6"/>
  </r>
  <r>
    <x v="21"/>
    <x v="18"/>
    <n v="0"/>
    <x v="6"/>
  </r>
  <r>
    <x v="21"/>
    <x v="19"/>
    <n v="0"/>
    <x v="6"/>
  </r>
  <r>
    <x v="22"/>
    <x v="0"/>
    <n v="12466.430399999999"/>
    <x v="6"/>
  </r>
  <r>
    <x v="22"/>
    <x v="1"/>
    <n v="11431.685670399998"/>
    <x v="6"/>
  </r>
  <r>
    <x v="22"/>
    <x v="2"/>
    <n v="1929.4412887999999"/>
    <x v="6"/>
  </r>
  <r>
    <x v="22"/>
    <x v="3"/>
    <n v="2464.8903719999998"/>
    <x v="6"/>
  </r>
  <r>
    <x v="22"/>
    <x v="4"/>
    <n v="2444.7184084"/>
    <x v="6"/>
  </r>
  <r>
    <x v="22"/>
    <x v="5"/>
    <n v="2279.1108896000001"/>
    <x v="6"/>
  </r>
  <r>
    <x v="22"/>
    <x v="6"/>
    <n v="2362.8685829999999"/>
    <x v="6"/>
  </r>
  <r>
    <x v="22"/>
    <x v="7"/>
    <n v="1973.3288344000002"/>
    <x v="6"/>
  </r>
  <r>
    <x v="22"/>
    <x v="8"/>
    <n v="3289.4016301000001"/>
    <x v="6"/>
  </r>
  <r>
    <x v="22"/>
    <x v="9"/>
    <n v="4985.2103690000004"/>
    <x v="6"/>
  </r>
  <r>
    <x v="22"/>
    <x v="10"/>
    <n v="6847.41"/>
    <x v="6"/>
  </r>
  <r>
    <x v="22"/>
    <x v="11"/>
    <n v="7628.8948"/>
    <x v="6"/>
  </r>
  <r>
    <x v="22"/>
    <x v="12"/>
    <n v="7540.8720999999996"/>
    <x v="6"/>
  </r>
  <r>
    <x v="22"/>
    <x v="13"/>
    <n v="8631.6883999999991"/>
    <x v="6"/>
  </r>
  <r>
    <x v="22"/>
    <x v="14"/>
    <n v="10452.2868"/>
    <x v="6"/>
  </r>
  <r>
    <x v="22"/>
    <x v="15"/>
    <n v="15679.408799999999"/>
    <x v="6"/>
  </r>
  <r>
    <x v="22"/>
    <x v="16"/>
    <n v="17634.001"/>
    <x v="6"/>
  </r>
  <r>
    <x v="22"/>
    <x v="17"/>
    <n v="21185.1276"/>
    <x v="6"/>
  </r>
  <r>
    <x v="22"/>
    <x v="18"/>
    <n v="25678.937399999999"/>
    <x v="6"/>
  </r>
  <r>
    <x v="22"/>
    <x v="19"/>
    <n v="28059.345600000001"/>
    <x v="6"/>
  </r>
  <r>
    <x v="28"/>
    <x v="2"/>
    <n v="7902.5632483999998"/>
    <x v="7"/>
  </r>
  <r>
    <x v="28"/>
    <x v="3"/>
    <n v="7763.1244127999989"/>
    <x v="7"/>
  </r>
  <r>
    <x v="28"/>
    <x v="4"/>
    <n v="6631.5199419999999"/>
    <x v="7"/>
  </r>
  <r>
    <x v="28"/>
    <x v="5"/>
    <n v="5698.0863257999999"/>
    <x v="7"/>
  </r>
  <r>
    <x v="28"/>
    <x v="6"/>
    <n v="5077.7001800000007"/>
    <x v="7"/>
  </r>
  <r>
    <x v="28"/>
    <x v="7"/>
    <n v="4495.7958687999999"/>
    <x v="7"/>
  </r>
  <r>
    <x v="28"/>
    <x v="8"/>
    <n v="4916.8421704000002"/>
    <x v="7"/>
  </r>
  <r>
    <x v="28"/>
    <x v="9"/>
    <n v="6518.7857991000001"/>
    <x v="7"/>
  </r>
  <r>
    <x v="28"/>
    <x v="10"/>
    <n v="7553.5680000000002"/>
    <x v="7"/>
  </r>
  <r>
    <x v="28"/>
    <x v="11"/>
    <n v="9195.7589000000007"/>
    <x v="7"/>
  </r>
  <r>
    <x v="28"/>
    <x v="12"/>
    <n v="10584.151400000001"/>
    <x v="7"/>
  </r>
  <r>
    <x v="28"/>
    <x v="13"/>
    <n v="14470.593199999999"/>
    <x v="7"/>
  </r>
  <r>
    <x v="28"/>
    <x v="14"/>
    <n v="17629.273999999998"/>
    <x v="7"/>
  </r>
  <r>
    <x v="28"/>
    <x v="15"/>
    <n v="21574.539000000004"/>
    <x v="7"/>
  </r>
  <r>
    <x v="28"/>
    <x v="16"/>
    <n v="27293.8914"/>
    <x v="7"/>
  </r>
  <r>
    <x v="28"/>
    <x v="17"/>
    <n v="30000.625200000002"/>
    <x v="7"/>
  </r>
  <r>
    <x v="28"/>
    <x v="18"/>
    <n v="41378.404600000002"/>
    <x v="7"/>
  </r>
  <r>
    <x v="28"/>
    <x v="19"/>
    <n v="50347.5"/>
    <x v="7"/>
  </r>
  <r>
    <x v="1"/>
    <x v="2"/>
    <n v="4488.8649028"/>
    <x v="7"/>
  </r>
  <r>
    <x v="1"/>
    <x v="3"/>
    <n v="4281.3767247999995"/>
    <x v="7"/>
  </r>
  <r>
    <x v="1"/>
    <x v="4"/>
    <n v="4008.6142668000002"/>
    <x v="7"/>
  </r>
  <r>
    <x v="1"/>
    <x v="5"/>
    <n v="3507.5980673999998"/>
    <x v="7"/>
  </r>
  <r>
    <x v="1"/>
    <x v="6"/>
    <n v="2991.8057250000002"/>
    <x v="7"/>
  </r>
  <r>
    <x v="1"/>
    <x v="7"/>
    <n v="2750.4514232000006"/>
    <x v="7"/>
  </r>
  <r>
    <x v="1"/>
    <x v="8"/>
    <n v="2949.9279879999999"/>
    <x v="7"/>
  </r>
  <r>
    <x v="1"/>
    <x v="9"/>
    <n v="3927.8934959999997"/>
    <x v="7"/>
  </r>
  <r>
    <x v="1"/>
    <x v="10"/>
    <n v="3753.7249999999999"/>
    <x v="7"/>
  </r>
  <r>
    <x v="1"/>
    <x v="11"/>
    <n v="4716.4472999999998"/>
    <x v="7"/>
  </r>
  <r>
    <x v="1"/>
    <x v="12"/>
    <n v="6078.1279999999997"/>
    <x v="7"/>
  </r>
  <r>
    <x v="1"/>
    <x v="13"/>
    <n v="8023.0824000000002"/>
    <x v="7"/>
  </r>
  <r>
    <x v="1"/>
    <x v="14"/>
    <n v="9787.1540000000005"/>
    <x v="7"/>
  </r>
  <r>
    <x v="1"/>
    <x v="15"/>
    <n v="11608.366600000001"/>
    <x v="7"/>
  </r>
  <r>
    <x v="1"/>
    <x v="16"/>
    <n v="13975.054800000002"/>
    <x v="7"/>
  </r>
  <r>
    <x v="1"/>
    <x v="17"/>
    <n v="14482.107600000001"/>
    <x v="7"/>
  </r>
  <r>
    <x v="1"/>
    <x v="18"/>
    <n v="16421.0556"/>
    <x v="7"/>
  </r>
  <r>
    <x v="1"/>
    <x v="19"/>
    <n v="17808.951000000001"/>
    <x v="7"/>
  </r>
  <r>
    <x v="15"/>
    <x v="2"/>
    <n v="1983.7829746"/>
    <x v="7"/>
  </r>
  <r>
    <x v="15"/>
    <x v="3"/>
    <n v="2088.4651348000002"/>
    <x v="7"/>
  </r>
  <r>
    <x v="15"/>
    <x v="4"/>
    <n v="1572.0244974"/>
    <x v="7"/>
  </r>
  <r>
    <x v="15"/>
    <x v="5"/>
    <n v="1172.2553520000001"/>
    <x v="7"/>
  </r>
  <r>
    <x v="15"/>
    <x v="6"/>
    <n v="1182.8258146000001"/>
    <x v="7"/>
  </r>
  <r>
    <x v="15"/>
    <x v="7"/>
    <n v="955.91931639999996"/>
    <x v="7"/>
  </r>
  <r>
    <x v="15"/>
    <x v="8"/>
    <n v="1205.1929994000002"/>
    <x v="7"/>
  </r>
  <r>
    <x v="15"/>
    <x v="9"/>
    <n v="1730.6786974999998"/>
    <x v="7"/>
  </r>
  <r>
    <x v="15"/>
    <x v="10"/>
    <n v="2928.96"/>
    <x v="7"/>
  </r>
  <r>
    <x v="15"/>
    <x v="11"/>
    <n v="3576.712"/>
    <x v="7"/>
  </r>
  <r>
    <x v="15"/>
    <x v="12"/>
    <n v="3450.2112000000002"/>
    <x v="7"/>
  </r>
  <r>
    <x v="15"/>
    <x v="13"/>
    <n v="4752.2607999999991"/>
    <x v="7"/>
  </r>
  <r>
    <x v="15"/>
    <x v="14"/>
    <n v="5328.6911999999993"/>
    <x v="7"/>
  </r>
  <r>
    <x v="15"/>
    <x v="15"/>
    <n v="6400.5493999999999"/>
    <x v="7"/>
  </r>
  <r>
    <x v="15"/>
    <x v="16"/>
    <n v="8940.8176000000003"/>
    <x v="7"/>
  </r>
  <r>
    <x v="15"/>
    <x v="17"/>
    <n v="10366.8873"/>
    <x v="7"/>
  </r>
  <r>
    <x v="15"/>
    <x v="18"/>
    <n v="16629.882000000001"/>
    <x v="7"/>
  </r>
  <r>
    <x v="15"/>
    <x v="19"/>
    <n v="20795.781600000002"/>
    <x v="7"/>
  </r>
  <r>
    <x v="16"/>
    <x v="2"/>
    <n v="396.50624399999998"/>
    <x v="7"/>
  </r>
  <r>
    <x v="16"/>
    <x v="3"/>
    <n v="291.13122779999998"/>
    <x v="7"/>
  </r>
  <r>
    <x v="16"/>
    <x v="4"/>
    <n v="234.62221189999997"/>
    <x v="7"/>
  </r>
  <r>
    <x v="16"/>
    <x v="5"/>
    <n v="283.78168840000006"/>
    <x v="7"/>
  </r>
  <r>
    <x v="16"/>
    <x v="6"/>
    <n v="186.07263200000003"/>
    <x v="7"/>
  </r>
  <r>
    <x v="16"/>
    <x v="7"/>
    <n v="187.68594300000001"/>
    <x v="7"/>
  </r>
  <r>
    <x v="16"/>
    <x v="8"/>
    <n v="184.1889808"/>
    <x v="7"/>
  </r>
  <r>
    <x v="16"/>
    <x v="9"/>
    <n v="161.08899149999999"/>
    <x v="7"/>
  </r>
  <r>
    <x v="16"/>
    <x v="10"/>
    <n v="124.08330000000001"/>
    <x v="7"/>
  </r>
  <r>
    <x v="16"/>
    <x v="11"/>
    <n v="118.232"/>
    <x v="7"/>
  </r>
  <r>
    <x v="16"/>
    <x v="12"/>
    <n v="74.976500000000001"/>
    <x v="7"/>
  </r>
  <r>
    <x v="16"/>
    <x v="13"/>
    <n v="521.928"/>
    <x v="7"/>
  </r>
  <r>
    <x v="16"/>
    <x v="14"/>
    <n v="663.92700000000013"/>
    <x v="7"/>
  </r>
  <r>
    <x v="16"/>
    <x v="15"/>
    <n v="986.09749999999997"/>
    <x v="7"/>
  </r>
  <r>
    <x v="16"/>
    <x v="16"/>
    <n v="828.02649999999994"/>
    <x v="7"/>
  </r>
  <r>
    <x v="16"/>
    <x v="17"/>
    <n v="654.06150000000002"/>
    <x v="7"/>
  </r>
  <r>
    <x v="16"/>
    <x v="18"/>
    <n v="659.56950000000006"/>
    <x v="7"/>
  </r>
  <r>
    <x v="16"/>
    <x v="19"/>
    <n v="764.50360000000012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116.89079999999998"/>
    <x v="7"/>
  </r>
  <r>
    <x v="13"/>
    <x v="13"/>
    <n v="163.047"/>
    <x v="7"/>
  </r>
  <r>
    <x v="13"/>
    <x v="14"/>
    <n v="354.95600000000007"/>
    <x v="7"/>
  </r>
  <r>
    <x v="13"/>
    <x v="15"/>
    <n v="70.335499999999996"/>
    <x v="7"/>
  </r>
  <r>
    <x v="13"/>
    <x v="16"/>
    <n v="185.7988"/>
    <x v="7"/>
  </r>
  <r>
    <x v="13"/>
    <x v="17"/>
    <n v="223.21090000000001"/>
    <x v="7"/>
  </r>
  <r>
    <x v="13"/>
    <x v="18"/>
    <n v="366.13200000000001"/>
    <x v="7"/>
  </r>
  <r>
    <x v="13"/>
    <x v="19"/>
    <n v="725.14780000000007"/>
    <x v="7"/>
  </r>
  <r>
    <x v="18"/>
    <x v="2"/>
    <n v="68.338407599999996"/>
    <x v="7"/>
  </r>
  <r>
    <x v="18"/>
    <x v="3"/>
    <n v="201.821608"/>
    <x v="7"/>
  </r>
  <r>
    <x v="18"/>
    <x v="4"/>
    <n v="188.18804550000002"/>
    <x v="7"/>
  </r>
  <r>
    <x v="18"/>
    <x v="5"/>
    <n v="174.64221440000003"/>
    <x v="7"/>
  </r>
  <r>
    <x v="18"/>
    <x v="6"/>
    <n v="173.20463839999999"/>
    <x v="7"/>
  </r>
  <r>
    <x v="18"/>
    <x v="7"/>
    <n v="211.20217920000002"/>
    <x v="7"/>
  </r>
  <r>
    <x v="18"/>
    <x v="8"/>
    <n v="243.44087599999995"/>
    <x v="7"/>
  </r>
  <r>
    <x v="18"/>
    <x v="9"/>
    <n v="250.98144390000002"/>
    <x v="7"/>
  </r>
  <r>
    <x v="18"/>
    <x v="10"/>
    <n v="228.54160000000005"/>
    <x v="7"/>
  </r>
  <r>
    <x v="18"/>
    <x v="11"/>
    <n v="159.1302"/>
    <x v="7"/>
  </r>
  <r>
    <x v="18"/>
    <x v="12"/>
    <n v="161.04000000000002"/>
    <x v="7"/>
  </r>
  <r>
    <x v="18"/>
    <x v="13"/>
    <n v="213.4821"/>
    <x v="7"/>
  </r>
  <r>
    <x v="18"/>
    <x v="14"/>
    <n v="622.18200000000002"/>
    <x v="7"/>
  </r>
  <r>
    <x v="18"/>
    <x v="15"/>
    <n v="651.78000000000009"/>
    <x v="7"/>
  </r>
  <r>
    <x v="18"/>
    <x v="16"/>
    <n v="651.99160000000006"/>
    <x v="7"/>
  </r>
  <r>
    <x v="18"/>
    <x v="17"/>
    <n v="954.97710000000006"/>
    <x v="7"/>
  </r>
  <r>
    <x v="18"/>
    <x v="18"/>
    <n v="1114.0397"/>
    <x v="7"/>
  </r>
  <r>
    <x v="18"/>
    <x v="19"/>
    <n v="1562.75"/>
    <x v="7"/>
  </r>
  <r>
    <x v="0"/>
    <x v="2"/>
    <n v="187.2521012"/>
    <x v="7"/>
  </r>
  <r>
    <x v="0"/>
    <x v="3"/>
    <n v="197.12374200000002"/>
    <x v="7"/>
  </r>
  <r>
    <x v="0"/>
    <x v="4"/>
    <n v="83.201160000000002"/>
    <x v="7"/>
  </r>
  <r>
    <x v="0"/>
    <x v="5"/>
    <n v="47.476349399999997"/>
    <x v="7"/>
  </r>
  <r>
    <x v="0"/>
    <x v="6"/>
    <n v="35.4480644"/>
    <x v="7"/>
  </r>
  <r>
    <x v="0"/>
    <x v="7"/>
    <n v="36.309324800000006"/>
    <x v="7"/>
  </r>
  <r>
    <x v="0"/>
    <x v="8"/>
    <n v="9.2241356000000003"/>
    <x v="7"/>
  </r>
  <r>
    <x v="0"/>
    <x v="9"/>
    <n v="56.930794799999994"/>
    <x v="7"/>
  </r>
  <r>
    <x v="0"/>
    <x v="10"/>
    <n v="49.25"/>
    <x v="7"/>
  </r>
  <r>
    <x v="0"/>
    <x v="11"/>
    <n v="10.086500000000001"/>
    <x v="7"/>
  </r>
  <r>
    <x v="0"/>
    <x v="12"/>
    <n v="272.75920000000002"/>
    <x v="7"/>
  </r>
  <r>
    <x v="0"/>
    <x v="13"/>
    <n v="258.74420000000003"/>
    <x v="7"/>
  </r>
  <r>
    <x v="0"/>
    <x v="14"/>
    <n v="58.213799999999992"/>
    <x v="7"/>
  </r>
  <r>
    <x v="0"/>
    <x v="15"/>
    <n v="511.51980000000003"/>
    <x v="7"/>
  </r>
  <r>
    <x v="0"/>
    <x v="16"/>
    <n v="437.43040000000002"/>
    <x v="7"/>
  </r>
  <r>
    <x v="0"/>
    <x v="17"/>
    <n v="526.6092000000001"/>
    <x v="7"/>
  </r>
  <r>
    <x v="0"/>
    <x v="18"/>
    <n v="817.37369999999999"/>
    <x v="7"/>
  </r>
  <r>
    <x v="0"/>
    <x v="19"/>
    <n v="1106.009"/>
    <x v="7"/>
  </r>
  <r>
    <x v="14"/>
    <x v="2"/>
    <n v="0"/>
    <x v="7"/>
  </r>
  <r>
    <x v="14"/>
    <x v="3"/>
    <n v="0"/>
    <x v="7"/>
  </r>
  <r>
    <x v="14"/>
    <x v="4"/>
    <n v="0"/>
    <x v="7"/>
  </r>
  <r>
    <x v="14"/>
    <x v="5"/>
    <n v="0"/>
    <x v="7"/>
  </r>
  <r>
    <x v="14"/>
    <x v="6"/>
    <n v="0"/>
    <x v="7"/>
  </r>
  <r>
    <x v="14"/>
    <x v="7"/>
    <n v="0"/>
    <x v="7"/>
  </r>
  <r>
    <x v="14"/>
    <x v="8"/>
    <n v="0"/>
    <x v="7"/>
  </r>
  <r>
    <x v="14"/>
    <x v="9"/>
    <n v="0"/>
    <x v="7"/>
  </r>
  <r>
    <x v="14"/>
    <x v="10"/>
    <n v="0"/>
    <x v="7"/>
  </r>
  <r>
    <x v="14"/>
    <x v="11"/>
    <n v="0"/>
    <x v="7"/>
  </r>
  <r>
    <x v="14"/>
    <x v="12"/>
    <n v="0"/>
    <x v="7"/>
  </r>
  <r>
    <x v="14"/>
    <x v="13"/>
    <n v="7.4555000000000007"/>
    <x v="7"/>
  </r>
  <r>
    <x v="14"/>
    <x v="14"/>
    <n v="113.87880000000001"/>
    <x v="7"/>
  </r>
  <r>
    <x v="14"/>
    <x v="15"/>
    <n v="104.6844"/>
    <x v="7"/>
  </r>
  <r>
    <x v="14"/>
    <x v="16"/>
    <n v="166.31819999999999"/>
    <x v="7"/>
  </r>
  <r>
    <x v="14"/>
    <x v="17"/>
    <n v="162.70400000000001"/>
    <x v="7"/>
  </r>
  <r>
    <x v="14"/>
    <x v="18"/>
    <n v="192.16220000000001"/>
    <x v="7"/>
  </r>
  <r>
    <x v="14"/>
    <x v="19"/>
    <n v="273.08499999999998"/>
    <x v="7"/>
  </r>
  <r>
    <x v="17"/>
    <x v="2"/>
    <n v="64.771843600000011"/>
    <x v="7"/>
  </r>
  <r>
    <x v="17"/>
    <x v="3"/>
    <n v="45.840530399999999"/>
    <x v="7"/>
  </r>
  <r>
    <x v="17"/>
    <x v="4"/>
    <n v="44.802901000000006"/>
    <x v="7"/>
  </r>
  <r>
    <x v="17"/>
    <x v="5"/>
    <n v="46.082254200000001"/>
    <x v="7"/>
  </r>
  <r>
    <x v="17"/>
    <x v="6"/>
    <n v="45.035849200000001"/>
    <x v="7"/>
  </r>
  <r>
    <x v="17"/>
    <x v="7"/>
    <n v="0"/>
    <x v="7"/>
  </r>
  <r>
    <x v="17"/>
    <x v="8"/>
    <n v="0"/>
    <x v="7"/>
  </r>
  <r>
    <x v="17"/>
    <x v="9"/>
    <n v="11.9519865"/>
    <x v="7"/>
  </r>
  <r>
    <x v="17"/>
    <x v="10"/>
    <n v="141.43129999999999"/>
    <x v="7"/>
  </r>
  <r>
    <x v="17"/>
    <x v="11"/>
    <n v="135.2457"/>
    <x v="7"/>
  </r>
  <r>
    <x v="17"/>
    <x v="12"/>
    <n v="127.38719999999999"/>
    <x v="7"/>
  </r>
  <r>
    <x v="17"/>
    <x v="13"/>
    <n v="17.7027"/>
    <x v="7"/>
  </r>
  <r>
    <x v="17"/>
    <x v="14"/>
    <n v="253.49889999999996"/>
    <x v="7"/>
  </r>
  <r>
    <x v="17"/>
    <x v="15"/>
    <n v="430.96319999999997"/>
    <x v="7"/>
  </r>
  <r>
    <x v="17"/>
    <x v="16"/>
    <n v="1272.4452000000001"/>
    <x v="7"/>
  </r>
  <r>
    <x v="17"/>
    <x v="17"/>
    <n v="1495.3151999999998"/>
    <x v="7"/>
  </r>
  <r>
    <x v="17"/>
    <x v="18"/>
    <n v="3898.8564000000001"/>
    <x v="7"/>
  </r>
  <r>
    <x v="17"/>
    <x v="19"/>
    <n v="5021.4316999999992"/>
    <x v="7"/>
  </r>
  <r>
    <x v="12"/>
    <x v="2"/>
    <n v="226.83979890000001"/>
    <x v="7"/>
  </r>
  <r>
    <x v="12"/>
    <x v="3"/>
    <n v="213.18164400000001"/>
    <x v="7"/>
  </r>
  <r>
    <x v="12"/>
    <x v="4"/>
    <n v="202.56058199999998"/>
    <x v="7"/>
  </r>
  <r>
    <x v="12"/>
    <x v="5"/>
    <n v="201.42613399999999"/>
    <x v="7"/>
  </r>
  <r>
    <x v="12"/>
    <x v="6"/>
    <n v="191.89095659999998"/>
    <x v="7"/>
  </r>
  <r>
    <x v="12"/>
    <x v="7"/>
    <n v="166.18818860000002"/>
    <x v="7"/>
  </r>
  <r>
    <x v="12"/>
    <x v="8"/>
    <n v="147.3469642"/>
    <x v="7"/>
  </r>
  <r>
    <x v="12"/>
    <x v="9"/>
    <n v="122.98587600000002"/>
    <x v="7"/>
  </r>
  <r>
    <x v="12"/>
    <x v="10"/>
    <n v="47.928100000000001"/>
    <x v="7"/>
  </r>
  <r>
    <x v="12"/>
    <x v="11"/>
    <n v="57.080400000000004"/>
    <x v="7"/>
  </r>
  <r>
    <x v="12"/>
    <x v="12"/>
    <n v="87.424000000000007"/>
    <x v="7"/>
  </r>
  <r>
    <x v="12"/>
    <x v="13"/>
    <n v="60.781000000000006"/>
    <x v="7"/>
  </r>
  <r>
    <x v="12"/>
    <x v="14"/>
    <n v="97.992400000000004"/>
    <x v="7"/>
  </r>
  <r>
    <x v="12"/>
    <x v="15"/>
    <n v="81.661200000000008"/>
    <x v="7"/>
  </r>
  <r>
    <x v="12"/>
    <x v="16"/>
    <n v="65.499000000000009"/>
    <x v="7"/>
  </r>
  <r>
    <x v="12"/>
    <x v="17"/>
    <n v="152.49209999999999"/>
    <x v="7"/>
  </r>
  <r>
    <x v="12"/>
    <x v="18"/>
    <n v="76.0565"/>
    <x v="7"/>
  </r>
  <r>
    <x v="12"/>
    <x v="19"/>
    <n v="364.01750000000004"/>
    <x v="7"/>
  </r>
  <r>
    <x v="26"/>
    <x v="2"/>
    <n v="48.643297500000003"/>
    <x v="7"/>
  </r>
  <r>
    <x v="26"/>
    <x v="3"/>
    <n v="48.639981599999999"/>
    <x v="7"/>
  </r>
  <r>
    <x v="26"/>
    <x v="4"/>
    <n v="28.408996000000002"/>
    <x v="7"/>
  </r>
  <r>
    <x v="26"/>
    <x v="5"/>
    <n v="28.397084999999997"/>
    <x v="7"/>
  </r>
  <r>
    <x v="26"/>
    <x v="6"/>
    <n v="8.4796875000000007"/>
    <x v="7"/>
  </r>
  <r>
    <x v="26"/>
    <x v="7"/>
    <n v="8.6735259000000013"/>
    <x v="7"/>
  </r>
  <r>
    <x v="26"/>
    <x v="8"/>
    <n v="0"/>
    <x v="7"/>
  </r>
  <r>
    <x v="26"/>
    <x v="9"/>
    <n v="0"/>
    <x v="7"/>
  </r>
  <r>
    <x v="26"/>
    <x v="10"/>
    <n v="3.2489999999999997"/>
    <x v="7"/>
  </r>
  <r>
    <x v="26"/>
    <x v="11"/>
    <n v="3.5846999999999998"/>
    <x v="7"/>
  </r>
  <r>
    <x v="26"/>
    <x v="12"/>
    <n v="10.211600000000001"/>
    <x v="7"/>
  </r>
  <r>
    <x v="26"/>
    <x v="13"/>
    <n v="21.625500000000002"/>
    <x v="7"/>
  </r>
  <r>
    <x v="26"/>
    <x v="14"/>
    <n v="46.519200000000005"/>
    <x v="7"/>
  </r>
  <r>
    <x v="26"/>
    <x v="15"/>
    <n v="101.27160000000001"/>
    <x v="7"/>
  </r>
  <r>
    <x v="26"/>
    <x v="16"/>
    <n v="165.36920000000001"/>
    <x v="7"/>
  </r>
  <r>
    <x v="26"/>
    <x v="17"/>
    <n v="220.01650000000004"/>
    <x v="7"/>
  </r>
  <r>
    <x v="26"/>
    <x v="18"/>
    <n v="468.50299999999999"/>
    <x v="7"/>
  </r>
  <r>
    <x v="26"/>
    <x v="19"/>
    <n v="900.03520000000015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.55"/>
    <x v="7"/>
  </r>
  <r>
    <x v="27"/>
    <x v="13"/>
    <n v="132.44729999999998"/>
    <x v="7"/>
  </r>
  <r>
    <x v="27"/>
    <x v="14"/>
    <n v="173.20910000000003"/>
    <x v="7"/>
  </r>
  <r>
    <x v="27"/>
    <x v="15"/>
    <n v="150.68600000000001"/>
    <x v="7"/>
  </r>
  <r>
    <x v="27"/>
    <x v="16"/>
    <n v="197.98680000000002"/>
    <x v="7"/>
  </r>
  <r>
    <x v="27"/>
    <x v="17"/>
    <n v="135.83999999999997"/>
    <x v="7"/>
  </r>
  <r>
    <x v="27"/>
    <x v="18"/>
    <n v="127.45200000000001"/>
    <x v="7"/>
  </r>
  <r>
    <x v="27"/>
    <x v="19"/>
    <n v="293.70120000000003"/>
    <x v="7"/>
  </r>
  <r>
    <x v="24"/>
    <x v="2"/>
    <n v="0"/>
    <x v="7"/>
  </r>
  <r>
    <x v="24"/>
    <x v="3"/>
    <n v="0"/>
    <x v="7"/>
  </r>
  <r>
    <x v="24"/>
    <x v="4"/>
    <n v="0"/>
    <x v="7"/>
  </r>
  <r>
    <x v="24"/>
    <x v="5"/>
    <n v="0"/>
    <x v="7"/>
  </r>
  <r>
    <x v="24"/>
    <x v="6"/>
    <n v="0"/>
    <x v="7"/>
  </r>
  <r>
    <x v="24"/>
    <x v="7"/>
    <n v="0"/>
    <x v="7"/>
  </r>
  <r>
    <x v="24"/>
    <x v="8"/>
    <n v="0"/>
    <x v="7"/>
  </r>
  <r>
    <x v="24"/>
    <x v="9"/>
    <n v="0"/>
    <x v="7"/>
  </r>
  <r>
    <x v="24"/>
    <x v="10"/>
    <n v="0"/>
    <x v="7"/>
  </r>
  <r>
    <x v="24"/>
    <x v="11"/>
    <n v="0"/>
    <x v="7"/>
  </r>
  <r>
    <x v="24"/>
    <x v="12"/>
    <n v="0"/>
    <x v="7"/>
  </r>
  <r>
    <x v="24"/>
    <x v="13"/>
    <n v="0"/>
    <x v="7"/>
  </r>
  <r>
    <x v="24"/>
    <x v="14"/>
    <n v="0"/>
    <x v="7"/>
  </r>
  <r>
    <x v="24"/>
    <x v="15"/>
    <n v="0"/>
    <x v="7"/>
  </r>
  <r>
    <x v="24"/>
    <x v="16"/>
    <n v="0"/>
    <x v="7"/>
  </r>
  <r>
    <x v="24"/>
    <x v="17"/>
    <n v="0"/>
    <x v="7"/>
  </r>
  <r>
    <x v="24"/>
    <x v="18"/>
    <n v="0"/>
    <x v="7"/>
  </r>
  <r>
    <x v="24"/>
    <x v="19"/>
    <n v="0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31"/>
    <x v="2"/>
    <n v="10.2292965"/>
    <x v="7"/>
  </r>
  <r>
    <x v="31"/>
    <x v="3"/>
    <n v="24.338559000000004"/>
    <x v="7"/>
  </r>
  <r>
    <x v="31"/>
    <x v="4"/>
    <n v="31.665244200000004"/>
    <x v="7"/>
  </r>
  <r>
    <x v="31"/>
    <x v="5"/>
    <n v="60.609097600000005"/>
    <x v="7"/>
  </r>
  <r>
    <x v="31"/>
    <x v="6"/>
    <n v="28.950209999999998"/>
    <x v="7"/>
  </r>
  <r>
    <x v="31"/>
    <x v="7"/>
    <n v="124.16955650000001"/>
    <x v="7"/>
  </r>
  <r>
    <x v="31"/>
    <x v="8"/>
    <n v="103.20295700000001"/>
    <x v="7"/>
  </r>
  <r>
    <x v="31"/>
    <x v="9"/>
    <n v="127.90933280000002"/>
    <x v="7"/>
  </r>
  <r>
    <x v="31"/>
    <x v="10"/>
    <n v="127.5378"/>
    <x v="7"/>
  </r>
  <r>
    <x v="31"/>
    <x v="11"/>
    <n v="130.5984"/>
    <x v="7"/>
  </r>
  <r>
    <x v="31"/>
    <x v="12"/>
    <n v="103.88"/>
    <x v="7"/>
  </r>
  <r>
    <x v="31"/>
    <x v="13"/>
    <n v="29.05"/>
    <x v="7"/>
  </r>
  <r>
    <x v="31"/>
    <x v="14"/>
    <n v="37.417000000000002"/>
    <x v="7"/>
  </r>
  <r>
    <x v="31"/>
    <x v="15"/>
    <n v="13.158200000000001"/>
    <x v="7"/>
  </r>
  <r>
    <x v="31"/>
    <x v="16"/>
    <n v="13.444799999999999"/>
    <x v="7"/>
  </r>
  <r>
    <x v="31"/>
    <x v="17"/>
    <n v="16.558400000000002"/>
    <x v="7"/>
  </r>
  <r>
    <x v="31"/>
    <x v="18"/>
    <n v="15.2865"/>
    <x v="7"/>
  </r>
  <r>
    <x v="31"/>
    <x v="19"/>
    <n v="6.1883999999999997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60.163399999999996"/>
    <x v="7"/>
  </r>
  <r>
    <x v="20"/>
    <x v="13"/>
    <n v="62.454000000000001"/>
    <x v="7"/>
  </r>
  <r>
    <x v="20"/>
    <x v="14"/>
    <n v="74.060099999999991"/>
    <x v="7"/>
  </r>
  <r>
    <x v="20"/>
    <x v="15"/>
    <n v="78.602400000000003"/>
    <x v="7"/>
  </r>
  <r>
    <x v="20"/>
    <x v="16"/>
    <n v="173.1268"/>
    <x v="7"/>
  </r>
  <r>
    <x v="20"/>
    <x v="17"/>
    <n v="168.6217"/>
    <x v="7"/>
  </r>
  <r>
    <x v="20"/>
    <x v="18"/>
    <n v="111.98880000000001"/>
    <x v="7"/>
  </r>
  <r>
    <x v="20"/>
    <x v="19"/>
    <n v="123.9344"/>
    <x v="7"/>
  </r>
  <r>
    <x v="34"/>
    <x v="2"/>
    <n v="410.76596000000001"/>
    <x v="7"/>
  </r>
  <r>
    <x v="34"/>
    <x v="3"/>
    <n v="358.46551730000004"/>
    <x v="7"/>
  </r>
  <r>
    <x v="34"/>
    <x v="4"/>
    <n v="258.63815599999998"/>
    <x v="7"/>
  </r>
  <r>
    <x v="34"/>
    <x v="5"/>
    <n v="183.155304"/>
    <x v="7"/>
  </r>
  <r>
    <x v="34"/>
    <x v="6"/>
    <n v="143.235266"/>
    <x v="7"/>
  </r>
  <r>
    <x v="34"/>
    <x v="7"/>
    <n v="141.59733660000001"/>
    <x v="7"/>
  </r>
  <r>
    <x v="34"/>
    <x v="8"/>
    <n v="105.46753490000002"/>
    <x v="7"/>
  </r>
  <r>
    <x v="34"/>
    <x v="9"/>
    <n v="120.29409900000002"/>
    <x v="7"/>
  </r>
  <r>
    <x v="34"/>
    <x v="10"/>
    <n v="91.204999999999998"/>
    <x v="7"/>
  </r>
  <r>
    <x v="34"/>
    <x v="11"/>
    <n v="225.26020000000003"/>
    <x v="7"/>
  </r>
  <r>
    <x v="34"/>
    <x v="12"/>
    <n v="46.575000000000003"/>
    <x v="7"/>
  </r>
  <r>
    <x v="34"/>
    <x v="13"/>
    <n v="46.414000000000001"/>
    <x v="7"/>
  </r>
  <r>
    <x v="34"/>
    <x v="14"/>
    <n v="30.105900000000005"/>
    <x v="7"/>
  </r>
  <r>
    <x v="34"/>
    <x v="15"/>
    <n v="46.676000000000002"/>
    <x v="7"/>
  </r>
  <r>
    <x v="34"/>
    <x v="16"/>
    <n v="54.220199999999998"/>
    <x v="7"/>
  </r>
  <r>
    <x v="34"/>
    <x v="17"/>
    <n v="70.430399999999992"/>
    <x v="7"/>
  </r>
  <r>
    <x v="34"/>
    <x v="18"/>
    <n v="85.973399999999998"/>
    <x v="7"/>
  </r>
  <r>
    <x v="34"/>
    <x v="19"/>
    <n v="43.197000000000003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0"/>
    <x v="7"/>
  </r>
  <r>
    <x v="25"/>
    <x v="13"/>
    <n v="49.826900000000009"/>
    <x v="7"/>
  </r>
  <r>
    <x v="25"/>
    <x v="14"/>
    <n v="0"/>
    <x v="7"/>
  </r>
  <r>
    <x v="25"/>
    <x v="15"/>
    <n v="0"/>
    <x v="7"/>
  </r>
  <r>
    <x v="25"/>
    <x v="16"/>
    <n v="0"/>
    <x v="7"/>
  </r>
  <r>
    <x v="25"/>
    <x v="17"/>
    <n v="0"/>
    <x v="7"/>
  </r>
  <r>
    <x v="25"/>
    <x v="18"/>
    <n v="0"/>
    <x v="7"/>
  </r>
  <r>
    <x v="25"/>
    <x v="19"/>
    <n v="0"/>
    <x v="7"/>
  </r>
  <r>
    <x v="21"/>
    <x v="2"/>
    <n v="1.2484997"/>
    <x v="7"/>
  </r>
  <r>
    <x v="21"/>
    <x v="3"/>
    <n v="1.5195628000000001"/>
    <x v="7"/>
  </r>
  <r>
    <x v="21"/>
    <x v="4"/>
    <n v="0"/>
    <x v="7"/>
  </r>
  <r>
    <x v="21"/>
    <x v="5"/>
    <n v="0"/>
    <x v="7"/>
  </r>
  <r>
    <x v="21"/>
    <x v="6"/>
    <n v="0"/>
    <x v="7"/>
  </r>
  <r>
    <x v="21"/>
    <x v="7"/>
    <n v="0"/>
    <x v="7"/>
  </r>
  <r>
    <x v="21"/>
    <x v="8"/>
    <n v="0"/>
    <x v="7"/>
  </r>
  <r>
    <x v="21"/>
    <x v="9"/>
    <n v="0"/>
    <x v="7"/>
  </r>
  <r>
    <x v="21"/>
    <x v="10"/>
    <n v="0"/>
    <x v="7"/>
  </r>
  <r>
    <x v="21"/>
    <x v="11"/>
    <n v="0"/>
    <x v="7"/>
  </r>
  <r>
    <x v="21"/>
    <x v="12"/>
    <n v="0"/>
    <x v="7"/>
  </r>
  <r>
    <x v="21"/>
    <x v="13"/>
    <n v="0"/>
    <x v="7"/>
  </r>
  <r>
    <x v="21"/>
    <x v="14"/>
    <n v="0"/>
    <x v="7"/>
  </r>
  <r>
    <x v="21"/>
    <x v="15"/>
    <n v="13.351800000000001"/>
    <x v="7"/>
  </r>
  <r>
    <x v="21"/>
    <x v="16"/>
    <n v="33.8324"/>
    <x v="7"/>
  </r>
  <r>
    <x v="21"/>
    <x v="17"/>
    <n v="0"/>
    <x v="7"/>
  </r>
  <r>
    <x v="21"/>
    <x v="18"/>
    <n v="0"/>
    <x v="7"/>
  </r>
  <r>
    <x v="21"/>
    <x v="19"/>
    <n v="0"/>
    <x v="7"/>
  </r>
  <r>
    <x v="29"/>
    <x v="2"/>
    <n v="571.4520632"/>
    <x v="7"/>
  </r>
  <r>
    <x v="29"/>
    <x v="3"/>
    <n v="702.32172660000003"/>
    <x v="7"/>
  </r>
  <r>
    <x v="29"/>
    <x v="4"/>
    <n v="820.28845600000011"/>
    <x v="7"/>
  </r>
  <r>
    <x v="29"/>
    <x v="5"/>
    <n v="767.77907899999991"/>
    <x v="7"/>
  </r>
  <r>
    <x v="29"/>
    <x v="6"/>
    <n v="762.53994949999992"/>
    <x v="7"/>
  </r>
  <r>
    <x v="29"/>
    <x v="7"/>
    <n v="750.02335889999995"/>
    <x v="7"/>
  </r>
  <r>
    <x v="29"/>
    <x v="8"/>
    <n v="862.30616010000006"/>
    <x v="7"/>
  </r>
  <r>
    <x v="29"/>
    <x v="9"/>
    <n v="1193.3396593"/>
    <x v="7"/>
  </r>
  <r>
    <x v="29"/>
    <x v="10"/>
    <n v="1422.2464"/>
    <x v="7"/>
  </r>
  <r>
    <x v="29"/>
    <x v="11"/>
    <n v="2092.518"/>
    <x v="7"/>
  </r>
  <r>
    <x v="29"/>
    <x v="12"/>
    <n v="2443.0355999999997"/>
    <x v="7"/>
  </r>
  <r>
    <x v="29"/>
    <x v="13"/>
    <n v="3206.6025"/>
    <x v="7"/>
  </r>
  <r>
    <x v="29"/>
    <x v="14"/>
    <n v="3904.1687999999999"/>
    <x v="7"/>
  </r>
  <r>
    <x v="29"/>
    <x v="15"/>
    <n v="6156.3879000000006"/>
    <x v="7"/>
  </r>
  <r>
    <x v="29"/>
    <x v="16"/>
    <n v="7752.412800000001"/>
    <x v="7"/>
  </r>
  <r>
    <x v="29"/>
    <x v="17"/>
    <n v="10358.706"/>
    <x v="7"/>
  </r>
  <r>
    <x v="29"/>
    <x v="18"/>
    <n v="10769.2089"/>
    <x v="7"/>
  </r>
  <r>
    <x v="29"/>
    <x v="19"/>
    <n v="13087.278400000001"/>
    <x v="7"/>
  </r>
  <r>
    <x v="22"/>
    <x v="2"/>
    <n v="8440.5325069999999"/>
    <x v="7"/>
  </r>
  <r>
    <x v="22"/>
    <x v="3"/>
    <n v="8448.4653479999997"/>
    <x v="7"/>
  </r>
  <r>
    <x v="22"/>
    <x v="4"/>
    <n v="7430.8379999999997"/>
    <x v="7"/>
  </r>
  <r>
    <x v="22"/>
    <x v="5"/>
    <n v="6513.7795385999989"/>
    <x v="7"/>
  </r>
  <r>
    <x v="22"/>
    <x v="6"/>
    <n v="5847.0954351"/>
    <x v="7"/>
  </r>
  <r>
    <x v="22"/>
    <x v="7"/>
    <n v="5197.1079089999994"/>
    <x v="7"/>
  </r>
  <r>
    <x v="22"/>
    <x v="8"/>
    <n v="5858.3185936"/>
    <x v="7"/>
  </r>
  <r>
    <x v="22"/>
    <x v="9"/>
    <n v="7697.9154110000009"/>
    <x v="7"/>
  </r>
  <r>
    <x v="22"/>
    <x v="10"/>
    <n v="8958.4074000000001"/>
    <x v="7"/>
  </r>
  <r>
    <x v="22"/>
    <x v="11"/>
    <n v="11244.5162"/>
    <x v="7"/>
  </r>
  <r>
    <x v="22"/>
    <x v="12"/>
    <n v="13079.455600000001"/>
    <x v="7"/>
  </r>
  <r>
    <x v="22"/>
    <x v="13"/>
    <n v="17654.599200000001"/>
    <x v="7"/>
  </r>
  <r>
    <x v="22"/>
    <x v="14"/>
    <n v="21500.828000000001"/>
    <x v="7"/>
  </r>
  <r>
    <x v="22"/>
    <x v="15"/>
    <n v="27832.7552"/>
    <x v="7"/>
  </r>
  <r>
    <x v="22"/>
    <x v="16"/>
    <n v="35030.080800000003"/>
    <x v="7"/>
  </r>
  <r>
    <x v="22"/>
    <x v="17"/>
    <n v="40404.622500000005"/>
    <x v="7"/>
  </r>
  <r>
    <x v="22"/>
    <x v="18"/>
    <n v="52217.0334"/>
    <x v="7"/>
  </r>
  <r>
    <x v="22"/>
    <x v="19"/>
    <n v="63274.457399999992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80.850143000000017"/>
    <x v="8"/>
  </r>
  <r>
    <x v="26"/>
    <x v="3"/>
    <n v="17.678199299999999"/>
    <x v="8"/>
  </r>
  <r>
    <x v="26"/>
    <x v="4"/>
    <n v="17.566917200000002"/>
    <x v="8"/>
  </r>
  <r>
    <x v="26"/>
    <x v="5"/>
    <n v="1.9219999999999999"/>
    <x v="8"/>
  </r>
  <r>
    <x v="26"/>
    <x v="6"/>
    <n v="2.0144000000000002"/>
    <x v="8"/>
  </r>
  <r>
    <x v="26"/>
    <x v="7"/>
    <n v="0"/>
    <x v="8"/>
  </r>
  <r>
    <x v="26"/>
    <x v="8"/>
    <n v="0"/>
    <x v="8"/>
  </r>
  <r>
    <x v="26"/>
    <x v="9"/>
    <n v="11.151"/>
    <x v="8"/>
  </r>
  <r>
    <x v="26"/>
    <x v="10"/>
    <n v="0"/>
    <x v="8"/>
  </r>
  <r>
    <x v="26"/>
    <x v="11"/>
    <n v="0"/>
    <x v="8"/>
  </r>
  <r>
    <x v="26"/>
    <x v="12"/>
    <n v="0"/>
    <x v="8"/>
  </r>
  <r>
    <x v="26"/>
    <x v="13"/>
    <n v="0"/>
    <x v="8"/>
  </r>
  <r>
    <x v="26"/>
    <x v="14"/>
    <n v="0"/>
    <x v="8"/>
  </r>
  <r>
    <x v="26"/>
    <x v="15"/>
    <n v="12.2577"/>
    <x v="8"/>
  </r>
  <r>
    <x v="26"/>
    <x v="16"/>
    <n v="133.90629999999999"/>
    <x v="8"/>
  </r>
  <r>
    <x v="26"/>
    <x v="17"/>
    <n v="135.346"/>
    <x v="8"/>
  </r>
  <r>
    <x v="26"/>
    <x v="18"/>
    <n v="110.83700000000002"/>
    <x v="8"/>
  </r>
  <r>
    <x v="26"/>
    <x v="19"/>
    <n v="141.75199999999998"/>
    <x v="8"/>
  </r>
  <r>
    <x v="17"/>
    <x v="2"/>
    <n v="0"/>
    <x v="8"/>
  </r>
  <r>
    <x v="17"/>
    <x v="3"/>
    <n v="31.141085800000003"/>
    <x v="8"/>
  </r>
  <r>
    <x v="17"/>
    <x v="4"/>
    <n v="38.943437500000002"/>
    <x v="8"/>
  </r>
  <r>
    <x v="17"/>
    <x v="5"/>
    <n v="37.597610400000001"/>
    <x v="8"/>
  </r>
  <r>
    <x v="17"/>
    <x v="6"/>
    <n v="13.747799999999998"/>
    <x v="8"/>
  </r>
  <r>
    <x v="17"/>
    <x v="7"/>
    <n v="12.898"/>
    <x v="8"/>
  </r>
  <r>
    <x v="17"/>
    <x v="8"/>
    <n v="11.9732"/>
    <x v="8"/>
  </r>
  <r>
    <x v="17"/>
    <x v="9"/>
    <n v="18.094000000000001"/>
    <x v="8"/>
  </r>
  <r>
    <x v="17"/>
    <x v="10"/>
    <n v="10.194800000000001"/>
    <x v="8"/>
  </r>
  <r>
    <x v="17"/>
    <x v="11"/>
    <n v="13.415099999999999"/>
    <x v="8"/>
  </r>
  <r>
    <x v="17"/>
    <x v="12"/>
    <n v="309.1782"/>
    <x v="8"/>
  </r>
  <r>
    <x v="17"/>
    <x v="13"/>
    <n v="257.63159999999999"/>
    <x v="8"/>
  </r>
  <r>
    <x v="17"/>
    <x v="14"/>
    <n v="499.80990000000003"/>
    <x v="8"/>
  </r>
  <r>
    <x v="17"/>
    <x v="15"/>
    <n v="506.4545"/>
    <x v="8"/>
  </r>
  <r>
    <x v="17"/>
    <x v="16"/>
    <n v="1124.424"/>
    <x v="8"/>
  </r>
  <r>
    <x v="17"/>
    <x v="17"/>
    <n v="1985.9675"/>
    <x v="8"/>
  </r>
  <r>
    <x v="17"/>
    <x v="18"/>
    <n v="2153.9772000000003"/>
    <x v="8"/>
  </r>
  <r>
    <x v="17"/>
    <x v="19"/>
    <n v="2051.0567999999998"/>
    <x v="8"/>
  </r>
  <r>
    <x v="1"/>
    <x v="2"/>
    <n v="1249.6866757"/>
    <x v="8"/>
  </r>
  <r>
    <x v="1"/>
    <x v="3"/>
    <n v="1642.4754423999998"/>
    <x v="8"/>
  </r>
  <r>
    <x v="1"/>
    <x v="4"/>
    <n v="1601.4646948"/>
    <x v="8"/>
  </r>
  <r>
    <x v="1"/>
    <x v="5"/>
    <n v="1524.5464552000001"/>
    <x v="8"/>
  </r>
  <r>
    <x v="1"/>
    <x v="6"/>
    <n v="1243.009"/>
    <x v="8"/>
  </r>
  <r>
    <x v="1"/>
    <x v="7"/>
    <n v="905.47279999999989"/>
    <x v="8"/>
  </r>
  <r>
    <x v="1"/>
    <x v="8"/>
    <n v="1295.5771999999999"/>
    <x v="8"/>
  </r>
  <r>
    <x v="1"/>
    <x v="9"/>
    <n v="1685.1505000000002"/>
    <x v="8"/>
  </r>
  <r>
    <x v="1"/>
    <x v="10"/>
    <n v="1621.0395999999998"/>
    <x v="8"/>
  </r>
  <r>
    <x v="1"/>
    <x v="11"/>
    <n v="2278.12"/>
    <x v="8"/>
  </r>
  <r>
    <x v="1"/>
    <x v="12"/>
    <n v="3766.8472000000002"/>
    <x v="8"/>
  </r>
  <r>
    <x v="1"/>
    <x v="13"/>
    <n v="5235.7960000000003"/>
    <x v="8"/>
  </r>
  <r>
    <x v="1"/>
    <x v="14"/>
    <n v="6726.6230999999998"/>
    <x v="8"/>
  </r>
  <r>
    <x v="1"/>
    <x v="15"/>
    <n v="8227.1510999999991"/>
    <x v="8"/>
  </r>
  <r>
    <x v="1"/>
    <x v="16"/>
    <n v="8713.0609999999997"/>
    <x v="8"/>
  </r>
  <r>
    <x v="1"/>
    <x v="17"/>
    <n v="10650.4936"/>
    <x v="8"/>
  </r>
  <r>
    <x v="1"/>
    <x v="18"/>
    <n v="11139.6623"/>
    <x v="8"/>
  </r>
  <r>
    <x v="1"/>
    <x v="19"/>
    <n v="11896.227499999999"/>
    <x v="8"/>
  </r>
  <r>
    <x v="12"/>
    <x v="2"/>
    <n v="21.341410199999999"/>
    <x v="8"/>
  </r>
  <r>
    <x v="12"/>
    <x v="3"/>
    <n v="21.3399392"/>
    <x v="8"/>
  </r>
  <r>
    <x v="12"/>
    <x v="4"/>
    <n v="21.283028000000002"/>
    <x v="8"/>
  </r>
  <r>
    <x v="12"/>
    <x v="5"/>
    <n v="22.938491200000001"/>
    <x v="8"/>
  </r>
  <r>
    <x v="12"/>
    <x v="6"/>
    <n v="20.330800000000004"/>
    <x v="8"/>
  </r>
  <r>
    <x v="12"/>
    <x v="7"/>
    <n v="22.205400000000004"/>
    <x v="8"/>
  </r>
  <r>
    <x v="12"/>
    <x v="8"/>
    <n v="16.775500000000001"/>
    <x v="8"/>
  </r>
  <r>
    <x v="12"/>
    <x v="9"/>
    <n v="15.018800000000001"/>
    <x v="8"/>
  </r>
  <r>
    <x v="12"/>
    <x v="10"/>
    <n v="28.473200000000006"/>
    <x v="8"/>
  </r>
  <r>
    <x v="12"/>
    <x v="11"/>
    <n v="16.8432"/>
    <x v="8"/>
  </r>
  <r>
    <x v="12"/>
    <x v="12"/>
    <n v="16.4192"/>
    <x v="8"/>
  </r>
  <r>
    <x v="12"/>
    <x v="13"/>
    <n v="17.690799999999999"/>
    <x v="8"/>
  </r>
  <r>
    <x v="12"/>
    <x v="14"/>
    <n v="4.7637999999999998"/>
    <x v="8"/>
  </r>
  <r>
    <x v="12"/>
    <x v="15"/>
    <n v="31.459199999999996"/>
    <x v="8"/>
  </r>
  <r>
    <x v="12"/>
    <x v="16"/>
    <n v="10.761600000000001"/>
    <x v="8"/>
  </r>
  <r>
    <x v="12"/>
    <x v="17"/>
    <n v="47.2376"/>
    <x v="8"/>
  </r>
  <r>
    <x v="12"/>
    <x v="18"/>
    <n v="207.19260000000003"/>
    <x v="8"/>
  </r>
  <r>
    <x v="12"/>
    <x v="19"/>
    <n v="181.0822"/>
    <x v="8"/>
  </r>
  <r>
    <x v="18"/>
    <x v="2"/>
    <n v="60.5792109"/>
    <x v="8"/>
  </r>
  <r>
    <x v="18"/>
    <x v="3"/>
    <n v="58.872006799999994"/>
    <x v="8"/>
  </r>
  <r>
    <x v="18"/>
    <x v="4"/>
    <n v="76.949067999999997"/>
    <x v="8"/>
  </r>
  <r>
    <x v="18"/>
    <x v="5"/>
    <n v="93.214258500000014"/>
    <x v="8"/>
  </r>
  <r>
    <x v="18"/>
    <x v="6"/>
    <n v="87.180300000000003"/>
    <x v="8"/>
  </r>
  <r>
    <x v="18"/>
    <x v="7"/>
    <n v="124.60660000000001"/>
    <x v="8"/>
  </r>
  <r>
    <x v="18"/>
    <x v="8"/>
    <n v="176.54339999999999"/>
    <x v="8"/>
  </r>
  <r>
    <x v="18"/>
    <x v="9"/>
    <n v="178.60419999999996"/>
    <x v="8"/>
  </r>
  <r>
    <x v="18"/>
    <x v="10"/>
    <n v="146.1165"/>
    <x v="8"/>
  </r>
  <r>
    <x v="18"/>
    <x v="11"/>
    <n v="67.22760000000001"/>
    <x v="8"/>
  </r>
  <r>
    <x v="18"/>
    <x v="12"/>
    <n v="83.670599999999993"/>
    <x v="8"/>
  </r>
  <r>
    <x v="18"/>
    <x v="13"/>
    <n v="239.39000000000001"/>
    <x v="8"/>
  </r>
  <r>
    <x v="18"/>
    <x v="14"/>
    <n v="224.98560000000003"/>
    <x v="8"/>
  </r>
  <r>
    <x v="18"/>
    <x v="15"/>
    <n v="518.67489999999998"/>
    <x v="8"/>
  </r>
  <r>
    <x v="18"/>
    <x v="16"/>
    <n v="805.48599999999999"/>
    <x v="8"/>
  </r>
  <r>
    <x v="18"/>
    <x v="17"/>
    <n v="858.94"/>
    <x v="8"/>
  </r>
  <r>
    <x v="18"/>
    <x v="18"/>
    <n v="1248.5808"/>
    <x v="8"/>
  </r>
  <r>
    <x v="18"/>
    <x v="19"/>
    <n v="1229.8968"/>
    <x v="8"/>
  </r>
  <r>
    <x v="0"/>
    <x v="2"/>
    <n v="768.87471960000005"/>
    <x v="8"/>
  </r>
  <r>
    <x v="0"/>
    <x v="3"/>
    <n v="73.312227200000009"/>
    <x v="8"/>
  </r>
  <r>
    <x v="0"/>
    <x v="4"/>
    <n v="68.52956180000001"/>
    <x v="8"/>
  </r>
  <r>
    <x v="0"/>
    <x v="5"/>
    <n v="67.763329200000001"/>
    <x v="8"/>
  </r>
  <r>
    <x v="0"/>
    <x v="6"/>
    <n v="62.392799999999994"/>
    <x v="8"/>
  </r>
  <r>
    <x v="0"/>
    <x v="7"/>
    <n v="54.331000000000003"/>
    <x v="8"/>
  </r>
  <r>
    <x v="0"/>
    <x v="8"/>
    <n v="5.4066999999999998"/>
    <x v="8"/>
  </r>
  <r>
    <x v="0"/>
    <x v="9"/>
    <n v="0"/>
    <x v="8"/>
  </r>
  <r>
    <x v="0"/>
    <x v="10"/>
    <n v="11.104800000000001"/>
    <x v="8"/>
  </r>
  <r>
    <x v="0"/>
    <x v="11"/>
    <n v="307.9341"/>
    <x v="8"/>
  </r>
  <r>
    <x v="0"/>
    <x v="12"/>
    <n v="214.23600000000002"/>
    <x v="8"/>
  </r>
  <r>
    <x v="0"/>
    <x v="13"/>
    <n v="84.345600000000005"/>
    <x v="8"/>
  </r>
  <r>
    <x v="0"/>
    <x v="14"/>
    <n v="11.355400000000001"/>
    <x v="8"/>
  </r>
  <r>
    <x v="0"/>
    <x v="15"/>
    <n v="211.82000000000002"/>
    <x v="8"/>
  </r>
  <r>
    <x v="0"/>
    <x v="16"/>
    <n v="387.68"/>
    <x v="8"/>
  </r>
  <r>
    <x v="0"/>
    <x v="17"/>
    <n v="493.68439999999998"/>
    <x v="8"/>
  </r>
  <r>
    <x v="0"/>
    <x v="18"/>
    <n v="506.49439999999998"/>
    <x v="8"/>
  </r>
  <r>
    <x v="0"/>
    <x v="19"/>
    <n v="495.37439999999998"/>
    <x v="8"/>
  </r>
  <r>
    <x v="27"/>
    <x v="2"/>
    <n v="60.552408800000002"/>
    <x v="8"/>
  </r>
  <r>
    <x v="27"/>
    <x v="3"/>
    <n v="45.262171500000001"/>
    <x v="8"/>
  </r>
  <r>
    <x v="27"/>
    <x v="4"/>
    <n v="44.624471400000012"/>
    <x v="8"/>
  </r>
  <r>
    <x v="27"/>
    <x v="5"/>
    <n v="43.354474400000008"/>
    <x v="8"/>
  </r>
  <r>
    <x v="27"/>
    <x v="6"/>
    <n v="43.566600000000001"/>
    <x v="8"/>
  </r>
  <r>
    <x v="27"/>
    <x v="7"/>
    <n v="206.3897"/>
    <x v="8"/>
  </r>
  <r>
    <x v="27"/>
    <x v="8"/>
    <n v="235.31040000000002"/>
    <x v="8"/>
  </r>
  <r>
    <x v="27"/>
    <x v="9"/>
    <n v="224.78720000000004"/>
    <x v="8"/>
  </r>
  <r>
    <x v="27"/>
    <x v="10"/>
    <n v="208.95439999999999"/>
    <x v="8"/>
  </r>
  <r>
    <x v="27"/>
    <x v="11"/>
    <n v="48.732899999999994"/>
    <x v="8"/>
  </r>
  <r>
    <x v="27"/>
    <x v="12"/>
    <n v="44.998800000000003"/>
    <x v="8"/>
  </r>
  <r>
    <x v="27"/>
    <x v="13"/>
    <n v="90.488500000000002"/>
    <x v="8"/>
  </r>
  <r>
    <x v="27"/>
    <x v="14"/>
    <n v="84.171599999999998"/>
    <x v="8"/>
  </r>
  <r>
    <x v="27"/>
    <x v="15"/>
    <n v="92.664000000000001"/>
    <x v="8"/>
  </r>
  <r>
    <x v="27"/>
    <x v="16"/>
    <n v="72.890600000000006"/>
    <x v="8"/>
  </r>
  <r>
    <x v="27"/>
    <x v="17"/>
    <n v="45.445999999999998"/>
    <x v="8"/>
  </r>
  <r>
    <x v="27"/>
    <x v="18"/>
    <n v="34.298000000000002"/>
    <x v="8"/>
  </r>
  <r>
    <x v="27"/>
    <x v="19"/>
    <n v="24.432000000000002"/>
    <x v="8"/>
  </r>
  <r>
    <x v="15"/>
    <x v="2"/>
    <n v="960.90739800000006"/>
    <x v="8"/>
  </r>
  <r>
    <x v="15"/>
    <x v="3"/>
    <n v="1126.5568600000001"/>
    <x v="8"/>
  </r>
  <r>
    <x v="15"/>
    <x v="4"/>
    <n v="1028.0415105000002"/>
    <x v="8"/>
  </r>
  <r>
    <x v="15"/>
    <x v="5"/>
    <n v="1190.7050512000001"/>
    <x v="8"/>
  </r>
  <r>
    <x v="15"/>
    <x v="6"/>
    <n v="1049.2737"/>
    <x v="8"/>
  </r>
  <r>
    <x v="15"/>
    <x v="7"/>
    <n v="1013.5159999999998"/>
    <x v="8"/>
  </r>
  <r>
    <x v="15"/>
    <x v="8"/>
    <n v="987.02240000000018"/>
    <x v="8"/>
  </r>
  <r>
    <x v="15"/>
    <x v="9"/>
    <n v="892.97600000000011"/>
    <x v="8"/>
  </r>
  <r>
    <x v="15"/>
    <x v="10"/>
    <n v="1807.0564999999999"/>
    <x v="8"/>
  </r>
  <r>
    <x v="15"/>
    <x v="11"/>
    <n v="2721.2471999999998"/>
    <x v="8"/>
  </r>
  <r>
    <x v="15"/>
    <x v="12"/>
    <n v="3586.4224000000004"/>
    <x v="8"/>
  </r>
  <r>
    <x v="15"/>
    <x v="13"/>
    <n v="4893.9579999999996"/>
    <x v="8"/>
  </r>
  <r>
    <x v="15"/>
    <x v="14"/>
    <n v="6301.6378000000004"/>
    <x v="8"/>
  </r>
  <r>
    <x v="15"/>
    <x v="15"/>
    <n v="7831.4653999999991"/>
    <x v="8"/>
  </r>
  <r>
    <x v="15"/>
    <x v="16"/>
    <n v="9505.3436999999994"/>
    <x v="8"/>
  </r>
  <r>
    <x v="15"/>
    <x v="17"/>
    <n v="10005.2655"/>
    <x v="8"/>
  </r>
  <r>
    <x v="15"/>
    <x v="18"/>
    <n v="9893.0543000000016"/>
    <x v="8"/>
  </r>
  <r>
    <x v="15"/>
    <x v="19"/>
    <n v="10588.833500000001"/>
    <x v="8"/>
  </r>
  <r>
    <x v="20"/>
    <x v="2"/>
    <n v="29.400499200000002"/>
    <x v="8"/>
  </r>
  <r>
    <x v="20"/>
    <x v="3"/>
    <n v="26.522768800000001"/>
    <x v="8"/>
  </r>
  <r>
    <x v="20"/>
    <x v="4"/>
    <n v="9.4543379999999999"/>
    <x v="8"/>
  </r>
  <r>
    <x v="20"/>
    <x v="5"/>
    <n v="6.7514579999999995"/>
    <x v="8"/>
  </r>
  <r>
    <x v="20"/>
    <x v="6"/>
    <n v="1.4280000000000002"/>
    <x v="8"/>
  </r>
  <r>
    <x v="20"/>
    <x v="7"/>
    <n v="1.4261999999999999"/>
    <x v="8"/>
  </r>
  <r>
    <x v="20"/>
    <x v="8"/>
    <n v="1.5401999999999998"/>
    <x v="8"/>
  </r>
  <r>
    <x v="20"/>
    <x v="9"/>
    <n v="1.6079999999999999"/>
    <x v="8"/>
  </r>
  <r>
    <x v="20"/>
    <x v="10"/>
    <n v="1.3210000000000002"/>
    <x v="8"/>
  </r>
  <r>
    <x v="20"/>
    <x v="11"/>
    <n v="7.4930000000000003"/>
    <x v="8"/>
  </r>
  <r>
    <x v="20"/>
    <x v="12"/>
    <n v="5.9390999999999998"/>
    <x v="8"/>
  </r>
  <r>
    <x v="20"/>
    <x v="13"/>
    <n v="26.388000000000002"/>
    <x v="8"/>
  </r>
  <r>
    <x v="20"/>
    <x v="14"/>
    <n v="38.543399999999998"/>
    <x v="8"/>
  </r>
  <r>
    <x v="20"/>
    <x v="15"/>
    <n v="38.773099999999999"/>
    <x v="8"/>
  </r>
  <r>
    <x v="20"/>
    <x v="16"/>
    <n v="105.86799999999999"/>
    <x v="8"/>
  </r>
  <r>
    <x v="20"/>
    <x v="17"/>
    <n v="111.131"/>
    <x v="8"/>
  </r>
  <r>
    <x v="20"/>
    <x v="18"/>
    <n v="130.74629999999999"/>
    <x v="8"/>
  </r>
  <r>
    <x v="20"/>
    <x v="19"/>
    <n v="128.172"/>
    <x v="8"/>
  </r>
  <r>
    <x v="25"/>
    <x v="2"/>
    <n v="19.9832149"/>
    <x v="8"/>
  </r>
  <r>
    <x v="25"/>
    <x v="3"/>
    <n v="20.432761199999998"/>
    <x v="8"/>
  </r>
  <r>
    <x v="25"/>
    <x v="4"/>
    <n v="4.9904910000000005"/>
    <x v="8"/>
  </r>
  <r>
    <x v="25"/>
    <x v="5"/>
    <n v="4.7610761000000004"/>
    <x v="8"/>
  </r>
  <r>
    <x v="25"/>
    <x v="6"/>
    <n v="5.048"/>
    <x v="8"/>
  </r>
  <r>
    <x v="25"/>
    <x v="7"/>
    <n v="4.8659999999999997"/>
    <x v="8"/>
  </r>
  <r>
    <x v="25"/>
    <x v="8"/>
    <n v="5.0625"/>
    <x v="8"/>
  </r>
  <r>
    <x v="25"/>
    <x v="9"/>
    <n v="4.8622000000000005"/>
    <x v="8"/>
  </r>
  <r>
    <x v="25"/>
    <x v="10"/>
    <n v="4.9583999999999993"/>
    <x v="8"/>
  </r>
  <r>
    <x v="25"/>
    <x v="11"/>
    <n v="4.9720000000000004"/>
    <x v="8"/>
  </r>
  <r>
    <x v="25"/>
    <x v="12"/>
    <n v="0.29520000000000002"/>
    <x v="8"/>
  </r>
  <r>
    <x v="25"/>
    <x v="13"/>
    <n v="0"/>
    <x v="8"/>
  </r>
  <r>
    <x v="25"/>
    <x v="14"/>
    <n v="0.38080000000000003"/>
    <x v="8"/>
  </r>
  <r>
    <x v="25"/>
    <x v="15"/>
    <n v="39.221499999999992"/>
    <x v="8"/>
  </r>
  <r>
    <x v="25"/>
    <x v="16"/>
    <n v="39.524799999999999"/>
    <x v="8"/>
  </r>
  <r>
    <x v="25"/>
    <x v="17"/>
    <n v="59.383499999999998"/>
    <x v="8"/>
  </r>
  <r>
    <x v="25"/>
    <x v="18"/>
    <n v="39.422699999999999"/>
    <x v="8"/>
  </r>
  <r>
    <x v="25"/>
    <x v="19"/>
    <n v="39.362500000000004"/>
    <x v="8"/>
  </r>
  <r>
    <x v="16"/>
    <x v="2"/>
    <n v="253.5697874"/>
    <x v="8"/>
  </r>
  <r>
    <x v="16"/>
    <x v="3"/>
    <n v="279.40006919999996"/>
    <x v="8"/>
  </r>
  <r>
    <x v="16"/>
    <x v="4"/>
    <n v="276.64161419999999"/>
    <x v="8"/>
  </r>
  <r>
    <x v="16"/>
    <x v="5"/>
    <n v="214.7626521"/>
    <x v="8"/>
  </r>
  <r>
    <x v="16"/>
    <x v="6"/>
    <n v="373.274"/>
    <x v="8"/>
  </r>
  <r>
    <x v="16"/>
    <x v="7"/>
    <n v="123.40860000000002"/>
    <x v="8"/>
  </r>
  <r>
    <x v="16"/>
    <x v="8"/>
    <n v="109.74479999999998"/>
    <x v="8"/>
  </r>
  <r>
    <x v="16"/>
    <x v="9"/>
    <n v="90.919799999999995"/>
    <x v="8"/>
  </r>
  <r>
    <x v="16"/>
    <x v="10"/>
    <n v="66.389399999999995"/>
    <x v="8"/>
  </r>
  <r>
    <x v="16"/>
    <x v="11"/>
    <n v="73.555799999999991"/>
    <x v="8"/>
  </r>
  <r>
    <x v="16"/>
    <x v="12"/>
    <n v="0"/>
    <x v="8"/>
  </r>
  <r>
    <x v="16"/>
    <x v="13"/>
    <n v="0"/>
    <x v="8"/>
  </r>
  <r>
    <x v="16"/>
    <x v="14"/>
    <n v="0"/>
    <x v="8"/>
  </r>
  <r>
    <x v="16"/>
    <x v="15"/>
    <n v="20.800700000000003"/>
    <x v="8"/>
  </r>
  <r>
    <x v="16"/>
    <x v="16"/>
    <n v="40.273200000000003"/>
    <x v="8"/>
  </r>
  <r>
    <x v="16"/>
    <x v="17"/>
    <n v="37.087600000000002"/>
    <x v="8"/>
  </r>
  <r>
    <x v="16"/>
    <x v="18"/>
    <n v="756.01459999999997"/>
    <x v="8"/>
  </r>
  <r>
    <x v="16"/>
    <x v="19"/>
    <n v="972.07939999999996"/>
    <x v="8"/>
  </r>
  <r>
    <x v="13"/>
    <x v="2"/>
    <n v="222.25509840000004"/>
    <x v="8"/>
  </r>
  <r>
    <x v="13"/>
    <x v="3"/>
    <n v="271.29365760000007"/>
    <x v="8"/>
  </r>
  <r>
    <x v="13"/>
    <x v="4"/>
    <n v="194.69756260000003"/>
    <x v="8"/>
  </r>
  <r>
    <x v="13"/>
    <x v="5"/>
    <n v="283.06418039999994"/>
    <x v="8"/>
  </r>
  <r>
    <x v="13"/>
    <x v="6"/>
    <n v="281.57240000000002"/>
    <x v="8"/>
  </r>
  <r>
    <x v="13"/>
    <x v="7"/>
    <n v="270.92140000000001"/>
    <x v="8"/>
  </r>
  <r>
    <x v="13"/>
    <x v="8"/>
    <n v="390.27519999999998"/>
    <x v="8"/>
  </r>
  <r>
    <x v="13"/>
    <x v="9"/>
    <n v="395.37"/>
    <x v="8"/>
  </r>
  <r>
    <x v="13"/>
    <x v="10"/>
    <n v="317.34690000000001"/>
    <x v="8"/>
  </r>
  <r>
    <x v="13"/>
    <x v="11"/>
    <n v="222.61120000000003"/>
    <x v="8"/>
  </r>
  <r>
    <x v="13"/>
    <x v="12"/>
    <n v="224.4375"/>
    <x v="8"/>
  </r>
  <r>
    <x v="13"/>
    <x v="13"/>
    <n v="43.067999999999998"/>
    <x v="8"/>
  </r>
  <r>
    <x v="13"/>
    <x v="14"/>
    <n v="353.16"/>
    <x v="8"/>
  </r>
  <r>
    <x v="13"/>
    <x v="15"/>
    <n v="417.35320000000002"/>
    <x v="8"/>
  </r>
  <r>
    <x v="13"/>
    <x v="16"/>
    <n v="380.12099999999998"/>
    <x v="8"/>
  </r>
  <r>
    <x v="13"/>
    <x v="17"/>
    <n v="786.84540000000004"/>
    <x v="8"/>
  </r>
  <r>
    <x v="13"/>
    <x v="18"/>
    <n v="641.7360000000001"/>
    <x v="8"/>
  </r>
  <r>
    <x v="13"/>
    <x v="19"/>
    <n v="699.95100000000002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4"/>
    <x v="2"/>
    <n v="0"/>
    <x v="8"/>
  </r>
  <r>
    <x v="14"/>
    <x v="3"/>
    <n v="155.2317228"/>
    <x v="8"/>
  </r>
  <r>
    <x v="14"/>
    <x v="4"/>
    <n v="0"/>
    <x v="8"/>
  </r>
  <r>
    <x v="14"/>
    <x v="5"/>
    <n v="0"/>
    <x v="8"/>
  </r>
  <r>
    <x v="14"/>
    <x v="6"/>
    <n v="0"/>
    <x v="8"/>
  </r>
  <r>
    <x v="14"/>
    <x v="7"/>
    <n v="0"/>
    <x v="8"/>
  </r>
  <r>
    <x v="14"/>
    <x v="8"/>
    <n v="0"/>
    <x v="8"/>
  </r>
  <r>
    <x v="14"/>
    <x v="9"/>
    <n v="0"/>
    <x v="8"/>
  </r>
  <r>
    <x v="14"/>
    <x v="10"/>
    <n v="49.595399999999998"/>
    <x v="8"/>
  </r>
  <r>
    <x v="14"/>
    <x v="11"/>
    <n v="51.036000000000001"/>
    <x v="8"/>
  </r>
  <r>
    <x v="14"/>
    <x v="12"/>
    <n v="106.10669999999999"/>
    <x v="8"/>
  </r>
  <r>
    <x v="14"/>
    <x v="13"/>
    <n v="96.262500000000003"/>
    <x v="8"/>
  </r>
  <r>
    <x v="14"/>
    <x v="14"/>
    <n v="47.500799999999998"/>
    <x v="8"/>
  </r>
  <r>
    <x v="14"/>
    <x v="15"/>
    <n v="18.602399999999999"/>
    <x v="8"/>
  </r>
  <r>
    <x v="14"/>
    <x v="16"/>
    <n v="0"/>
    <x v="8"/>
  </r>
  <r>
    <x v="14"/>
    <x v="17"/>
    <n v="20.0382"/>
    <x v="8"/>
  </r>
  <r>
    <x v="14"/>
    <x v="18"/>
    <n v="152.78900000000002"/>
    <x v="8"/>
  </r>
  <r>
    <x v="14"/>
    <x v="19"/>
    <n v="75.475499999999997"/>
    <x v="8"/>
  </r>
  <r>
    <x v="34"/>
    <x v="2"/>
    <n v="54.071941000000002"/>
    <x v="8"/>
  </r>
  <r>
    <x v="34"/>
    <x v="3"/>
    <n v="44.105431500000002"/>
    <x v="8"/>
  </r>
  <r>
    <x v="34"/>
    <x v="4"/>
    <n v="5.1570512000000006"/>
    <x v="8"/>
  </r>
  <r>
    <x v="34"/>
    <x v="5"/>
    <n v="0"/>
    <x v="8"/>
  </r>
  <r>
    <x v="34"/>
    <x v="6"/>
    <n v="43.473300000000009"/>
    <x v="8"/>
  </r>
  <r>
    <x v="34"/>
    <x v="7"/>
    <n v="0"/>
    <x v="8"/>
  </r>
  <r>
    <x v="34"/>
    <x v="8"/>
    <n v="0"/>
    <x v="8"/>
  </r>
  <r>
    <x v="34"/>
    <x v="9"/>
    <n v="0"/>
    <x v="8"/>
  </r>
  <r>
    <x v="34"/>
    <x v="10"/>
    <n v="36.955500000000001"/>
    <x v="8"/>
  </r>
  <r>
    <x v="34"/>
    <x v="11"/>
    <n v="36.892800000000001"/>
    <x v="8"/>
  </r>
  <r>
    <x v="34"/>
    <x v="12"/>
    <n v="11.9621"/>
    <x v="8"/>
  </r>
  <r>
    <x v="34"/>
    <x v="13"/>
    <n v="0"/>
    <x v="8"/>
  </r>
  <r>
    <x v="34"/>
    <x v="14"/>
    <n v="0.86920000000000008"/>
    <x v="8"/>
  </r>
  <r>
    <x v="34"/>
    <x v="15"/>
    <n v="10.6812"/>
    <x v="8"/>
  </r>
  <r>
    <x v="34"/>
    <x v="16"/>
    <n v="11.3325"/>
    <x v="8"/>
  </r>
  <r>
    <x v="34"/>
    <x v="17"/>
    <n v="11.901599999999998"/>
    <x v="8"/>
  </r>
  <r>
    <x v="34"/>
    <x v="18"/>
    <n v="2.5558000000000001"/>
    <x v="8"/>
  </r>
  <r>
    <x v="34"/>
    <x v="19"/>
    <n v="14.363999999999999"/>
    <x v="8"/>
  </r>
  <r>
    <x v="31"/>
    <x v="2"/>
    <n v="7.6055940000000009"/>
    <x v="8"/>
  </r>
  <r>
    <x v="31"/>
    <x v="3"/>
    <n v="15.5717211"/>
    <x v="8"/>
  </r>
  <r>
    <x v="31"/>
    <x v="4"/>
    <n v="0"/>
    <x v="8"/>
  </r>
  <r>
    <x v="31"/>
    <x v="5"/>
    <n v="3.9315934000000006"/>
    <x v="8"/>
  </r>
  <r>
    <x v="31"/>
    <x v="6"/>
    <n v="5.2428000000000008"/>
    <x v="8"/>
  </r>
  <r>
    <x v="31"/>
    <x v="7"/>
    <n v="5.2849999999999993"/>
    <x v="8"/>
  </r>
  <r>
    <x v="31"/>
    <x v="8"/>
    <n v="1.9708000000000003"/>
    <x v="8"/>
  </r>
  <r>
    <x v="31"/>
    <x v="9"/>
    <n v="1.9975000000000001"/>
    <x v="8"/>
  </r>
  <r>
    <x v="31"/>
    <x v="10"/>
    <n v="2.0070000000000001"/>
    <x v="8"/>
  </r>
  <r>
    <x v="31"/>
    <x v="11"/>
    <n v="1.9950000000000001"/>
    <x v="8"/>
  </r>
  <r>
    <x v="31"/>
    <x v="12"/>
    <n v="2.0081000000000002"/>
    <x v="8"/>
  </r>
  <r>
    <x v="31"/>
    <x v="13"/>
    <n v="1.9991999999999999"/>
    <x v="8"/>
  </r>
  <r>
    <x v="31"/>
    <x v="14"/>
    <n v="1.9601999999999999"/>
    <x v="8"/>
  </r>
  <r>
    <x v="31"/>
    <x v="15"/>
    <n v="5.7728999999999999"/>
    <x v="8"/>
  </r>
  <r>
    <x v="31"/>
    <x v="16"/>
    <n v="1.9516"/>
    <x v="8"/>
  </r>
  <r>
    <x v="31"/>
    <x v="17"/>
    <n v="0"/>
    <x v="8"/>
  </r>
  <r>
    <x v="31"/>
    <x v="18"/>
    <n v="0"/>
    <x v="8"/>
  </r>
  <r>
    <x v="31"/>
    <x v="19"/>
    <n v="0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24"/>
    <x v="2"/>
    <n v="0"/>
    <x v="8"/>
  </r>
  <r>
    <x v="24"/>
    <x v="3"/>
    <n v="0"/>
    <x v="8"/>
  </r>
  <r>
    <x v="24"/>
    <x v="4"/>
    <n v="0"/>
    <x v="8"/>
  </r>
  <r>
    <x v="24"/>
    <x v="5"/>
    <n v="0"/>
    <x v="8"/>
  </r>
  <r>
    <x v="24"/>
    <x v="6"/>
    <n v="0"/>
    <x v="8"/>
  </r>
  <r>
    <x v="24"/>
    <x v="7"/>
    <n v="0"/>
    <x v="8"/>
  </r>
  <r>
    <x v="24"/>
    <x v="8"/>
    <n v="0"/>
    <x v="8"/>
  </r>
  <r>
    <x v="24"/>
    <x v="9"/>
    <n v="0"/>
    <x v="8"/>
  </r>
  <r>
    <x v="24"/>
    <x v="10"/>
    <n v="0"/>
    <x v="8"/>
  </r>
  <r>
    <x v="24"/>
    <x v="11"/>
    <n v="0"/>
    <x v="8"/>
  </r>
  <r>
    <x v="24"/>
    <x v="12"/>
    <n v="0"/>
    <x v="8"/>
  </r>
  <r>
    <x v="24"/>
    <x v="13"/>
    <n v="0"/>
    <x v="8"/>
  </r>
  <r>
    <x v="24"/>
    <x v="14"/>
    <n v="0"/>
    <x v="8"/>
  </r>
  <r>
    <x v="24"/>
    <x v="15"/>
    <n v="0"/>
    <x v="8"/>
  </r>
  <r>
    <x v="24"/>
    <x v="16"/>
    <n v="0"/>
    <x v="8"/>
  </r>
  <r>
    <x v="24"/>
    <x v="17"/>
    <n v="0"/>
    <x v="8"/>
  </r>
  <r>
    <x v="24"/>
    <x v="18"/>
    <n v="0"/>
    <x v="8"/>
  </r>
  <r>
    <x v="24"/>
    <x v="19"/>
    <n v="0"/>
    <x v="8"/>
  </r>
  <r>
    <x v="29"/>
    <x v="2"/>
    <n v="335.23582300000004"/>
    <x v="8"/>
  </r>
  <r>
    <x v="29"/>
    <x v="3"/>
    <n v="462.36271549999998"/>
    <x v="8"/>
  </r>
  <r>
    <x v="29"/>
    <x v="4"/>
    <n v="388.73177679999998"/>
    <x v="8"/>
  </r>
  <r>
    <x v="29"/>
    <x v="5"/>
    <n v="404.08184799999998"/>
    <x v="8"/>
  </r>
  <r>
    <x v="29"/>
    <x v="6"/>
    <n v="382.51190000000003"/>
    <x v="8"/>
  </r>
  <r>
    <x v="29"/>
    <x v="7"/>
    <n v="422.57070000000004"/>
    <x v="8"/>
  </r>
  <r>
    <x v="29"/>
    <x v="8"/>
    <n v="495.21789999999999"/>
    <x v="8"/>
  </r>
  <r>
    <x v="29"/>
    <x v="9"/>
    <n v="693.47460000000012"/>
    <x v="8"/>
  </r>
  <r>
    <x v="29"/>
    <x v="10"/>
    <n v="959.79520000000002"/>
    <x v="8"/>
  </r>
  <r>
    <x v="29"/>
    <x v="11"/>
    <n v="1758.3969"/>
    <x v="8"/>
  </r>
  <r>
    <x v="29"/>
    <x v="12"/>
    <n v="1945.0420000000001"/>
    <x v="8"/>
  </r>
  <r>
    <x v="29"/>
    <x v="13"/>
    <n v="2730.3599999999997"/>
    <x v="8"/>
  </r>
  <r>
    <x v="29"/>
    <x v="14"/>
    <n v="3049.0050000000001"/>
    <x v="8"/>
  </r>
  <r>
    <x v="29"/>
    <x v="15"/>
    <n v="4010.8296000000005"/>
    <x v="8"/>
  </r>
  <r>
    <x v="29"/>
    <x v="16"/>
    <n v="4402.3915999999999"/>
    <x v="8"/>
  </r>
  <r>
    <x v="29"/>
    <x v="17"/>
    <n v="6332.5391999999993"/>
    <x v="8"/>
  </r>
  <r>
    <x v="29"/>
    <x v="18"/>
    <n v="6980.0034000000005"/>
    <x v="8"/>
  </r>
  <r>
    <x v="29"/>
    <x v="19"/>
    <n v="7858.9794999999995"/>
    <x v="8"/>
  </r>
  <r>
    <x v="32"/>
    <x v="2"/>
    <n v="0"/>
    <x v="8"/>
  </r>
  <r>
    <x v="32"/>
    <x v="3"/>
    <n v="0"/>
    <x v="8"/>
  </r>
  <r>
    <x v="32"/>
    <x v="4"/>
    <n v="0"/>
    <x v="8"/>
  </r>
  <r>
    <x v="32"/>
    <x v="5"/>
    <n v="0"/>
    <x v="8"/>
  </r>
  <r>
    <x v="32"/>
    <x v="6"/>
    <n v="0"/>
    <x v="8"/>
  </r>
  <r>
    <x v="32"/>
    <x v="7"/>
    <n v="81.624099999999999"/>
    <x v="8"/>
  </r>
  <r>
    <x v="32"/>
    <x v="8"/>
    <n v="0"/>
    <x v="8"/>
  </r>
  <r>
    <x v="32"/>
    <x v="9"/>
    <n v="0"/>
    <x v="8"/>
  </r>
  <r>
    <x v="32"/>
    <x v="10"/>
    <n v="0"/>
    <x v="8"/>
  </r>
  <r>
    <x v="32"/>
    <x v="11"/>
    <n v="0"/>
    <x v="8"/>
  </r>
  <r>
    <x v="32"/>
    <x v="12"/>
    <n v="0"/>
    <x v="8"/>
  </r>
  <r>
    <x v="32"/>
    <x v="13"/>
    <n v="0"/>
    <x v="8"/>
  </r>
  <r>
    <x v="32"/>
    <x v="14"/>
    <n v="0"/>
    <x v="8"/>
  </r>
  <r>
    <x v="32"/>
    <x v="15"/>
    <n v="24.3352"/>
    <x v="8"/>
  </r>
  <r>
    <x v="32"/>
    <x v="16"/>
    <n v="0"/>
    <x v="8"/>
  </r>
  <r>
    <x v="32"/>
    <x v="17"/>
    <n v="0"/>
    <x v="8"/>
  </r>
  <r>
    <x v="32"/>
    <x v="18"/>
    <n v="92.686400000000006"/>
    <x v="8"/>
  </r>
  <r>
    <x v="32"/>
    <x v="19"/>
    <n v="0"/>
    <x v="8"/>
  </r>
  <r>
    <x v="22"/>
    <x v="2"/>
    <n v="4144.9073607"/>
    <x v="8"/>
  </r>
  <r>
    <x v="22"/>
    <x v="3"/>
    <n v="4294.9227682999999"/>
    <x v="8"/>
  </r>
  <r>
    <x v="22"/>
    <x v="4"/>
    <n v="3788.6262894000001"/>
    <x v="8"/>
  </r>
  <r>
    <x v="22"/>
    <x v="5"/>
    <n v="3883.2342465000002"/>
    <x v="8"/>
  </r>
  <r>
    <x v="22"/>
    <x v="6"/>
    <n v="3588.2237999999998"/>
    <x v="8"/>
  </r>
  <r>
    <x v="22"/>
    <x v="7"/>
    <n v="3253.1589999999997"/>
    <x v="8"/>
  </r>
  <r>
    <x v="22"/>
    <x v="8"/>
    <n v="3736.3652000000002"/>
    <x v="8"/>
  </r>
  <r>
    <x v="22"/>
    <x v="9"/>
    <n v="4232.0280000000002"/>
    <x v="8"/>
  </r>
  <r>
    <x v="22"/>
    <x v="10"/>
    <n v="5285.4094999999998"/>
    <x v="8"/>
  </r>
  <r>
    <x v="22"/>
    <x v="11"/>
    <n v="7632.7388999999994"/>
    <x v="8"/>
  </r>
  <r>
    <x v="22"/>
    <x v="12"/>
    <n v="10313.6332"/>
    <x v="8"/>
  </r>
  <r>
    <x v="22"/>
    <x v="13"/>
    <n v="13880.4478"/>
    <x v="8"/>
  </r>
  <r>
    <x v="22"/>
    <x v="14"/>
    <n v="17524.628000000001"/>
    <x v="8"/>
  </r>
  <r>
    <x v="22"/>
    <x v="15"/>
    <n v="22226.003400000001"/>
    <x v="8"/>
  </r>
  <r>
    <x v="22"/>
    <x v="16"/>
    <n v="25979.356800000001"/>
    <x v="8"/>
  </r>
  <r>
    <x v="22"/>
    <x v="17"/>
    <n v="31772.204499999996"/>
    <x v="8"/>
  </r>
  <r>
    <x v="22"/>
    <x v="18"/>
    <n v="34316.931000000004"/>
    <x v="8"/>
  </r>
  <r>
    <x v="22"/>
    <x v="19"/>
    <n v="36554.639999999999"/>
    <x v="8"/>
  </r>
  <r>
    <x v="41"/>
    <x v="0"/>
    <n v="9586.0974999999999"/>
    <x v="9"/>
  </r>
  <r>
    <x v="41"/>
    <x v="1"/>
    <n v="8160.8695999999991"/>
    <x v="9"/>
  </r>
  <r>
    <x v="41"/>
    <x v="2"/>
    <n v="8144"/>
    <x v="9"/>
  </r>
  <r>
    <x v="41"/>
    <x v="3"/>
    <n v="8006"/>
    <x v="9"/>
  </r>
  <r>
    <x v="41"/>
    <x v="4"/>
    <n v="8009"/>
    <x v="9"/>
  </r>
  <r>
    <x v="41"/>
    <x v="5"/>
    <n v="7216"/>
    <x v="9"/>
  </r>
  <r>
    <x v="41"/>
    <x v="6"/>
    <n v="8016"/>
    <x v="9"/>
  </r>
  <r>
    <x v="41"/>
    <x v="7"/>
    <n v="7766"/>
    <x v="9"/>
  </r>
  <r>
    <x v="41"/>
    <x v="8"/>
    <n v="7395"/>
    <x v="9"/>
  </r>
  <r>
    <x v="41"/>
    <x v="9"/>
    <n v="7402"/>
    <x v="9"/>
  </r>
  <r>
    <x v="41"/>
    <x v="10"/>
    <n v="8404"/>
    <x v="9"/>
  </r>
  <r>
    <x v="41"/>
    <x v="11"/>
    <n v="10516"/>
    <x v="9"/>
  </r>
  <r>
    <x v="41"/>
    <x v="12"/>
    <n v="13280"/>
    <x v="9"/>
  </r>
  <r>
    <x v="41"/>
    <x v="13"/>
    <n v="17506"/>
    <x v="9"/>
  </r>
  <r>
    <x v="41"/>
    <x v="14"/>
    <n v="20466"/>
    <x v="9"/>
  </r>
  <r>
    <x v="41"/>
    <x v="15"/>
    <n v="29471"/>
    <x v="9"/>
  </r>
  <r>
    <x v="41"/>
    <x v="16"/>
    <n v="34333"/>
    <x v="9"/>
  </r>
  <r>
    <x v="41"/>
    <x v="17"/>
    <n v="41458"/>
    <x v="9"/>
  </r>
  <r>
    <x v="41"/>
    <x v="18"/>
    <n v="45719"/>
    <x v="9"/>
  </r>
  <r>
    <x v="41"/>
    <x v="19"/>
    <n v="45672"/>
    <x v="9"/>
  </r>
  <r>
    <x v="1"/>
    <x v="0"/>
    <n v="3223.4436000000001"/>
    <x v="9"/>
  </r>
  <r>
    <x v="1"/>
    <x v="1"/>
    <n v="2838.9989999999998"/>
    <x v="9"/>
  </r>
  <r>
    <x v="1"/>
    <x v="2"/>
    <n v="2627"/>
    <x v="9"/>
  </r>
  <r>
    <x v="1"/>
    <x v="3"/>
    <n v="2838"/>
    <x v="9"/>
  </r>
  <r>
    <x v="1"/>
    <x v="4"/>
    <n v="2888"/>
    <x v="9"/>
  </r>
  <r>
    <x v="1"/>
    <x v="5"/>
    <n v="2584"/>
    <x v="9"/>
  </r>
  <r>
    <x v="1"/>
    <x v="6"/>
    <n v="2680"/>
    <x v="9"/>
  </r>
  <r>
    <x v="1"/>
    <x v="7"/>
    <n v="2489"/>
    <x v="9"/>
  </r>
  <r>
    <x v="1"/>
    <x v="8"/>
    <n v="2682"/>
    <x v="9"/>
  </r>
  <r>
    <x v="1"/>
    <x v="9"/>
    <n v="3075"/>
    <x v="9"/>
  </r>
  <r>
    <x v="1"/>
    <x v="10"/>
    <n v="3623"/>
    <x v="9"/>
  </r>
  <r>
    <x v="1"/>
    <x v="11"/>
    <n v="4788"/>
    <x v="9"/>
  </r>
  <r>
    <x v="1"/>
    <x v="12"/>
    <n v="6904"/>
    <x v="9"/>
  </r>
  <r>
    <x v="1"/>
    <x v="13"/>
    <n v="7618"/>
    <x v="9"/>
  </r>
  <r>
    <x v="1"/>
    <x v="14"/>
    <n v="9628"/>
    <x v="9"/>
  </r>
  <r>
    <x v="1"/>
    <x v="15"/>
    <n v="11880"/>
    <x v="9"/>
  </r>
  <r>
    <x v="1"/>
    <x v="16"/>
    <n v="15238"/>
    <x v="9"/>
  </r>
  <r>
    <x v="1"/>
    <x v="17"/>
    <n v="17056"/>
    <x v="9"/>
  </r>
  <r>
    <x v="1"/>
    <x v="18"/>
    <n v="18970"/>
    <x v="9"/>
  </r>
  <r>
    <x v="1"/>
    <x v="19"/>
    <n v="18561"/>
    <x v="9"/>
  </r>
  <r>
    <x v="15"/>
    <x v="0"/>
    <n v="636.94679999999994"/>
    <x v="9"/>
  </r>
  <r>
    <x v="15"/>
    <x v="1"/>
    <n v="531.24189999999999"/>
    <x v="9"/>
  </r>
  <r>
    <x v="15"/>
    <x v="2"/>
    <n v="1855"/>
    <x v="9"/>
  </r>
  <r>
    <x v="15"/>
    <x v="3"/>
    <n v="1667"/>
    <x v="9"/>
  </r>
  <r>
    <x v="15"/>
    <x v="4"/>
    <n v="1749"/>
    <x v="9"/>
  </r>
  <r>
    <x v="15"/>
    <x v="5"/>
    <n v="1644"/>
    <x v="9"/>
  </r>
  <r>
    <x v="15"/>
    <x v="6"/>
    <n v="1711"/>
    <x v="9"/>
  </r>
  <r>
    <x v="15"/>
    <x v="7"/>
    <n v="1550"/>
    <x v="9"/>
  </r>
  <r>
    <x v="15"/>
    <x v="8"/>
    <n v="1713"/>
    <x v="9"/>
  </r>
  <r>
    <x v="15"/>
    <x v="9"/>
    <n v="1814"/>
    <x v="9"/>
  </r>
  <r>
    <x v="15"/>
    <x v="10"/>
    <n v="2401"/>
    <x v="9"/>
  </r>
  <r>
    <x v="15"/>
    <x v="11"/>
    <n v="3558"/>
    <x v="9"/>
  </r>
  <r>
    <x v="15"/>
    <x v="12"/>
    <n v="4260"/>
    <x v="9"/>
  </r>
  <r>
    <x v="15"/>
    <x v="13"/>
    <n v="5012"/>
    <x v="9"/>
  </r>
  <r>
    <x v="15"/>
    <x v="14"/>
    <n v="6547"/>
    <x v="9"/>
  </r>
  <r>
    <x v="15"/>
    <x v="15"/>
    <n v="10014"/>
    <x v="9"/>
  </r>
  <r>
    <x v="15"/>
    <x v="16"/>
    <n v="10279"/>
    <x v="9"/>
  </r>
  <r>
    <x v="15"/>
    <x v="17"/>
    <n v="10758"/>
    <x v="9"/>
  </r>
  <r>
    <x v="15"/>
    <x v="18"/>
    <n v="10589"/>
    <x v="9"/>
  </r>
  <r>
    <x v="15"/>
    <x v="19"/>
    <n v="11479"/>
    <x v="9"/>
  </r>
  <r>
    <x v="16"/>
    <x v="0"/>
    <n v="1829.2033000000001"/>
    <x v="9"/>
  </r>
  <r>
    <x v="16"/>
    <x v="1"/>
    <n v="1682.1377"/>
    <x v="9"/>
  </r>
  <r>
    <x v="16"/>
    <x v="2"/>
    <n v="1193"/>
    <x v="9"/>
  </r>
  <r>
    <x v="16"/>
    <x v="3"/>
    <n v="1166"/>
    <x v="9"/>
  </r>
  <r>
    <x v="16"/>
    <x v="4"/>
    <n v="1092"/>
    <x v="9"/>
  </r>
  <r>
    <x v="16"/>
    <x v="5"/>
    <n v="839"/>
    <x v="9"/>
  </r>
  <r>
    <x v="16"/>
    <x v="6"/>
    <n v="896"/>
    <x v="9"/>
  </r>
  <r>
    <x v="16"/>
    <x v="7"/>
    <n v="844"/>
    <x v="9"/>
  </r>
  <r>
    <x v="16"/>
    <x v="8"/>
    <n v="824"/>
    <x v="9"/>
  </r>
  <r>
    <x v="16"/>
    <x v="9"/>
    <n v="772"/>
    <x v="9"/>
  </r>
  <r>
    <x v="16"/>
    <x v="10"/>
    <n v="711"/>
    <x v="9"/>
  </r>
  <r>
    <x v="16"/>
    <x v="11"/>
    <n v="610"/>
    <x v="9"/>
  </r>
  <r>
    <x v="16"/>
    <x v="12"/>
    <n v="521"/>
    <x v="9"/>
  </r>
  <r>
    <x v="16"/>
    <x v="13"/>
    <n v="821"/>
    <x v="9"/>
  </r>
  <r>
    <x v="16"/>
    <x v="14"/>
    <n v="460"/>
    <x v="9"/>
  </r>
  <r>
    <x v="16"/>
    <x v="15"/>
    <n v="442"/>
    <x v="9"/>
  </r>
  <r>
    <x v="16"/>
    <x v="16"/>
    <n v="1174"/>
    <x v="9"/>
  </r>
  <r>
    <x v="16"/>
    <x v="17"/>
    <n v="1271"/>
    <x v="9"/>
  </r>
  <r>
    <x v="16"/>
    <x v="18"/>
    <n v="2292"/>
    <x v="9"/>
  </r>
  <r>
    <x v="16"/>
    <x v="19"/>
    <n v="2605"/>
    <x v="9"/>
  </r>
  <r>
    <x v="0"/>
    <x v="0"/>
    <n v="351.74860000000001"/>
    <x v="9"/>
  </r>
  <r>
    <x v="0"/>
    <x v="1"/>
    <n v="384.56599999999997"/>
    <x v="9"/>
  </r>
  <r>
    <x v="0"/>
    <x v="2"/>
    <n v="509"/>
    <x v="9"/>
  </r>
  <r>
    <x v="0"/>
    <x v="3"/>
    <n v="499"/>
    <x v="9"/>
  </r>
  <r>
    <x v="0"/>
    <x v="4"/>
    <n v="529"/>
    <x v="9"/>
  </r>
  <r>
    <x v="0"/>
    <x v="5"/>
    <n v="519"/>
    <x v="9"/>
  </r>
  <r>
    <x v="0"/>
    <x v="6"/>
    <n v="852"/>
    <x v="9"/>
  </r>
  <r>
    <x v="0"/>
    <x v="7"/>
    <n v="1201"/>
    <x v="9"/>
  </r>
  <r>
    <x v="0"/>
    <x v="8"/>
    <n v="958"/>
    <x v="9"/>
  </r>
  <r>
    <x v="0"/>
    <x v="9"/>
    <n v="511"/>
    <x v="9"/>
  </r>
  <r>
    <x v="0"/>
    <x v="10"/>
    <n v="484"/>
    <x v="9"/>
  </r>
  <r>
    <x v="0"/>
    <x v="11"/>
    <n v="470"/>
    <x v="9"/>
  </r>
  <r>
    <x v="0"/>
    <x v="12"/>
    <n v="338"/>
    <x v="9"/>
  </r>
  <r>
    <x v="0"/>
    <x v="13"/>
    <n v="1642"/>
    <x v="9"/>
  </r>
  <r>
    <x v="0"/>
    <x v="14"/>
    <n v="741"/>
    <x v="9"/>
  </r>
  <r>
    <x v="0"/>
    <x v="15"/>
    <n v="1609"/>
    <x v="9"/>
  </r>
  <r>
    <x v="0"/>
    <x v="16"/>
    <n v="1387"/>
    <x v="9"/>
  </r>
  <r>
    <x v="0"/>
    <x v="17"/>
    <n v="1754"/>
    <x v="9"/>
  </r>
  <r>
    <x v="0"/>
    <x v="18"/>
    <n v="1587"/>
    <x v="9"/>
  </r>
  <r>
    <x v="0"/>
    <x v="19"/>
    <n v="1615"/>
    <x v="9"/>
  </r>
  <r>
    <x v="18"/>
    <x v="0"/>
    <n v="1632.2418"/>
    <x v="9"/>
  </r>
  <r>
    <x v="18"/>
    <x v="1"/>
    <n v="1177.5309"/>
    <x v="9"/>
  </r>
  <r>
    <x v="18"/>
    <x v="2"/>
    <n v="44"/>
    <x v="9"/>
  </r>
  <r>
    <x v="18"/>
    <x v="3"/>
    <n v="76"/>
    <x v="9"/>
  </r>
  <r>
    <x v="18"/>
    <x v="4"/>
    <n v="86"/>
    <x v="9"/>
  </r>
  <r>
    <x v="18"/>
    <x v="5"/>
    <n v="72"/>
    <x v="9"/>
  </r>
  <r>
    <x v="18"/>
    <x v="6"/>
    <n v="217"/>
    <x v="9"/>
  </r>
  <r>
    <x v="18"/>
    <x v="7"/>
    <n v="124"/>
    <x v="9"/>
  </r>
  <r>
    <x v="18"/>
    <x v="8"/>
    <n v="134"/>
    <x v="9"/>
  </r>
  <r>
    <x v="18"/>
    <x v="9"/>
    <n v="158"/>
    <x v="9"/>
  </r>
  <r>
    <x v="18"/>
    <x v="10"/>
    <n v="170"/>
    <x v="9"/>
  </r>
  <r>
    <x v="18"/>
    <x v="11"/>
    <n v="240"/>
    <x v="9"/>
  </r>
  <r>
    <x v="18"/>
    <x v="12"/>
    <n v="316"/>
    <x v="9"/>
  </r>
  <r>
    <x v="18"/>
    <x v="13"/>
    <n v="440"/>
    <x v="9"/>
  </r>
  <r>
    <x v="18"/>
    <x v="14"/>
    <n v="396"/>
    <x v="9"/>
  </r>
  <r>
    <x v="18"/>
    <x v="15"/>
    <n v="938"/>
    <x v="9"/>
  </r>
  <r>
    <x v="18"/>
    <x v="16"/>
    <n v="772"/>
    <x v="9"/>
  </r>
  <r>
    <x v="18"/>
    <x v="17"/>
    <n v="1330"/>
    <x v="9"/>
  </r>
  <r>
    <x v="18"/>
    <x v="18"/>
    <n v="1671"/>
    <x v="9"/>
  </r>
  <r>
    <x v="18"/>
    <x v="19"/>
    <n v="1914"/>
    <x v="9"/>
  </r>
  <r>
    <x v="12"/>
    <x v="0"/>
    <n v="723.87270000000001"/>
    <x v="9"/>
  </r>
  <r>
    <x v="12"/>
    <x v="1"/>
    <n v="422.60890000000001"/>
    <x v="9"/>
  </r>
  <r>
    <x v="12"/>
    <x v="2"/>
    <n v="616"/>
    <x v="9"/>
  </r>
  <r>
    <x v="12"/>
    <x v="3"/>
    <n v="482"/>
    <x v="9"/>
  </r>
  <r>
    <x v="12"/>
    <x v="4"/>
    <n v="457"/>
    <x v="9"/>
  </r>
  <r>
    <x v="12"/>
    <x v="5"/>
    <n v="441"/>
    <x v="9"/>
  </r>
  <r>
    <x v="12"/>
    <x v="6"/>
    <n v="411"/>
    <x v="9"/>
  </r>
  <r>
    <x v="12"/>
    <x v="7"/>
    <n v="381"/>
    <x v="9"/>
  </r>
  <r>
    <x v="12"/>
    <x v="8"/>
    <n v="334"/>
    <x v="9"/>
  </r>
  <r>
    <x v="12"/>
    <x v="9"/>
    <n v="355"/>
    <x v="9"/>
  </r>
  <r>
    <x v="12"/>
    <x v="10"/>
    <n v="408"/>
    <x v="9"/>
  </r>
  <r>
    <x v="12"/>
    <x v="11"/>
    <n v="241"/>
    <x v="9"/>
  </r>
  <r>
    <x v="12"/>
    <x v="12"/>
    <n v="148"/>
    <x v="9"/>
  </r>
  <r>
    <x v="12"/>
    <x v="13"/>
    <n v="10"/>
    <x v="9"/>
  </r>
  <r>
    <x v="12"/>
    <x v="14"/>
    <s v="-"/>
    <x v="9"/>
  </r>
  <r>
    <x v="12"/>
    <x v="15"/>
    <n v="11"/>
    <x v="9"/>
  </r>
  <r>
    <x v="12"/>
    <x v="16"/>
    <n v="78"/>
    <x v="9"/>
  </r>
  <r>
    <x v="12"/>
    <x v="17"/>
    <n v="618"/>
    <x v="9"/>
  </r>
  <r>
    <x v="12"/>
    <x v="18"/>
    <n v="1088"/>
    <x v="9"/>
  </r>
  <r>
    <x v="12"/>
    <x v="19"/>
    <n v="1279"/>
    <x v="9"/>
  </r>
  <r>
    <x v="17"/>
    <x v="0"/>
    <n v="89.153999999999996"/>
    <x v="9"/>
  </r>
  <r>
    <x v="17"/>
    <x v="1"/>
    <n v="85.015299999999996"/>
    <x v="9"/>
  </r>
  <r>
    <x v="17"/>
    <x v="2"/>
    <n v="0"/>
    <x v="9"/>
  </r>
  <r>
    <x v="17"/>
    <x v="3"/>
    <n v="2"/>
    <x v="9"/>
  </r>
  <r>
    <x v="17"/>
    <x v="4"/>
    <n v="0"/>
    <x v="9"/>
  </r>
  <r>
    <x v="17"/>
    <x v="5"/>
    <n v="0"/>
    <x v="9"/>
  </r>
  <r>
    <x v="17"/>
    <x v="6"/>
    <n v="0"/>
    <x v="9"/>
  </r>
  <r>
    <x v="17"/>
    <x v="7"/>
    <n v="0"/>
    <x v="9"/>
  </r>
  <r>
    <x v="17"/>
    <x v="8"/>
    <n v="0"/>
    <x v="9"/>
  </r>
  <r>
    <x v="17"/>
    <x v="9"/>
    <n v="0"/>
    <x v="9"/>
  </r>
  <r>
    <x v="17"/>
    <x v="10"/>
    <n v="0"/>
    <x v="9"/>
  </r>
  <r>
    <x v="17"/>
    <x v="11"/>
    <n v="0"/>
    <x v="9"/>
  </r>
  <r>
    <x v="17"/>
    <x v="12"/>
    <n v="3"/>
    <x v="9"/>
  </r>
  <r>
    <x v="17"/>
    <x v="13"/>
    <n v="1043"/>
    <x v="9"/>
  </r>
  <r>
    <x v="17"/>
    <x v="14"/>
    <n v="1629"/>
    <x v="9"/>
  </r>
  <r>
    <x v="17"/>
    <x v="15"/>
    <n v="2793"/>
    <x v="9"/>
  </r>
  <r>
    <x v="17"/>
    <x v="16"/>
    <n v="3923"/>
    <x v="9"/>
  </r>
  <r>
    <x v="17"/>
    <x v="17"/>
    <n v="7009"/>
    <x v="9"/>
  </r>
  <r>
    <x v="17"/>
    <x v="18"/>
    <n v="8163"/>
    <x v="9"/>
  </r>
  <r>
    <x v="17"/>
    <x v="19"/>
    <n v="6694"/>
    <x v="9"/>
  </r>
  <r>
    <x v="13"/>
    <x v="0"/>
    <n v="0"/>
    <x v="9"/>
  </r>
  <r>
    <x v="13"/>
    <x v="1"/>
    <n v="0"/>
    <x v="9"/>
  </r>
  <r>
    <x v="13"/>
    <x v="2"/>
    <n v="445"/>
    <x v="9"/>
  </r>
  <r>
    <x v="13"/>
    <x v="3"/>
    <n v="440"/>
    <x v="9"/>
  </r>
  <r>
    <x v="13"/>
    <x v="4"/>
    <n v="446"/>
    <x v="9"/>
  </r>
  <r>
    <x v="13"/>
    <x v="5"/>
    <n v="410"/>
    <x v="9"/>
  </r>
  <r>
    <x v="13"/>
    <x v="6"/>
    <n v="439"/>
    <x v="9"/>
  </r>
  <r>
    <x v="13"/>
    <x v="7"/>
    <n v="356"/>
    <x v="9"/>
  </r>
  <r>
    <x v="13"/>
    <x v="8"/>
    <n v="136"/>
    <x v="9"/>
  </r>
  <r>
    <x v="13"/>
    <x v="9"/>
    <n v="140"/>
    <x v="9"/>
  </r>
  <r>
    <x v="13"/>
    <x v="10"/>
    <n v="112"/>
    <x v="9"/>
  </r>
  <r>
    <x v="13"/>
    <x v="11"/>
    <n v="138"/>
    <x v="9"/>
  </r>
  <r>
    <x v="13"/>
    <x v="12"/>
    <n v="74"/>
    <x v="9"/>
  </r>
  <r>
    <x v="13"/>
    <x v="13"/>
    <n v="138"/>
    <x v="9"/>
  </r>
  <r>
    <x v="13"/>
    <x v="14"/>
    <n v="110"/>
    <x v="9"/>
  </r>
  <r>
    <x v="13"/>
    <x v="15"/>
    <n v="203"/>
    <x v="9"/>
  </r>
  <r>
    <x v="13"/>
    <x v="16"/>
    <n v="186"/>
    <x v="9"/>
  </r>
  <r>
    <x v="13"/>
    <x v="17"/>
    <n v="290"/>
    <x v="9"/>
  </r>
  <r>
    <x v="13"/>
    <x v="18"/>
    <n v="129"/>
    <x v="9"/>
  </r>
  <r>
    <x v="13"/>
    <x v="19"/>
    <n v="221"/>
    <x v="9"/>
  </r>
  <r>
    <x v="14"/>
    <x v="0"/>
    <n v="7.5143999999999993"/>
    <x v="9"/>
  </r>
  <r>
    <x v="14"/>
    <x v="1"/>
    <n v="7.5696000000000003"/>
    <x v="9"/>
  </r>
  <r>
    <x v="14"/>
    <x v="2"/>
    <n v="10"/>
    <x v="9"/>
  </r>
  <r>
    <x v="14"/>
    <x v="3"/>
    <n v="3"/>
    <x v="9"/>
  </r>
  <r>
    <x v="14"/>
    <x v="4"/>
    <n v="11"/>
    <x v="9"/>
  </r>
  <r>
    <x v="14"/>
    <x v="5"/>
    <n v="11"/>
    <x v="9"/>
  </r>
  <r>
    <x v="14"/>
    <x v="6"/>
    <n v="61"/>
    <x v="9"/>
  </r>
  <r>
    <x v="14"/>
    <x v="7"/>
    <n v="37"/>
    <x v="9"/>
  </r>
  <r>
    <x v="14"/>
    <x v="8"/>
    <n v="1"/>
    <x v="9"/>
  </r>
  <r>
    <x v="14"/>
    <x v="9"/>
    <n v="1"/>
    <x v="9"/>
  </r>
  <r>
    <x v="14"/>
    <x v="10"/>
    <n v="1"/>
    <x v="9"/>
  </r>
  <r>
    <x v="14"/>
    <x v="11"/>
    <n v="1"/>
    <x v="9"/>
  </r>
  <r>
    <x v="14"/>
    <x v="12"/>
    <n v="115"/>
    <x v="9"/>
  </r>
  <r>
    <x v="14"/>
    <x v="13"/>
    <n v="133"/>
    <x v="9"/>
  </r>
  <r>
    <x v="14"/>
    <x v="14"/>
    <n v="150"/>
    <x v="9"/>
  </r>
  <r>
    <x v="14"/>
    <x v="15"/>
    <n v="182"/>
    <x v="9"/>
  </r>
  <r>
    <x v="14"/>
    <x v="16"/>
    <n v="125"/>
    <x v="9"/>
  </r>
  <r>
    <x v="14"/>
    <x v="17"/>
    <n v="9"/>
    <x v="9"/>
  </r>
  <r>
    <x v="14"/>
    <x v="18"/>
    <n v="216"/>
    <x v="9"/>
  </r>
  <r>
    <x v="14"/>
    <x v="19"/>
    <n v="242"/>
    <x v="9"/>
  </r>
  <r>
    <x v="27"/>
    <x v="0"/>
    <n v="0"/>
    <x v="9"/>
  </r>
  <r>
    <x v="27"/>
    <x v="1"/>
    <n v="0"/>
    <x v="9"/>
  </r>
  <r>
    <x v="27"/>
    <x v="2"/>
    <n v="230"/>
    <x v="9"/>
  </r>
  <r>
    <x v="27"/>
    <x v="3"/>
    <n v="157"/>
    <x v="9"/>
  </r>
  <r>
    <x v="27"/>
    <x v="4"/>
    <n v="0"/>
    <x v="9"/>
  </r>
  <r>
    <x v="27"/>
    <x v="5"/>
    <n v="0"/>
    <x v="9"/>
  </r>
  <r>
    <x v="27"/>
    <x v="6"/>
    <n v="162"/>
    <x v="9"/>
  </r>
  <r>
    <x v="27"/>
    <x v="7"/>
    <n v="97"/>
    <x v="9"/>
  </r>
  <r>
    <x v="27"/>
    <x v="8"/>
    <n v="70"/>
    <x v="9"/>
  </r>
  <r>
    <x v="27"/>
    <x v="9"/>
    <n v="98"/>
    <x v="9"/>
  </r>
  <r>
    <x v="27"/>
    <x v="10"/>
    <n v="93"/>
    <x v="9"/>
  </r>
  <r>
    <x v="27"/>
    <x v="11"/>
    <n v="75"/>
    <x v="9"/>
  </r>
  <r>
    <x v="27"/>
    <x v="12"/>
    <n v="83"/>
    <x v="9"/>
  </r>
  <r>
    <x v="27"/>
    <x v="13"/>
    <n v="65"/>
    <x v="9"/>
  </r>
  <r>
    <x v="27"/>
    <x v="14"/>
    <n v="55"/>
    <x v="9"/>
  </r>
  <r>
    <x v="27"/>
    <x v="15"/>
    <n v="87"/>
    <x v="9"/>
  </r>
  <r>
    <x v="27"/>
    <x v="16"/>
    <n v="134"/>
    <x v="9"/>
  </r>
  <r>
    <x v="27"/>
    <x v="17"/>
    <n v="150"/>
    <x v="9"/>
  </r>
  <r>
    <x v="27"/>
    <x v="18"/>
    <n v="225"/>
    <x v="9"/>
  </r>
  <r>
    <x v="27"/>
    <x v="19"/>
    <n v="285"/>
    <x v="9"/>
  </r>
  <r>
    <x v="21"/>
    <x v="0"/>
    <n v="1203.3154756864137"/>
    <x v="9"/>
  </r>
  <r>
    <x v="21"/>
    <x v="1"/>
    <n v="1026.0880999999999"/>
    <x v="9"/>
  </r>
  <r>
    <x v="21"/>
    <x v="2"/>
    <n v="615"/>
    <x v="9"/>
  </r>
  <r>
    <x v="21"/>
    <x v="3"/>
    <n v="676"/>
    <x v="9"/>
  </r>
  <r>
    <x v="21"/>
    <x v="4"/>
    <n v="751"/>
    <x v="9"/>
  </r>
  <r>
    <x v="21"/>
    <x v="5"/>
    <n v="696"/>
    <x v="9"/>
  </r>
  <r>
    <x v="21"/>
    <x v="6"/>
    <n v="587"/>
    <x v="9"/>
  </r>
  <r>
    <x v="21"/>
    <x v="7"/>
    <n v="687"/>
    <x v="9"/>
  </r>
  <r>
    <x v="21"/>
    <x v="8"/>
    <n v="543"/>
    <x v="9"/>
  </r>
  <r>
    <x v="21"/>
    <x v="9"/>
    <n v="478"/>
    <x v="9"/>
  </r>
  <r>
    <x v="21"/>
    <x v="10"/>
    <n v="401"/>
    <x v="9"/>
  </r>
  <r>
    <x v="21"/>
    <x v="11"/>
    <n v="395"/>
    <x v="9"/>
  </r>
  <r>
    <x v="21"/>
    <x v="12"/>
    <n v="518"/>
    <x v="9"/>
  </r>
  <r>
    <x v="21"/>
    <x v="13"/>
    <n v="584"/>
    <x v="9"/>
  </r>
  <r>
    <x v="21"/>
    <x v="14"/>
    <n v="750"/>
    <x v="9"/>
  </r>
  <r>
    <x v="21"/>
    <x v="15"/>
    <n v="1312"/>
    <x v="9"/>
  </r>
  <r>
    <x v="21"/>
    <x v="16"/>
    <n v="1037"/>
    <x v="9"/>
  </r>
  <r>
    <x v="21"/>
    <x v="17"/>
    <n v="1213"/>
    <x v="9"/>
  </r>
  <r>
    <x v="21"/>
    <x v="18"/>
    <n v="789"/>
    <x v="9"/>
  </r>
  <r>
    <x v="21"/>
    <x v="19"/>
    <n v="777"/>
    <x v="9"/>
  </r>
  <r>
    <x v="32"/>
    <x v="0"/>
    <n v="0"/>
    <x v="9"/>
  </r>
  <r>
    <x v="32"/>
    <x v="1"/>
    <n v="0"/>
    <x v="9"/>
  </r>
  <r>
    <x v="32"/>
    <x v="2"/>
    <n v="0"/>
    <x v="9"/>
  </r>
  <r>
    <x v="32"/>
    <x v="3"/>
    <n v="0"/>
    <x v="9"/>
  </r>
  <r>
    <x v="32"/>
    <x v="4"/>
    <n v="0"/>
    <x v="9"/>
  </r>
  <r>
    <x v="32"/>
    <x v="5"/>
    <n v="0"/>
    <x v="9"/>
  </r>
  <r>
    <x v="32"/>
    <x v="6"/>
    <n v="0"/>
    <x v="9"/>
  </r>
  <r>
    <x v="32"/>
    <x v="7"/>
    <n v="0"/>
    <x v="9"/>
  </r>
  <r>
    <x v="32"/>
    <x v="8"/>
    <n v="0"/>
    <x v="9"/>
  </r>
  <r>
    <x v="32"/>
    <x v="9"/>
    <n v="0"/>
    <x v="9"/>
  </r>
  <r>
    <x v="32"/>
    <x v="10"/>
    <n v="0"/>
    <x v="9"/>
  </r>
  <r>
    <x v="32"/>
    <x v="11"/>
    <n v="0"/>
    <x v="9"/>
  </r>
  <r>
    <x v="32"/>
    <x v="12"/>
    <n v="0"/>
    <x v="9"/>
  </r>
  <r>
    <x v="32"/>
    <x v="13"/>
    <n v="0"/>
    <x v="9"/>
  </r>
  <r>
    <x v="32"/>
    <x v="14"/>
    <s v="-"/>
    <x v="9"/>
  </r>
  <r>
    <x v="32"/>
    <x v="15"/>
    <s v="-"/>
    <x v="9"/>
  </r>
  <r>
    <x v="32"/>
    <x v="16"/>
    <n v="0"/>
    <x v="9"/>
  </r>
  <r>
    <x v="32"/>
    <x v="17"/>
    <n v="0"/>
    <x v="9"/>
  </r>
  <r>
    <x v="32"/>
    <x v="18"/>
    <n v="0"/>
    <x v="9"/>
  </r>
  <r>
    <x v="32"/>
    <x v="19"/>
    <n v="0"/>
    <x v="9"/>
  </r>
  <r>
    <x v="29"/>
    <x v="0"/>
    <n v="805.11959999999999"/>
    <x v="9"/>
  </r>
  <r>
    <x v="29"/>
    <x v="1"/>
    <n v="1121.2005999999999"/>
    <x v="9"/>
  </r>
  <r>
    <x v="29"/>
    <x v="2"/>
    <n v="1355"/>
    <x v="9"/>
  </r>
  <r>
    <x v="29"/>
    <x v="3"/>
    <n v="1626"/>
    <x v="9"/>
  </r>
  <r>
    <x v="29"/>
    <x v="4"/>
    <n v="1723"/>
    <x v="9"/>
  </r>
  <r>
    <x v="29"/>
    <x v="5"/>
    <n v="1634"/>
    <x v="9"/>
  </r>
  <r>
    <x v="29"/>
    <x v="6"/>
    <n v="1670"/>
    <x v="9"/>
  </r>
  <r>
    <x v="29"/>
    <x v="7"/>
    <n v="1740"/>
    <x v="9"/>
  </r>
  <r>
    <x v="29"/>
    <x v="8"/>
    <n v="1778"/>
    <x v="9"/>
  </r>
  <r>
    <x v="29"/>
    <x v="9"/>
    <n v="2501"/>
    <x v="9"/>
  </r>
  <r>
    <x v="29"/>
    <x v="10"/>
    <n v="3290"/>
    <x v="9"/>
  </r>
  <r>
    <x v="29"/>
    <x v="11"/>
    <n v="4409"/>
    <x v="9"/>
  </r>
  <r>
    <x v="29"/>
    <x v="12"/>
    <n v="5052"/>
    <x v="9"/>
  </r>
  <r>
    <x v="29"/>
    <x v="13"/>
    <n v="6191"/>
    <x v="9"/>
  </r>
  <r>
    <x v="29"/>
    <x v="14"/>
    <n v="7451"/>
    <x v="9"/>
  </r>
  <r>
    <x v="29"/>
    <x v="15"/>
    <n v="10144"/>
    <x v="9"/>
  </r>
  <r>
    <x v="29"/>
    <x v="16"/>
    <n v="13077"/>
    <x v="9"/>
  </r>
  <r>
    <x v="29"/>
    <x v="17"/>
    <n v="13798"/>
    <x v="9"/>
  </r>
  <r>
    <x v="29"/>
    <x v="18"/>
    <n v="15402"/>
    <x v="9"/>
  </r>
  <r>
    <x v="29"/>
    <x v="19"/>
    <n v="14787"/>
    <x v="9"/>
  </r>
  <r>
    <x v="22"/>
    <x v="0"/>
    <n v="10366.7718"/>
    <x v="9"/>
  </r>
  <r>
    <x v="22"/>
    <x v="1"/>
    <n v="9283.25"/>
    <x v="9"/>
  </r>
  <r>
    <x v="22"/>
    <x v="2"/>
    <n v="9499"/>
    <x v="9"/>
  </r>
  <r>
    <x v="22"/>
    <x v="3"/>
    <n v="9632"/>
    <x v="9"/>
  </r>
  <r>
    <x v="22"/>
    <x v="4"/>
    <n v="9732"/>
    <x v="9"/>
  </r>
  <r>
    <x v="22"/>
    <x v="5"/>
    <n v="8850"/>
    <x v="9"/>
  </r>
  <r>
    <x v="22"/>
    <x v="6"/>
    <n v="9686"/>
    <x v="9"/>
  </r>
  <r>
    <x v="22"/>
    <x v="7"/>
    <n v="9506"/>
    <x v="9"/>
  </r>
  <r>
    <x v="22"/>
    <x v="8"/>
    <n v="9173"/>
    <x v="9"/>
  </r>
  <r>
    <x v="22"/>
    <x v="9"/>
    <n v="9903"/>
    <x v="9"/>
  </r>
  <r>
    <x v="22"/>
    <x v="10"/>
    <n v="11694"/>
    <x v="9"/>
  </r>
  <r>
    <x v="22"/>
    <x v="11"/>
    <n v="14925"/>
    <x v="9"/>
  </r>
  <r>
    <x v="22"/>
    <x v="12"/>
    <n v="18332"/>
    <x v="9"/>
  </r>
  <r>
    <x v="22"/>
    <x v="13"/>
    <n v="23697"/>
    <x v="9"/>
  </r>
  <r>
    <x v="22"/>
    <x v="14"/>
    <n v="27917"/>
    <x v="9"/>
  </r>
  <r>
    <x v="22"/>
    <x v="15"/>
    <n v="39615"/>
    <x v="9"/>
  </r>
  <r>
    <x v="22"/>
    <x v="16"/>
    <n v="47410"/>
    <x v="9"/>
  </r>
  <r>
    <x v="22"/>
    <x v="17"/>
    <n v="55256"/>
    <x v="9"/>
  </r>
  <r>
    <x v="22"/>
    <x v="18"/>
    <n v="61121"/>
    <x v="9"/>
  </r>
  <r>
    <x v="22"/>
    <x v="19"/>
    <n v="60459"/>
    <x v="9"/>
  </r>
  <r>
    <x v="1"/>
    <x v="0"/>
    <n v="4051"/>
    <x v="10"/>
  </r>
  <r>
    <x v="1"/>
    <x v="1"/>
    <n v="4158"/>
    <x v="10"/>
  </r>
  <r>
    <x v="1"/>
    <x v="2"/>
    <n v="4300"/>
    <x v="10"/>
  </r>
  <r>
    <x v="1"/>
    <x v="3"/>
    <n v="4521"/>
    <x v="10"/>
  </r>
  <r>
    <x v="1"/>
    <x v="4"/>
    <n v="3952"/>
    <x v="10"/>
  </r>
  <r>
    <x v="1"/>
    <x v="5"/>
    <n v="3803"/>
    <x v="10"/>
  </r>
  <r>
    <x v="1"/>
    <x v="6"/>
    <n v="3076"/>
    <x v="10"/>
  </r>
  <r>
    <x v="1"/>
    <x v="7"/>
    <n v="2749"/>
    <x v="10"/>
  </r>
  <r>
    <x v="1"/>
    <x v="8"/>
    <n v="2294"/>
    <x v="10"/>
  </r>
  <r>
    <x v="1"/>
    <x v="9"/>
    <n v="3132"/>
    <x v="10"/>
  </r>
  <r>
    <x v="1"/>
    <x v="10"/>
    <n v="4272"/>
    <x v="10"/>
  </r>
  <r>
    <x v="1"/>
    <x v="11"/>
    <n v="5421"/>
    <x v="10"/>
  </r>
  <r>
    <x v="1"/>
    <x v="12"/>
    <n v="6454"/>
    <x v="10"/>
  </r>
  <r>
    <x v="1"/>
    <x v="13"/>
    <n v="7735"/>
    <x v="10"/>
  </r>
  <r>
    <x v="1"/>
    <x v="14"/>
    <n v="8758"/>
    <x v="10"/>
  </r>
  <r>
    <x v="1"/>
    <x v="15"/>
    <n v="8142"/>
    <x v="10"/>
  </r>
  <r>
    <x v="1"/>
    <x v="16"/>
    <n v="10329"/>
    <x v="10"/>
  </r>
  <r>
    <x v="1"/>
    <x v="17"/>
    <n v="10764"/>
    <x v="10"/>
  </r>
  <r>
    <x v="1"/>
    <x v="18"/>
    <n v="14506"/>
    <x v="10"/>
  </r>
  <r>
    <x v="1"/>
    <x v="19"/>
    <n v="15234"/>
    <x v="10"/>
  </r>
  <r>
    <x v="0"/>
    <x v="0"/>
    <n v="65"/>
    <x v="10"/>
  </r>
  <r>
    <x v="0"/>
    <x v="1"/>
    <n v="126"/>
    <x v="10"/>
  </r>
  <r>
    <x v="0"/>
    <x v="2"/>
    <n v="122"/>
    <x v="10"/>
  </r>
  <r>
    <x v="0"/>
    <x v="3"/>
    <n v="120"/>
    <x v="10"/>
  </r>
  <r>
    <x v="0"/>
    <x v="4"/>
    <n v="100"/>
    <x v="10"/>
  </r>
  <r>
    <x v="0"/>
    <x v="5"/>
    <n v="100"/>
    <x v="10"/>
  </r>
  <r>
    <x v="0"/>
    <x v="6"/>
    <n v="97"/>
    <x v="10"/>
  </r>
  <r>
    <x v="0"/>
    <x v="7"/>
    <n v="197"/>
    <x v="10"/>
  </r>
  <r>
    <x v="0"/>
    <x v="8"/>
    <n v="1095"/>
    <x v="10"/>
  </r>
  <r>
    <x v="0"/>
    <x v="9"/>
    <n v="1022"/>
    <x v="10"/>
  </r>
  <r>
    <x v="0"/>
    <x v="10"/>
    <n v="207"/>
    <x v="10"/>
  </r>
  <r>
    <x v="0"/>
    <x v="11"/>
    <n v="130"/>
    <x v="10"/>
  </r>
  <r>
    <x v="0"/>
    <x v="12"/>
    <n v="175"/>
    <x v="10"/>
  </r>
  <r>
    <x v="0"/>
    <x v="13"/>
    <n v="250"/>
    <x v="10"/>
  </r>
  <r>
    <x v="0"/>
    <x v="14"/>
    <n v="323"/>
    <x v="10"/>
  </r>
  <r>
    <x v="0"/>
    <x v="15"/>
    <n v="328"/>
    <x v="10"/>
  </r>
  <r>
    <x v="0"/>
    <x v="16"/>
    <n v="275"/>
    <x v="10"/>
  </r>
  <r>
    <x v="0"/>
    <x v="17"/>
    <n v="169"/>
    <x v="10"/>
  </r>
  <r>
    <x v="0"/>
    <x v="18"/>
    <n v="809"/>
    <x v="10"/>
  </r>
  <r>
    <x v="0"/>
    <x v="19"/>
    <n v="167"/>
    <x v="10"/>
  </r>
  <r>
    <x v="12"/>
    <x v="0"/>
    <n v="22"/>
    <x v="10"/>
  </r>
  <r>
    <x v="12"/>
    <x v="1"/>
    <n v="333"/>
    <x v="10"/>
  </r>
  <r>
    <x v="12"/>
    <x v="2"/>
    <n v="279"/>
    <x v="10"/>
  </r>
  <r>
    <x v="12"/>
    <x v="3"/>
    <n v="234"/>
    <x v="10"/>
  </r>
  <r>
    <x v="12"/>
    <x v="4"/>
    <n v="347"/>
    <x v="10"/>
  </r>
  <r>
    <x v="12"/>
    <x v="5"/>
    <n v="329"/>
    <x v="10"/>
  </r>
  <r>
    <x v="12"/>
    <x v="6"/>
    <n v="219"/>
    <x v="10"/>
  </r>
  <r>
    <x v="12"/>
    <x v="7"/>
    <n v="219"/>
    <x v="10"/>
  </r>
  <r>
    <x v="12"/>
    <x v="8"/>
    <n v="219"/>
    <x v="10"/>
  </r>
  <r>
    <x v="12"/>
    <x v="9"/>
    <n v="219"/>
    <x v="10"/>
  </r>
  <r>
    <x v="12"/>
    <x v="10"/>
    <n v="188"/>
    <x v="10"/>
  </r>
  <r>
    <x v="12"/>
    <x v="11"/>
    <n v="160"/>
    <x v="10"/>
  </r>
  <r>
    <x v="12"/>
    <x v="12"/>
    <n v="94"/>
    <x v="10"/>
  </r>
  <r>
    <x v="12"/>
    <x v="13"/>
    <n v="96"/>
    <x v="10"/>
  </r>
  <r>
    <x v="12"/>
    <x v="14"/>
    <n v="83"/>
    <x v="10"/>
  </r>
  <r>
    <x v="12"/>
    <x v="15"/>
    <n v="102"/>
    <x v="10"/>
  </r>
  <r>
    <x v="12"/>
    <x v="16"/>
    <n v="119"/>
    <x v="10"/>
  </r>
  <r>
    <x v="12"/>
    <x v="17"/>
    <n v="454"/>
    <x v="10"/>
  </r>
  <r>
    <x v="12"/>
    <x v="18"/>
    <n v="621"/>
    <x v="10"/>
  </r>
  <r>
    <x v="12"/>
    <x v="19"/>
    <n v="668"/>
    <x v="10"/>
  </r>
  <r>
    <x v="15"/>
    <x v="0"/>
    <n v="1539"/>
    <x v="10"/>
  </r>
  <r>
    <x v="15"/>
    <x v="1"/>
    <n v="1596"/>
    <x v="10"/>
  </r>
  <r>
    <x v="15"/>
    <x v="2"/>
    <n v="1266"/>
    <x v="10"/>
  </r>
  <r>
    <x v="15"/>
    <x v="3"/>
    <n v="1421"/>
    <x v="10"/>
  </r>
  <r>
    <x v="15"/>
    <x v="4"/>
    <n v="1275"/>
    <x v="10"/>
  </r>
  <r>
    <x v="15"/>
    <x v="5"/>
    <n v="1155"/>
    <x v="10"/>
  </r>
  <r>
    <x v="15"/>
    <x v="6"/>
    <n v="1369"/>
    <x v="10"/>
  </r>
  <r>
    <x v="15"/>
    <x v="7"/>
    <n v="1510"/>
    <x v="10"/>
  </r>
  <r>
    <x v="15"/>
    <x v="8"/>
    <n v="1393"/>
    <x v="10"/>
  </r>
  <r>
    <x v="15"/>
    <x v="9"/>
    <n v="2060"/>
    <x v="10"/>
  </r>
  <r>
    <x v="15"/>
    <x v="10"/>
    <n v="4765"/>
    <x v="10"/>
  </r>
  <r>
    <x v="15"/>
    <x v="11"/>
    <n v="7895"/>
    <x v="10"/>
  </r>
  <r>
    <x v="15"/>
    <x v="12"/>
    <n v="8059"/>
    <x v="10"/>
  </r>
  <r>
    <x v="15"/>
    <x v="13"/>
    <n v="10490"/>
    <x v="10"/>
  </r>
  <r>
    <x v="15"/>
    <x v="14"/>
    <n v="11025"/>
    <x v="10"/>
  </r>
  <r>
    <x v="15"/>
    <x v="15"/>
    <n v="11752"/>
    <x v="10"/>
  </r>
  <r>
    <x v="15"/>
    <x v="16"/>
    <n v="12136"/>
    <x v="10"/>
  </r>
  <r>
    <x v="15"/>
    <x v="17"/>
    <n v="9453"/>
    <x v="10"/>
  </r>
  <r>
    <x v="15"/>
    <x v="18"/>
    <n v="12425"/>
    <x v="10"/>
  </r>
  <r>
    <x v="15"/>
    <x v="19"/>
    <n v="11349"/>
    <x v="10"/>
  </r>
  <r>
    <x v="16"/>
    <x v="0"/>
    <n v="783"/>
    <x v="10"/>
  </r>
  <r>
    <x v="16"/>
    <x v="1"/>
    <n v="773"/>
    <x v="10"/>
  </r>
  <r>
    <x v="16"/>
    <x v="2"/>
    <n v="721"/>
    <x v="10"/>
  </r>
  <r>
    <x v="16"/>
    <x v="3"/>
    <n v="663"/>
    <x v="10"/>
  </r>
  <r>
    <x v="16"/>
    <x v="4"/>
    <n v="1114"/>
    <x v="10"/>
  </r>
  <r>
    <x v="16"/>
    <x v="5"/>
    <n v="1228"/>
    <x v="10"/>
  </r>
  <r>
    <x v="16"/>
    <x v="6"/>
    <n v="1103"/>
    <x v="10"/>
  </r>
  <r>
    <x v="16"/>
    <x v="7"/>
    <n v="952"/>
    <x v="10"/>
  </r>
  <r>
    <x v="16"/>
    <x v="8"/>
    <n v="889"/>
    <x v="10"/>
  </r>
  <r>
    <x v="16"/>
    <x v="9"/>
    <n v="691"/>
    <x v="10"/>
  </r>
  <r>
    <x v="16"/>
    <x v="10"/>
    <n v="353"/>
    <x v="10"/>
  </r>
  <r>
    <x v="16"/>
    <x v="11"/>
    <n v="115"/>
    <x v="10"/>
  </r>
  <r>
    <x v="16"/>
    <x v="12"/>
    <n v="306"/>
    <x v="10"/>
  </r>
  <r>
    <x v="16"/>
    <x v="13"/>
    <n v="310"/>
    <x v="10"/>
  </r>
  <r>
    <x v="16"/>
    <x v="14"/>
    <n v="96"/>
    <x v="10"/>
  </r>
  <r>
    <x v="16"/>
    <x v="15"/>
    <n v="45"/>
    <x v="10"/>
  </r>
  <r>
    <x v="16"/>
    <x v="16"/>
    <n v="249"/>
    <x v="10"/>
  </r>
  <r>
    <x v="16"/>
    <x v="17"/>
    <n v="278"/>
    <x v="10"/>
  </r>
  <r>
    <x v="16"/>
    <x v="18"/>
    <n v="147"/>
    <x v="10"/>
  </r>
  <r>
    <x v="16"/>
    <x v="19"/>
    <n v="232"/>
    <x v="10"/>
  </r>
  <r>
    <x v="13"/>
    <x v="0"/>
    <n v="358"/>
    <x v="10"/>
  </r>
  <r>
    <x v="13"/>
    <x v="1"/>
    <n v="359"/>
    <x v="10"/>
  </r>
  <r>
    <x v="13"/>
    <x v="2"/>
    <n v="372"/>
    <x v="10"/>
  </r>
  <r>
    <x v="13"/>
    <x v="3"/>
    <n v="367"/>
    <x v="10"/>
  </r>
  <r>
    <x v="13"/>
    <x v="4"/>
    <n v="345"/>
    <x v="10"/>
  </r>
  <r>
    <x v="13"/>
    <x v="5"/>
    <n v="189"/>
    <x v="10"/>
  </r>
  <r>
    <x v="13"/>
    <x v="6"/>
    <n v="323"/>
    <x v="10"/>
  </r>
  <r>
    <x v="13"/>
    <x v="7"/>
    <n v="298"/>
    <x v="10"/>
  </r>
  <r>
    <x v="13"/>
    <x v="8"/>
    <n v="328"/>
    <x v="10"/>
  </r>
  <r>
    <x v="13"/>
    <x v="9"/>
    <n v="417"/>
    <x v="10"/>
  </r>
  <r>
    <x v="13"/>
    <x v="10"/>
    <n v="270"/>
    <x v="10"/>
  </r>
  <r>
    <x v="13"/>
    <x v="11"/>
    <n v="230"/>
    <x v="10"/>
  </r>
  <r>
    <x v="13"/>
    <x v="12"/>
    <n v="118"/>
    <x v="10"/>
  </r>
  <r>
    <x v="13"/>
    <x v="13"/>
    <n v="83"/>
    <x v="10"/>
  </r>
  <r>
    <x v="13"/>
    <x v="14"/>
    <n v="82"/>
    <x v="10"/>
  </r>
  <r>
    <x v="13"/>
    <x v="15"/>
    <n v="53"/>
    <x v="10"/>
  </r>
  <r>
    <x v="13"/>
    <x v="16"/>
    <n v="54"/>
    <x v="10"/>
  </r>
  <r>
    <x v="13"/>
    <x v="17"/>
    <n v="40"/>
    <x v="10"/>
  </r>
  <r>
    <x v="13"/>
    <x v="18"/>
    <n v="226"/>
    <x v="10"/>
  </r>
  <r>
    <x v="13"/>
    <x v="19"/>
    <n v="782"/>
    <x v="10"/>
  </r>
  <r>
    <x v="14"/>
    <x v="0"/>
    <n v="18"/>
    <x v="10"/>
  </r>
  <r>
    <x v="14"/>
    <x v="1"/>
    <n v="18"/>
    <x v="10"/>
  </r>
  <r>
    <x v="14"/>
    <x v="2"/>
    <n v="18"/>
    <x v="10"/>
  </r>
  <r>
    <x v="14"/>
    <x v="3"/>
    <n v="15"/>
    <x v="10"/>
  </r>
  <r>
    <x v="14"/>
    <x v="4"/>
    <n v="43"/>
    <x v="10"/>
  </r>
  <r>
    <x v="14"/>
    <x v="5"/>
    <n v="42"/>
    <x v="10"/>
  </r>
  <r>
    <x v="14"/>
    <x v="6"/>
    <n v="15"/>
    <x v="10"/>
  </r>
  <r>
    <x v="14"/>
    <x v="7"/>
    <n v="153"/>
    <x v="10"/>
  </r>
  <r>
    <x v="14"/>
    <x v="8"/>
    <n v="485"/>
    <x v="10"/>
  </r>
  <r>
    <x v="14"/>
    <x v="9"/>
    <n v="15"/>
    <x v="10"/>
  </r>
  <r>
    <x v="14"/>
    <x v="10"/>
    <n v="85"/>
    <x v="10"/>
  </r>
  <r>
    <x v="14"/>
    <x v="11"/>
    <n v="75"/>
    <x v="10"/>
  </r>
  <r>
    <x v="14"/>
    <x v="12"/>
    <n v="75"/>
    <x v="10"/>
  </r>
  <r>
    <x v="14"/>
    <x v="13"/>
    <n v="0"/>
    <x v="10"/>
  </r>
  <r>
    <x v="14"/>
    <x v="14"/>
    <n v="0"/>
    <x v="10"/>
  </r>
  <r>
    <x v="14"/>
    <x v="15"/>
    <n v="156"/>
    <x v="10"/>
  </r>
  <r>
    <x v="14"/>
    <x v="16"/>
    <n v="192"/>
    <x v="10"/>
  </r>
  <r>
    <x v="14"/>
    <x v="17"/>
    <n v="170"/>
    <x v="10"/>
  </r>
  <r>
    <x v="14"/>
    <x v="18"/>
    <n v="195"/>
    <x v="10"/>
  </r>
  <r>
    <x v="14"/>
    <x v="19"/>
    <n v="365"/>
    <x v="10"/>
  </r>
  <r>
    <x v="18"/>
    <x v="0"/>
    <n v="28"/>
    <x v="10"/>
  </r>
  <r>
    <x v="18"/>
    <x v="1"/>
    <n v="59"/>
    <x v="10"/>
  </r>
  <r>
    <x v="18"/>
    <x v="2"/>
    <n v="93"/>
    <x v="10"/>
  </r>
  <r>
    <x v="18"/>
    <x v="3"/>
    <n v="107"/>
    <x v="10"/>
  </r>
  <r>
    <x v="18"/>
    <x v="4"/>
    <n v="164"/>
    <x v="10"/>
  </r>
  <r>
    <x v="18"/>
    <x v="5"/>
    <n v="69"/>
    <x v="10"/>
  </r>
  <r>
    <x v="18"/>
    <x v="6"/>
    <n v="76"/>
    <x v="10"/>
  </r>
  <r>
    <x v="18"/>
    <x v="7"/>
    <n v="102"/>
    <x v="10"/>
  </r>
  <r>
    <x v="18"/>
    <x v="8"/>
    <n v="130"/>
    <x v="10"/>
  </r>
  <r>
    <x v="18"/>
    <x v="9"/>
    <n v="159"/>
    <x v="10"/>
  </r>
  <r>
    <x v="18"/>
    <x v="10"/>
    <n v="241"/>
    <x v="10"/>
  </r>
  <r>
    <x v="18"/>
    <x v="11"/>
    <n v="202"/>
    <x v="10"/>
  </r>
  <r>
    <x v="18"/>
    <x v="12"/>
    <n v="576"/>
    <x v="10"/>
  </r>
  <r>
    <x v="18"/>
    <x v="13"/>
    <n v="570"/>
    <x v="10"/>
  </r>
  <r>
    <x v="18"/>
    <x v="14"/>
    <n v="548"/>
    <x v="10"/>
  </r>
  <r>
    <x v="18"/>
    <x v="15"/>
    <n v="739"/>
    <x v="10"/>
  </r>
  <r>
    <x v="18"/>
    <x v="16"/>
    <n v="1944"/>
    <x v="10"/>
  </r>
  <r>
    <x v="18"/>
    <x v="17"/>
    <n v="1110"/>
    <x v="10"/>
  </r>
  <r>
    <x v="18"/>
    <x v="18"/>
    <n v="1610"/>
    <x v="10"/>
  </r>
  <r>
    <x v="18"/>
    <x v="19"/>
    <n v="1546"/>
    <x v="10"/>
  </r>
  <r>
    <x v="24"/>
    <x v="0"/>
    <n v="13"/>
    <x v="10"/>
  </r>
  <r>
    <x v="24"/>
    <x v="1"/>
    <n v="9"/>
    <x v="10"/>
  </r>
  <r>
    <x v="24"/>
    <x v="2"/>
    <n v="0"/>
    <x v="10"/>
  </r>
  <r>
    <x v="24"/>
    <x v="3"/>
    <n v="0"/>
    <x v="10"/>
  </r>
  <r>
    <x v="24"/>
    <x v="4"/>
    <n v="0"/>
    <x v="10"/>
  </r>
  <r>
    <x v="24"/>
    <x v="5"/>
    <n v="0"/>
    <x v="10"/>
  </r>
  <r>
    <x v="24"/>
    <x v="6"/>
    <n v="0"/>
    <x v="10"/>
  </r>
  <r>
    <x v="24"/>
    <x v="7"/>
    <n v="0"/>
    <x v="10"/>
  </r>
  <r>
    <x v="24"/>
    <x v="8"/>
    <n v="0"/>
    <x v="10"/>
  </r>
  <r>
    <x v="24"/>
    <x v="9"/>
    <n v="0"/>
    <x v="10"/>
  </r>
  <r>
    <x v="24"/>
    <x v="10"/>
    <n v="0"/>
    <x v="10"/>
  </r>
  <r>
    <x v="24"/>
    <x v="11"/>
    <n v="0"/>
    <x v="10"/>
  </r>
  <r>
    <x v="24"/>
    <x v="12"/>
    <n v="0"/>
    <x v="10"/>
  </r>
  <r>
    <x v="24"/>
    <x v="13"/>
    <n v="0"/>
    <x v="10"/>
  </r>
  <r>
    <x v="24"/>
    <x v="14"/>
    <n v="0"/>
    <x v="10"/>
  </r>
  <r>
    <x v="24"/>
    <x v="15"/>
    <n v="0"/>
    <x v="10"/>
  </r>
  <r>
    <x v="24"/>
    <x v="16"/>
    <n v="0"/>
    <x v="10"/>
  </r>
  <r>
    <x v="24"/>
    <x v="17"/>
    <n v="0"/>
    <x v="10"/>
  </r>
  <r>
    <x v="24"/>
    <x v="18"/>
    <n v="0"/>
    <x v="10"/>
  </r>
  <r>
    <x v="24"/>
    <x v="19"/>
    <n v="0"/>
    <x v="10"/>
  </r>
  <r>
    <x v="21"/>
    <x v="0"/>
    <n v="231"/>
    <x v="10"/>
  </r>
  <r>
    <x v="21"/>
    <x v="1"/>
    <n v="257"/>
    <x v="10"/>
  </r>
  <r>
    <x v="21"/>
    <x v="2"/>
    <n v="257"/>
    <x v="10"/>
  </r>
  <r>
    <x v="21"/>
    <x v="3"/>
    <n v="191"/>
    <x v="10"/>
  </r>
  <r>
    <x v="21"/>
    <x v="4"/>
    <n v="138"/>
    <x v="10"/>
  </r>
  <r>
    <x v="21"/>
    <x v="5"/>
    <n v="137"/>
    <x v="10"/>
  </r>
  <r>
    <x v="21"/>
    <x v="6"/>
    <n v="64"/>
    <x v="10"/>
  </r>
  <r>
    <x v="21"/>
    <x v="7"/>
    <n v="64"/>
    <x v="10"/>
  </r>
  <r>
    <x v="21"/>
    <x v="8"/>
    <n v="0"/>
    <x v="10"/>
  </r>
  <r>
    <x v="21"/>
    <x v="9"/>
    <n v="0"/>
    <x v="10"/>
  </r>
  <r>
    <x v="21"/>
    <x v="10"/>
    <n v="582"/>
    <x v="10"/>
  </r>
  <r>
    <x v="21"/>
    <x v="11"/>
    <n v="487"/>
    <x v="10"/>
  </r>
  <r>
    <x v="21"/>
    <x v="12"/>
    <n v="549"/>
    <x v="10"/>
  </r>
  <r>
    <x v="21"/>
    <x v="13"/>
    <n v="826"/>
    <x v="10"/>
  </r>
  <r>
    <x v="21"/>
    <x v="14"/>
    <n v="1908"/>
    <x v="10"/>
  </r>
  <r>
    <x v="21"/>
    <x v="15"/>
    <n v="1674"/>
    <x v="10"/>
  </r>
  <r>
    <x v="21"/>
    <x v="16"/>
    <n v="2710"/>
    <x v="10"/>
  </r>
  <r>
    <x v="21"/>
    <x v="17"/>
    <n v="6137"/>
    <x v="10"/>
  </r>
  <r>
    <x v="21"/>
    <x v="18"/>
    <n v="7387"/>
    <x v="10"/>
  </r>
  <r>
    <x v="21"/>
    <x v="19"/>
    <n v="8202"/>
    <x v="10"/>
  </r>
  <r>
    <x v="25"/>
    <x v="0"/>
    <n v="896"/>
    <x v="10"/>
  </r>
  <r>
    <x v="25"/>
    <x v="1"/>
    <n v="893"/>
    <x v="10"/>
  </r>
  <r>
    <x v="25"/>
    <x v="2"/>
    <n v="898"/>
    <x v="10"/>
  </r>
  <r>
    <x v="25"/>
    <x v="3"/>
    <n v="981"/>
    <x v="10"/>
  </r>
  <r>
    <x v="25"/>
    <x v="4"/>
    <n v="1522"/>
    <x v="10"/>
  </r>
  <r>
    <x v="25"/>
    <x v="5"/>
    <n v="1698"/>
    <x v="10"/>
  </r>
  <r>
    <x v="25"/>
    <x v="6"/>
    <n v="1385"/>
    <x v="10"/>
  </r>
  <r>
    <x v="25"/>
    <x v="7"/>
    <n v="1289"/>
    <x v="10"/>
  </r>
  <r>
    <x v="25"/>
    <x v="8"/>
    <n v="833"/>
    <x v="10"/>
  </r>
  <r>
    <x v="25"/>
    <x v="9"/>
    <n v="577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8004"/>
    <x v="10"/>
  </r>
  <r>
    <x v="22"/>
    <x v="1"/>
    <n v="8581"/>
    <x v="10"/>
  </r>
  <r>
    <x v="22"/>
    <x v="2"/>
    <n v="8326"/>
    <x v="10"/>
  </r>
  <r>
    <x v="22"/>
    <x v="3"/>
    <n v="8620"/>
    <x v="10"/>
  </r>
  <r>
    <x v="22"/>
    <x v="4"/>
    <n v="9000"/>
    <x v="10"/>
  </r>
  <r>
    <x v="22"/>
    <x v="5"/>
    <n v="8750"/>
    <x v="10"/>
  </r>
  <r>
    <x v="22"/>
    <x v="6"/>
    <n v="7727"/>
    <x v="10"/>
  </r>
  <r>
    <x v="22"/>
    <x v="7"/>
    <n v="7533"/>
    <x v="10"/>
  </r>
  <r>
    <x v="22"/>
    <x v="8"/>
    <n v="7666"/>
    <x v="10"/>
  </r>
  <r>
    <x v="22"/>
    <x v="9"/>
    <n v="8292"/>
    <x v="10"/>
  </r>
  <r>
    <x v="22"/>
    <x v="10"/>
    <n v="10963"/>
    <x v="10"/>
  </r>
  <r>
    <x v="22"/>
    <x v="11"/>
    <n v="14715"/>
    <x v="10"/>
  </r>
  <r>
    <x v="22"/>
    <x v="12"/>
    <n v="16406"/>
    <x v="10"/>
  </r>
  <r>
    <x v="22"/>
    <x v="13"/>
    <n v="20360"/>
    <x v="10"/>
  </r>
  <r>
    <x v="22"/>
    <x v="14"/>
    <n v="22823"/>
    <x v="10"/>
  </r>
  <r>
    <x v="22"/>
    <x v="15"/>
    <n v="22991"/>
    <x v="10"/>
  </r>
  <r>
    <x v="22"/>
    <x v="16"/>
    <n v="28008"/>
    <x v="10"/>
  </r>
  <r>
    <x v="22"/>
    <x v="17"/>
    <n v="28575"/>
    <x v="10"/>
  </r>
  <r>
    <x v="22"/>
    <x v="18"/>
    <n v="37926"/>
    <x v="10"/>
  </r>
  <r>
    <x v="22"/>
    <x v="19"/>
    <n v="38545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88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1"/>
    <x v="0"/>
    <n v="592502"/>
    <x v="1"/>
  </r>
  <r>
    <x v="1"/>
    <x v="1"/>
    <n v="634805"/>
    <x v="1"/>
  </r>
  <r>
    <x v="1"/>
    <x v="2"/>
    <n v="663350"/>
    <x v="1"/>
  </r>
  <r>
    <x v="1"/>
    <x v="3"/>
    <n v="762573"/>
    <x v="1"/>
  </r>
  <r>
    <x v="1"/>
    <x v="4"/>
    <n v="803302"/>
    <x v="1"/>
  </r>
  <r>
    <x v="1"/>
    <x v="5"/>
    <n v="931077"/>
    <x v="1"/>
  </r>
  <r>
    <x v="1"/>
    <x v="6"/>
    <n v="978816"/>
    <x v="1"/>
  </r>
  <r>
    <x v="1"/>
    <x v="7"/>
    <n v="1053556"/>
    <x v="1"/>
  </r>
  <r>
    <x v="1"/>
    <x v="8"/>
    <n v="1084612"/>
    <x v="1"/>
  </r>
  <r>
    <x v="1"/>
    <x v="9"/>
    <n v="1182281"/>
    <x v="1"/>
  </r>
  <r>
    <x v="1"/>
    <x v="10"/>
    <n v="1275213"/>
    <x v="1"/>
  </r>
  <r>
    <x v="1"/>
    <x v="11"/>
    <n v="1273402"/>
    <x v="1"/>
  </r>
  <r>
    <x v="1"/>
    <x v="12"/>
    <n v="1322660"/>
    <x v="1"/>
  </r>
  <r>
    <x v="1"/>
    <x v="13"/>
    <n v="1361303"/>
    <x v="1"/>
  </r>
  <r>
    <x v="1"/>
    <x v="14"/>
    <n v="1305595"/>
    <x v="1"/>
  </r>
  <r>
    <x v="1"/>
    <x v="15"/>
    <n v="1320683"/>
    <x v="1"/>
  </r>
  <r>
    <x v="1"/>
    <x v="16"/>
    <n v="1217122"/>
    <x v="1"/>
  </r>
  <r>
    <x v="1"/>
    <x v="17"/>
    <n v="1237326"/>
    <x v="1"/>
  </r>
  <r>
    <x v="1"/>
    <x v="18"/>
    <n v="1177985"/>
    <x v="1"/>
  </r>
  <r>
    <x v="1"/>
    <x v="19"/>
    <n v="1228449"/>
    <x v="1"/>
  </r>
  <r>
    <x v="0"/>
    <x v="0"/>
    <n v="370732"/>
    <x v="1"/>
  </r>
  <r>
    <x v="0"/>
    <x v="1"/>
    <n v="399572"/>
    <x v="1"/>
  </r>
  <r>
    <x v="0"/>
    <x v="2"/>
    <n v="426803"/>
    <x v="1"/>
  </r>
  <r>
    <x v="0"/>
    <x v="3"/>
    <n v="487142"/>
    <x v="1"/>
  </r>
  <r>
    <x v="0"/>
    <x v="4"/>
    <n v="519078"/>
    <x v="1"/>
  </r>
  <r>
    <x v="0"/>
    <x v="5"/>
    <n v="593086"/>
    <x v="1"/>
  </r>
  <r>
    <x v="0"/>
    <x v="6"/>
    <n v="647332"/>
    <x v="1"/>
  </r>
  <r>
    <x v="0"/>
    <x v="7"/>
    <n v="703242"/>
    <x v="1"/>
  </r>
  <r>
    <x v="0"/>
    <x v="8"/>
    <n v="742368"/>
    <x v="1"/>
  </r>
  <r>
    <x v="0"/>
    <x v="9"/>
    <n v="805750"/>
    <x v="1"/>
  </r>
  <r>
    <x v="0"/>
    <x v="10"/>
    <n v="856728"/>
    <x v="1"/>
  </r>
  <r>
    <x v="0"/>
    <x v="11"/>
    <n v="908495"/>
    <x v="1"/>
  </r>
  <r>
    <x v="0"/>
    <x v="12"/>
    <n v="956597"/>
    <x v="1"/>
  </r>
  <r>
    <x v="0"/>
    <x v="13"/>
    <n v="1005412"/>
    <x v="1"/>
  </r>
  <r>
    <x v="0"/>
    <x v="14"/>
    <n v="1046282"/>
    <x v="1"/>
  </r>
  <r>
    <x v="0"/>
    <x v="15"/>
    <n v="1122200"/>
    <x v="1"/>
  </r>
  <r>
    <x v="0"/>
    <x v="16"/>
    <n v="1146028"/>
    <x v="1"/>
  </r>
  <r>
    <x v="0"/>
    <x v="17"/>
    <n v="1188879"/>
    <x v="1"/>
  </r>
  <r>
    <x v="0"/>
    <x v="18"/>
    <n v="1207636"/>
    <x v="1"/>
  </r>
  <r>
    <x v="0"/>
    <x v="19"/>
    <n v="1251716"/>
    <x v="1"/>
  </r>
  <r>
    <x v="12"/>
    <x v="0"/>
    <n v="377285"/>
    <x v="1"/>
  </r>
  <r>
    <x v="12"/>
    <x v="1"/>
    <n v="408726"/>
    <x v="1"/>
  </r>
  <r>
    <x v="12"/>
    <x v="2"/>
    <n v="452472"/>
    <x v="1"/>
  </r>
  <r>
    <x v="12"/>
    <x v="3"/>
    <n v="495791"/>
    <x v="1"/>
  </r>
  <r>
    <x v="12"/>
    <x v="4"/>
    <n v="486094"/>
    <x v="1"/>
  </r>
  <r>
    <x v="12"/>
    <x v="5"/>
    <n v="500143"/>
    <x v="1"/>
  </r>
  <r>
    <x v="12"/>
    <x v="6"/>
    <n v="518327"/>
    <x v="1"/>
  </r>
  <r>
    <x v="12"/>
    <x v="7"/>
    <n v="548826"/>
    <x v="1"/>
  </r>
  <r>
    <x v="12"/>
    <x v="8"/>
    <n v="569517"/>
    <x v="1"/>
  </r>
  <r>
    <x v="12"/>
    <x v="9"/>
    <n v="596691"/>
    <x v="1"/>
  </r>
  <r>
    <x v="12"/>
    <x v="10"/>
    <n v="593497"/>
    <x v="1"/>
  </r>
  <r>
    <x v="12"/>
    <x v="11"/>
    <n v="568436"/>
    <x v="1"/>
  </r>
  <r>
    <x v="12"/>
    <x v="12"/>
    <n v="571028"/>
    <x v="1"/>
  </r>
  <r>
    <x v="12"/>
    <x v="13"/>
    <n v="587796"/>
    <x v="1"/>
  </r>
  <r>
    <x v="12"/>
    <x v="14"/>
    <n v="606342"/>
    <x v="1"/>
  </r>
  <r>
    <x v="12"/>
    <x v="15"/>
    <n v="629896"/>
    <x v="1"/>
  </r>
  <r>
    <x v="12"/>
    <x v="16"/>
    <n v="642026"/>
    <x v="1"/>
  </r>
  <r>
    <x v="12"/>
    <x v="17"/>
    <n v="653909"/>
    <x v="1"/>
  </r>
  <r>
    <x v="12"/>
    <x v="18"/>
    <n v="689258"/>
    <x v="1"/>
  </r>
  <r>
    <x v="12"/>
    <x v="19"/>
    <n v="773569"/>
    <x v="1"/>
  </r>
  <r>
    <x v="16"/>
    <x v="0"/>
    <n v="317780"/>
    <x v="1"/>
  </r>
  <r>
    <x v="16"/>
    <x v="1"/>
    <n v="333177"/>
    <x v="1"/>
  </r>
  <r>
    <x v="16"/>
    <x v="2"/>
    <n v="329381"/>
    <x v="1"/>
  </r>
  <r>
    <x v="16"/>
    <x v="3"/>
    <n v="355738"/>
    <x v="1"/>
  </r>
  <r>
    <x v="16"/>
    <x v="4"/>
    <n v="358651"/>
    <x v="1"/>
  </r>
  <r>
    <x v="16"/>
    <x v="5"/>
    <n v="378611"/>
    <x v="1"/>
  </r>
  <r>
    <x v="16"/>
    <x v="6"/>
    <n v="402922"/>
    <x v="1"/>
  </r>
  <r>
    <x v="16"/>
    <x v="7"/>
    <n v="419387"/>
    <x v="1"/>
  </r>
  <r>
    <x v="16"/>
    <x v="8"/>
    <n v="425900"/>
    <x v="1"/>
  </r>
  <r>
    <x v="16"/>
    <x v="9"/>
    <n v="440631"/>
    <x v="1"/>
  </r>
  <r>
    <x v="16"/>
    <x v="10"/>
    <n v="456811"/>
    <x v="1"/>
  </r>
  <r>
    <x v="16"/>
    <x v="11"/>
    <n v="486507"/>
    <x v="1"/>
  </r>
  <r>
    <x v="16"/>
    <x v="12"/>
    <n v="500428"/>
    <x v="1"/>
  </r>
  <r>
    <x v="16"/>
    <x v="13"/>
    <n v="521625"/>
    <x v="1"/>
  </r>
  <r>
    <x v="16"/>
    <x v="14"/>
    <n v="520107"/>
    <x v="1"/>
  </r>
  <r>
    <x v="16"/>
    <x v="15"/>
    <n v="519498"/>
    <x v="1"/>
  </r>
  <r>
    <x v="16"/>
    <x v="16"/>
    <n v="449334"/>
    <x v="1"/>
  </r>
  <r>
    <x v="16"/>
    <x v="17"/>
    <n v="406194"/>
    <x v="1"/>
  </r>
  <r>
    <x v="16"/>
    <x v="18"/>
    <n v="342531"/>
    <x v="1"/>
  </r>
  <r>
    <x v="16"/>
    <x v="19"/>
    <n v="381868"/>
    <x v="1"/>
  </r>
  <r>
    <x v="13"/>
    <x v="0"/>
    <n v="92968"/>
    <x v="1"/>
  </r>
  <r>
    <x v="13"/>
    <x v="1"/>
    <n v="114665"/>
    <x v="1"/>
  </r>
  <r>
    <x v="13"/>
    <x v="2"/>
    <n v="135746"/>
    <x v="1"/>
  </r>
  <r>
    <x v="13"/>
    <x v="3"/>
    <n v="263805"/>
    <x v="1"/>
  </r>
  <r>
    <x v="13"/>
    <x v="4"/>
    <n v="303380"/>
    <x v="1"/>
  </r>
  <r>
    <x v="13"/>
    <x v="5"/>
    <n v="349065"/>
    <x v="1"/>
  </r>
  <r>
    <x v="13"/>
    <x v="6"/>
    <n v="359612"/>
    <x v="1"/>
  </r>
  <r>
    <x v="13"/>
    <x v="7"/>
    <n v="375224"/>
    <x v="1"/>
  </r>
  <r>
    <x v="13"/>
    <x v="8"/>
    <n v="383366"/>
    <x v="1"/>
  </r>
  <r>
    <x v="13"/>
    <x v="9"/>
    <n v="392157"/>
    <x v="1"/>
  </r>
  <r>
    <x v="13"/>
    <x v="10"/>
    <n v="390186"/>
    <x v="1"/>
  </r>
  <r>
    <x v="13"/>
    <x v="11"/>
    <n v="426956"/>
    <x v="1"/>
  </r>
  <r>
    <x v="13"/>
    <x v="12"/>
    <n v="473877"/>
    <x v="1"/>
  </r>
  <r>
    <x v="13"/>
    <x v="13"/>
    <n v="539101"/>
    <x v="1"/>
  </r>
  <r>
    <x v="13"/>
    <x v="14"/>
    <n v="581267"/>
    <x v="1"/>
  </r>
  <r>
    <x v="13"/>
    <x v="15"/>
    <n v="630233"/>
    <x v="1"/>
  </r>
  <r>
    <x v="13"/>
    <x v="16"/>
    <n v="629274"/>
    <x v="1"/>
  </r>
  <r>
    <x v="13"/>
    <x v="17"/>
    <n v="682687"/>
    <x v="1"/>
  </r>
  <r>
    <x v="13"/>
    <x v="18"/>
    <n v="749690"/>
    <x v="1"/>
  </r>
  <r>
    <x v="13"/>
    <x v="19"/>
    <n v="888498"/>
    <x v="1"/>
  </r>
  <r>
    <x v="15"/>
    <x v="0"/>
    <n v="89289"/>
    <x v="1"/>
  </r>
  <r>
    <x v="15"/>
    <x v="1"/>
    <n v="96244"/>
    <x v="1"/>
  </r>
  <r>
    <x v="15"/>
    <x v="2"/>
    <n v="102590"/>
    <x v="1"/>
  </r>
  <r>
    <x v="15"/>
    <x v="3"/>
    <n v="123816"/>
    <x v="1"/>
  </r>
  <r>
    <x v="15"/>
    <x v="4"/>
    <n v="146693"/>
    <x v="1"/>
  </r>
  <r>
    <x v="15"/>
    <x v="5"/>
    <n v="188014"/>
    <x v="1"/>
  </r>
  <r>
    <x v="15"/>
    <x v="6"/>
    <n v="214800"/>
    <x v="1"/>
  </r>
  <r>
    <x v="15"/>
    <x v="7"/>
    <n v="250740"/>
    <x v="1"/>
  </r>
  <r>
    <x v="15"/>
    <x v="8"/>
    <n v="267077"/>
    <x v="1"/>
  </r>
  <r>
    <x v="15"/>
    <x v="9"/>
    <n v="303761"/>
    <x v="1"/>
  </r>
  <r>
    <x v="15"/>
    <x v="10"/>
    <n v="356434"/>
    <x v="1"/>
  </r>
  <r>
    <x v="15"/>
    <x v="11"/>
    <n v="360305"/>
    <x v="1"/>
  </r>
  <r>
    <x v="15"/>
    <x v="12"/>
    <n v="392744"/>
    <x v="1"/>
  </r>
  <r>
    <x v="15"/>
    <x v="13"/>
    <n v="408110"/>
    <x v="1"/>
  </r>
  <r>
    <x v="15"/>
    <x v="14"/>
    <n v="378880"/>
    <x v="1"/>
  </r>
  <r>
    <x v="15"/>
    <x v="15"/>
    <n v="388474"/>
    <x v="1"/>
  </r>
  <r>
    <x v="15"/>
    <x v="16"/>
    <n v="386916"/>
    <x v="1"/>
  </r>
  <r>
    <x v="15"/>
    <x v="17"/>
    <n v="397998"/>
    <x v="1"/>
  </r>
  <r>
    <x v="15"/>
    <x v="18"/>
    <n v="410923"/>
    <x v="1"/>
  </r>
  <r>
    <x v="15"/>
    <x v="19"/>
    <n v="448704"/>
    <x v="1"/>
  </r>
  <r>
    <x v="14"/>
    <x v="0"/>
    <n v="106693"/>
    <x v="1"/>
  </r>
  <r>
    <x v="14"/>
    <x v="1"/>
    <n v="125993"/>
    <x v="1"/>
  </r>
  <r>
    <x v="14"/>
    <x v="2"/>
    <n v="132426"/>
    <x v="1"/>
  </r>
  <r>
    <x v="14"/>
    <x v="3"/>
    <n v="194048"/>
    <x v="1"/>
  </r>
  <r>
    <x v="14"/>
    <x v="4"/>
    <n v="206175"/>
    <x v="1"/>
  </r>
  <r>
    <x v="14"/>
    <x v="5"/>
    <n v="212819"/>
    <x v="1"/>
  </r>
  <r>
    <x v="14"/>
    <x v="6"/>
    <n v="216168"/>
    <x v="1"/>
  </r>
  <r>
    <x v="14"/>
    <x v="7"/>
    <n v="217276"/>
    <x v="1"/>
  </r>
  <r>
    <x v="14"/>
    <x v="8"/>
    <n v="226560"/>
    <x v="1"/>
  </r>
  <r>
    <x v="14"/>
    <x v="9"/>
    <n v="229755"/>
    <x v="1"/>
  </r>
  <r>
    <x v="14"/>
    <x v="10"/>
    <n v="235694"/>
    <x v="1"/>
  </r>
  <r>
    <x v="14"/>
    <x v="11"/>
    <n v="259727"/>
    <x v="1"/>
  </r>
  <r>
    <x v="14"/>
    <x v="12"/>
    <n v="272453"/>
    <x v="1"/>
  </r>
  <r>
    <x v="14"/>
    <x v="13"/>
    <n v="294886"/>
    <x v="1"/>
  </r>
  <r>
    <x v="14"/>
    <x v="14"/>
    <n v="327176"/>
    <x v="1"/>
  </r>
  <r>
    <x v="14"/>
    <x v="15"/>
    <n v="341568"/>
    <x v="1"/>
  </r>
  <r>
    <x v="14"/>
    <x v="16"/>
    <n v="313258"/>
    <x v="1"/>
  </r>
  <r>
    <x v="14"/>
    <x v="17"/>
    <n v="304530"/>
    <x v="1"/>
  </r>
  <r>
    <x v="14"/>
    <x v="18"/>
    <n v="314032"/>
    <x v="1"/>
  </r>
  <r>
    <x v="14"/>
    <x v="19"/>
    <n v="373356"/>
    <x v="1"/>
  </r>
  <r>
    <x v="18"/>
    <x v="0"/>
    <n v="101467"/>
    <x v="1"/>
  </r>
  <r>
    <x v="18"/>
    <x v="1"/>
    <n v="109920"/>
    <x v="1"/>
  </r>
  <r>
    <x v="18"/>
    <x v="2"/>
    <n v="116551"/>
    <x v="1"/>
  </r>
  <r>
    <x v="18"/>
    <x v="3"/>
    <n v="126058"/>
    <x v="1"/>
  </r>
  <r>
    <x v="18"/>
    <x v="4"/>
    <n v="116379"/>
    <x v="1"/>
  </r>
  <r>
    <x v="18"/>
    <x v="5"/>
    <n v="134670"/>
    <x v="1"/>
  </r>
  <r>
    <x v="18"/>
    <x v="6"/>
    <n v="149676"/>
    <x v="1"/>
  </r>
  <r>
    <x v="18"/>
    <x v="7"/>
    <n v="172662"/>
    <x v="1"/>
  </r>
  <r>
    <x v="18"/>
    <x v="8"/>
    <n v="187166"/>
    <x v="1"/>
  </r>
  <r>
    <x v="18"/>
    <x v="9"/>
    <n v="210966"/>
    <x v="1"/>
  </r>
  <r>
    <x v="18"/>
    <x v="10"/>
    <n v="218808"/>
    <x v="1"/>
  </r>
  <r>
    <x v="18"/>
    <x v="11"/>
    <n v="227720"/>
    <x v="1"/>
  </r>
  <r>
    <x v="18"/>
    <x v="12"/>
    <n v="238601"/>
    <x v="1"/>
  </r>
  <r>
    <x v="18"/>
    <x v="13"/>
    <n v="274679"/>
    <x v="1"/>
  </r>
  <r>
    <x v="18"/>
    <x v="14"/>
    <n v="263854"/>
    <x v="1"/>
  </r>
  <r>
    <x v="18"/>
    <x v="15"/>
    <n v="274759"/>
    <x v="1"/>
  </r>
  <r>
    <x v="18"/>
    <x v="16"/>
    <n v="258699"/>
    <x v="1"/>
  </r>
  <r>
    <x v="18"/>
    <x v="17"/>
    <n v="256715"/>
    <x v="1"/>
  </r>
  <r>
    <x v="18"/>
    <x v="18"/>
    <n v="236382"/>
    <x v="1"/>
  </r>
  <r>
    <x v="18"/>
    <x v="19"/>
    <n v="246804"/>
    <x v="1"/>
  </r>
  <r>
    <x v="17"/>
    <x v="0"/>
    <n v="69666"/>
    <x v="1"/>
  </r>
  <r>
    <x v="17"/>
    <x v="1"/>
    <n v="78146"/>
    <x v="1"/>
  </r>
  <r>
    <x v="17"/>
    <x v="2"/>
    <n v="90499"/>
    <x v="1"/>
  </r>
  <r>
    <x v="17"/>
    <x v="3"/>
    <n v="96513"/>
    <x v="1"/>
  </r>
  <r>
    <x v="17"/>
    <x v="4"/>
    <n v="104019"/>
    <x v="1"/>
  </r>
  <r>
    <x v="17"/>
    <x v="5"/>
    <n v="122117"/>
    <x v="1"/>
  </r>
  <r>
    <x v="17"/>
    <x v="6"/>
    <n v="143432"/>
    <x v="1"/>
  </r>
  <r>
    <x v="17"/>
    <x v="7"/>
    <n v="152551"/>
    <x v="1"/>
  </r>
  <r>
    <x v="17"/>
    <x v="8"/>
    <n v="165806"/>
    <x v="1"/>
  </r>
  <r>
    <x v="17"/>
    <x v="9"/>
    <n v="185876"/>
    <x v="1"/>
  </r>
  <r>
    <x v="17"/>
    <x v="10"/>
    <n v="196666"/>
    <x v="1"/>
  </r>
  <r>
    <x v="17"/>
    <x v="11"/>
    <n v="199262"/>
    <x v="1"/>
  </r>
  <r>
    <x v="17"/>
    <x v="12"/>
    <n v="217448"/>
    <x v="1"/>
  </r>
  <r>
    <x v="17"/>
    <x v="13"/>
    <n v="229200"/>
    <x v="1"/>
  </r>
  <r>
    <x v="17"/>
    <x v="14"/>
    <n v="227711"/>
    <x v="1"/>
  </r>
  <r>
    <x v="17"/>
    <x v="15"/>
    <n v="224044"/>
    <x v="1"/>
  </r>
  <r>
    <x v="17"/>
    <x v="16"/>
    <n v="226027"/>
    <x v="1"/>
  </r>
  <r>
    <x v="17"/>
    <x v="17"/>
    <n v="223980"/>
    <x v="1"/>
  </r>
  <r>
    <x v="17"/>
    <x v="18"/>
    <n v="216421"/>
    <x v="1"/>
  </r>
  <r>
    <x v="17"/>
    <x v="19"/>
    <n v="228266"/>
    <x v="1"/>
  </r>
  <r>
    <x v="23"/>
    <x v="0"/>
    <n v="78153"/>
    <x v="1"/>
  </r>
  <r>
    <x v="23"/>
    <x v="1"/>
    <n v="79580"/>
    <x v="1"/>
  </r>
  <r>
    <x v="23"/>
    <x v="2"/>
    <n v="78870"/>
    <x v="1"/>
  </r>
  <r>
    <x v="23"/>
    <x v="3"/>
    <n v="91417"/>
    <x v="1"/>
  </r>
  <r>
    <x v="23"/>
    <x v="4"/>
    <n v="93351"/>
    <x v="1"/>
  </r>
  <r>
    <x v="23"/>
    <x v="5"/>
    <n v="101823"/>
    <x v="1"/>
  </r>
  <r>
    <x v="23"/>
    <x v="6"/>
    <n v="100050"/>
    <x v="1"/>
  </r>
  <r>
    <x v="23"/>
    <x v="7"/>
    <n v="101425"/>
    <x v="1"/>
  </r>
  <r>
    <x v="23"/>
    <x v="8"/>
    <n v="84984"/>
    <x v="1"/>
  </r>
  <r>
    <x v="23"/>
    <x v="9"/>
    <n v="81720"/>
    <x v="1"/>
  </r>
  <r>
    <x v="23"/>
    <x v="10"/>
    <n v="66183"/>
    <x v="1"/>
  </r>
  <r>
    <x v="23"/>
    <x v="11"/>
    <n v="70958"/>
    <x v="1"/>
  </r>
  <r>
    <x v="23"/>
    <x v="12"/>
    <n v="71637"/>
    <x v="1"/>
  </r>
  <r>
    <x v="23"/>
    <x v="13"/>
    <n v="76826"/>
    <x v="1"/>
  </r>
  <r>
    <x v="23"/>
    <x v="14"/>
    <n v="79375"/>
    <x v="1"/>
  </r>
  <r>
    <x v="23"/>
    <x v="15"/>
    <n v="81262"/>
    <x v="1"/>
  </r>
  <r>
    <x v="23"/>
    <x v="16"/>
    <n v="77248"/>
    <x v="1"/>
  </r>
  <r>
    <x v="23"/>
    <x v="17"/>
    <n v="75028"/>
    <x v="1"/>
  </r>
  <r>
    <x v="23"/>
    <x v="18"/>
    <n v="72631"/>
    <x v="1"/>
  </r>
  <r>
    <x v="23"/>
    <x v="19"/>
    <n v="71297"/>
    <x v="1"/>
  </r>
  <r>
    <x v="24"/>
    <x v="0"/>
    <n v="35846"/>
    <x v="1"/>
  </r>
  <r>
    <x v="24"/>
    <x v="1"/>
    <n v="29474"/>
    <x v="1"/>
  </r>
  <r>
    <x v="24"/>
    <x v="2"/>
    <n v="25943"/>
    <x v="1"/>
  </r>
  <r>
    <x v="24"/>
    <x v="3"/>
    <n v="30980"/>
    <x v="1"/>
  </r>
  <r>
    <x v="24"/>
    <x v="4"/>
    <n v="25249"/>
    <x v="1"/>
  </r>
  <r>
    <x v="24"/>
    <x v="5"/>
    <n v="23548"/>
    <x v="1"/>
  </r>
  <r>
    <x v="24"/>
    <x v="6"/>
    <n v="25686"/>
    <x v="1"/>
  </r>
  <r>
    <x v="24"/>
    <x v="7"/>
    <n v="20990"/>
    <x v="1"/>
  </r>
  <r>
    <x v="24"/>
    <x v="8"/>
    <n v="21604"/>
    <x v="1"/>
  </r>
  <r>
    <x v="24"/>
    <x v="9"/>
    <n v="20496"/>
    <x v="1"/>
  </r>
  <r>
    <x v="24"/>
    <x v="10"/>
    <n v="24639"/>
    <x v="1"/>
  </r>
  <r>
    <x v="24"/>
    <x v="11"/>
    <n v="23863"/>
    <x v="1"/>
  </r>
  <r>
    <x v="24"/>
    <x v="12"/>
    <n v="29569"/>
    <x v="1"/>
  </r>
  <r>
    <x v="24"/>
    <x v="13"/>
    <n v="26341"/>
    <x v="1"/>
  </r>
  <r>
    <x v="24"/>
    <x v="14"/>
    <n v="21744"/>
    <x v="1"/>
  </r>
  <r>
    <x v="24"/>
    <x v="15"/>
    <n v="22619"/>
    <x v="1"/>
  </r>
  <r>
    <x v="24"/>
    <x v="16"/>
    <n v="30216"/>
    <x v="1"/>
  </r>
  <r>
    <x v="24"/>
    <x v="17"/>
    <n v="28027"/>
    <x v="1"/>
  </r>
  <r>
    <x v="24"/>
    <x v="18"/>
    <n v="30607"/>
    <x v="1"/>
  </r>
  <r>
    <x v="24"/>
    <x v="19"/>
    <n v="36496"/>
    <x v="1"/>
  </r>
  <r>
    <x v="21"/>
    <x v="0"/>
    <n v="112376"/>
    <x v="1"/>
  </r>
  <r>
    <x v="21"/>
    <x v="1"/>
    <n v="112403"/>
    <x v="1"/>
  </r>
  <r>
    <x v="21"/>
    <x v="2"/>
    <n v="135153"/>
    <x v="1"/>
  </r>
  <r>
    <x v="21"/>
    <x v="3"/>
    <n v="176303"/>
    <x v="1"/>
  </r>
  <r>
    <x v="21"/>
    <x v="4"/>
    <n v="188944"/>
    <x v="1"/>
  </r>
  <r>
    <x v="21"/>
    <x v="5"/>
    <n v="202365"/>
    <x v="1"/>
  </r>
  <r>
    <x v="21"/>
    <x v="6"/>
    <n v="220044"/>
    <x v="1"/>
  </r>
  <r>
    <x v="21"/>
    <x v="7"/>
    <n v="232741"/>
    <x v="1"/>
  </r>
  <r>
    <x v="21"/>
    <x v="8"/>
    <n v="241461"/>
    <x v="1"/>
  </r>
  <r>
    <x v="21"/>
    <x v="9"/>
    <n v="270052"/>
    <x v="1"/>
  </r>
  <r>
    <x v="21"/>
    <x v="10"/>
    <n v="292191"/>
    <x v="1"/>
  </r>
  <r>
    <x v="21"/>
    <x v="11"/>
    <n v="324355"/>
    <x v="1"/>
  </r>
  <r>
    <x v="21"/>
    <x v="12"/>
    <n v="352589"/>
    <x v="1"/>
  </r>
  <r>
    <x v="21"/>
    <x v="13"/>
    <n v="387139"/>
    <x v="1"/>
  </r>
  <r>
    <x v="21"/>
    <x v="14"/>
    <n v="402073"/>
    <x v="1"/>
  </r>
  <r>
    <x v="21"/>
    <x v="15"/>
    <n v="404896"/>
    <x v="1"/>
  </r>
  <r>
    <x v="21"/>
    <x v="16"/>
    <n v="401365"/>
    <x v="1"/>
  </r>
  <r>
    <x v="21"/>
    <x v="17"/>
    <n v="385036"/>
    <x v="1"/>
  </r>
  <r>
    <x v="21"/>
    <x v="18"/>
    <n v="416799"/>
    <x v="1"/>
  </r>
  <r>
    <x v="21"/>
    <x v="19"/>
    <n v="419209"/>
    <x v="1"/>
  </r>
  <r>
    <x v="25"/>
    <x v="0"/>
    <n v="723805"/>
    <x v="1"/>
  </r>
  <r>
    <x v="25"/>
    <x v="1"/>
    <n v="772613"/>
    <x v="1"/>
  </r>
  <r>
    <x v="25"/>
    <x v="2"/>
    <n v="821531"/>
    <x v="1"/>
  </r>
  <r>
    <x v="25"/>
    <x v="3"/>
    <n v="948448"/>
    <x v="1"/>
  </r>
  <r>
    <x v="25"/>
    <x v="4"/>
    <n v="1088459"/>
    <x v="1"/>
  </r>
  <r>
    <x v="25"/>
    <x v="5"/>
    <n v="1247708"/>
    <x v="1"/>
  </r>
  <r>
    <x v="25"/>
    <x v="6"/>
    <n v="1368811"/>
    <x v="1"/>
  </r>
  <r>
    <x v="25"/>
    <x v="7"/>
    <n v="1543374"/>
    <x v="1"/>
  </r>
  <r>
    <x v="25"/>
    <x v="8"/>
    <n v="1677910"/>
    <x v="1"/>
  </r>
  <r>
    <x v="25"/>
    <x v="9"/>
    <n v="1818426"/>
    <x v="1"/>
  </r>
  <r>
    <x v="25"/>
    <x v="10"/>
    <n v="2017826"/>
    <x v="1"/>
  </r>
  <r>
    <x v="25"/>
    <x v="11"/>
    <n v="2234622"/>
    <x v="1"/>
  </r>
  <r>
    <x v="25"/>
    <x v="12"/>
    <n v="2464654"/>
    <x v="1"/>
  </r>
  <r>
    <x v="25"/>
    <x v="13"/>
    <n v="2673830"/>
    <x v="1"/>
  </r>
  <r>
    <x v="25"/>
    <x v="14"/>
    <n v="2884146"/>
    <x v="1"/>
  </r>
  <r>
    <x v="25"/>
    <x v="15"/>
    <n v="3135923"/>
    <x v="1"/>
  </r>
  <r>
    <x v="25"/>
    <x v="16"/>
    <n v="3466810"/>
    <x v="1"/>
  </r>
  <r>
    <x v="25"/>
    <x v="17"/>
    <n v="3885451"/>
    <x v="1"/>
  </r>
  <r>
    <x v="25"/>
    <x v="18"/>
    <n v="4338349"/>
    <x v="1"/>
  </r>
  <r>
    <x v="25"/>
    <x v="19"/>
    <n v="4806101"/>
    <x v="1"/>
  </r>
  <r>
    <x v="26"/>
    <x v="0"/>
    <n v="102826"/>
    <x v="1"/>
  </r>
  <r>
    <x v="26"/>
    <x v="1"/>
    <n v="117225"/>
    <x v="1"/>
  </r>
  <r>
    <x v="26"/>
    <x v="2"/>
    <n v="163161"/>
    <x v="1"/>
  </r>
  <r>
    <x v="26"/>
    <x v="3"/>
    <n v="251726"/>
    <x v="1"/>
  </r>
  <r>
    <x v="26"/>
    <x v="4"/>
    <n v="228361"/>
    <x v="1"/>
  </r>
  <r>
    <x v="26"/>
    <x v="5"/>
    <n v="194644"/>
    <x v="1"/>
  </r>
  <r>
    <x v="26"/>
    <x v="6"/>
    <n v="142835"/>
    <x v="1"/>
  </r>
  <r>
    <x v="26"/>
    <x v="7"/>
    <n v="94467"/>
    <x v="1"/>
  </r>
  <r>
    <x v="26"/>
    <x v="8"/>
    <n v="111181"/>
    <x v="1"/>
  </r>
  <r>
    <x v="26"/>
    <x v="9"/>
    <n v="120027"/>
    <x v="1"/>
  </r>
  <r>
    <x v="26"/>
    <x v="10"/>
    <n v="137558"/>
    <x v="1"/>
  </r>
  <r>
    <x v="26"/>
    <x v="11"/>
    <n v="154575"/>
    <x v="1"/>
  </r>
  <r>
    <x v="26"/>
    <x v="12"/>
    <n v="116962"/>
    <x v="1"/>
  </r>
  <r>
    <x v="26"/>
    <x v="13"/>
    <n v="118960"/>
    <x v="1"/>
  </r>
  <r>
    <x v="26"/>
    <x v="14"/>
    <n v="168923"/>
    <x v="1"/>
  </r>
  <r>
    <x v="26"/>
    <x v="15"/>
    <n v="251142"/>
    <x v="1"/>
  </r>
  <r>
    <x v="26"/>
    <x v="16"/>
    <n v="433153"/>
    <x v="1"/>
  </r>
  <r>
    <x v="26"/>
    <x v="17"/>
    <n v="517300"/>
    <x v="1"/>
  </r>
  <r>
    <x v="26"/>
    <x v="18"/>
    <n v="495140"/>
    <x v="1"/>
  </r>
  <r>
    <x v="26"/>
    <x v="19"/>
    <n v="168014"/>
    <x v="1"/>
  </r>
  <r>
    <x v="27"/>
    <x v="0"/>
    <n v="100769"/>
    <x v="1"/>
  </r>
  <r>
    <x v="27"/>
    <x v="1"/>
    <n v="124994"/>
    <x v="1"/>
  </r>
  <r>
    <x v="27"/>
    <x v="2"/>
    <n v="119467"/>
    <x v="1"/>
  </r>
  <r>
    <x v="27"/>
    <x v="3"/>
    <n v="120999"/>
    <x v="1"/>
  </r>
  <r>
    <x v="27"/>
    <x v="4"/>
    <n v="151638"/>
    <x v="1"/>
  </r>
  <r>
    <x v="27"/>
    <x v="5"/>
    <n v="169692"/>
    <x v="1"/>
  </r>
  <r>
    <x v="27"/>
    <x v="6"/>
    <n v="180617"/>
    <x v="1"/>
  </r>
  <r>
    <x v="27"/>
    <x v="7"/>
    <n v="253926"/>
    <x v="1"/>
  </r>
  <r>
    <x v="27"/>
    <x v="8"/>
    <n v="306899"/>
    <x v="1"/>
  </r>
  <r>
    <x v="27"/>
    <x v="9"/>
    <n v="402754"/>
    <x v="1"/>
  </r>
  <r>
    <x v="27"/>
    <x v="10"/>
    <n v="393878"/>
    <x v="1"/>
  </r>
  <r>
    <x v="27"/>
    <x v="11"/>
    <n v="575869"/>
    <x v="1"/>
  </r>
  <r>
    <x v="27"/>
    <x v="12"/>
    <n v="608810"/>
    <x v="1"/>
  </r>
  <r>
    <x v="27"/>
    <x v="13"/>
    <n v="685393"/>
    <x v="1"/>
  </r>
  <r>
    <x v="27"/>
    <x v="14"/>
    <n v="661048"/>
    <x v="1"/>
  </r>
  <r>
    <x v="27"/>
    <x v="15"/>
    <n v="809882"/>
    <x v="1"/>
  </r>
  <r>
    <x v="27"/>
    <x v="16"/>
    <n v="807664"/>
    <x v="1"/>
  </r>
  <r>
    <x v="27"/>
    <x v="17"/>
    <n v="894817"/>
    <x v="1"/>
  </r>
  <r>
    <x v="27"/>
    <x v="18"/>
    <n v="1058648"/>
    <x v="1"/>
  </r>
  <r>
    <x v="27"/>
    <x v="19"/>
    <n v="1184674"/>
    <x v="1"/>
  </r>
  <r>
    <x v="22"/>
    <x v="0"/>
    <n v="3272157"/>
    <x v="1"/>
  </r>
  <r>
    <x v="22"/>
    <x v="1"/>
    <n v="3537537"/>
    <x v="1"/>
  </r>
  <r>
    <x v="22"/>
    <x v="2"/>
    <n v="3793943"/>
    <x v="1"/>
  </r>
  <r>
    <x v="22"/>
    <x v="3"/>
    <n v="4525357"/>
    <x v="1"/>
  </r>
  <r>
    <x v="22"/>
    <x v="4"/>
    <n v="4819773"/>
    <x v="1"/>
  </r>
  <r>
    <x v="22"/>
    <x v="5"/>
    <n v="5349382"/>
    <x v="1"/>
  </r>
  <r>
    <x v="22"/>
    <x v="6"/>
    <n v="5669128"/>
    <x v="1"/>
  </r>
  <r>
    <x v="22"/>
    <x v="7"/>
    <n v="6140387"/>
    <x v="1"/>
  </r>
  <r>
    <x v="22"/>
    <x v="8"/>
    <n v="6496411"/>
    <x v="1"/>
  </r>
  <r>
    <x v="22"/>
    <x v="9"/>
    <n v="7061343"/>
    <x v="1"/>
  </r>
  <r>
    <x v="22"/>
    <x v="10"/>
    <n v="7512312"/>
    <x v="1"/>
  </r>
  <r>
    <x v="22"/>
    <x v="11"/>
    <n v="8095052"/>
    <x v="1"/>
  </r>
  <r>
    <x v="22"/>
    <x v="12"/>
    <n v="8590057"/>
    <x v="1"/>
  </r>
  <r>
    <x v="22"/>
    <x v="13"/>
    <n v="9190601"/>
    <x v="1"/>
  </r>
  <r>
    <x v="22"/>
    <x v="14"/>
    <n v="9474523"/>
    <x v="1"/>
  </r>
  <r>
    <x v="22"/>
    <x v="15"/>
    <n v="10157079"/>
    <x v="1"/>
  </r>
  <r>
    <x v="22"/>
    <x v="16"/>
    <n v="10485140"/>
    <x v="1"/>
  </r>
  <r>
    <x v="22"/>
    <x v="17"/>
    <n v="11137877"/>
    <x v="1"/>
  </r>
  <r>
    <x v="22"/>
    <x v="18"/>
    <n v="11757032"/>
    <x v="1"/>
  </r>
  <r>
    <x v="22"/>
    <x v="19"/>
    <n v="12507021"/>
    <x v="1"/>
  </r>
  <r>
    <x v="1"/>
    <x v="4"/>
    <n v="886729"/>
    <x v="2"/>
  </r>
  <r>
    <x v="1"/>
    <x v="5"/>
    <n v="1011443"/>
    <x v="2"/>
  </r>
  <r>
    <x v="1"/>
    <x v="6"/>
    <n v="1046317"/>
    <x v="2"/>
  </r>
  <r>
    <x v="1"/>
    <x v="7"/>
    <n v="1152489"/>
    <x v="2"/>
  </r>
  <r>
    <x v="1"/>
    <x v="8"/>
    <n v="1204029"/>
    <x v="2"/>
  </r>
  <r>
    <x v="1"/>
    <x v="9"/>
    <n v="1288284"/>
    <x v="2"/>
  </r>
  <r>
    <x v="1"/>
    <x v="10"/>
    <n v="1349998"/>
    <x v="2"/>
  </r>
  <r>
    <x v="1"/>
    <x v="11"/>
    <n v="1376602"/>
    <x v="2"/>
  </r>
  <r>
    <x v="1"/>
    <x v="12"/>
    <n v="1372785"/>
    <x v="2"/>
  </r>
  <r>
    <x v="1"/>
    <x v="13"/>
    <n v="1439225"/>
    <x v="2"/>
  </r>
  <r>
    <x v="1"/>
    <x v="14"/>
    <n v="1391090"/>
    <x v="2"/>
  </r>
  <r>
    <x v="1"/>
    <x v="15"/>
    <n v="1430913"/>
    <x v="2"/>
  </r>
  <r>
    <x v="1"/>
    <x v="16"/>
    <n v="1367358"/>
    <x v="2"/>
  </r>
  <r>
    <x v="1"/>
    <x v="17"/>
    <n v="1348599"/>
    <x v="2"/>
  </r>
  <r>
    <x v="1"/>
    <x v="18"/>
    <n v="1225322"/>
    <x v="2"/>
  </r>
  <r>
    <x v="1"/>
    <x v="19"/>
    <n v="1316237"/>
    <x v="2"/>
  </r>
  <r>
    <x v="12"/>
    <x v="4"/>
    <n v="411410"/>
    <x v="2"/>
  </r>
  <r>
    <x v="12"/>
    <x v="5"/>
    <n v="369919"/>
    <x v="2"/>
  </r>
  <r>
    <x v="12"/>
    <x v="6"/>
    <n v="394414"/>
    <x v="2"/>
  </r>
  <r>
    <x v="12"/>
    <x v="7"/>
    <n v="423433"/>
    <x v="2"/>
  </r>
  <r>
    <x v="12"/>
    <x v="8"/>
    <n v="451082"/>
    <x v="2"/>
  </r>
  <r>
    <x v="12"/>
    <x v="9"/>
    <n v="478069"/>
    <x v="2"/>
  </r>
  <r>
    <x v="12"/>
    <x v="10"/>
    <n v="478177"/>
    <x v="2"/>
  </r>
  <r>
    <x v="12"/>
    <x v="11"/>
    <n v="473963"/>
    <x v="2"/>
  </r>
  <r>
    <x v="12"/>
    <x v="12"/>
    <n v="484810"/>
    <x v="2"/>
  </r>
  <r>
    <x v="12"/>
    <x v="13"/>
    <n v="506463"/>
    <x v="2"/>
  </r>
  <r>
    <x v="12"/>
    <x v="14"/>
    <n v="528725"/>
    <x v="2"/>
  </r>
  <r>
    <x v="12"/>
    <x v="15"/>
    <n v="575193"/>
    <x v="2"/>
  </r>
  <r>
    <x v="12"/>
    <x v="16"/>
    <n v="592832"/>
    <x v="2"/>
  </r>
  <r>
    <x v="12"/>
    <x v="17"/>
    <n v="632892"/>
    <x v="2"/>
  </r>
  <r>
    <x v="12"/>
    <x v="18"/>
    <n v="660361"/>
    <x v="2"/>
  </r>
  <r>
    <x v="12"/>
    <x v="19"/>
    <n v="766948"/>
    <x v="2"/>
  </r>
  <r>
    <x v="16"/>
    <x v="4"/>
    <n v="427253"/>
    <x v="2"/>
  </r>
  <r>
    <x v="16"/>
    <x v="5"/>
    <n v="536381"/>
    <x v="2"/>
  </r>
  <r>
    <x v="16"/>
    <x v="6"/>
    <n v="543625"/>
    <x v="2"/>
  </r>
  <r>
    <x v="16"/>
    <x v="7"/>
    <n v="534374"/>
    <x v="2"/>
  </r>
  <r>
    <x v="16"/>
    <x v="8"/>
    <n v="497241"/>
    <x v="2"/>
  </r>
  <r>
    <x v="16"/>
    <x v="9"/>
    <n v="460291"/>
    <x v="2"/>
  </r>
  <r>
    <x v="16"/>
    <x v="10"/>
    <n v="459978"/>
    <x v="2"/>
  </r>
  <r>
    <x v="16"/>
    <x v="11"/>
    <n v="500923"/>
    <x v="2"/>
  </r>
  <r>
    <x v="16"/>
    <x v="12"/>
    <n v="533141"/>
    <x v="2"/>
  </r>
  <r>
    <x v="16"/>
    <x v="13"/>
    <n v="589550"/>
    <x v="2"/>
  </r>
  <r>
    <x v="16"/>
    <x v="14"/>
    <n v="581072"/>
    <x v="2"/>
  </r>
  <r>
    <x v="16"/>
    <x v="15"/>
    <n v="596993"/>
    <x v="2"/>
  </r>
  <r>
    <x v="16"/>
    <x v="16"/>
    <n v="526408"/>
    <x v="2"/>
  </r>
  <r>
    <x v="16"/>
    <x v="17"/>
    <n v="512299"/>
    <x v="2"/>
  </r>
  <r>
    <x v="16"/>
    <x v="18"/>
    <n v="449687"/>
    <x v="2"/>
  </r>
  <r>
    <x v="16"/>
    <x v="19"/>
    <n v="500448"/>
    <x v="2"/>
  </r>
  <r>
    <x v="0"/>
    <x v="4"/>
    <n v="303520"/>
    <x v="2"/>
  </r>
  <r>
    <x v="0"/>
    <x v="5"/>
    <n v="343222"/>
    <x v="2"/>
  </r>
  <r>
    <x v="0"/>
    <x v="6"/>
    <n v="384798"/>
    <x v="2"/>
  </r>
  <r>
    <x v="0"/>
    <x v="7"/>
    <n v="427469"/>
    <x v="2"/>
  </r>
  <r>
    <x v="0"/>
    <x v="8"/>
    <n v="458781"/>
    <x v="2"/>
  </r>
  <r>
    <x v="0"/>
    <x v="9"/>
    <n v="482716"/>
    <x v="2"/>
  </r>
  <r>
    <x v="0"/>
    <x v="10"/>
    <n v="515501"/>
    <x v="2"/>
  </r>
  <r>
    <x v="0"/>
    <x v="11"/>
    <n v="562302"/>
    <x v="2"/>
  </r>
  <r>
    <x v="0"/>
    <x v="12"/>
    <n v="605512"/>
    <x v="2"/>
  </r>
  <r>
    <x v="0"/>
    <x v="13"/>
    <n v="674011"/>
    <x v="2"/>
  </r>
  <r>
    <x v="0"/>
    <x v="14"/>
    <n v="756578"/>
    <x v="2"/>
  </r>
  <r>
    <x v="0"/>
    <x v="15"/>
    <n v="844011"/>
    <x v="2"/>
  </r>
  <r>
    <x v="0"/>
    <x v="16"/>
    <n v="893535"/>
    <x v="2"/>
  </r>
  <r>
    <x v="0"/>
    <x v="17"/>
    <n v="960526"/>
    <x v="2"/>
  </r>
  <r>
    <x v="0"/>
    <x v="18"/>
    <n v="1006903"/>
    <x v="2"/>
  </r>
  <r>
    <x v="0"/>
    <x v="19"/>
    <n v="1137897"/>
    <x v="2"/>
  </r>
  <r>
    <x v="15"/>
    <x v="4"/>
    <n v="227546"/>
    <x v="2"/>
  </r>
  <r>
    <x v="15"/>
    <x v="5"/>
    <n v="272616"/>
    <x v="2"/>
  </r>
  <r>
    <x v="15"/>
    <x v="6"/>
    <n v="292209"/>
    <x v="2"/>
  </r>
  <r>
    <x v="15"/>
    <x v="7"/>
    <n v="353245"/>
    <x v="2"/>
  </r>
  <r>
    <x v="15"/>
    <x v="8"/>
    <n v="388818"/>
    <x v="2"/>
  </r>
  <r>
    <x v="15"/>
    <x v="9"/>
    <n v="422371"/>
    <x v="2"/>
  </r>
  <r>
    <x v="15"/>
    <x v="10"/>
    <n v="477434"/>
    <x v="2"/>
  </r>
  <r>
    <x v="15"/>
    <x v="11"/>
    <n v="512151"/>
    <x v="2"/>
  </r>
  <r>
    <x v="15"/>
    <x v="12"/>
    <n v="522078"/>
    <x v="2"/>
  </r>
  <r>
    <x v="15"/>
    <x v="13"/>
    <n v="555026"/>
    <x v="2"/>
  </r>
  <r>
    <x v="15"/>
    <x v="14"/>
    <n v="530896"/>
    <x v="2"/>
  </r>
  <r>
    <x v="15"/>
    <x v="15"/>
    <n v="535252"/>
    <x v="2"/>
  </r>
  <r>
    <x v="15"/>
    <x v="16"/>
    <n v="504342"/>
    <x v="2"/>
  </r>
  <r>
    <x v="15"/>
    <x v="17"/>
    <n v="462412"/>
    <x v="2"/>
  </r>
  <r>
    <x v="15"/>
    <x v="18"/>
    <n v="404172"/>
    <x v="2"/>
  </r>
  <r>
    <x v="15"/>
    <x v="19"/>
    <n v="410339"/>
    <x v="2"/>
  </r>
  <r>
    <x v="14"/>
    <x v="4"/>
    <n v="155365"/>
    <x v="2"/>
  </r>
  <r>
    <x v="14"/>
    <x v="5"/>
    <n v="205737"/>
    <x v="2"/>
  </r>
  <r>
    <x v="14"/>
    <x v="6"/>
    <n v="213705"/>
    <x v="2"/>
  </r>
  <r>
    <x v="14"/>
    <x v="7"/>
    <n v="197284"/>
    <x v="2"/>
  </r>
  <r>
    <x v="14"/>
    <x v="8"/>
    <n v="182064"/>
    <x v="2"/>
  </r>
  <r>
    <x v="14"/>
    <x v="9"/>
    <n v="196091"/>
    <x v="2"/>
  </r>
  <r>
    <x v="14"/>
    <x v="10"/>
    <n v="200362"/>
    <x v="2"/>
  </r>
  <r>
    <x v="14"/>
    <x v="11"/>
    <n v="205199"/>
    <x v="2"/>
  </r>
  <r>
    <x v="14"/>
    <x v="12"/>
    <n v="204834"/>
    <x v="2"/>
  </r>
  <r>
    <x v="14"/>
    <x v="13"/>
    <n v="201858"/>
    <x v="2"/>
  </r>
  <r>
    <x v="14"/>
    <x v="14"/>
    <n v="207977"/>
    <x v="2"/>
  </r>
  <r>
    <x v="14"/>
    <x v="15"/>
    <n v="207872"/>
    <x v="2"/>
  </r>
  <r>
    <x v="14"/>
    <x v="16"/>
    <n v="205021"/>
    <x v="2"/>
  </r>
  <r>
    <x v="14"/>
    <x v="17"/>
    <n v="212227"/>
    <x v="2"/>
  </r>
  <r>
    <x v="14"/>
    <x v="18"/>
    <n v="236880"/>
    <x v="2"/>
  </r>
  <r>
    <x v="14"/>
    <x v="19"/>
    <n v="341120"/>
    <x v="2"/>
  </r>
  <r>
    <x v="18"/>
    <x v="4"/>
    <n v="99700"/>
    <x v="2"/>
  </r>
  <r>
    <x v="18"/>
    <x v="5"/>
    <n v="135784"/>
    <x v="2"/>
  </r>
  <r>
    <x v="18"/>
    <x v="6"/>
    <n v="148799"/>
    <x v="2"/>
  </r>
  <r>
    <x v="18"/>
    <x v="7"/>
    <n v="167069"/>
    <x v="2"/>
  </r>
  <r>
    <x v="18"/>
    <x v="8"/>
    <n v="169323"/>
    <x v="2"/>
  </r>
  <r>
    <x v="18"/>
    <x v="9"/>
    <n v="191617"/>
    <x v="2"/>
  </r>
  <r>
    <x v="18"/>
    <x v="10"/>
    <n v="202875"/>
    <x v="2"/>
  </r>
  <r>
    <x v="18"/>
    <x v="11"/>
    <n v="202714"/>
    <x v="2"/>
  </r>
  <r>
    <x v="18"/>
    <x v="12"/>
    <n v="199892"/>
    <x v="2"/>
  </r>
  <r>
    <x v="18"/>
    <x v="13"/>
    <n v="218883"/>
    <x v="2"/>
  </r>
  <r>
    <x v="18"/>
    <x v="14"/>
    <n v="207823"/>
    <x v="2"/>
  </r>
  <r>
    <x v="18"/>
    <x v="15"/>
    <n v="222211"/>
    <x v="2"/>
  </r>
  <r>
    <x v="18"/>
    <x v="16"/>
    <n v="210539"/>
    <x v="2"/>
  </r>
  <r>
    <x v="18"/>
    <x v="17"/>
    <n v="217609"/>
    <x v="2"/>
  </r>
  <r>
    <x v="18"/>
    <x v="18"/>
    <n v="181634"/>
    <x v="2"/>
  </r>
  <r>
    <x v="18"/>
    <x v="19"/>
    <n v="218160"/>
    <x v="2"/>
  </r>
  <r>
    <x v="17"/>
    <x v="4"/>
    <n v="93340"/>
    <x v="2"/>
  </r>
  <r>
    <x v="17"/>
    <x v="5"/>
    <n v="102826"/>
    <x v="2"/>
  </r>
  <r>
    <x v="17"/>
    <x v="6"/>
    <n v="115779"/>
    <x v="2"/>
  </r>
  <r>
    <x v="17"/>
    <x v="7"/>
    <n v="141352"/>
    <x v="2"/>
  </r>
  <r>
    <x v="17"/>
    <x v="8"/>
    <n v="148521"/>
    <x v="2"/>
  </r>
  <r>
    <x v="17"/>
    <x v="9"/>
    <n v="176330"/>
    <x v="2"/>
  </r>
  <r>
    <x v="17"/>
    <x v="10"/>
    <n v="188557"/>
    <x v="2"/>
  </r>
  <r>
    <x v="17"/>
    <x v="11"/>
    <n v="203344"/>
    <x v="2"/>
  </r>
  <r>
    <x v="17"/>
    <x v="12"/>
    <n v="213579"/>
    <x v="2"/>
  </r>
  <r>
    <x v="17"/>
    <x v="13"/>
    <n v="228711"/>
    <x v="2"/>
  </r>
  <r>
    <x v="17"/>
    <x v="14"/>
    <n v="255099"/>
    <x v="2"/>
  </r>
  <r>
    <x v="17"/>
    <x v="15"/>
    <n v="258147"/>
    <x v="2"/>
  </r>
  <r>
    <x v="17"/>
    <x v="16"/>
    <n v="249938"/>
    <x v="2"/>
  </r>
  <r>
    <x v="17"/>
    <x v="17"/>
    <n v="239377"/>
    <x v="2"/>
  </r>
  <r>
    <x v="17"/>
    <x v="18"/>
    <n v="230098"/>
    <x v="2"/>
  </r>
  <r>
    <x v="17"/>
    <x v="19"/>
    <n v="234618"/>
    <x v="2"/>
  </r>
  <r>
    <x v="13"/>
    <x v="4"/>
    <n v="144755"/>
    <x v="2"/>
  </r>
  <r>
    <x v="13"/>
    <x v="5"/>
    <n v="198615"/>
    <x v="2"/>
  </r>
  <r>
    <x v="13"/>
    <x v="6"/>
    <n v="210882"/>
    <x v="2"/>
  </r>
  <r>
    <x v="13"/>
    <x v="7"/>
    <n v="244173"/>
    <x v="2"/>
  </r>
  <r>
    <x v="13"/>
    <x v="8"/>
    <n v="258432"/>
    <x v="2"/>
  </r>
  <r>
    <x v="13"/>
    <x v="9"/>
    <n v="283344"/>
    <x v="2"/>
  </r>
  <r>
    <x v="13"/>
    <x v="10"/>
    <n v="290196"/>
    <x v="2"/>
  </r>
  <r>
    <x v="13"/>
    <x v="11"/>
    <n v="314693"/>
    <x v="2"/>
  </r>
  <r>
    <x v="13"/>
    <x v="12"/>
    <n v="328364"/>
    <x v="2"/>
  </r>
  <r>
    <x v="13"/>
    <x v="13"/>
    <n v="351648"/>
    <x v="2"/>
  </r>
  <r>
    <x v="13"/>
    <x v="14"/>
    <n v="395085"/>
    <x v="2"/>
  </r>
  <r>
    <x v="13"/>
    <x v="15"/>
    <n v="457471"/>
    <x v="2"/>
  </r>
  <r>
    <x v="13"/>
    <x v="16"/>
    <n v="453344"/>
    <x v="2"/>
  </r>
  <r>
    <x v="13"/>
    <x v="17"/>
    <n v="528367"/>
    <x v="2"/>
  </r>
  <r>
    <x v="13"/>
    <x v="18"/>
    <n v="552447"/>
    <x v="2"/>
  </r>
  <r>
    <x v="13"/>
    <x v="19"/>
    <n v="76926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55881"/>
    <x v="2"/>
  </r>
  <r>
    <x v="28"/>
    <x v="15"/>
    <n v="77092"/>
    <x v="2"/>
  </r>
  <r>
    <x v="28"/>
    <x v="16"/>
    <n v="130682"/>
    <x v="2"/>
  </r>
  <r>
    <x v="28"/>
    <x v="17"/>
    <n v="122569"/>
    <x v="2"/>
  </r>
  <r>
    <x v="28"/>
    <x v="18"/>
    <n v="179338"/>
    <x v="2"/>
  </r>
  <r>
    <x v="28"/>
    <x v="19"/>
    <n v="143305"/>
    <x v="2"/>
  </r>
  <r>
    <x v="24"/>
    <x v="4"/>
    <n v="28199"/>
    <x v="2"/>
  </r>
  <r>
    <x v="24"/>
    <x v="5"/>
    <n v="22116"/>
    <x v="2"/>
  </r>
  <r>
    <x v="24"/>
    <x v="6"/>
    <n v="18788"/>
    <x v="2"/>
  </r>
  <r>
    <x v="24"/>
    <x v="7"/>
    <n v="14249"/>
    <x v="2"/>
  </r>
  <r>
    <x v="24"/>
    <x v="8"/>
    <n v="14640"/>
    <x v="2"/>
  </r>
  <r>
    <x v="24"/>
    <x v="9"/>
    <n v="14811"/>
    <x v="2"/>
  </r>
  <r>
    <x v="24"/>
    <x v="10"/>
    <n v="20798"/>
    <x v="2"/>
  </r>
  <r>
    <x v="24"/>
    <x v="11"/>
    <n v="18523"/>
    <x v="2"/>
  </r>
  <r>
    <x v="24"/>
    <x v="12"/>
    <n v="24583"/>
    <x v="2"/>
  </r>
  <r>
    <x v="24"/>
    <x v="13"/>
    <n v="20041"/>
    <x v="2"/>
  </r>
  <r>
    <x v="24"/>
    <x v="14"/>
    <n v="16785"/>
    <x v="2"/>
  </r>
  <r>
    <x v="24"/>
    <x v="15"/>
    <n v="15002"/>
    <x v="2"/>
  </r>
  <r>
    <x v="24"/>
    <x v="16"/>
    <n v="26929"/>
    <x v="2"/>
  </r>
  <r>
    <x v="24"/>
    <x v="17"/>
    <n v="21575"/>
    <x v="2"/>
  </r>
  <r>
    <x v="24"/>
    <x v="18"/>
    <n v="23804"/>
    <x v="2"/>
  </r>
  <r>
    <x v="24"/>
    <x v="19"/>
    <n v="36783"/>
    <x v="2"/>
  </r>
  <r>
    <x v="21"/>
    <x v="4"/>
    <n v="190874"/>
    <x v="2"/>
  </r>
  <r>
    <x v="21"/>
    <x v="5"/>
    <n v="212628"/>
    <x v="2"/>
  </r>
  <r>
    <x v="21"/>
    <x v="6"/>
    <n v="226124"/>
    <x v="2"/>
  </r>
  <r>
    <x v="21"/>
    <x v="7"/>
    <n v="214562"/>
    <x v="2"/>
  </r>
  <r>
    <x v="21"/>
    <x v="8"/>
    <n v="216639"/>
    <x v="2"/>
  </r>
  <r>
    <x v="21"/>
    <x v="9"/>
    <n v="253541"/>
    <x v="2"/>
  </r>
  <r>
    <x v="21"/>
    <x v="10"/>
    <n v="244113"/>
    <x v="2"/>
  </r>
  <r>
    <x v="21"/>
    <x v="11"/>
    <n v="222191"/>
    <x v="2"/>
  </r>
  <r>
    <x v="21"/>
    <x v="12"/>
    <n v="239279"/>
    <x v="2"/>
  </r>
  <r>
    <x v="21"/>
    <x v="13"/>
    <n v="251993"/>
    <x v="2"/>
  </r>
  <r>
    <x v="21"/>
    <x v="14"/>
    <n v="220399"/>
    <x v="2"/>
  </r>
  <r>
    <x v="21"/>
    <x v="15"/>
    <n v="223475"/>
    <x v="2"/>
  </r>
  <r>
    <x v="21"/>
    <x v="16"/>
    <n v="217476"/>
    <x v="2"/>
  </r>
  <r>
    <x v="21"/>
    <x v="17"/>
    <n v="237510"/>
    <x v="2"/>
  </r>
  <r>
    <x v="21"/>
    <x v="18"/>
    <n v="217604"/>
    <x v="2"/>
  </r>
  <r>
    <x v="21"/>
    <x v="19"/>
    <n v="215726"/>
    <x v="2"/>
  </r>
  <r>
    <x v="22"/>
    <x v="4"/>
    <n v="2968691"/>
    <x v="2"/>
  </r>
  <r>
    <x v="22"/>
    <x v="5"/>
    <n v="3411287"/>
    <x v="2"/>
  </r>
  <r>
    <x v="22"/>
    <x v="6"/>
    <n v="3595440"/>
    <x v="2"/>
  </r>
  <r>
    <x v="22"/>
    <x v="7"/>
    <n v="3869699"/>
    <x v="2"/>
  </r>
  <r>
    <x v="22"/>
    <x v="8"/>
    <n v="3989570"/>
    <x v="2"/>
  </r>
  <r>
    <x v="22"/>
    <x v="9"/>
    <n v="4247465"/>
    <x v="2"/>
  </r>
  <r>
    <x v="22"/>
    <x v="10"/>
    <n v="4427989"/>
    <x v="2"/>
  </r>
  <r>
    <x v="22"/>
    <x v="11"/>
    <n v="4592605"/>
    <x v="2"/>
  </r>
  <r>
    <x v="22"/>
    <x v="12"/>
    <n v="4728857"/>
    <x v="2"/>
  </r>
  <r>
    <x v="22"/>
    <x v="13"/>
    <n v="5037409"/>
    <x v="2"/>
  </r>
  <r>
    <x v="22"/>
    <x v="14"/>
    <n v="5147410"/>
    <x v="2"/>
  </r>
  <r>
    <x v="22"/>
    <x v="15"/>
    <n v="5443632"/>
    <x v="2"/>
  </r>
  <r>
    <x v="22"/>
    <x v="16"/>
    <n v="5378404"/>
    <x v="2"/>
  </r>
  <r>
    <x v="22"/>
    <x v="17"/>
    <n v="5495962"/>
    <x v="2"/>
  </r>
  <r>
    <x v="22"/>
    <x v="18"/>
    <n v="5368250"/>
    <x v="2"/>
  </r>
  <r>
    <x v="22"/>
    <x v="19"/>
    <n v="609084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88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1"/>
    <x v="0"/>
    <n v="24834"/>
    <x v="1"/>
  </r>
  <r>
    <x v="1"/>
    <x v="1"/>
    <n v="20169"/>
    <x v="1"/>
  </r>
  <r>
    <x v="1"/>
    <x v="2"/>
    <n v="23793"/>
    <x v="1"/>
  </r>
  <r>
    <x v="1"/>
    <x v="3"/>
    <n v="24049"/>
    <x v="1"/>
  </r>
  <r>
    <x v="1"/>
    <x v="4"/>
    <n v="21413"/>
    <x v="1"/>
  </r>
  <r>
    <x v="1"/>
    <x v="5"/>
    <n v="19489"/>
    <x v="1"/>
  </r>
  <r>
    <x v="1"/>
    <x v="6"/>
    <n v="22193"/>
    <x v="1"/>
  </r>
  <r>
    <x v="1"/>
    <x v="7"/>
    <n v="22278"/>
    <x v="1"/>
  </r>
  <r>
    <x v="1"/>
    <x v="8"/>
    <n v="25577"/>
    <x v="1"/>
  </r>
  <r>
    <x v="1"/>
    <x v="9"/>
    <n v="28167"/>
    <x v="1"/>
  </r>
  <r>
    <x v="1"/>
    <x v="10"/>
    <n v="30690"/>
    <x v="1"/>
  </r>
  <r>
    <x v="1"/>
    <x v="11"/>
    <n v="33317"/>
    <x v="1"/>
  </r>
  <r>
    <x v="1"/>
    <x v="12"/>
    <n v="38083"/>
    <x v="1"/>
  </r>
  <r>
    <x v="1"/>
    <x v="13"/>
    <n v="43281"/>
    <x v="1"/>
  </r>
  <r>
    <x v="1"/>
    <x v="14"/>
    <n v="48490"/>
    <x v="1"/>
  </r>
  <r>
    <x v="1"/>
    <x v="15"/>
    <n v="61740"/>
    <x v="1"/>
  </r>
  <r>
    <x v="1"/>
    <x v="16"/>
    <n v="71641"/>
    <x v="1"/>
  </r>
  <r>
    <x v="1"/>
    <x v="17"/>
    <n v="76963"/>
    <x v="1"/>
  </r>
  <r>
    <x v="1"/>
    <x v="18"/>
    <n v="69764"/>
    <x v="1"/>
  </r>
  <r>
    <x v="1"/>
    <x v="19"/>
    <n v="75879"/>
    <x v="1"/>
  </r>
  <r>
    <x v="0"/>
    <x v="0"/>
    <n v="5978"/>
    <x v="1"/>
  </r>
  <r>
    <x v="0"/>
    <x v="1"/>
    <n v="6173"/>
    <x v="1"/>
  </r>
  <r>
    <x v="0"/>
    <x v="2"/>
    <n v="5359"/>
    <x v="1"/>
  </r>
  <r>
    <x v="0"/>
    <x v="3"/>
    <n v="5000"/>
    <x v="1"/>
  </r>
  <r>
    <x v="0"/>
    <x v="4"/>
    <n v="3382"/>
    <x v="1"/>
  </r>
  <r>
    <x v="0"/>
    <x v="5"/>
    <n v="2813"/>
    <x v="1"/>
  </r>
  <r>
    <x v="0"/>
    <x v="6"/>
    <n v="6219"/>
    <x v="1"/>
  </r>
  <r>
    <x v="0"/>
    <x v="7"/>
    <n v="6204"/>
    <x v="1"/>
  </r>
  <r>
    <x v="0"/>
    <x v="8"/>
    <n v="7038"/>
    <x v="1"/>
  </r>
  <r>
    <x v="0"/>
    <x v="9"/>
    <n v="4515"/>
    <x v="1"/>
  </r>
  <r>
    <x v="0"/>
    <x v="10"/>
    <n v="3208"/>
    <x v="1"/>
  </r>
  <r>
    <x v="0"/>
    <x v="11"/>
    <n v="3943"/>
    <x v="1"/>
  </r>
  <r>
    <x v="0"/>
    <x v="12"/>
    <n v="5297"/>
    <x v="1"/>
  </r>
  <r>
    <x v="0"/>
    <x v="13"/>
    <n v="6504"/>
    <x v="1"/>
  </r>
  <r>
    <x v="0"/>
    <x v="14"/>
    <n v="4839"/>
    <x v="1"/>
  </r>
  <r>
    <x v="0"/>
    <x v="15"/>
    <n v="5003"/>
    <x v="1"/>
  </r>
  <r>
    <x v="0"/>
    <x v="16"/>
    <n v="3204"/>
    <x v="1"/>
  </r>
  <r>
    <x v="0"/>
    <x v="17"/>
    <n v="4300"/>
    <x v="1"/>
  </r>
  <r>
    <x v="0"/>
    <x v="18"/>
    <n v="5970"/>
    <x v="1"/>
  </r>
  <r>
    <x v="0"/>
    <x v="19"/>
    <n v="6347"/>
    <x v="1"/>
  </r>
  <r>
    <x v="12"/>
    <x v="0"/>
    <n v="5957"/>
    <x v="1"/>
  </r>
  <r>
    <x v="12"/>
    <x v="1"/>
    <n v="6857"/>
    <x v="1"/>
  </r>
  <r>
    <x v="12"/>
    <x v="2"/>
    <n v="6672"/>
    <x v="1"/>
  </r>
  <r>
    <x v="12"/>
    <x v="3"/>
    <n v="5072"/>
    <x v="1"/>
  </r>
  <r>
    <x v="12"/>
    <x v="4"/>
    <n v="3991"/>
    <x v="1"/>
  </r>
  <r>
    <x v="12"/>
    <x v="5"/>
    <n v="3486"/>
    <x v="1"/>
  </r>
  <r>
    <x v="12"/>
    <x v="6"/>
    <n v="4424"/>
    <x v="1"/>
  </r>
  <r>
    <x v="12"/>
    <x v="7"/>
    <n v="4669"/>
    <x v="1"/>
  </r>
  <r>
    <x v="12"/>
    <x v="8"/>
    <n v="3929"/>
    <x v="1"/>
  </r>
  <r>
    <x v="12"/>
    <x v="9"/>
    <n v="3638"/>
    <x v="1"/>
  </r>
  <r>
    <x v="12"/>
    <x v="10"/>
    <n v="3157"/>
    <x v="1"/>
  </r>
  <r>
    <x v="12"/>
    <x v="11"/>
    <n v="2252"/>
    <x v="1"/>
  </r>
  <r>
    <x v="12"/>
    <x v="12"/>
    <n v="2030"/>
    <x v="1"/>
  </r>
  <r>
    <x v="12"/>
    <x v="13"/>
    <n v="2368"/>
    <x v="1"/>
  </r>
  <r>
    <x v="12"/>
    <x v="14"/>
    <n v="1850"/>
    <x v="1"/>
  </r>
  <r>
    <x v="12"/>
    <x v="15"/>
    <n v="2685"/>
    <x v="1"/>
  </r>
  <r>
    <x v="12"/>
    <x v="16"/>
    <n v="2092"/>
    <x v="1"/>
  </r>
  <r>
    <x v="12"/>
    <x v="17"/>
    <n v="1432"/>
    <x v="1"/>
  </r>
  <r>
    <x v="12"/>
    <x v="18"/>
    <n v="985"/>
    <x v="1"/>
  </r>
  <r>
    <x v="12"/>
    <x v="19"/>
    <n v="1459"/>
    <x v="1"/>
  </r>
  <r>
    <x v="16"/>
    <x v="0"/>
    <n v="15372"/>
    <x v="1"/>
  </r>
  <r>
    <x v="16"/>
    <x v="1"/>
    <n v="14003"/>
    <x v="1"/>
  </r>
  <r>
    <x v="16"/>
    <x v="2"/>
    <n v="15387"/>
    <x v="1"/>
  </r>
  <r>
    <x v="16"/>
    <x v="3"/>
    <n v="12088"/>
    <x v="1"/>
  </r>
  <r>
    <x v="16"/>
    <x v="4"/>
    <n v="9322"/>
    <x v="1"/>
  </r>
  <r>
    <x v="16"/>
    <x v="5"/>
    <n v="7442"/>
    <x v="1"/>
  </r>
  <r>
    <x v="16"/>
    <x v="6"/>
    <n v="6624"/>
    <x v="1"/>
  </r>
  <r>
    <x v="16"/>
    <x v="7"/>
    <n v="6313"/>
    <x v="1"/>
  </r>
  <r>
    <x v="16"/>
    <x v="8"/>
    <n v="8005"/>
    <x v="1"/>
  </r>
  <r>
    <x v="16"/>
    <x v="9"/>
    <n v="5482"/>
    <x v="1"/>
  </r>
  <r>
    <x v="16"/>
    <x v="10"/>
    <n v="4462"/>
    <x v="1"/>
  </r>
  <r>
    <x v="16"/>
    <x v="11"/>
    <n v="3609"/>
    <x v="1"/>
  </r>
  <r>
    <x v="16"/>
    <x v="12"/>
    <n v="3807"/>
    <x v="1"/>
  </r>
  <r>
    <x v="16"/>
    <x v="13"/>
    <n v="3274"/>
    <x v="1"/>
  </r>
  <r>
    <x v="16"/>
    <x v="14"/>
    <n v="5737"/>
    <x v="1"/>
  </r>
  <r>
    <x v="16"/>
    <x v="15"/>
    <n v="7287"/>
    <x v="1"/>
  </r>
  <r>
    <x v="16"/>
    <x v="16"/>
    <n v="5510"/>
    <x v="1"/>
  </r>
  <r>
    <x v="16"/>
    <x v="17"/>
    <n v="7105"/>
    <x v="1"/>
  </r>
  <r>
    <x v="16"/>
    <x v="18"/>
    <n v="8652"/>
    <x v="1"/>
  </r>
  <r>
    <x v="16"/>
    <x v="19"/>
    <n v="8634"/>
    <x v="1"/>
  </r>
  <r>
    <x v="13"/>
    <x v="0"/>
    <n v="2911"/>
    <x v="1"/>
  </r>
  <r>
    <x v="13"/>
    <x v="1"/>
    <n v="3201"/>
    <x v="1"/>
  </r>
  <r>
    <x v="13"/>
    <x v="2"/>
    <n v="3429"/>
    <x v="1"/>
  </r>
  <r>
    <x v="13"/>
    <x v="3"/>
    <n v="1629"/>
    <x v="1"/>
  </r>
  <r>
    <x v="13"/>
    <x v="4"/>
    <n v="1829"/>
    <x v="1"/>
  </r>
  <r>
    <x v="13"/>
    <x v="5"/>
    <n v="1719"/>
    <x v="1"/>
  </r>
  <r>
    <x v="13"/>
    <x v="6"/>
    <n v="1997"/>
    <x v="1"/>
  </r>
  <r>
    <x v="13"/>
    <x v="7"/>
    <n v="3013"/>
    <x v="1"/>
  </r>
  <r>
    <x v="13"/>
    <x v="8"/>
    <n v="3369"/>
    <x v="1"/>
  </r>
  <r>
    <x v="13"/>
    <x v="9"/>
    <n v="2096"/>
    <x v="1"/>
  </r>
  <r>
    <x v="13"/>
    <x v="10"/>
    <n v="1606"/>
    <x v="1"/>
  </r>
  <r>
    <x v="13"/>
    <x v="11"/>
    <n v="1316"/>
    <x v="1"/>
  </r>
  <r>
    <x v="13"/>
    <x v="12"/>
    <n v="982"/>
    <x v="1"/>
  </r>
  <r>
    <x v="13"/>
    <x v="13"/>
    <n v="566"/>
    <x v="1"/>
  </r>
  <r>
    <x v="13"/>
    <x v="14"/>
    <n v="868"/>
    <x v="1"/>
  </r>
  <r>
    <x v="13"/>
    <x v="15"/>
    <n v="2282"/>
    <x v="1"/>
  </r>
  <r>
    <x v="13"/>
    <x v="16"/>
    <n v="4090"/>
    <x v="1"/>
  </r>
  <r>
    <x v="13"/>
    <x v="17"/>
    <n v="5482"/>
    <x v="1"/>
  </r>
  <r>
    <x v="13"/>
    <x v="18"/>
    <n v="4573"/>
    <x v="1"/>
  </r>
  <r>
    <x v="13"/>
    <x v="19"/>
    <n v="4415"/>
    <x v="1"/>
  </r>
  <r>
    <x v="15"/>
    <x v="0"/>
    <n v="7816"/>
    <x v="1"/>
  </r>
  <r>
    <x v="15"/>
    <x v="1"/>
    <n v="6131"/>
    <x v="1"/>
  </r>
  <r>
    <x v="15"/>
    <x v="2"/>
    <n v="7704"/>
    <x v="1"/>
  </r>
  <r>
    <x v="15"/>
    <x v="3"/>
    <n v="8708"/>
    <x v="1"/>
  </r>
  <r>
    <x v="15"/>
    <x v="4"/>
    <n v="7391"/>
    <x v="1"/>
  </r>
  <r>
    <x v="15"/>
    <x v="5"/>
    <n v="6594"/>
    <x v="1"/>
  </r>
  <r>
    <x v="15"/>
    <x v="6"/>
    <n v="5080"/>
    <x v="1"/>
  </r>
  <r>
    <x v="15"/>
    <x v="7"/>
    <n v="4737"/>
    <x v="1"/>
  </r>
  <r>
    <x v="15"/>
    <x v="8"/>
    <n v="6811"/>
    <x v="1"/>
  </r>
  <r>
    <x v="15"/>
    <x v="9"/>
    <n v="11421"/>
    <x v="1"/>
  </r>
  <r>
    <x v="15"/>
    <x v="10"/>
    <n v="17656"/>
    <x v="1"/>
  </r>
  <r>
    <x v="15"/>
    <x v="11"/>
    <n v="20994"/>
    <x v="1"/>
  </r>
  <r>
    <x v="15"/>
    <x v="12"/>
    <n v="19302"/>
    <x v="1"/>
  </r>
  <r>
    <x v="15"/>
    <x v="13"/>
    <n v="21000"/>
    <x v="1"/>
  </r>
  <r>
    <x v="15"/>
    <x v="14"/>
    <n v="23130"/>
    <x v="1"/>
  </r>
  <r>
    <x v="15"/>
    <x v="15"/>
    <n v="27551"/>
    <x v="1"/>
  </r>
  <r>
    <x v="15"/>
    <x v="16"/>
    <n v="37353"/>
    <x v="1"/>
  </r>
  <r>
    <x v="15"/>
    <x v="17"/>
    <n v="36958"/>
    <x v="1"/>
  </r>
  <r>
    <x v="15"/>
    <x v="18"/>
    <n v="37016"/>
    <x v="1"/>
  </r>
  <r>
    <x v="15"/>
    <x v="19"/>
    <n v="33833"/>
    <x v="1"/>
  </r>
  <r>
    <x v="14"/>
    <x v="0"/>
    <n v="1258"/>
    <x v="1"/>
  </r>
  <r>
    <x v="14"/>
    <x v="1"/>
    <n v="1620"/>
    <x v="1"/>
  </r>
  <r>
    <x v="14"/>
    <x v="2"/>
    <n v="2159"/>
    <x v="1"/>
  </r>
  <r>
    <x v="14"/>
    <x v="3"/>
    <n v="2119"/>
    <x v="1"/>
  </r>
  <r>
    <x v="14"/>
    <x v="4"/>
    <n v="1595"/>
    <x v="1"/>
  </r>
  <r>
    <x v="14"/>
    <x v="5"/>
    <n v="1449"/>
    <x v="1"/>
  </r>
  <r>
    <x v="14"/>
    <x v="6"/>
    <n v="1909"/>
    <x v="1"/>
  </r>
  <r>
    <x v="14"/>
    <x v="7"/>
    <n v="1766"/>
    <x v="1"/>
  </r>
  <r>
    <x v="14"/>
    <x v="8"/>
    <n v="1065"/>
    <x v="1"/>
  </r>
  <r>
    <x v="14"/>
    <x v="9"/>
    <n v="483"/>
    <x v="1"/>
  </r>
  <r>
    <x v="14"/>
    <x v="10"/>
    <n v="223"/>
    <x v="1"/>
  </r>
  <r>
    <x v="14"/>
    <x v="11"/>
    <n v="202"/>
    <x v="1"/>
  </r>
  <r>
    <x v="14"/>
    <x v="12"/>
    <n v="197"/>
    <x v="1"/>
  </r>
  <r>
    <x v="14"/>
    <x v="13"/>
    <n v="172"/>
    <x v="1"/>
  </r>
  <r>
    <x v="14"/>
    <x v="14"/>
    <n v="197"/>
    <x v="1"/>
  </r>
  <r>
    <x v="14"/>
    <x v="15"/>
    <n v="1575"/>
    <x v="1"/>
  </r>
  <r>
    <x v="14"/>
    <x v="16"/>
    <n v="95"/>
    <x v="1"/>
  </r>
  <r>
    <x v="14"/>
    <x v="17"/>
    <n v="152"/>
    <x v="1"/>
  </r>
  <r>
    <x v="14"/>
    <x v="18"/>
    <n v="502"/>
    <x v="1"/>
  </r>
  <r>
    <x v="14"/>
    <x v="19"/>
    <n v="675"/>
    <x v="1"/>
  </r>
  <r>
    <x v="18"/>
    <x v="0"/>
    <n v="2582"/>
    <x v="1"/>
  </r>
  <r>
    <x v="18"/>
    <x v="1"/>
    <n v="2322"/>
    <x v="1"/>
  </r>
  <r>
    <x v="18"/>
    <x v="2"/>
    <n v="2375"/>
    <x v="1"/>
  </r>
  <r>
    <x v="18"/>
    <x v="3"/>
    <n v="2437"/>
    <x v="1"/>
  </r>
  <r>
    <x v="18"/>
    <x v="4"/>
    <n v="2252"/>
    <x v="1"/>
  </r>
  <r>
    <x v="18"/>
    <x v="5"/>
    <n v="2014"/>
    <x v="1"/>
  </r>
  <r>
    <x v="18"/>
    <x v="6"/>
    <n v="1799"/>
    <x v="1"/>
  </r>
  <r>
    <x v="18"/>
    <x v="7"/>
    <n v="1659"/>
    <x v="1"/>
  </r>
  <r>
    <x v="18"/>
    <x v="8"/>
    <n v="1908"/>
    <x v="1"/>
  </r>
  <r>
    <x v="18"/>
    <x v="9"/>
    <n v="2050"/>
    <x v="1"/>
  </r>
  <r>
    <x v="18"/>
    <x v="10"/>
    <n v="1654"/>
    <x v="1"/>
  </r>
  <r>
    <x v="18"/>
    <x v="11"/>
    <n v="2066"/>
    <x v="1"/>
  </r>
  <r>
    <x v="18"/>
    <x v="12"/>
    <n v="2049"/>
    <x v="1"/>
  </r>
  <r>
    <x v="18"/>
    <x v="13"/>
    <n v="2781"/>
    <x v="1"/>
  </r>
  <r>
    <x v="18"/>
    <x v="14"/>
    <n v="4111"/>
    <x v="1"/>
  </r>
  <r>
    <x v="18"/>
    <x v="15"/>
    <n v="5698"/>
    <x v="1"/>
  </r>
  <r>
    <x v="18"/>
    <x v="16"/>
    <n v="6915"/>
    <x v="1"/>
  </r>
  <r>
    <x v="18"/>
    <x v="17"/>
    <n v="6375"/>
    <x v="1"/>
  </r>
  <r>
    <x v="18"/>
    <x v="18"/>
    <n v="7402"/>
    <x v="1"/>
  </r>
  <r>
    <x v="18"/>
    <x v="19"/>
    <n v="8097"/>
    <x v="1"/>
  </r>
  <r>
    <x v="17"/>
    <x v="0"/>
    <n v="636"/>
    <x v="1"/>
  </r>
  <r>
    <x v="17"/>
    <x v="1"/>
    <n v="448"/>
    <x v="1"/>
  </r>
  <r>
    <x v="17"/>
    <x v="2"/>
    <n v="479"/>
    <x v="1"/>
  </r>
  <r>
    <x v="17"/>
    <x v="3"/>
    <n v="431"/>
    <x v="1"/>
  </r>
  <r>
    <x v="17"/>
    <x v="4"/>
    <n v="394"/>
    <x v="1"/>
  </r>
  <r>
    <x v="17"/>
    <x v="5"/>
    <n v="291"/>
    <x v="1"/>
  </r>
  <r>
    <x v="17"/>
    <x v="6"/>
    <n v="769"/>
    <x v="1"/>
  </r>
  <r>
    <x v="17"/>
    <x v="7"/>
    <n v="1051"/>
    <x v="1"/>
  </r>
  <r>
    <x v="17"/>
    <x v="8"/>
    <n v="599"/>
    <x v="1"/>
  </r>
  <r>
    <x v="17"/>
    <x v="9"/>
    <n v="390"/>
    <x v="1"/>
  </r>
  <r>
    <x v="17"/>
    <x v="10"/>
    <n v="458"/>
    <x v="1"/>
  </r>
  <r>
    <x v="17"/>
    <x v="11"/>
    <n v="376"/>
    <x v="1"/>
  </r>
  <r>
    <x v="17"/>
    <x v="12"/>
    <n v="843"/>
    <x v="1"/>
  </r>
  <r>
    <x v="17"/>
    <x v="13"/>
    <n v="1389"/>
    <x v="1"/>
  </r>
  <r>
    <x v="17"/>
    <x v="14"/>
    <n v="3789"/>
    <x v="1"/>
  </r>
  <r>
    <x v="17"/>
    <x v="15"/>
    <n v="6033"/>
    <x v="1"/>
  </r>
  <r>
    <x v="17"/>
    <x v="16"/>
    <n v="9032"/>
    <x v="1"/>
  </r>
  <r>
    <x v="17"/>
    <x v="17"/>
    <n v="12210"/>
    <x v="1"/>
  </r>
  <r>
    <x v="17"/>
    <x v="18"/>
    <n v="11040"/>
    <x v="1"/>
  </r>
  <r>
    <x v="17"/>
    <x v="19"/>
    <n v="13722"/>
    <x v="1"/>
  </r>
  <r>
    <x v="23"/>
    <x v="0"/>
    <n v="1430"/>
    <x v="1"/>
  </r>
  <r>
    <x v="23"/>
    <x v="1"/>
    <n v="1273"/>
    <x v="1"/>
  </r>
  <r>
    <x v="23"/>
    <x v="2"/>
    <n v="1179"/>
    <x v="1"/>
  </r>
  <r>
    <x v="23"/>
    <x v="3"/>
    <n v="1123"/>
    <x v="1"/>
  </r>
  <r>
    <x v="23"/>
    <x v="4"/>
    <n v="1117"/>
    <x v="1"/>
  </r>
  <r>
    <x v="23"/>
    <x v="5"/>
    <n v="873"/>
    <x v="1"/>
  </r>
  <r>
    <x v="23"/>
    <x v="6"/>
    <n v="1219"/>
    <x v="1"/>
  </r>
  <r>
    <x v="23"/>
    <x v="7"/>
    <n v="891"/>
    <x v="1"/>
  </r>
  <r>
    <x v="23"/>
    <x v="8"/>
    <n v="734"/>
    <x v="1"/>
  </r>
  <r>
    <x v="23"/>
    <x v="9"/>
    <n v="498"/>
    <x v="1"/>
  </r>
  <r>
    <x v="23"/>
    <x v="10"/>
    <n v="362"/>
    <x v="1"/>
  </r>
  <r>
    <x v="23"/>
    <x v="11"/>
    <n v="318"/>
    <x v="1"/>
  </r>
  <r>
    <x v="23"/>
    <x v="12"/>
    <n v="261"/>
    <x v="1"/>
  </r>
  <r>
    <x v="23"/>
    <x v="13"/>
    <n v="266"/>
    <x v="1"/>
  </r>
  <r>
    <x v="23"/>
    <x v="14"/>
    <n v="57"/>
    <x v="1"/>
  </r>
  <r>
    <x v="23"/>
    <x v="15"/>
    <n v="189"/>
    <x v="1"/>
  </r>
  <r>
    <x v="23"/>
    <x v="16"/>
    <n v="173"/>
    <x v="1"/>
  </r>
  <r>
    <x v="23"/>
    <x v="17"/>
    <n v="204"/>
    <x v="1"/>
  </r>
  <r>
    <x v="23"/>
    <x v="18"/>
    <n v="203"/>
    <x v="1"/>
  </r>
  <r>
    <x v="23"/>
    <x v="19"/>
    <n v="125"/>
    <x v="1"/>
  </r>
  <r>
    <x v="24"/>
    <x v="0"/>
    <n v="1159"/>
    <x v="1"/>
  </r>
  <r>
    <x v="24"/>
    <x v="1"/>
    <n v="777"/>
    <x v="1"/>
  </r>
  <r>
    <x v="24"/>
    <x v="2"/>
    <n v="715"/>
    <x v="1"/>
  </r>
  <r>
    <x v="24"/>
    <x v="3"/>
    <n v="1185"/>
    <x v="1"/>
  </r>
  <r>
    <x v="24"/>
    <x v="4"/>
    <n v="1123"/>
    <x v="1"/>
  </r>
  <r>
    <x v="24"/>
    <x v="5"/>
    <n v="878"/>
    <x v="1"/>
  </r>
  <r>
    <x v="24"/>
    <x v="6"/>
    <n v="795"/>
    <x v="1"/>
  </r>
  <r>
    <x v="24"/>
    <x v="7"/>
    <n v="812"/>
    <x v="1"/>
  </r>
  <r>
    <x v="24"/>
    <x v="8"/>
    <n v="783"/>
    <x v="1"/>
  </r>
  <r>
    <x v="24"/>
    <x v="9"/>
    <n v="513"/>
    <x v="1"/>
  </r>
  <r>
    <x v="24"/>
    <x v="10"/>
    <n v="984"/>
    <x v="1"/>
  </r>
  <r>
    <x v="24"/>
    <x v="11"/>
    <n v="988"/>
    <x v="1"/>
  </r>
  <r>
    <x v="24"/>
    <x v="12"/>
    <n v="950"/>
    <x v="1"/>
  </r>
  <r>
    <x v="24"/>
    <x v="13"/>
    <n v="1007"/>
    <x v="1"/>
  </r>
  <r>
    <x v="24"/>
    <x v="14"/>
    <n v="1111"/>
    <x v="1"/>
  </r>
  <r>
    <x v="24"/>
    <x v="15"/>
    <n v="1197"/>
    <x v="1"/>
  </r>
  <r>
    <x v="24"/>
    <x v="16"/>
    <n v="734"/>
    <x v="1"/>
  </r>
  <r>
    <x v="24"/>
    <x v="17"/>
    <n v="363"/>
    <x v="1"/>
  </r>
  <r>
    <x v="24"/>
    <x v="18"/>
    <n v="432"/>
    <x v="1"/>
  </r>
  <r>
    <x v="24"/>
    <x v="19"/>
    <n v="462"/>
    <x v="1"/>
  </r>
  <r>
    <x v="21"/>
    <x v="0"/>
    <n v="6944"/>
    <x v="1"/>
  </r>
  <r>
    <x v="21"/>
    <x v="1"/>
    <n v="5662"/>
    <x v="1"/>
  </r>
  <r>
    <x v="21"/>
    <x v="2"/>
    <n v="5179"/>
    <x v="1"/>
  </r>
  <r>
    <x v="21"/>
    <x v="3"/>
    <n v="4077"/>
    <x v="1"/>
  </r>
  <r>
    <x v="21"/>
    <x v="4"/>
    <n v="3369"/>
    <x v="1"/>
  </r>
  <r>
    <x v="21"/>
    <x v="5"/>
    <n v="3056"/>
    <x v="1"/>
  </r>
  <r>
    <x v="21"/>
    <x v="6"/>
    <n v="3062"/>
    <x v="1"/>
  </r>
  <r>
    <x v="21"/>
    <x v="7"/>
    <n v="3057"/>
    <x v="1"/>
  </r>
  <r>
    <x v="21"/>
    <x v="8"/>
    <n v="3874"/>
    <x v="1"/>
  </r>
  <r>
    <x v="21"/>
    <x v="9"/>
    <n v="3422"/>
    <x v="1"/>
  </r>
  <r>
    <x v="21"/>
    <x v="10"/>
    <n v="3115"/>
    <x v="1"/>
  </r>
  <r>
    <x v="21"/>
    <x v="11"/>
    <n v="2718"/>
    <x v="1"/>
  </r>
  <r>
    <x v="21"/>
    <x v="12"/>
    <n v="2680"/>
    <x v="1"/>
  </r>
  <r>
    <x v="21"/>
    <x v="13"/>
    <n v="2581"/>
    <x v="1"/>
  </r>
  <r>
    <x v="21"/>
    <x v="14"/>
    <n v="1707"/>
    <x v="1"/>
  </r>
  <r>
    <x v="21"/>
    <x v="15"/>
    <n v="2655"/>
    <x v="1"/>
  </r>
  <r>
    <x v="21"/>
    <x v="16"/>
    <n v="3348"/>
    <x v="1"/>
  </r>
  <r>
    <x v="21"/>
    <x v="17"/>
    <n v="4370"/>
    <x v="1"/>
  </r>
  <r>
    <x v="21"/>
    <x v="18"/>
    <n v="5784"/>
    <x v="1"/>
  </r>
  <r>
    <x v="21"/>
    <x v="19"/>
    <n v="7157"/>
    <x v="1"/>
  </r>
  <r>
    <x v="25"/>
    <x v="0"/>
    <n v="7925"/>
    <x v="1"/>
  </r>
  <r>
    <x v="25"/>
    <x v="1"/>
    <n v="9109"/>
    <x v="1"/>
  </r>
  <r>
    <x v="25"/>
    <x v="2"/>
    <n v="8840"/>
    <x v="1"/>
  </r>
  <r>
    <x v="25"/>
    <x v="3"/>
    <n v="8292"/>
    <x v="1"/>
  </r>
  <r>
    <x v="25"/>
    <x v="4"/>
    <n v="7208"/>
    <x v="1"/>
  </r>
  <r>
    <x v="25"/>
    <x v="5"/>
    <n v="7266"/>
    <x v="1"/>
  </r>
  <r>
    <x v="25"/>
    <x v="6"/>
    <n v="5920"/>
    <x v="1"/>
  </r>
  <r>
    <x v="25"/>
    <x v="7"/>
    <n v="5550"/>
    <x v="1"/>
  </r>
  <r>
    <x v="25"/>
    <x v="8"/>
    <n v="5178"/>
    <x v="1"/>
  </r>
  <r>
    <x v="25"/>
    <x v="9"/>
    <n v="5735"/>
    <x v="1"/>
  </r>
  <r>
    <x v="25"/>
    <x v="10"/>
    <n v="5895"/>
    <x v="1"/>
  </r>
  <r>
    <x v="25"/>
    <x v="11"/>
    <n v="7451"/>
    <x v="1"/>
  </r>
  <r>
    <x v="25"/>
    <x v="12"/>
    <n v="8002"/>
    <x v="1"/>
  </r>
  <r>
    <x v="25"/>
    <x v="13"/>
    <n v="9510"/>
    <x v="1"/>
  </r>
  <r>
    <x v="25"/>
    <x v="14"/>
    <n v="11067"/>
    <x v="1"/>
  </r>
  <r>
    <x v="25"/>
    <x v="15"/>
    <n v="15224"/>
    <x v="1"/>
  </r>
  <r>
    <x v="25"/>
    <x v="16"/>
    <n v="18153"/>
    <x v="1"/>
  </r>
  <r>
    <x v="25"/>
    <x v="17"/>
    <n v="22155"/>
    <x v="1"/>
  </r>
  <r>
    <x v="25"/>
    <x v="18"/>
    <n v="21548"/>
    <x v="1"/>
  </r>
  <r>
    <x v="25"/>
    <x v="19"/>
    <n v="23578"/>
    <x v="1"/>
  </r>
  <r>
    <x v="26"/>
    <x v="0"/>
    <n v="0"/>
    <x v="1"/>
  </r>
  <r>
    <x v="26"/>
    <x v="1"/>
    <n v="0"/>
    <x v="1"/>
  </r>
  <r>
    <x v="26"/>
    <x v="2"/>
    <n v="0"/>
    <x v="1"/>
  </r>
  <r>
    <x v="26"/>
    <x v="3"/>
    <n v="0"/>
    <x v="1"/>
  </r>
  <r>
    <x v="26"/>
    <x v="4"/>
    <n v="0"/>
    <x v="1"/>
  </r>
  <r>
    <x v="26"/>
    <x v="5"/>
    <n v="0"/>
    <x v="1"/>
  </r>
  <r>
    <x v="26"/>
    <x v="6"/>
    <n v="0"/>
    <x v="1"/>
  </r>
  <r>
    <x v="26"/>
    <x v="7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27"/>
    <x v="0"/>
    <n v="368"/>
    <x v="1"/>
  </r>
  <r>
    <x v="27"/>
    <x v="1"/>
    <n v="368"/>
    <x v="1"/>
  </r>
  <r>
    <x v="27"/>
    <x v="2"/>
    <n v="612"/>
    <x v="1"/>
  </r>
  <r>
    <x v="27"/>
    <x v="3"/>
    <n v="998"/>
    <x v="1"/>
  </r>
  <r>
    <x v="27"/>
    <x v="4"/>
    <n v="7770"/>
    <x v="1"/>
  </r>
  <r>
    <x v="27"/>
    <x v="5"/>
    <n v="7798"/>
    <x v="1"/>
  </r>
  <r>
    <x v="27"/>
    <x v="6"/>
    <n v="2702"/>
    <x v="1"/>
  </r>
  <r>
    <x v="27"/>
    <x v="7"/>
    <n v="1417"/>
    <x v="1"/>
  </r>
  <r>
    <x v="27"/>
    <x v="8"/>
    <n v="2045"/>
    <x v="1"/>
  </r>
  <r>
    <x v="27"/>
    <x v="9"/>
    <n v="2007"/>
    <x v="1"/>
  </r>
  <r>
    <x v="27"/>
    <x v="10"/>
    <n v="1148"/>
    <x v="1"/>
  </r>
  <r>
    <x v="27"/>
    <x v="11"/>
    <n v="760"/>
    <x v="1"/>
  </r>
  <r>
    <x v="27"/>
    <x v="12"/>
    <n v="781"/>
    <x v="1"/>
  </r>
  <r>
    <x v="27"/>
    <x v="13"/>
    <n v="969"/>
    <x v="1"/>
  </r>
  <r>
    <x v="27"/>
    <x v="14"/>
    <n v="6218"/>
    <x v="1"/>
  </r>
  <r>
    <x v="27"/>
    <x v="15"/>
    <n v="5240"/>
    <x v="1"/>
  </r>
  <r>
    <x v="27"/>
    <x v="16"/>
    <n v="3640"/>
    <x v="1"/>
  </r>
  <r>
    <x v="27"/>
    <x v="17"/>
    <n v="3880"/>
    <x v="1"/>
  </r>
  <r>
    <x v="27"/>
    <x v="18"/>
    <n v="4819"/>
    <x v="1"/>
  </r>
  <r>
    <x v="27"/>
    <x v="19"/>
    <n v="4369"/>
    <x v="1"/>
  </r>
  <r>
    <x v="22"/>
    <x v="0"/>
    <n v="85170"/>
    <x v="1"/>
  </r>
  <r>
    <x v="22"/>
    <x v="1"/>
    <n v="78113"/>
    <x v="1"/>
  </r>
  <r>
    <x v="22"/>
    <x v="2"/>
    <n v="83882"/>
    <x v="1"/>
  </r>
  <r>
    <x v="22"/>
    <x v="3"/>
    <n v="77208"/>
    <x v="1"/>
  </r>
  <r>
    <x v="22"/>
    <x v="4"/>
    <n v="72156"/>
    <x v="1"/>
  </r>
  <r>
    <x v="22"/>
    <x v="5"/>
    <n v="65168"/>
    <x v="1"/>
  </r>
  <r>
    <x v="22"/>
    <x v="6"/>
    <n v="64712"/>
    <x v="1"/>
  </r>
  <r>
    <x v="22"/>
    <x v="7"/>
    <n v="63417"/>
    <x v="1"/>
  </r>
  <r>
    <x v="22"/>
    <x v="8"/>
    <n v="70915"/>
    <x v="1"/>
  </r>
  <r>
    <x v="22"/>
    <x v="9"/>
    <n v="70417"/>
    <x v="1"/>
  </r>
  <r>
    <x v="22"/>
    <x v="10"/>
    <n v="74618"/>
    <x v="1"/>
  </r>
  <r>
    <x v="22"/>
    <x v="11"/>
    <n v="80310"/>
    <x v="1"/>
  </r>
  <r>
    <x v="22"/>
    <x v="12"/>
    <n v="85264"/>
    <x v="1"/>
  </r>
  <r>
    <x v="22"/>
    <x v="13"/>
    <n v="95668"/>
    <x v="1"/>
  </r>
  <r>
    <x v="22"/>
    <x v="14"/>
    <n v="113171"/>
    <x v="1"/>
  </r>
  <r>
    <x v="22"/>
    <x v="15"/>
    <n v="144359"/>
    <x v="1"/>
  </r>
  <r>
    <x v="22"/>
    <x v="16"/>
    <n v="165980"/>
    <x v="1"/>
  </r>
  <r>
    <x v="22"/>
    <x v="17"/>
    <n v="181949"/>
    <x v="1"/>
  </r>
  <r>
    <x v="22"/>
    <x v="18"/>
    <n v="178690"/>
    <x v="1"/>
  </r>
  <r>
    <x v="22"/>
    <x v="19"/>
    <n v="188752"/>
    <x v="1"/>
  </r>
  <r>
    <x v="1"/>
    <x v="4"/>
    <n v="34445"/>
    <x v="2"/>
  </r>
  <r>
    <x v="1"/>
    <x v="5"/>
    <n v="30488"/>
    <x v="2"/>
  </r>
  <r>
    <x v="1"/>
    <x v="6"/>
    <n v="29298"/>
    <x v="2"/>
  </r>
  <r>
    <x v="1"/>
    <x v="7"/>
    <n v="26467"/>
    <x v="2"/>
  </r>
  <r>
    <x v="1"/>
    <x v="8"/>
    <n v="26790"/>
    <x v="2"/>
  </r>
  <r>
    <x v="1"/>
    <x v="9"/>
    <n v="28750"/>
    <x v="2"/>
  </r>
  <r>
    <x v="1"/>
    <x v="10"/>
    <n v="32206"/>
    <x v="2"/>
  </r>
  <r>
    <x v="1"/>
    <x v="11"/>
    <n v="36845"/>
    <x v="2"/>
  </r>
  <r>
    <x v="1"/>
    <x v="12"/>
    <n v="39316"/>
    <x v="2"/>
  </r>
  <r>
    <x v="1"/>
    <x v="13"/>
    <n v="45350"/>
    <x v="2"/>
  </r>
  <r>
    <x v="1"/>
    <x v="14"/>
    <n v="51360"/>
    <x v="2"/>
  </r>
  <r>
    <x v="1"/>
    <x v="15"/>
    <n v="62509"/>
    <x v="2"/>
  </r>
  <r>
    <x v="1"/>
    <x v="16"/>
    <n v="74522"/>
    <x v="2"/>
  </r>
  <r>
    <x v="1"/>
    <x v="17"/>
    <n v="80022"/>
    <x v="2"/>
  </r>
  <r>
    <x v="1"/>
    <x v="18"/>
    <n v="77124"/>
    <x v="2"/>
  </r>
  <r>
    <x v="1"/>
    <x v="19"/>
    <n v="78879"/>
    <x v="2"/>
  </r>
  <r>
    <x v="12"/>
    <x v="4"/>
    <n v="16062"/>
    <x v="2"/>
  </r>
  <r>
    <x v="12"/>
    <x v="5"/>
    <n v="13594"/>
    <x v="2"/>
  </r>
  <r>
    <x v="12"/>
    <x v="6"/>
    <n v="13274"/>
    <x v="2"/>
  </r>
  <r>
    <x v="12"/>
    <x v="7"/>
    <n v="11515"/>
    <x v="2"/>
  </r>
  <r>
    <x v="12"/>
    <x v="8"/>
    <n v="10704"/>
    <x v="2"/>
  </r>
  <r>
    <x v="12"/>
    <x v="9"/>
    <n v="9365"/>
    <x v="2"/>
  </r>
  <r>
    <x v="12"/>
    <x v="10"/>
    <n v="7904"/>
    <x v="2"/>
  </r>
  <r>
    <x v="12"/>
    <x v="11"/>
    <n v="6410"/>
    <x v="2"/>
  </r>
  <r>
    <x v="12"/>
    <x v="12"/>
    <n v="4548"/>
    <x v="2"/>
  </r>
  <r>
    <x v="12"/>
    <x v="13"/>
    <n v="3108"/>
    <x v="2"/>
  </r>
  <r>
    <x v="12"/>
    <x v="14"/>
    <n v="2324"/>
    <x v="2"/>
  </r>
  <r>
    <x v="12"/>
    <x v="15"/>
    <n v="2053"/>
    <x v="2"/>
  </r>
  <r>
    <x v="12"/>
    <x v="16"/>
    <n v="2785"/>
    <x v="2"/>
  </r>
  <r>
    <x v="12"/>
    <x v="17"/>
    <n v="2932"/>
    <x v="2"/>
  </r>
  <r>
    <x v="12"/>
    <x v="18"/>
    <n v="3247"/>
    <x v="2"/>
  </r>
  <r>
    <x v="12"/>
    <x v="19"/>
    <n v="3652"/>
    <x v="2"/>
  </r>
  <r>
    <x v="16"/>
    <x v="4"/>
    <n v="14816"/>
    <x v="2"/>
  </r>
  <r>
    <x v="16"/>
    <x v="5"/>
    <n v="10184"/>
    <x v="2"/>
  </r>
  <r>
    <x v="16"/>
    <x v="6"/>
    <n v="9597"/>
    <x v="2"/>
  </r>
  <r>
    <x v="16"/>
    <x v="7"/>
    <n v="7275"/>
    <x v="2"/>
  </r>
  <r>
    <x v="16"/>
    <x v="8"/>
    <n v="6161"/>
    <x v="2"/>
  </r>
  <r>
    <x v="16"/>
    <x v="9"/>
    <n v="5118"/>
    <x v="2"/>
  </r>
  <r>
    <x v="16"/>
    <x v="10"/>
    <n v="4731"/>
    <x v="2"/>
  </r>
  <r>
    <x v="16"/>
    <x v="11"/>
    <n v="3058"/>
    <x v="2"/>
  </r>
  <r>
    <x v="16"/>
    <x v="12"/>
    <n v="3521"/>
    <x v="2"/>
  </r>
  <r>
    <x v="16"/>
    <x v="13"/>
    <n v="2390"/>
    <x v="2"/>
  </r>
  <r>
    <x v="16"/>
    <x v="14"/>
    <n v="5580"/>
    <x v="2"/>
  </r>
  <r>
    <x v="16"/>
    <x v="15"/>
    <n v="7073"/>
    <x v="2"/>
  </r>
  <r>
    <x v="16"/>
    <x v="16"/>
    <n v="9270"/>
    <x v="2"/>
  </r>
  <r>
    <x v="16"/>
    <x v="17"/>
    <n v="9025"/>
    <x v="2"/>
  </r>
  <r>
    <x v="16"/>
    <x v="18"/>
    <n v="11086"/>
    <x v="2"/>
  </r>
  <r>
    <x v="16"/>
    <x v="19"/>
    <n v="10134"/>
    <x v="2"/>
  </r>
  <r>
    <x v="0"/>
    <x v="4"/>
    <n v="9243"/>
    <x v="2"/>
  </r>
  <r>
    <x v="0"/>
    <x v="5"/>
    <n v="10160"/>
    <x v="2"/>
  </r>
  <r>
    <x v="0"/>
    <x v="6"/>
    <n v="5250"/>
    <x v="2"/>
  </r>
  <r>
    <x v="0"/>
    <x v="7"/>
    <n v="5247"/>
    <x v="2"/>
  </r>
  <r>
    <x v="0"/>
    <x v="8"/>
    <n v="7485"/>
    <x v="2"/>
  </r>
  <r>
    <x v="0"/>
    <x v="9"/>
    <n v="6818"/>
    <x v="2"/>
  </r>
  <r>
    <x v="0"/>
    <x v="10"/>
    <n v="6182"/>
    <x v="2"/>
  </r>
  <r>
    <x v="0"/>
    <x v="11"/>
    <n v="5296"/>
    <x v="2"/>
  </r>
  <r>
    <x v="0"/>
    <x v="12"/>
    <n v="3586"/>
    <x v="2"/>
  </r>
  <r>
    <x v="0"/>
    <x v="13"/>
    <n v="3219"/>
    <x v="2"/>
  </r>
  <r>
    <x v="0"/>
    <x v="14"/>
    <n v="2734"/>
    <x v="2"/>
  </r>
  <r>
    <x v="0"/>
    <x v="15"/>
    <n v="4382"/>
    <x v="2"/>
  </r>
  <r>
    <x v="0"/>
    <x v="16"/>
    <n v="5210"/>
    <x v="2"/>
  </r>
  <r>
    <x v="0"/>
    <x v="17"/>
    <n v="5016"/>
    <x v="2"/>
  </r>
  <r>
    <x v="0"/>
    <x v="18"/>
    <n v="3951"/>
    <x v="2"/>
  </r>
  <r>
    <x v="0"/>
    <x v="19"/>
    <n v="3807"/>
    <x v="2"/>
  </r>
  <r>
    <x v="15"/>
    <x v="4"/>
    <n v="10412"/>
    <x v="2"/>
  </r>
  <r>
    <x v="15"/>
    <x v="5"/>
    <n v="9535"/>
    <x v="2"/>
  </r>
  <r>
    <x v="15"/>
    <x v="6"/>
    <n v="8676"/>
    <x v="2"/>
  </r>
  <r>
    <x v="15"/>
    <x v="7"/>
    <n v="9041"/>
    <x v="2"/>
  </r>
  <r>
    <x v="15"/>
    <x v="8"/>
    <n v="9112"/>
    <x v="2"/>
  </r>
  <r>
    <x v="15"/>
    <x v="9"/>
    <n v="10009"/>
    <x v="2"/>
  </r>
  <r>
    <x v="15"/>
    <x v="10"/>
    <n v="11698"/>
    <x v="2"/>
  </r>
  <r>
    <x v="15"/>
    <x v="11"/>
    <n v="11616"/>
    <x v="2"/>
  </r>
  <r>
    <x v="15"/>
    <x v="12"/>
    <n v="12305"/>
    <x v="2"/>
  </r>
  <r>
    <x v="15"/>
    <x v="13"/>
    <n v="17671"/>
    <x v="2"/>
  </r>
  <r>
    <x v="15"/>
    <x v="14"/>
    <n v="31460"/>
    <x v="2"/>
  </r>
  <r>
    <x v="15"/>
    <x v="15"/>
    <n v="41836"/>
    <x v="2"/>
  </r>
  <r>
    <x v="15"/>
    <x v="16"/>
    <n v="62072"/>
    <x v="2"/>
  </r>
  <r>
    <x v="15"/>
    <x v="17"/>
    <n v="64183"/>
    <x v="2"/>
  </r>
  <r>
    <x v="15"/>
    <x v="18"/>
    <n v="63140"/>
    <x v="2"/>
  </r>
  <r>
    <x v="15"/>
    <x v="19"/>
    <n v="60590"/>
    <x v="2"/>
  </r>
  <r>
    <x v="14"/>
    <x v="4"/>
    <n v="3715"/>
    <x v="2"/>
  </r>
  <r>
    <x v="14"/>
    <x v="5"/>
    <n v="3773"/>
    <x v="2"/>
  </r>
  <r>
    <x v="14"/>
    <x v="6"/>
    <n v="5079"/>
    <x v="2"/>
  </r>
  <r>
    <x v="14"/>
    <x v="7"/>
    <n v="3817"/>
    <x v="2"/>
  </r>
  <r>
    <x v="14"/>
    <x v="8"/>
    <n v="2693"/>
    <x v="2"/>
  </r>
  <r>
    <x v="14"/>
    <x v="9"/>
    <n v="2058"/>
    <x v="2"/>
  </r>
  <r>
    <x v="14"/>
    <x v="10"/>
    <n v="1514"/>
    <x v="2"/>
  </r>
  <r>
    <x v="14"/>
    <x v="11"/>
    <n v="1148"/>
    <x v="2"/>
  </r>
  <r>
    <x v="14"/>
    <x v="12"/>
    <n v="836"/>
    <x v="2"/>
  </r>
  <r>
    <x v="14"/>
    <x v="13"/>
    <n v="666"/>
    <x v="2"/>
  </r>
  <r>
    <x v="14"/>
    <x v="14"/>
    <n v="586"/>
    <x v="2"/>
  </r>
  <r>
    <x v="14"/>
    <x v="15"/>
    <n v="819"/>
    <x v="2"/>
  </r>
  <r>
    <x v="14"/>
    <x v="16"/>
    <n v="945"/>
    <x v="2"/>
  </r>
  <r>
    <x v="14"/>
    <x v="17"/>
    <n v="594"/>
    <x v="2"/>
  </r>
  <r>
    <x v="14"/>
    <x v="18"/>
    <n v="810"/>
    <x v="2"/>
  </r>
  <r>
    <x v="14"/>
    <x v="19"/>
    <n v="904"/>
    <x v="2"/>
  </r>
  <r>
    <x v="18"/>
    <x v="4"/>
    <n v="2761"/>
    <x v="2"/>
  </r>
  <r>
    <x v="18"/>
    <x v="5"/>
    <n v="3343"/>
    <x v="2"/>
  </r>
  <r>
    <x v="18"/>
    <x v="6"/>
    <n v="4078"/>
    <x v="2"/>
  </r>
  <r>
    <x v="18"/>
    <x v="7"/>
    <n v="3791"/>
    <x v="2"/>
  </r>
  <r>
    <x v="18"/>
    <x v="8"/>
    <n v="1466"/>
    <x v="2"/>
  </r>
  <r>
    <x v="18"/>
    <x v="9"/>
    <n v="1120"/>
    <x v="2"/>
  </r>
  <r>
    <x v="18"/>
    <x v="10"/>
    <n v="740"/>
    <x v="2"/>
  </r>
  <r>
    <x v="18"/>
    <x v="11"/>
    <n v="964"/>
    <x v="2"/>
  </r>
  <r>
    <x v="18"/>
    <x v="12"/>
    <n v="1055"/>
    <x v="2"/>
  </r>
  <r>
    <x v="18"/>
    <x v="13"/>
    <n v="1223"/>
    <x v="2"/>
  </r>
  <r>
    <x v="18"/>
    <x v="14"/>
    <n v="1705"/>
    <x v="2"/>
  </r>
  <r>
    <x v="18"/>
    <x v="15"/>
    <n v="3196"/>
    <x v="2"/>
  </r>
  <r>
    <x v="18"/>
    <x v="16"/>
    <n v="5447"/>
    <x v="2"/>
  </r>
  <r>
    <x v="18"/>
    <x v="17"/>
    <n v="4983"/>
    <x v="2"/>
  </r>
  <r>
    <x v="18"/>
    <x v="18"/>
    <n v="6004"/>
    <x v="2"/>
  </r>
  <r>
    <x v="18"/>
    <x v="19"/>
    <n v="6331"/>
    <x v="2"/>
  </r>
  <r>
    <x v="17"/>
    <x v="4"/>
    <n v="1179"/>
    <x v="2"/>
  </r>
  <r>
    <x v="17"/>
    <x v="5"/>
    <n v="692"/>
    <x v="2"/>
  </r>
  <r>
    <x v="17"/>
    <x v="6"/>
    <n v="494"/>
    <x v="2"/>
  </r>
  <r>
    <x v="17"/>
    <x v="7"/>
    <n v="548"/>
    <x v="2"/>
  </r>
  <r>
    <x v="17"/>
    <x v="8"/>
    <n v="617"/>
    <x v="2"/>
  </r>
  <r>
    <x v="17"/>
    <x v="9"/>
    <n v="438"/>
    <x v="2"/>
  </r>
  <r>
    <x v="17"/>
    <x v="10"/>
    <n v="345"/>
    <x v="2"/>
  </r>
  <r>
    <x v="17"/>
    <x v="11"/>
    <n v="271"/>
    <x v="2"/>
  </r>
  <r>
    <x v="17"/>
    <x v="12"/>
    <n v="267"/>
    <x v="2"/>
  </r>
  <r>
    <x v="17"/>
    <x v="13"/>
    <n v="446"/>
    <x v="2"/>
  </r>
  <r>
    <x v="17"/>
    <x v="14"/>
    <n v="2046"/>
    <x v="2"/>
  </r>
  <r>
    <x v="17"/>
    <x v="15"/>
    <n v="4016"/>
    <x v="2"/>
  </r>
  <r>
    <x v="17"/>
    <x v="16"/>
    <n v="7859"/>
    <x v="2"/>
  </r>
  <r>
    <x v="17"/>
    <x v="17"/>
    <n v="10131"/>
    <x v="2"/>
  </r>
  <r>
    <x v="17"/>
    <x v="18"/>
    <n v="13275"/>
    <x v="2"/>
  </r>
  <r>
    <x v="17"/>
    <x v="19"/>
    <n v="13584"/>
    <x v="2"/>
  </r>
  <r>
    <x v="13"/>
    <x v="4"/>
    <n v="3152"/>
    <x v="2"/>
  </r>
  <r>
    <x v="13"/>
    <x v="5"/>
    <n v="2482"/>
    <x v="2"/>
  </r>
  <r>
    <x v="13"/>
    <x v="6"/>
    <n v="2805"/>
    <x v="2"/>
  </r>
  <r>
    <x v="13"/>
    <x v="7"/>
    <n v="2061"/>
    <x v="2"/>
  </r>
  <r>
    <x v="13"/>
    <x v="8"/>
    <n v="2684"/>
    <x v="2"/>
  </r>
  <r>
    <x v="13"/>
    <x v="9"/>
    <n v="2260"/>
    <x v="2"/>
  </r>
  <r>
    <x v="13"/>
    <x v="10"/>
    <n v="1476"/>
    <x v="2"/>
  </r>
  <r>
    <x v="13"/>
    <x v="11"/>
    <n v="1133"/>
    <x v="2"/>
  </r>
  <r>
    <x v="13"/>
    <x v="12"/>
    <n v="1370"/>
    <x v="2"/>
  </r>
  <r>
    <x v="13"/>
    <x v="13"/>
    <n v="939"/>
    <x v="2"/>
  </r>
  <r>
    <x v="13"/>
    <x v="14"/>
    <n v="604"/>
    <x v="2"/>
  </r>
  <r>
    <x v="13"/>
    <x v="15"/>
    <n v="1106"/>
    <x v="2"/>
  </r>
  <r>
    <x v="13"/>
    <x v="16"/>
    <n v="2122"/>
    <x v="2"/>
  </r>
  <r>
    <x v="13"/>
    <x v="17"/>
    <n v="2303"/>
    <x v="2"/>
  </r>
  <r>
    <x v="13"/>
    <x v="18"/>
    <n v="3783"/>
    <x v="2"/>
  </r>
  <r>
    <x v="13"/>
    <x v="19"/>
    <n v="443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207"/>
    <x v="2"/>
  </r>
  <r>
    <x v="28"/>
    <x v="15"/>
    <n v="227"/>
    <x v="2"/>
  </r>
  <r>
    <x v="28"/>
    <x v="16"/>
    <n v="313"/>
    <x v="2"/>
  </r>
  <r>
    <x v="28"/>
    <x v="17"/>
    <n v="282"/>
    <x v="2"/>
  </r>
  <r>
    <x v="28"/>
    <x v="18"/>
    <n v="177"/>
    <x v="2"/>
  </r>
  <r>
    <x v="28"/>
    <x v="19"/>
    <n v="175"/>
    <x v="2"/>
  </r>
  <r>
    <x v="24"/>
    <x v="4"/>
    <n v="551"/>
    <x v="2"/>
  </r>
  <r>
    <x v="24"/>
    <x v="5"/>
    <n v="312"/>
    <x v="2"/>
  </r>
  <r>
    <x v="24"/>
    <x v="6"/>
    <n v="247"/>
    <x v="2"/>
  </r>
  <r>
    <x v="24"/>
    <x v="7"/>
    <n v="206"/>
    <x v="2"/>
  </r>
  <r>
    <x v="24"/>
    <x v="8"/>
    <n v="175"/>
    <x v="2"/>
  </r>
  <r>
    <x v="24"/>
    <x v="9"/>
    <n v="197"/>
    <x v="2"/>
  </r>
  <r>
    <x v="24"/>
    <x v="10"/>
    <n v="247"/>
    <x v="2"/>
  </r>
  <r>
    <x v="24"/>
    <x v="11"/>
    <n v="246"/>
    <x v="2"/>
  </r>
  <r>
    <x v="24"/>
    <x v="12"/>
    <n v="194"/>
    <x v="2"/>
  </r>
  <r>
    <x v="24"/>
    <x v="13"/>
    <n v="206"/>
    <x v="2"/>
  </r>
  <r>
    <x v="24"/>
    <x v="14"/>
    <n v="145"/>
    <x v="2"/>
  </r>
  <r>
    <x v="24"/>
    <x v="15"/>
    <n v="210"/>
    <x v="2"/>
  </r>
  <r>
    <x v="24"/>
    <x v="16"/>
    <n v="181"/>
    <x v="2"/>
  </r>
  <r>
    <x v="24"/>
    <x v="17"/>
    <n v="192"/>
    <x v="2"/>
  </r>
  <r>
    <x v="24"/>
    <x v="18"/>
    <n v="140"/>
    <x v="2"/>
  </r>
  <r>
    <x v="24"/>
    <x v="19"/>
    <n v="148"/>
    <x v="2"/>
  </r>
  <r>
    <x v="21"/>
    <x v="4"/>
    <n v="12449"/>
    <x v="2"/>
  </r>
  <r>
    <x v="21"/>
    <x v="5"/>
    <n v="11380"/>
    <x v="2"/>
  </r>
  <r>
    <x v="21"/>
    <x v="6"/>
    <n v="10359"/>
    <x v="2"/>
  </r>
  <r>
    <x v="21"/>
    <x v="7"/>
    <n v="9101"/>
    <x v="2"/>
  </r>
  <r>
    <x v="21"/>
    <x v="8"/>
    <n v="8044"/>
    <x v="2"/>
  </r>
  <r>
    <x v="21"/>
    <x v="9"/>
    <n v="6595"/>
    <x v="2"/>
  </r>
  <r>
    <x v="21"/>
    <x v="10"/>
    <n v="5621"/>
    <x v="2"/>
  </r>
  <r>
    <x v="21"/>
    <x v="11"/>
    <n v="5229"/>
    <x v="2"/>
  </r>
  <r>
    <x v="21"/>
    <x v="12"/>
    <n v="4464"/>
    <x v="2"/>
  </r>
  <r>
    <x v="21"/>
    <x v="13"/>
    <n v="4300"/>
    <x v="2"/>
  </r>
  <r>
    <x v="21"/>
    <x v="14"/>
    <n v="4321"/>
    <x v="2"/>
  </r>
  <r>
    <x v="21"/>
    <x v="15"/>
    <n v="4737"/>
    <x v="2"/>
  </r>
  <r>
    <x v="21"/>
    <x v="16"/>
    <n v="6727"/>
    <x v="2"/>
  </r>
  <r>
    <x v="21"/>
    <x v="17"/>
    <n v="6663"/>
    <x v="2"/>
  </r>
  <r>
    <x v="21"/>
    <x v="18"/>
    <n v="6030"/>
    <x v="2"/>
  </r>
  <r>
    <x v="21"/>
    <x v="19"/>
    <n v="5561"/>
    <x v="2"/>
  </r>
  <r>
    <x v="22"/>
    <x v="4"/>
    <n v="108785"/>
    <x v="2"/>
  </r>
  <r>
    <x v="22"/>
    <x v="5"/>
    <n v="95943"/>
    <x v="2"/>
  </r>
  <r>
    <x v="22"/>
    <x v="6"/>
    <n v="89157"/>
    <x v="2"/>
  </r>
  <r>
    <x v="22"/>
    <x v="7"/>
    <n v="79069"/>
    <x v="2"/>
  </r>
  <r>
    <x v="22"/>
    <x v="8"/>
    <n v="75931"/>
    <x v="2"/>
  </r>
  <r>
    <x v="22"/>
    <x v="9"/>
    <n v="72728"/>
    <x v="2"/>
  </r>
  <r>
    <x v="22"/>
    <x v="10"/>
    <n v="72664"/>
    <x v="2"/>
  </r>
  <r>
    <x v="22"/>
    <x v="11"/>
    <n v="72216"/>
    <x v="2"/>
  </r>
  <r>
    <x v="22"/>
    <x v="12"/>
    <n v="71462"/>
    <x v="2"/>
  </r>
  <r>
    <x v="22"/>
    <x v="13"/>
    <n v="79518"/>
    <x v="2"/>
  </r>
  <r>
    <x v="22"/>
    <x v="14"/>
    <n v="103072"/>
    <x v="2"/>
  </r>
  <r>
    <x v="22"/>
    <x v="15"/>
    <n v="132164"/>
    <x v="2"/>
  </r>
  <r>
    <x v="22"/>
    <x v="16"/>
    <n v="177453"/>
    <x v="2"/>
  </r>
  <r>
    <x v="22"/>
    <x v="17"/>
    <n v="186326"/>
    <x v="2"/>
  </r>
  <r>
    <x v="22"/>
    <x v="18"/>
    <n v="188767"/>
    <x v="2"/>
  </r>
  <r>
    <x v="22"/>
    <x v="19"/>
    <n v="188196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24507"/>
    <x v="0"/>
  </r>
  <r>
    <x v="1"/>
    <x v="1"/>
    <n v="28265"/>
    <x v="0"/>
  </r>
  <r>
    <x v="1"/>
    <x v="2"/>
    <n v="27778"/>
    <x v="0"/>
  </r>
  <r>
    <x v="1"/>
    <x v="3"/>
    <n v="27778"/>
    <x v="0"/>
  </r>
  <r>
    <x v="1"/>
    <x v="4"/>
    <n v="26973"/>
    <x v="0"/>
  </r>
  <r>
    <x v="1"/>
    <x v="5"/>
    <n v="29706"/>
    <x v="0"/>
  </r>
  <r>
    <x v="1"/>
    <x v="6"/>
    <n v="32004"/>
    <x v="0"/>
  </r>
  <r>
    <x v="1"/>
    <x v="7"/>
    <n v="37140"/>
    <x v="0"/>
  </r>
  <r>
    <x v="1"/>
    <x v="8"/>
    <n v="31416"/>
    <x v="0"/>
  </r>
  <r>
    <x v="1"/>
    <x v="9"/>
    <n v="26959"/>
    <x v="0"/>
  </r>
  <r>
    <x v="1"/>
    <x v="10"/>
    <n v="28473"/>
    <x v="0"/>
  </r>
  <r>
    <x v="1"/>
    <x v="11"/>
    <n v="25729"/>
    <x v="0"/>
  </r>
  <r>
    <x v="2"/>
    <x v="0"/>
    <n v="30293"/>
    <x v="0"/>
  </r>
  <r>
    <x v="2"/>
    <x v="1"/>
    <n v="28847"/>
    <x v="0"/>
  </r>
  <r>
    <x v="2"/>
    <x v="2"/>
    <n v="21767"/>
    <x v="0"/>
  </r>
  <r>
    <x v="2"/>
    <x v="3"/>
    <n v="21767"/>
    <x v="0"/>
  </r>
  <r>
    <x v="2"/>
    <x v="4"/>
    <n v="19498"/>
    <x v="0"/>
  </r>
  <r>
    <x v="2"/>
    <x v="5"/>
    <n v="20827"/>
    <x v="0"/>
  </r>
  <r>
    <x v="2"/>
    <x v="6"/>
    <n v="23047"/>
    <x v="0"/>
  </r>
  <r>
    <x v="2"/>
    <x v="7"/>
    <n v="25114"/>
    <x v="0"/>
  </r>
  <r>
    <x v="2"/>
    <x v="8"/>
    <n v="26349"/>
    <x v="0"/>
  </r>
  <r>
    <x v="2"/>
    <x v="9"/>
    <n v="32492"/>
    <x v="0"/>
  </r>
  <r>
    <x v="2"/>
    <x v="10"/>
    <n v="34201"/>
    <x v="0"/>
  </r>
  <r>
    <x v="2"/>
    <x v="11"/>
    <n v="41314"/>
    <x v="0"/>
  </r>
  <r>
    <x v="3"/>
    <x v="0"/>
    <n v="84076"/>
    <x v="0"/>
  </r>
  <r>
    <x v="3"/>
    <x v="1"/>
    <n v="85735"/>
    <x v="0"/>
  </r>
  <r>
    <x v="3"/>
    <x v="2"/>
    <n v="91482"/>
    <x v="0"/>
  </r>
  <r>
    <x v="3"/>
    <x v="3"/>
    <n v="91482"/>
    <x v="0"/>
  </r>
  <r>
    <x v="3"/>
    <x v="4"/>
    <n v="94243"/>
    <x v="0"/>
  </r>
  <r>
    <x v="3"/>
    <x v="5"/>
    <n v="109059"/>
    <x v="0"/>
  </r>
  <r>
    <x v="3"/>
    <x v="6"/>
    <n v="125922"/>
    <x v="0"/>
  </r>
  <r>
    <x v="3"/>
    <x v="7"/>
    <n v="140675"/>
    <x v="0"/>
  </r>
  <r>
    <x v="3"/>
    <x v="8"/>
    <n v="143428"/>
    <x v="0"/>
  </r>
  <r>
    <x v="3"/>
    <x v="9"/>
    <n v="144616"/>
    <x v="0"/>
  </r>
  <r>
    <x v="3"/>
    <x v="10"/>
    <n v="126717"/>
    <x v="0"/>
  </r>
  <r>
    <x v="3"/>
    <x v="11"/>
    <n v="148220"/>
    <x v="0"/>
  </r>
  <r>
    <x v="4"/>
    <x v="0"/>
    <n v="11512"/>
    <x v="0"/>
  </r>
  <r>
    <x v="4"/>
    <x v="1"/>
    <n v="11254"/>
    <x v="0"/>
  </r>
  <r>
    <x v="4"/>
    <x v="2"/>
    <n v="14123"/>
    <x v="0"/>
  </r>
  <r>
    <x v="4"/>
    <x v="3"/>
    <n v="14123"/>
    <x v="0"/>
  </r>
  <r>
    <x v="4"/>
    <x v="4"/>
    <n v="13626"/>
    <x v="0"/>
  </r>
  <r>
    <x v="4"/>
    <x v="5"/>
    <n v="13142"/>
    <x v="0"/>
  </r>
  <r>
    <x v="4"/>
    <x v="6"/>
    <n v="10374"/>
    <x v="0"/>
  </r>
  <r>
    <x v="4"/>
    <x v="7"/>
    <n v="0"/>
    <x v="0"/>
  </r>
  <r>
    <x v="4"/>
    <x v="8"/>
    <n v="12696"/>
    <x v="0"/>
  </r>
  <r>
    <x v="4"/>
    <x v="9"/>
    <n v="0"/>
    <x v="0"/>
  </r>
  <r>
    <x v="4"/>
    <x v="10"/>
    <n v="0"/>
    <x v="0"/>
  </r>
  <r>
    <x v="4"/>
    <x v="11"/>
    <n v="0"/>
    <x v="0"/>
  </r>
  <r>
    <x v="5"/>
    <x v="0"/>
    <n v="22067"/>
    <x v="0"/>
  </r>
  <r>
    <x v="5"/>
    <x v="1"/>
    <n v="27813"/>
    <x v="0"/>
  </r>
  <r>
    <x v="5"/>
    <x v="2"/>
    <n v="40186"/>
    <x v="0"/>
  </r>
  <r>
    <x v="5"/>
    <x v="3"/>
    <n v="40186"/>
    <x v="0"/>
  </r>
  <r>
    <x v="5"/>
    <x v="4"/>
    <n v="41159"/>
    <x v="0"/>
  </r>
  <r>
    <x v="5"/>
    <x v="5"/>
    <n v="47027"/>
    <x v="0"/>
  </r>
  <r>
    <x v="5"/>
    <x v="6"/>
    <n v="47193"/>
    <x v="0"/>
  </r>
  <r>
    <x v="5"/>
    <x v="7"/>
    <n v="53771"/>
    <x v="0"/>
  </r>
  <r>
    <x v="5"/>
    <x v="8"/>
    <n v="50084"/>
    <x v="0"/>
  </r>
  <r>
    <x v="5"/>
    <x v="9"/>
    <n v="56049"/>
    <x v="0"/>
  </r>
  <r>
    <x v="5"/>
    <x v="10"/>
    <n v="62480"/>
    <x v="0"/>
  </r>
  <r>
    <x v="5"/>
    <x v="11"/>
    <n v="67658"/>
    <x v="0"/>
  </r>
  <r>
    <x v="6"/>
    <x v="0"/>
    <n v="67427"/>
    <x v="0"/>
  </r>
  <r>
    <x v="6"/>
    <x v="1"/>
    <n v="68192"/>
    <x v="0"/>
  </r>
  <r>
    <x v="6"/>
    <x v="2"/>
    <n v="67291"/>
    <x v="0"/>
  </r>
  <r>
    <x v="6"/>
    <x v="3"/>
    <n v="67291"/>
    <x v="0"/>
  </r>
  <r>
    <x v="6"/>
    <x v="4"/>
    <n v="67991"/>
    <x v="0"/>
  </r>
  <r>
    <x v="6"/>
    <x v="5"/>
    <n v="65887"/>
    <x v="0"/>
  </r>
  <r>
    <x v="6"/>
    <x v="6"/>
    <n v="63537"/>
    <x v="0"/>
  </r>
  <r>
    <x v="6"/>
    <x v="7"/>
    <n v="68380"/>
    <x v="0"/>
  </r>
  <r>
    <x v="6"/>
    <x v="8"/>
    <n v="75108"/>
    <x v="0"/>
  </r>
  <r>
    <x v="6"/>
    <x v="9"/>
    <n v="81689"/>
    <x v="0"/>
  </r>
  <r>
    <x v="6"/>
    <x v="10"/>
    <n v="92260"/>
    <x v="0"/>
  </r>
  <r>
    <x v="6"/>
    <x v="11"/>
    <n v="9341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52905"/>
    <x v="0"/>
  </r>
  <r>
    <x v="7"/>
    <x v="10"/>
    <n v="51275"/>
    <x v="0"/>
  </r>
  <r>
    <x v="7"/>
    <x v="11"/>
    <n v="55111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17727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102718"/>
    <x v="0"/>
  </r>
  <r>
    <x v="9"/>
    <x v="1"/>
    <n v="117041"/>
    <x v="0"/>
  </r>
  <r>
    <x v="9"/>
    <x v="2"/>
    <n v="140298"/>
    <x v="0"/>
  </r>
  <r>
    <x v="9"/>
    <x v="3"/>
    <n v="140298"/>
    <x v="0"/>
  </r>
  <r>
    <x v="9"/>
    <x v="4"/>
    <n v="162310"/>
    <x v="0"/>
  </r>
  <r>
    <x v="9"/>
    <x v="5"/>
    <n v="170188"/>
    <x v="0"/>
  </r>
  <r>
    <x v="9"/>
    <x v="6"/>
    <n v="149031"/>
    <x v="0"/>
  </r>
  <r>
    <x v="9"/>
    <x v="7"/>
    <n v="137741"/>
    <x v="0"/>
  </r>
  <r>
    <x v="9"/>
    <x v="8"/>
    <n v="123907"/>
    <x v="0"/>
  </r>
  <r>
    <x v="9"/>
    <x v="9"/>
    <n v="115719"/>
    <x v="0"/>
  </r>
  <r>
    <x v="9"/>
    <x v="10"/>
    <n v="112165"/>
    <x v="0"/>
  </r>
  <r>
    <x v="9"/>
    <x v="11"/>
    <n v="115869"/>
    <x v="0"/>
  </r>
  <r>
    <x v="10"/>
    <x v="0"/>
    <n v="42222"/>
    <x v="0"/>
  </r>
  <r>
    <x v="10"/>
    <x v="1"/>
    <n v="39711"/>
    <x v="0"/>
  </r>
  <r>
    <x v="10"/>
    <x v="2"/>
    <n v="29702"/>
    <x v="0"/>
  </r>
  <r>
    <x v="10"/>
    <x v="3"/>
    <n v="29702"/>
    <x v="0"/>
  </r>
  <r>
    <x v="10"/>
    <x v="4"/>
    <n v="25753"/>
    <x v="0"/>
  </r>
  <r>
    <x v="10"/>
    <x v="5"/>
    <n v="27287"/>
    <x v="0"/>
  </r>
  <r>
    <x v="10"/>
    <x v="6"/>
    <n v="38684"/>
    <x v="0"/>
  </r>
  <r>
    <x v="10"/>
    <x v="7"/>
    <n v="50035"/>
    <x v="0"/>
  </r>
  <r>
    <x v="10"/>
    <x v="8"/>
    <n v="70864"/>
    <x v="0"/>
  </r>
  <r>
    <x v="10"/>
    <x v="9"/>
    <n v="130446"/>
    <x v="0"/>
  </r>
  <r>
    <x v="10"/>
    <x v="10"/>
    <n v="160657"/>
    <x v="0"/>
  </r>
  <r>
    <x v="10"/>
    <x v="11"/>
    <n v="198254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6037"/>
    <x v="0"/>
  </r>
  <r>
    <x v="12"/>
    <x v="1"/>
    <n v="214407"/>
    <x v="0"/>
  </r>
  <r>
    <x v="12"/>
    <x v="2"/>
    <n v="233659"/>
    <x v="0"/>
  </r>
  <r>
    <x v="12"/>
    <x v="3"/>
    <n v="233659"/>
    <x v="0"/>
  </r>
  <r>
    <x v="12"/>
    <x v="4"/>
    <n v="240618"/>
    <x v="0"/>
  </r>
  <r>
    <x v="12"/>
    <x v="5"/>
    <n v="237700"/>
    <x v="0"/>
  </r>
  <r>
    <x v="12"/>
    <x v="6"/>
    <n v="234451"/>
    <x v="0"/>
  </r>
  <r>
    <x v="12"/>
    <x v="7"/>
    <n v="248717"/>
    <x v="0"/>
  </r>
  <r>
    <x v="12"/>
    <x v="8"/>
    <n v="246140"/>
    <x v="0"/>
  </r>
  <r>
    <x v="12"/>
    <x v="9"/>
    <n v="247197"/>
    <x v="0"/>
  </r>
  <r>
    <x v="12"/>
    <x v="10"/>
    <n v="235514"/>
    <x v="0"/>
  </r>
  <r>
    <x v="12"/>
    <x v="11"/>
    <n v="243254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51816"/>
    <x v="0"/>
  </r>
  <r>
    <x v="14"/>
    <x v="1"/>
    <n v="43489"/>
    <x v="0"/>
  </r>
  <r>
    <x v="14"/>
    <x v="2"/>
    <n v="38541"/>
    <x v="0"/>
  </r>
  <r>
    <x v="14"/>
    <x v="3"/>
    <n v="38541"/>
    <x v="0"/>
  </r>
  <r>
    <x v="14"/>
    <x v="4"/>
    <n v="38375"/>
    <x v="0"/>
  </r>
  <r>
    <x v="14"/>
    <x v="5"/>
    <n v="40679"/>
    <x v="0"/>
  </r>
  <r>
    <x v="14"/>
    <x v="6"/>
    <n v="51533"/>
    <x v="0"/>
  </r>
  <r>
    <x v="14"/>
    <x v="7"/>
    <n v="53509"/>
    <x v="0"/>
  </r>
  <r>
    <x v="14"/>
    <x v="8"/>
    <n v="54119"/>
    <x v="0"/>
  </r>
  <r>
    <x v="14"/>
    <x v="9"/>
    <n v="72184"/>
    <x v="0"/>
  </r>
  <r>
    <x v="14"/>
    <x v="10"/>
    <n v="95554"/>
    <x v="0"/>
  </r>
  <r>
    <x v="14"/>
    <x v="11"/>
    <n v="117654"/>
    <x v="0"/>
  </r>
  <r>
    <x v="15"/>
    <x v="0"/>
    <n v="19275"/>
    <x v="0"/>
  </r>
  <r>
    <x v="15"/>
    <x v="1"/>
    <n v="21160"/>
    <x v="0"/>
  </r>
  <r>
    <x v="15"/>
    <x v="2"/>
    <n v="26695"/>
    <x v="0"/>
  </r>
  <r>
    <x v="15"/>
    <x v="3"/>
    <n v="26695"/>
    <x v="0"/>
  </r>
  <r>
    <x v="15"/>
    <x v="4"/>
    <n v="30928"/>
    <x v="0"/>
  </r>
  <r>
    <x v="15"/>
    <x v="5"/>
    <n v="36591"/>
    <x v="0"/>
  </r>
  <r>
    <x v="15"/>
    <x v="6"/>
    <n v="44363"/>
    <x v="0"/>
  </r>
  <r>
    <x v="15"/>
    <x v="7"/>
    <n v="60260"/>
    <x v="0"/>
  </r>
  <r>
    <x v="15"/>
    <x v="8"/>
    <n v="83216"/>
    <x v="0"/>
  </r>
  <r>
    <x v="15"/>
    <x v="9"/>
    <n v="75167"/>
    <x v="0"/>
  </r>
  <r>
    <x v="15"/>
    <x v="10"/>
    <n v="76678"/>
    <x v="0"/>
  </r>
  <r>
    <x v="15"/>
    <x v="11"/>
    <n v="82378"/>
    <x v="0"/>
  </r>
  <r>
    <x v="16"/>
    <x v="0"/>
    <n v="0"/>
    <x v="0"/>
  </r>
  <r>
    <x v="16"/>
    <x v="1"/>
    <n v="0"/>
    <x v="0"/>
  </r>
  <r>
    <x v="16"/>
    <x v="2"/>
    <n v="731522"/>
    <x v="0"/>
  </r>
  <r>
    <x v="16"/>
    <x v="3"/>
    <n v="731522"/>
    <x v="0"/>
  </r>
  <r>
    <x v="16"/>
    <x v="4"/>
    <n v="761474"/>
    <x v="0"/>
  </r>
  <r>
    <x v="16"/>
    <x v="5"/>
    <n v="798093"/>
    <x v="0"/>
  </r>
  <r>
    <x v="16"/>
    <x v="6"/>
    <n v="820139"/>
    <x v="0"/>
  </r>
  <r>
    <x v="16"/>
    <x v="7"/>
    <n v="893069"/>
    <x v="0"/>
  </r>
  <r>
    <x v="16"/>
    <x v="8"/>
    <n v="917327"/>
    <x v="0"/>
  </r>
  <r>
    <x v="16"/>
    <x v="9"/>
    <n v="1035423"/>
    <x v="0"/>
  </r>
  <r>
    <x v="16"/>
    <x v="10"/>
    <n v="1075974"/>
    <x v="0"/>
  </r>
  <r>
    <x v="16"/>
    <x v="11"/>
    <n v="1188851"/>
    <x v="0"/>
  </r>
  <r>
    <x v="17"/>
    <x v="0"/>
    <n v="0"/>
    <x v="0"/>
  </r>
  <r>
    <x v="17"/>
    <x v="1"/>
    <n v="0"/>
    <x v="0"/>
  </r>
  <r>
    <x v="17"/>
    <x v="2"/>
    <n v="361135"/>
    <x v="0"/>
  </r>
  <r>
    <x v="17"/>
    <x v="3"/>
    <n v="361135"/>
    <x v="0"/>
  </r>
  <r>
    <x v="17"/>
    <x v="4"/>
    <n v="391372"/>
    <x v="0"/>
  </r>
  <r>
    <x v="17"/>
    <x v="5"/>
    <n v="434588"/>
    <x v="0"/>
  </r>
  <r>
    <x v="17"/>
    <x v="6"/>
    <n v="458385"/>
    <x v="0"/>
  </r>
  <r>
    <x v="17"/>
    <x v="7"/>
    <n v="489899"/>
    <x v="0"/>
  </r>
  <r>
    <x v="17"/>
    <x v="8"/>
    <n v="525020"/>
    <x v="0"/>
  </r>
  <r>
    <x v="17"/>
    <x v="9"/>
    <n v="590280"/>
    <x v="0"/>
  </r>
  <r>
    <x v="17"/>
    <x v="10"/>
    <n v="663131"/>
    <x v="0"/>
  </r>
  <r>
    <x v="17"/>
    <x v="11"/>
    <n v="748404"/>
    <x v="0"/>
  </r>
  <r>
    <x v="18"/>
    <x v="0"/>
    <n v="0"/>
    <x v="0"/>
  </r>
  <r>
    <x v="18"/>
    <x v="1"/>
    <n v="0"/>
    <x v="0"/>
  </r>
  <r>
    <x v="18"/>
    <x v="2"/>
    <n v="11897"/>
    <x v="0"/>
  </r>
  <r>
    <x v="18"/>
    <x v="3"/>
    <n v="11897"/>
    <x v="0"/>
  </r>
  <r>
    <x v="18"/>
    <x v="4"/>
    <n v="13464"/>
    <x v="0"/>
  </r>
  <r>
    <x v="18"/>
    <x v="5"/>
    <n v="12675"/>
    <x v="0"/>
  </r>
  <r>
    <x v="18"/>
    <x v="6"/>
    <n v="20931"/>
    <x v="0"/>
  </r>
  <r>
    <x v="18"/>
    <x v="7"/>
    <n v="35233"/>
    <x v="0"/>
  </r>
  <r>
    <x v="18"/>
    <x v="8"/>
    <n v="71196"/>
    <x v="0"/>
  </r>
  <r>
    <x v="18"/>
    <x v="9"/>
    <n v="74669"/>
    <x v="0"/>
  </r>
  <r>
    <x v="18"/>
    <x v="10"/>
    <n v="56173"/>
    <x v="0"/>
  </r>
  <r>
    <x v="18"/>
    <x v="11"/>
    <n v="27193"/>
    <x v="0"/>
  </r>
  <r>
    <x v="19"/>
    <x v="0"/>
    <n v="641950"/>
    <x v="0"/>
  </r>
  <r>
    <x v="19"/>
    <x v="1"/>
    <n v="685914"/>
    <x v="0"/>
  </r>
  <r>
    <x v="19"/>
    <x v="2"/>
    <n v="1104554"/>
    <x v="0"/>
  </r>
  <r>
    <x v="19"/>
    <x v="3"/>
    <n v="1104554"/>
    <x v="0"/>
  </r>
  <r>
    <x v="19"/>
    <x v="4"/>
    <n v="1166310"/>
    <x v="0"/>
  </r>
  <r>
    <x v="19"/>
    <x v="5"/>
    <n v="1245356"/>
    <x v="0"/>
  </r>
  <r>
    <x v="19"/>
    <x v="6"/>
    <n v="1299455"/>
    <x v="0"/>
  </r>
  <r>
    <x v="19"/>
    <x v="7"/>
    <n v="1418201"/>
    <x v="0"/>
  </r>
  <r>
    <x v="19"/>
    <x v="8"/>
    <n v="1513543"/>
    <x v="0"/>
  </r>
  <r>
    <x v="19"/>
    <x v="9"/>
    <n v="1700372"/>
    <x v="0"/>
  </r>
  <r>
    <x v="19"/>
    <x v="10"/>
    <n v="1795278"/>
    <x v="0"/>
  </r>
  <r>
    <x v="19"/>
    <x v="11"/>
    <n v="1964448"/>
    <x v="0"/>
  </r>
  <r>
    <x v="1"/>
    <x v="2"/>
    <n v="81405"/>
    <x v="1"/>
  </r>
  <r>
    <x v="1"/>
    <x v="4"/>
    <n v="80941"/>
    <x v="1"/>
  </r>
  <r>
    <x v="1"/>
    <x v="5"/>
    <n v="91222"/>
    <x v="1"/>
  </r>
  <r>
    <x v="1"/>
    <x v="6"/>
    <n v="96949"/>
    <x v="1"/>
  </r>
  <r>
    <x v="1"/>
    <x v="7"/>
    <n v="106075"/>
    <x v="1"/>
  </r>
  <r>
    <x v="1"/>
    <x v="8"/>
    <n v="115682"/>
    <x v="1"/>
  </r>
  <r>
    <x v="1"/>
    <x v="9"/>
    <n v="120218"/>
    <x v="1"/>
  </r>
  <r>
    <x v="1"/>
    <x v="10"/>
    <n v="128243"/>
    <x v="1"/>
  </r>
  <r>
    <x v="1"/>
    <x v="11"/>
    <n v="128724"/>
    <x v="1"/>
  </r>
  <r>
    <x v="2"/>
    <x v="2"/>
    <n v="20132"/>
    <x v="1"/>
  </r>
  <r>
    <x v="2"/>
    <x v="4"/>
    <n v="19965"/>
    <x v="1"/>
  </r>
  <r>
    <x v="2"/>
    <x v="5"/>
    <n v="25572"/>
    <x v="1"/>
  </r>
  <r>
    <x v="2"/>
    <x v="6"/>
    <n v="25144"/>
    <x v="1"/>
  </r>
  <r>
    <x v="2"/>
    <x v="7"/>
    <n v="28219"/>
    <x v="1"/>
  </r>
  <r>
    <x v="2"/>
    <x v="8"/>
    <n v="30588"/>
    <x v="1"/>
  </r>
  <r>
    <x v="2"/>
    <x v="9"/>
    <n v="35654"/>
    <x v="1"/>
  </r>
  <r>
    <x v="2"/>
    <x v="10"/>
    <n v="46569"/>
    <x v="1"/>
  </r>
  <r>
    <x v="2"/>
    <x v="11"/>
    <n v="50769"/>
    <x v="1"/>
  </r>
  <r>
    <x v="3"/>
    <x v="2"/>
    <n v="147958"/>
    <x v="1"/>
  </r>
  <r>
    <x v="3"/>
    <x v="4"/>
    <n v="165570"/>
    <x v="1"/>
  </r>
  <r>
    <x v="3"/>
    <x v="5"/>
    <n v="188547"/>
    <x v="1"/>
  </r>
  <r>
    <x v="3"/>
    <x v="6"/>
    <n v="236931"/>
    <x v="1"/>
  </r>
  <r>
    <x v="3"/>
    <x v="7"/>
    <n v="249524"/>
    <x v="1"/>
  </r>
  <r>
    <x v="3"/>
    <x v="8"/>
    <n v="243983"/>
    <x v="1"/>
  </r>
  <r>
    <x v="3"/>
    <x v="9"/>
    <n v="244715"/>
    <x v="1"/>
  </r>
  <r>
    <x v="3"/>
    <x v="10"/>
    <n v="226944"/>
    <x v="1"/>
  </r>
  <r>
    <x v="3"/>
    <x v="11"/>
    <n v="242651"/>
    <x v="1"/>
  </r>
  <r>
    <x v="4"/>
    <x v="2"/>
    <n v="30014"/>
    <x v="1"/>
  </r>
  <r>
    <x v="4"/>
    <x v="4"/>
    <n v="31502"/>
    <x v="1"/>
  </r>
  <r>
    <x v="4"/>
    <x v="5"/>
    <n v="27728"/>
    <x v="1"/>
  </r>
  <r>
    <x v="4"/>
    <x v="6"/>
    <n v="31366"/>
    <x v="1"/>
  </r>
  <r>
    <x v="4"/>
    <x v="7"/>
    <n v="32263"/>
    <x v="1"/>
  </r>
  <r>
    <x v="4"/>
    <x v="8"/>
    <n v="26235"/>
    <x v="1"/>
  </r>
  <r>
    <x v="4"/>
    <x v="9"/>
    <n v="25327"/>
    <x v="1"/>
  </r>
  <r>
    <x v="4"/>
    <x v="10"/>
    <n v="24886"/>
    <x v="1"/>
  </r>
  <r>
    <x v="4"/>
    <x v="11"/>
    <n v="15629"/>
    <x v="1"/>
  </r>
  <r>
    <x v="5"/>
    <x v="2"/>
    <n v="39411"/>
    <x v="1"/>
  </r>
  <r>
    <x v="5"/>
    <x v="4"/>
    <n v="44916"/>
    <x v="1"/>
  </r>
  <r>
    <x v="5"/>
    <x v="5"/>
    <n v="53332"/>
    <x v="1"/>
  </r>
  <r>
    <x v="5"/>
    <x v="6"/>
    <n v="49785"/>
    <x v="1"/>
  </r>
  <r>
    <x v="5"/>
    <x v="7"/>
    <n v="53054"/>
    <x v="1"/>
  </r>
  <r>
    <x v="5"/>
    <x v="8"/>
    <n v="54000"/>
    <x v="1"/>
  </r>
  <r>
    <x v="5"/>
    <x v="9"/>
    <n v="63071"/>
    <x v="1"/>
  </r>
  <r>
    <x v="5"/>
    <x v="10"/>
    <n v="66678"/>
    <x v="1"/>
  </r>
  <r>
    <x v="5"/>
    <x v="11"/>
    <n v="75248"/>
    <x v="1"/>
  </r>
  <r>
    <x v="6"/>
    <x v="2"/>
    <n v="63936"/>
    <x v="1"/>
  </r>
  <r>
    <x v="6"/>
    <x v="4"/>
    <n v="61454"/>
    <x v="1"/>
  </r>
  <r>
    <x v="6"/>
    <x v="5"/>
    <n v="63867"/>
    <x v="1"/>
  </r>
  <r>
    <x v="6"/>
    <x v="6"/>
    <n v="65088"/>
    <x v="1"/>
  </r>
  <r>
    <x v="6"/>
    <x v="7"/>
    <n v="63745"/>
    <x v="1"/>
  </r>
  <r>
    <x v="6"/>
    <x v="8"/>
    <n v="72867"/>
    <x v="1"/>
  </r>
  <r>
    <x v="6"/>
    <x v="9"/>
    <n v="80626"/>
    <x v="1"/>
  </r>
  <r>
    <x v="6"/>
    <x v="10"/>
    <n v="79753"/>
    <x v="1"/>
  </r>
  <r>
    <x v="6"/>
    <x v="11"/>
    <n v="88782"/>
    <x v="1"/>
  </r>
  <r>
    <x v="7"/>
    <x v="2"/>
    <n v="18415"/>
    <x v="1"/>
  </r>
  <r>
    <x v="7"/>
    <x v="4"/>
    <n v="27480"/>
    <x v="1"/>
  </r>
  <r>
    <x v="7"/>
    <x v="5"/>
    <n v="32254"/>
    <x v="1"/>
  </r>
  <r>
    <x v="7"/>
    <x v="6"/>
    <n v="28988"/>
    <x v="1"/>
  </r>
  <r>
    <x v="7"/>
    <x v="7"/>
    <n v="46718"/>
    <x v="1"/>
  </r>
  <r>
    <x v="7"/>
    <x v="8"/>
    <n v="58564"/>
    <x v="1"/>
  </r>
  <r>
    <x v="7"/>
    <x v="9"/>
    <n v="61848"/>
    <x v="1"/>
  </r>
  <r>
    <x v="7"/>
    <x v="10"/>
    <n v="110836"/>
    <x v="1"/>
  </r>
  <r>
    <x v="7"/>
    <x v="11"/>
    <n v="99147"/>
    <x v="1"/>
  </r>
  <r>
    <x v="8"/>
    <x v="2"/>
    <n v="7586"/>
    <x v="1"/>
  </r>
  <r>
    <x v="8"/>
    <x v="4"/>
    <n v="12015"/>
    <x v="1"/>
  </r>
  <r>
    <x v="8"/>
    <x v="5"/>
    <n v="12521"/>
    <x v="1"/>
  </r>
  <r>
    <x v="8"/>
    <x v="6"/>
    <n v="14897"/>
    <x v="1"/>
  </r>
  <r>
    <x v="8"/>
    <x v="7"/>
    <n v="13913"/>
    <x v="1"/>
  </r>
  <r>
    <x v="8"/>
    <x v="8"/>
    <n v="12393"/>
    <x v="1"/>
  </r>
  <r>
    <x v="8"/>
    <x v="9"/>
    <n v="13461"/>
    <x v="1"/>
  </r>
  <r>
    <x v="8"/>
    <x v="10"/>
    <n v="15905"/>
    <x v="1"/>
  </r>
  <r>
    <x v="8"/>
    <x v="11"/>
    <n v="13308"/>
    <x v="1"/>
  </r>
  <r>
    <x v="9"/>
    <x v="2"/>
    <n v="123031"/>
    <x v="1"/>
  </r>
  <r>
    <x v="9"/>
    <x v="4"/>
    <n v="145202"/>
    <x v="1"/>
  </r>
  <r>
    <x v="9"/>
    <x v="5"/>
    <n v="154761"/>
    <x v="1"/>
  </r>
  <r>
    <x v="9"/>
    <x v="6"/>
    <n v="149983"/>
    <x v="1"/>
  </r>
  <r>
    <x v="9"/>
    <x v="7"/>
    <n v="164146"/>
    <x v="1"/>
  </r>
  <r>
    <x v="9"/>
    <x v="8"/>
    <n v="181659"/>
    <x v="1"/>
  </r>
  <r>
    <x v="9"/>
    <x v="9"/>
    <n v="200748"/>
    <x v="1"/>
  </r>
  <r>
    <x v="9"/>
    <x v="10"/>
    <n v="221161"/>
    <x v="1"/>
  </r>
  <r>
    <x v="9"/>
    <x v="11"/>
    <n v="233571"/>
    <x v="1"/>
  </r>
  <r>
    <x v="10"/>
    <x v="2"/>
    <n v="31551"/>
    <x v="1"/>
  </r>
  <r>
    <x v="10"/>
    <x v="4"/>
    <n v="32188"/>
    <x v="1"/>
  </r>
  <r>
    <x v="10"/>
    <x v="5"/>
    <n v="39802"/>
    <x v="1"/>
  </r>
  <r>
    <x v="10"/>
    <x v="6"/>
    <n v="54107"/>
    <x v="1"/>
  </r>
  <r>
    <x v="10"/>
    <x v="7"/>
    <n v="51503"/>
    <x v="1"/>
  </r>
  <r>
    <x v="10"/>
    <x v="8"/>
    <n v="52502"/>
    <x v="1"/>
  </r>
  <r>
    <x v="10"/>
    <x v="9"/>
    <n v="68210"/>
    <x v="1"/>
  </r>
  <r>
    <x v="10"/>
    <x v="10"/>
    <n v="61187"/>
    <x v="1"/>
  </r>
  <r>
    <x v="10"/>
    <x v="11"/>
    <n v="84653"/>
    <x v="1"/>
  </r>
  <r>
    <x v="12"/>
    <x v="2"/>
    <n v="208160"/>
    <x v="1"/>
  </r>
  <r>
    <x v="12"/>
    <x v="4"/>
    <n v="222573"/>
    <x v="1"/>
  </r>
  <r>
    <x v="12"/>
    <x v="5"/>
    <n v="244483"/>
    <x v="1"/>
  </r>
  <r>
    <x v="12"/>
    <x v="6"/>
    <n v="230875"/>
    <x v="1"/>
  </r>
  <r>
    <x v="12"/>
    <x v="7"/>
    <n v="233845"/>
    <x v="1"/>
  </r>
  <r>
    <x v="12"/>
    <x v="8"/>
    <n v="257157"/>
    <x v="1"/>
  </r>
  <r>
    <x v="12"/>
    <x v="9"/>
    <n v="295060"/>
    <x v="1"/>
  </r>
  <r>
    <x v="12"/>
    <x v="10"/>
    <n v="321246"/>
    <x v="1"/>
  </r>
  <r>
    <x v="12"/>
    <x v="11"/>
    <n v="361239"/>
    <x v="1"/>
  </r>
  <r>
    <x v="13"/>
    <x v="2"/>
    <n v="13056"/>
    <x v="1"/>
  </r>
  <r>
    <x v="13"/>
    <x v="4"/>
    <n v="15503"/>
    <x v="1"/>
  </r>
  <r>
    <x v="13"/>
    <x v="5"/>
    <n v="11233"/>
    <x v="1"/>
  </r>
  <r>
    <x v="13"/>
    <x v="6"/>
    <n v="12540"/>
    <x v="1"/>
  </r>
  <r>
    <x v="13"/>
    <x v="7"/>
    <n v="10506"/>
    <x v="1"/>
  </r>
  <r>
    <x v="13"/>
    <x v="8"/>
    <n v="9411"/>
    <x v="1"/>
  </r>
  <r>
    <x v="13"/>
    <x v="9"/>
    <n v="10374"/>
    <x v="1"/>
  </r>
  <r>
    <x v="13"/>
    <x v="10"/>
    <n v="8277"/>
    <x v="1"/>
  </r>
  <r>
    <x v="13"/>
    <x v="11"/>
    <n v="8039"/>
    <x v="1"/>
  </r>
  <r>
    <x v="14"/>
    <x v="2"/>
    <n v="98453"/>
    <x v="1"/>
  </r>
  <r>
    <x v="14"/>
    <x v="4"/>
    <n v="92611"/>
    <x v="1"/>
  </r>
  <r>
    <x v="14"/>
    <x v="5"/>
    <n v="105409"/>
    <x v="1"/>
  </r>
  <r>
    <x v="14"/>
    <x v="6"/>
    <n v="126971"/>
    <x v="1"/>
  </r>
  <r>
    <x v="14"/>
    <x v="7"/>
    <n v="142491"/>
    <x v="1"/>
  </r>
  <r>
    <x v="14"/>
    <x v="8"/>
    <n v="164557"/>
    <x v="1"/>
  </r>
  <r>
    <x v="14"/>
    <x v="9"/>
    <n v="204598"/>
    <x v="1"/>
  </r>
  <r>
    <x v="14"/>
    <x v="10"/>
    <n v="199841"/>
    <x v="1"/>
  </r>
  <r>
    <x v="14"/>
    <x v="11"/>
    <n v="232483"/>
    <x v="1"/>
  </r>
  <r>
    <x v="17"/>
    <x v="2"/>
    <n v="465576"/>
    <x v="1"/>
  </r>
  <r>
    <x v="17"/>
    <x v="4"/>
    <n v="605529"/>
    <x v="1"/>
  </r>
  <r>
    <x v="17"/>
    <x v="5"/>
    <n v="615686"/>
    <x v="1"/>
  </r>
  <r>
    <x v="17"/>
    <x v="6"/>
    <n v="654681"/>
    <x v="1"/>
  </r>
  <r>
    <x v="17"/>
    <x v="7"/>
    <n v="710411"/>
    <x v="1"/>
  </r>
  <r>
    <x v="17"/>
    <x v="8"/>
    <n v="728028"/>
    <x v="1"/>
  </r>
  <r>
    <x v="17"/>
    <x v="9"/>
    <n v="802598"/>
    <x v="1"/>
  </r>
  <r>
    <x v="17"/>
    <x v="10"/>
    <n v="900922"/>
    <x v="1"/>
  </r>
  <r>
    <x v="17"/>
    <x v="11"/>
    <n v="1019750"/>
    <x v="1"/>
  </r>
  <r>
    <x v="15"/>
    <x v="2"/>
    <n v="35926"/>
    <x v="1"/>
  </r>
  <r>
    <x v="15"/>
    <x v="4"/>
    <n v="16814"/>
    <x v="1"/>
  </r>
  <r>
    <x v="15"/>
    <x v="5"/>
    <n v="29866"/>
    <x v="1"/>
  </r>
  <r>
    <x v="15"/>
    <x v="6"/>
    <n v="34361"/>
    <x v="1"/>
  </r>
  <r>
    <x v="15"/>
    <x v="7"/>
    <n v="42923"/>
    <x v="1"/>
  </r>
  <r>
    <x v="15"/>
    <x v="8"/>
    <n v="40422"/>
    <x v="1"/>
  </r>
  <r>
    <x v="15"/>
    <x v="9"/>
    <n v="48202"/>
    <x v="1"/>
  </r>
  <r>
    <x v="15"/>
    <x v="10"/>
    <n v="49138"/>
    <x v="1"/>
  </r>
  <r>
    <x v="15"/>
    <x v="11"/>
    <n v="52301"/>
    <x v="1"/>
  </r>
  <r>
    <x v="19"/>
    <x v="2"/>
    <n v="1384610"/>
    <x v="1"/>
  </r>
  <r>
    <x v="19"/>
    <x v="4"/>
    <n v="1574263"/>
    <x v="1"/>
  </r>
  <r>
    <x v="19"/>
    <x v="5"/>
    <n v="1696283"/>
    <x v="1"/>
  </r>
  <r>
    <x v="19"/>
    <x v="6"/>
    <n v="1812666"/>
    <x v="1"/>
  </r>
  <r>
    <x v="19"/>
    <x v="7"/>
    <n v="1949336"/>
    <x v="1"/>
  </r>
  <r>
    <x v="19"/>
    <x v="8"/>
    <n v="2048048"/>
    <x v="1"/>
  </r>
  <r>
    <x v="19"/>
    <x v="9"/>
    <n v="2274710"/>
    <x v="1"/>
  </r>
  <r>
    <x v="19"/>
    <x v="10"/>
    <n v="2461586"/>
    <x v="1"/>
  </r>
  <r>
    <x v="19"/>
    <x v="11"/>
    <n v="2706294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507"/>
    <x v="2"/>
  </r>
  <r>
    <x v="8"/>
    <x v="13"/>
    <n v="637.29300000000001"/>
    <x v="2"/>
  </r>
  <r>
    <x v="8"/>
    <x v="14"/>
    <n v="598.70000000000005"/>
    <x v="2"/>
  </r>
  <r>
    <x v="8"/>
    <x v="15"/>
    <n v="951.7"/>
    <x v="2"/>
  </r>
  <r>
    <x v="8"/>
    <x v="16"/>
    <n v="590"/>
    <x v="2"/>
  </r>
  <r>
    <x v="8"/>
    <x v="17"/>
    <n v="872.98500000000001"/>
    <x v="2"/>
  </r>
  <r>
    <x v="8"/>
    <x v="18"/>
    <n v="829.00199999999995"/>
    <x v="2"/>
  </r>
  <r>
    <x v="8"/>
    <x v="19"/>
    <n v="820.79300000000001"/>
    <x v="2"/>
  </r>
  <r>
    <x v="8"/>
    <x v="0"/>
    <n v="1695.473"/>
    <x v="2"/>
  </r>
  <r>
    <x v="8"/>
    <x v="1"/>
    <n v="2035.4480000000001"/>
    <x v="2"/>
  </r>
  <r>
    <x v="8"/>
    <x v="2"/>
    <n v="1792"/>
    <x v="2"/>
  </r>
  <r>
    <x v="8"/>
    <x v="3"/>
    <n v="2561"/>
    <x v="2"/>
  </r>
  <r>
    <x v="8"/>
    <x v="4"/>
    <n v="2563"/>
    <x v="2"/>
  </r>
  <r>
    <x v="8"/>
    <x v="5"/>
    <n v="3732"/>
    <x v="2"/>
  </r>
  <r>
    <x v="8"/>
    <x v="6"/>
    <n v="5260"/>
    <x v="2"/>
  </r>
  <r>
    <x v="8"/>
    <x v="7"/>
    <n v="10289"/>
    <x v="2"/>
  </r>
  <r>
    <x v="8"/>
    <x v="8"/>
    <n v="14197"/>
    <x v="2"/>
  </r>
  <r>
    <x v="8"/>
    <x v="9"/>
    <n v="16991"/>
    <x v="2"/>
  </r>
  <r>
    <x v="8"/>
    <x v="10"/>
    <n v="16116"/>
    <x v="2"/>
  </r>
  <r>
    <x v="8"/>
    <x v="11"/>
    <n v="13212"/>
    <x v="2"/>
  </r>
  <r>
    <x v="1"/>
    <x v="12"/>
    <n v="2813"/>
    <x v="2"/>
  </r>
  <r>
    <x v="1"/>
    <x v="13"/>
    <n v="2594.0700000000002"/>
    <x v="2"/>
  </r>
  <r>
    <x v="1"/>
    <x v="14"/>
    <n v="2872.44"/>
    <x v="2"/>
  </r>
  <r>
    <x v="1"/>
    <x v="15"/>
    <n v="3328.05"/>
    <x v="2"/>
  </r>
  <r>
    <x v="1"/>
    <x v="16"/>
    <n v="3523.49"/>
    <x v="2"/>
  </r>
  <r>
    <x v="1"/>
    <x v="17"/>
    <n v="4461.3500000000004"/>
    <x v="2"/>
  </r>
  <r>
    <x v="1"/>
    <x v="18"/>
    <n v="4206.0749999999998"/>
    <x v="2"/>
  </r>
  <r>
    <x v="1"/>
    <x v="19"/>
    <n v="3506.9549999999999"/>
    <x v="2"/>
  </r>
  <r>
    <x v="1"/>
    <x v="0"/>
    <n v="6619.201"/>
    <x v="2"/>
  </r>
  <r>
    <x v="1"/>
    <x v="1"/>
    <n v="11009.291999999999"/>
    <x v="2"/>
  </r>
  <r>
    <x v="1"/>
    <x v="2"/>
    <n v="11620"/>
    <x v="2"/>
  </r>
  <r>
    <x v="1"/>
    <x v="3"/>
    <n v="14944"/>
    <x v="2"/>
  </r>
  <r>
    <x v="1"/>
    <x v="4"/>
    <n v="29808"/>
    <x v="2"/>
  </r>
  <r>
    <x v="1"/>
    <x v="5"/>
    <n v="32320"/>
    <x v="2"/>
  </r>
  <r>
    <x v="1"/>
    <x v="6"/>
    <n v="41340"/>
    <x v="2"/>
  </r>
  <r>
    <x v="1"/>
    <x v="7"/>
    <n v="56999"/>
    <x v="2"/>
  </r>
  <r>
    <x v="1"/>
    <x v="8"/>
    <n v="65599"/>
    <x v="2"/>
  </r>
  <r>
    <x v="1"/>
    <x v="9"/>
    <n v="65644"/>
    <x v="2"/>
  </r>
  <r>
    <x v="1"/>
    <x v="10"/>
    <n v="70216"/>
    <x v="2"/>
  </r>
  <r>
    <x v="1"/>
    <x v="11"/>
    <n v="73954"/>
    <x v="2"/>
  </r>
  <r>
    <x v="12"/>
    <x v="12"/>
    <n v="55249"/>
    <x v="2"/>
  </r>
  <r>
    <x v="12"/>
    <x v="13"/>
    <n v="62280.315000000002"/>
    <x v="2"/>
  </r>
  <r>
    <x v="12"/>
    <x v="14"/>
    <n v="53372.139000000003"/>
    <x v="2"/>
  </r>
  <r>
    <x v="12"/>
    <x v="15"/>
    <n v="56490.98"/>
    <x v="2"/>
  </r>
  <r>
    <x v="12"/>
    <x v="16"/>
    <n v="59974.269"/>
    <x v="2"/>
  </r>
  <r>
    <x v="12"/>
    <x v="17"/>
    <n v="71769.464999999997"/>
    <x v="2"/>
  </r>
  <r>
    <x v="12"/>
    <x v="18"/>
    <n v="83680.778000000006"/>
    <x v="2"/>
  </r>
  <r>
    <x v="12"/>
    <x v="19"/>
    <n v="99409.808999999994"/>
    <x v="2"/>
  </r>
  <r>
    <x v="12"/>
    <x v="0"/>
    <n v="134197.288"/>
    <x v="2"/>
  </r>
  <r>
    <x v="12"/>
    <x v="1"/>
    <n v="148652.22899999999"/>
    <x v="2"/>
  </r>
  <r>
    <x v="12"/>
    <x v="2"/>
    <n v="159620"/>
    <x v="2"/>
  </r>
  <r>
    <x v="12"/>
    <x v="3"/>
    <n v="143536"/>
    <x v="2"/>
  </r>
  <r>
    <x v="12"/>
    <x v="4"/>
    <n v="131696"/>
    <x v="2"/>
  </r>
  <r>
    <x v="12"/>
    <x v="5"/>
    <n v="132839"/>
    <x v="2"/>
  </r>
  <r>
    <x v="12"/>
    <x v="6"/>
    <n v="142876"/>
    <x v="2"/>
  </r>
  <r>
    <x v="12"/>
    <x v="7"/>
    <n v="176592"/>
    <x v="2"/>
  </r>
  <r>
    <x v="12"/>
    <x v="8"/>
    <n v="161075"/>
    <x v="2"/>
  </r>
  <r>
    <x v="12"/>
    <x v="9"/>
    <n v="167376"/>
    <x v="2"/>
  </r>
  <r>
    <x v="12"/>
    <x v="10"/>
    <n v="172255"/>
    <x v="2"/>
  </r>
  <r>
    <x v="12"/>
    <x v="11"/>
    <n v="170267"/>
    <x v="2"/>
  </r>
  <r>
    <x v="20"/>
    <x v="12"/>
    <n v="7833"/>
    <x v="2"/>
  </r>
  <r>
    <x v="20"/>
    <x v="13"/>
    <n v="9127.5969999999998"/>
    <x v="2"/>
  </r>
  <r>
    <x v="20"/>
    <x v="14"/>
    <n v="11786.383"/>
    <x v="2"/>
  </r>
  <r>
    <x v="20"/>
    <x v="15"/>
    <n v="11094.888000000001"/>
    <x v="2"/>
  </r>
  <r>
    <x v="20"/>
    <x v="16"/>
    <n v="8000.99"/>
    <x v="2"/>
  </r>
  <r>
    <x v="20"/>
    <x v="17"/>
    <n v="9236.4689999999991"/>
    <x v="2"/>
  </r>
  <r>
    <x v="20"/>
    <x v="18"/>
    <n v="12574.11"/>
    <x v="2"/>
  </r>
  <r>
    <x v="20"/>
    <x v="19"/>
    <n v="11987.457"/>
    <x v="2"/>
  </r>
  <r>
    <x v="20"/>
    <x v="0"/>
    <n v="14643.938"/>
    <x v="2"/>
  </r>
  <r>
    <x v="20"/>
    <x v="1"/>
    <n v="15489.687"/>
    <x v="2"/>
  </r>
  <r>
    <x v="20"/>
    <x v="2"/>
    <n v="13472"/>
    <x v="2"/>
  </r>
  <r>
    <x v="20"/>
    <x v="3"/>
    <n v="9686"/>
    <x v="2"/>
  </r>
  <r>
    <x v="20"/>
    <x v="4"/>
    <n v="9371"/>
    <x v="2"/>
  </r>
  <r>
    <x v="20"/>
    <x v="5"/>
    <n v="8186"/>
    <x v="2"/>
  </r>
  <r>
    <x v="20"/>
    <x v="6"/>
    <n v="8874"/>
    <x v="2"/>
  </r>
  <r>
    <x v="20"/>
    <x v="7"/>
    <n v="13895"/>
    <x v="2"/>
  </r>
  <r>
    <x v="20"/>
    <x v="8"/>
    <n v="16472"/>
    <x v="2"/>
  </r>
  <r>
    <x v="20"/>
    <x v="9"/>
    <n v="25440"/>
    <x v="2"/>
  </r>
  <r>
    <x v="20"/>
    <x v="10"/>
    <n v="36671"/>
    <x v="2"/>
  </r>
  <r>
    <x v="20"/>
    <x v="11"/>
    <n v="34732"/>
    <x v="2"/>
  </r>
  <r>
    <x v="6"/>
    <x v="12"/>
    <n v="12497"/>
    <x v="2"/>
  </r>
  <r>
    <x v="6"/>
    <x v="13"/>
    <n v="12670.67"/>
    <x v="2"/>
  </r>
  <r>
    <x v="6"/>
    <x v="14"/>
    <n v="12516.879000000001"/>
    <x v="2"/>
  </r>
  <r>
    <x v="6"/>
    <x v="15"/>
    <n v="15479.214"/>
    <x v="2"/>
  </r>
  <r>
    <x v="6"/>
    <x v="16"/>
    <n v="17405.39"/>
    <x v="2"/>
  </r>
  <r>
    <x v="6"/>
    <x v="17"/>
    <n v="20108.522000000001"/>
    <x v="2"/>
  </r>
  <r>
    <x v="6"/>
    <x v="18"/>
    <n v="20287.842000000001"/>
    <x v="2"/>
  </r>
  <r>
    <x v="6"/>
    <x v="19"/>
    <n v="19635.187999999998"/>
    <x v="2"/>
  </r>
  <r>
    <x v="6"/>
    <x v="0"/>
    <n v="29259.437999999998"/>
    <x v="2"/>
  </r>
  <r>
    <x v="6"/>
    <x v="1"/>
    <n v="29879.169000000002"/>
    <x v="2"/>
  </r>
  <r>
    <x v="6"/>
    <x v="2"/>
    <n v="30308"/>
    <x v="2"/>
  </r>
  <r>
    <x v="6"/>
    <x v="3"/>
    <n v="28634"/>
    <x v="2"/>
  </r>
  <r>
    <x v="6"/>
    <x v="4"/>
    <n v="25292"/>
    <x v="2"/>
  </r>
  <r>
    <x v="6"/>
    <x v="5"/>
    <n v="25926"/>
    <x v="2"/>
  </r>
  <r>
    <x v="6"/>
    <x v="6"/>
    <n v="25491"/>
    <x v="2"/>
  </r>
  <r>
    <x v="6"/>
    <x v="7"/>
    <n v="27275"/>
    <x v="2"/>
  </r>
  <r>
    <x v="6"/>
    <x v="8"/>
    <n v="29037"/>
    <x v="2"/>
  </r>
  <r>
    <x v="6"/>
    <x v="9"/>
    <n v="40042"/>
    <x v="2"/>
  </r>
  <r>
    <x v="6"/>
    <x v="10"/>
    <n v="51947"/>
    <x v="2"/>
  </r>
  <r>
    <x v="6"/>
    <x v="11"/>
    <n v="56309"/>
    <x v="2"/>
  </r>
  <r>
    <x v="21"/>
    <x v="12"/>
    <n v="26282"/>
    <x v="2"/>
  </r>
  <r>
    <x v="21"/>
    <x v="13"/>
    <n v="31936"/>
    <x v="2"/>
  </r>
  <r>
    <x v="21"/>
    <x v="14"/>
    <n v="23618.771000000001"/>
    <x v="2"/>
  </r>
  <r>
    <x v="21"/>
    <x v="15"/>
    <n v="26260.552"/>
    <x v="2"/>
  </r>
  <r>
    <x v="21"/>
    <x v="16"/>
    <n v="36069.930999999997"/>
    <x v="2"/>
  </r>
  <r>
    <x v="21"/>
    <x v="17"/>
    <n v="44630.021000000001"/>
    <x v="2"/>
  </r>
  <r>
    <x v="21"/>
    <x v="18"/>
    <n v="55196"/>
    <x v="2"/>
  </r>
  <r>
    <x v="21"/>
    <x v="19"/>
    <n v="72670"/>
    <x v="2"/>
  </r>
  <r>
    <x v="21"/>
    <x v="0"/>
    <n v="106970"/>
    <x v="2"/>
  </r>
  <r>
    <x v="21"/>
    <x v="1"/>
    <n v="122815"/>
    <x v="2"/>
  </r>
  <r>
    <x v="21"/>
    <x v="2"/>
    <n v="138810"/>
    <x v="2"/>
  </r>
  <r>
    <x v="21"/>
    <x v="3"/>
    <n v="127596"/>
    <x v="2"/>
  </r>
  <r>
    <x v="21"/>
    <x v="4"/>
    <n v="125549"/>
    <x v="2"/>
  </r>
  <r>
    <x v="21"/>
    <x v="5"/>
    <n v="142317"/>
    <x v="2"/>
  </r>
  <r>
    <x v="21"/>
    <x v="6"/>
    <n v="151532"/>
    <x v="2"/>
  </r>
  <r>
    <x v="21"/>
    <x v="7"/>
    <n v="167599"/>
    <x v="2"/>
  </r>
  <r>
    <x v="21"/>
    <x v="8"/>
    <n v="150909"/>
    <x v="2"/>
  </r>
  <r>
    <x v="21"/>
    <x v="9"/>
    <n v="151120"/>
    <x v="2"/>
  </r>
  <r>
    <x v="21"/>
    <x v="10"/>
    <n v="148598"/>
    <x v="2"/>
  </r>
  <r>
    <x v="21"/>
    <x v="11"/>
    <n v="138592"/>
    <x v="2"/>
  </r>
  <r>
    <x v="3"/>
    <x v="12"/>
    <n v="14411"/>
    <x v="2"/>
  </r>
  <r>
    <x v="3"/>
    <x v="13"/>
    <n v="16700.837"/>
    <x v="2"/>
  </r>
  <r>
    <x v="3"/>
    <x v="14"/>
    <n v="15877.985000000001"/>
    <x v="2"/>
  </r>
  <r>
    <x v="3"/>
    <x v="15"/>
    <n v="17160.741000000002"/>
    <x v="2"/>
  </r>
  <r>
    <x v="3"/>
    <x v="16"/>
    <n v="23254.620999999999"/>
    <x v="2"/>
  </r>
  <r>
    <x v="3"/>
    <x v="17"/>
    <n v="24274.011999999999"/>
    <x v="2"/>
  </r>
  <r>
    <x v="3"/>
    <x v="18"/>
    <n v="22527.322"/>
    <x v="2"/>
  </r>
  <r>
    <x v="3"/>
    <x v="19"/>
    <n v="25027.905999999999"/>
    <x v="2"/>
  </r>
  <r>
    <x v="3"/>
    <x v="0"/>
    <n v="36632.582000000002"/>
    <x v="2"/>
  </r>
  <r>
    <x v="3"/>
    <x v="1"/>
    <n v="39486.512000000002"/>
    <x v="2"/>
  </r>
  <r>
    <x v="3"/>
    <x v="2"/>
    <n v="42273"/>
    <x v="2"/>
  </r>
  <r>
    <x v="3"/>
    <x v="3"/>
    <n v="63152"/>
    <x v="2"/>
  </r>
  <r>
    <x v="3"/>
    <x v="4"/>
    <n v="80894"/>
    <x v="2"/>
  </r>
  <r>
    <x v="3"/>
    <x v="5"/>
    <n v="95995"/>
    <x v="2"/>
  </r>
  <r>
    <x v="3"/>
    <x v="6"/>
    <n v="98855"/>
    <x v="2"/>
  </r>
  <r>
    <x v="3"/>
    <x v="7"/>
    <n v="119748"/>
    <x v="2"/>
  </r>
  <r>
    <x v="3"/>
    <x v="8"/>
    <n v="132735"/>
    <x v="2"/>
  </r>
  <r>
    <x v="3"/>
    <x v="9"/>
    <n v="146306"/>
    <x v="2"/>
  </r>
  <r>
    <x v="3"/>
    <x v="10"/>
    <n v="146734"/>
    <x v="2"/>
  </r>
  <r>
    <x v="3"/>
    <x v="11"/>
    <n v="158815"/>
    <x v="2"/>
  </r>
  <r>
    <x v="22"/>
    <x v="12"/>
    <n v="29969"/>
    <x v="2"/>
  </r>
  <r>
    <x v="22"/>
    <x v="13"/>
    <n v="29667"/>
    <x v="2"/>
  </r>
  <r>
    <x v="22"/>
    <x v="14"/>
    <n v="35628.222000000002"/>
    <x v="2"/>
  </r>
  <r>
    <x v="22"/>
    <x v="15"/>
    <n v="45833.383000000002"/>
    <x v="2"/>
  </r>
  <r>
    <x v="22"/>
    <x v="16"/>
    <n v="52516.680999999997"/>
    <x v="2"/>
  </r>
  <r>
    <x v="22"/>
    <x v="17"/>
    <n v="51556.569000000003"/>
    <x v="2"/>
  </r>
  <r>
    <x v="22"/>
    <x v="18"/>
    <n v="48328"/>
    <x v="2"/>
  </r>
  <r>
    <x v="22"/>
    <x v="19"/>
    <n v="43486"/>
    <x v="2"/>
  </r>
  <r>
    <x v="22"/>
    <x v="0"/>
    <n v="51689"/>
    <x v="2"/>
  </r>
  <r>
    <x v="22"/>
    <x v="1"/>
    <n v="47802"/>
    <x v="2"/>
  </r>
  <r>
    <x v="22"/>
    <x v="2"/>
    <n v="46247"/>
    <x v="2"/>
  </r>
  <r>
    <x v="22"/>
    <x v="3"/>
    <n v="46274"/>
    <x v="2"/>
  </r>
  <r>
    <x v="22"/>
    <x v="4"/>
    <n v="47007"/>
    <x v="2"/>
  </r>
  <r>
    <x v="22"/>
    <x v="5"/>
    <n v="54427"/>
    <x v="2"/>
  </r>
  <r>
    <x v="22"/>
    <x v="6"/>
    <n v="64894"/>
    <x v="2"/>
  </r>
  <r>
    <x v="22"/>
    <x v="7"/>
    <n v="79210"/>
    <x v="2"/>
  </r>
  <r>
    <x v="22"/>
    <x v="8"/>
    <n v="86415"/>
    <x v="2"/>
  </r>
  <r>
    <x v="22"/>
    <x v="9"/>
    <n v="125192"/>
    <x v="2"/>
  </r>
  <r>
    <x v="22"/>
    <x v="10"/>
    <n v="153018"/>
    <x v="2"/>
  </r>
  <r>
    <x v="22"/>
    <x v="11"/>
    <n v="164249"/>
    <x v="2"/>
  </r>
  <r>
    <x v="5"/>
    <x v="12"/>
    <n v="7340"/>
    <x v="2"/>
  </r>
  <r>
    <x v="5"/>
    <x v="13"/>
    <n v="10250.204"/>
    <x v="2"/>
  </r>
  <r>
    <x v="5"/>
    <x v="14"/>
    <n v="10176.996999999999"/>
    <x v="2"/>
  </r>
  <r>
    <x v="5"/>
    <x v="15"/>
    <n v="11902.895"/>
    <x v="2"/>
  </r>
  <r>
    <x v="5"/>
    <x v="16"/>
    <n v="13405.329"/>
    <x v="2"/>
  </r>
  <r>
    <x v="5"/>
    <x v="17"/>
    <n v="15374.938"/>
    <x v="2"/>
  </r>
  <r>
    <x v="5"/>
    <x v="18"/>
    <n v="18277.063999999998"/>
    <x v="2"/>
  </r>
  <r>
    <x v="5"/>
    <x v="19"/>
    <n v="20161.053"/>
    <x v="2"/>
  </r>
  <r>
    <x v="5"/>
    <x v="0"/>
    <n v="27569.898000000001"/>
    <x v="2"/>
  </r>
  <r>
    <x v="5"/>
    <x v="1"/>
    <n v="28017.056"/>
    <x v="2"/>
  </r>
  <r>
    <x v="5"/>
    <x v="2"/>
    <n v="34452"/>
    <x v="2"/>
  </r>
  <r>
    <x v="5"/>
    <x v="3"/>
    <n v="37636"/>
    <x v="2"/>
  </r>
  <r>
    <x v="5"/>
    <x v="4"/>
    <n v="33432"/>
    <x v="2"/>
  </r>
  <r>
    <x v="5"/>
    <x v="5"/>
    <n v="39015"/>
    <x v="2"/>
  </r>
  <r>
    <x v="5"/>
    <x v="6"/>
    <n v="43576"/>
    <x v="2"/>
  </r>
  <r>
    <x v="5"/>
    <x v="7"/>
    <n v="51431"/>
    <x v="2"/>
  </r>
  <r>
    <x v="5"/>
    <x v="8"/>
    <n v="50420"/>
    <x v="2"/>
  </r>
  <r>
    <x v="5"/>
    <x v="9"/>
    <n v="56404"/>
    <x v="2"/>
  </r>
  <r>
    <x v="5"/>
    <x v="10"/>
    <n v="59299"/>
    <x v="2"/>
  </r>
  <r>
    <x v="5"/>
    <x v="11"/>
    <n v="56428"/>
    <x v="2"/>
  </r>
  <r>
    <x v="18"/>
    <x v="12"/>
    <n v="0"/>
    <x v="2"/>
  </r>
  <r>
    <x v="18"/>
    <x v="13"/>
    <n v="0"/>
    <x v="2"/>
  </r>
  <r>
    <x v="18"/>
    <x v="14"/>
    <n v="42217.821000000004"/>
    <x v="2"/>
  </r>
  <r>
    <x v="18"/>
    <x v="15"/>
    <n v="68491.282999999996"/>
    <x v="2"/>
  </r>
  <r>
    <x v="18"/>
    <x v="16"/>
    <n v="45285.527999999998"/>
    <x v="2"/>
  </r>
  <r>
    <x v="18"/>
    <x v="17"/>
    <n v="20347.519"/>
    <x v="2"/>
  </r>
  <r>
    <x v="18"/>
    <x v="18"/>
    <n v="18646.560000000001"/>
    <x v="2"/>
  </r>
  <r>
    <x v="18"/>
    <x v="19"/>
    <n v="16517.577000000001"/>
    <x v="2"/>
  </r>
  <r>
    <x v="18"/>
    <x v="0"/>
    <n v="17682.901999999998"/>
    <x v="2"/>
  </r>
  <r>
    <x v="18"/>
    <x v="1"/>
    <n v="35663.834999999999"/>
    <x v="2"/>
  </r>
  <r>
    <x v="18"/>
    <x v="2"/>
    <n v="231776"/>
    <x v="2"/>
  </r>
  <r>
    <x v="18"/>
    <x v="3"/>
    <n v="303572"/>
    <x v="2"/>
  </r>
  <r>
    <x v="18"/>
    <x v="4"/>
    <n v="12338"/>
    <x v="2"/>
  </r>
  <r>
    <x v="18"/>
    <x v="5"/>
    <n v="16529"/>
    <x v="2"/>
  </r>
  <r>
    <x v="18"/>
    <x v="6"/>
    <n v="12413"/>
    <x v="2"/>
  </r>
  <r>
    <x v="18"/>
    <x v="7"/>
    <n v="14232"/>
    <x v="2"/>
  </r>
  <r>
    <x v="18"/>
    <x v="8"/>
    <n v="13665"/>
    <x v="2"/>
  </r>
  <r>
    <x v="18"/>
    <x v="9"/>
    <n v="39906"/>
    <x v="2"/>
  </r>
  <r>
    <x v="18"/>
    <x v="10"/>
    <n v="14846"/>
    <x v="2"/>
  </r>
  <r>
    <x v="18"/>
    <x v="11"/>
    <n v="4596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325650"/>
    <x v="2"/>
  </r>
  <r>
    <x v="17"/>
    <x v="5"/>
    <n v="353899"/>
    <x v="2"/>
  </r>
  <r>
    <x v="17"/>
    <x v="6"/>
    <n v="384995"/>
    <x v="2"/>
  </r>
  <r>
    <x v="17"/>
    <x v="7"/>
    <n v="419264"/>
    <x v="2"/>
  </r>
  <r>
    <x v="17"/>
    <x v="8"/>
    <n v="441142"/>
    <x v="2"/>
  </r>
  <r>
    <x v="17"/>
    <x v="9"/>
    <n v="456733"/>
    <x v="2"/>
  </r>
  <r>
    <x v="17"/>
    <x v="10"/>
    <n v="540944"/>
    <x v="2"/>
  </r>
  <r>
    <x v="17"/>
    <x v="11"/>
    <n v="657035"/>
    <x v="2"/>
  </r>
  <r>
    <x v="15"/>
    <x v="12"/>
    <n v="64135"/>
    <x v="2"/>
  </r>
  <r>
    <x v="15"/>
    <x v="13"/>
    <n v="70509"/>
    <x v="2"/>
  </r>
  <r>
    <x v="15"/>
    <x v="14"/>
    <n v="75075.028999999995"/>
    <x v="2"/>
  </r>
  <r>
    <x v="15"/>
    <x v="15"/>
    <n v="85352.198999999993"/>
    <x v="2"/>
  </r>
  <r>
    <x v="15"/>
    <x v="16"/>
    <n v="99491.183999999994"/>
    <x v="2"/>
  </r>
  <r>
    <x v="15"/>
    <x v="17"/>
    <n v="110992.886"/>
    <x v="2"/>
  </r>
  <r>
    <x v="15"/>
    <x v="18"/>
    <n v="122838"/>
    <x v="2"/>
  </r>
  <r>
    <x v="15"/>
    <x v="19"/>
    <n v="135261"/>
    <x v="2"/>
  </r>
  <r>
    <x v="15"/>
    <x v="0"/>
    <n v="193683"/>
    <x v="2"/>
  </r>
  <r>
    <x v="15"/>
    <x v="1"/>
    <n v="202056"/>
    <x v="2"/>
  </r>
  <r>
    <x v="15"/>
    <x v="2"/>
    <n v="10410"/>
    <x v="2"/>
  </r>
  <r>
    <x v="15"/>
    <x v="3"/>
    <n v="8893"/>
    <x v="2"/>
  </r>
  <r>
    <x v="15"/>
    <x v="4"/>
    <n v="23689"/>
    <x v="2"/>
  </r>
  <r>
    <x v="15"/>
    <x v="5"/>
    <n v="33042"/>
    <x v="2"/>
  </r>
  <r>
    <x v="15"/>
    <x v="6"/>
    <n v="44628"/>
    <x v="2"/>
  </r>
  <r>
    <x v="15"/>
    <x v="7"/>
    <n v="51300"/>
    <x v="2"/>
  </r>
  <r>
    <x v="15"/>
    <x v="8"/>
    <n v="54472"/>
    <x v="2"/>
  </r>
  <r>
    <x v="15"/>
    <x v="9"/>
    <n v="66867"/>
    <x v="2"/>
  </r>
  <r>
    <x v="15"/>
    <x v="10"/>
    <n v="65157"/>
    <x v="2"/>
  </r>
  <r>
    <x v="15"/>
    <x v="11"/>
    <n v="66092"/>
    <x v="2"/>
  </r>
  <r>
    <x v="19"/>
    <x v="12"/>
    <n v="221036"/>
    <x v="2"/>
  </r>
  <r>
    <x v="19"/>
    <x v="13"/>
    <n v="246372.53599999999"/>
    <x v="2"/>
  </r>
  <r>
    <x v="19"/>
    <x v="14"/>
    <n v="283741.36599999998"/>
    <x v="2"/>
  </r>
  <r>
    <x v="19"/>
    <x v="15"/>
    <n v="342345.88500000001"/>
    <x v="2"/>
  </r>
  <r>
    <x v="19"/>
    <x v="16"/>
    <n v="359517.413"/>
    <x v="2"/>
  </r>
  <r>
    <x v="19"/>
    <x v="17"/>
    <n v="373624.73599999998"/>
    <x v="2"/>
  </r>
  <r>
    <x v="19"/>
    <x v="18"/>
    <n v="407391.13500000001"/>
    <x v="2"/>
  </r>
  <r>
    <x v="19"/>
    <x v="19"/>
    <n v="448483.826"/>
    <x v="2"/>
  </r>
  <r>
    <x v="19"/>
    <x v="0"/>
    <n v="620641.81700000004"/>
    <x v="2"/>
  </r>
  <r>
    <x v="19"/>
    <x v="1"/>
    <n v="682905.53"/>
    <x v="2"/>
  </r>
  <r>
    <x v="19"/>
    <x v="2"/>
    <n v="720780"/>
    <x v="2"/>
  </r>
  <r>
    <x v="19"/>
    <x v="3"/>
    <n v="786484"/>
    <x v="2"/>
  </r>
  <r>
    <x v="19"/>
    <x v="4"/>
    <n v="847289"/>
    <x v="2"/>
  </r>
  <r>
    <x v="19"/>
    <x v="5"/>
    <n v="938227"/>
    <x v="2"/>
  </r>
  <r>
    <x v="19"/>
    <x v="6"/>
    <n v="1024734"/>
    <x v="2"/>
  </r>
  <r>
    <x v="19"/>
    <x v="7"/>
    <n v="1187834"/>
    <x v="2"/>
  </r>
  <r>
    <x v="19"/>
    <x v="8"/>
    <n v="1216138"/>
    <x v="2"/>
  </r>
  <r>
    <x v="19"/>
    <x v="9"/>
    <n v="1358021"/>
    <x v="2"/>
  </r>
  <r>
    <x v="19"/>
    <x v="10"/>
    <n v="1475801"/>
    <x v="2"/>
  </r>
  <r>
    <x v="19"/>
    <x v="11"/>
    <n v="1594281"/>
    <x v="2"/>
  </r>
  <r>
    <x v="16"/>
    <x v="14"/>
    <n v="589743.52599999995"/>
    <x v="3"/>
  </r>
  <r>
    <x v="16"/>
    <x v="15"/>
    <n v="808658.79299999995"/>
    <x v="3"/>
  </r>
  <r>
    <x v="16"/>
    <x v="16"/>
    <n v="771106.97"/>
    <x v="3"/>
  </r>
  <r>
    <x v="16"/>
    <x v="17"/>
    <n v="863346.41299999994"/>
    <x v="3"/>
  </r>
  <r>
    <x v="16"/>
    <x v="18"/>
    <n v="906732.17500000005"/>
    <x v="3"/>
  </r>
  <r>
    <x v="16"/>
    <x v="19"/>
    <n v="977346.92799999996"/>
    <x v="3"/>
  </r>
  <r>
    <x v="16"/>
    <x v="0"/>
    <n v="1046136.632"/>
    <x v="3"/>
  </r>
  <r>
    <x v="16"/>
    <x v="1"/>
    <n v="1104878.949"/>
    <x v="3"/>
  </r>
  <r>
    <x v="16"/>
    <x v="2"/>
    <n v="1180245"/>
    <x v="3"/>
  </r>
  <r>
    <x v="16"/>
    <x v="3"/>
    <n v="1259693"/>
    <x v="3"/>
  </r>
  <r>
    <x v="16"/>
    <x v="4"/>
    <n v="1339766"/>
    <x v="3"/>
  </r>
  <r>
    <x v="16"/>
    <x v="5"/>
    <n v="1432732"/>
    <x v="3"/>
  </r>
  <r>
    <x v="16"/>
    <x v="6"/>
    <n v="1519765"/>
    <x v="3"/>
  </r>
  <r>
    <x v="16"/>
    <x v="7"/>
    <n v="1598114"/>
    <x v="3"/>
  </r>
  <r>
    <x v="16"/>
    <x v="8"/>
    <n v="1596134"/>
    <x v="3"/>
  </r>
  <r>
    <x v="16"/>
    <x v="9"/>
    <n v="1648386"/>
    <x v="3"/>
  </r>
  <r>
    <x v="16"/>
    <x v="10"/>
    <n v="1731314"/>
    <x v="3"/>
  </r>
  <r>
    <x v="16"/>
    <x v="11"/>
    <n v="1798125"/>
    <x v="3"/>
  </r>
  <r>
    <x v="12"/>
    <x v="14"/>
    <n v="174664.00399999999"/>
    <x v="3"/>
  </r>
  <r>
    <x v="12"/>
    <x v="15"/>
    <n v="218437.58799999999"/>
    <x v="3"/>
  </r>
  <r>
    <x v="12"/>
    <x v="16"/>
    <n v="202455.266"/>
    <x v="3"/>
  </r>
  <r>
    <x v="12"/>
    <x v="17"/>
    <n v="217863.234"/>
    <x v="3"/>
  </r>
  <r>
    <x v="12"/>
    <x v="18"/>
    <n v="239344.45800000001"/>
    <x v="3"/>
  </r>
  <r>
    <x v="12"/>
    <x v="19"/>
    <n v="264466.48300000001"/>
    <x v="3"/>
  </r>
  <r>
    <x v="12"/>
    <x v="0"/>
    <n v="301013.06"/>
    <x v="3"/>
  </r>
  <r>
    <x v="12"/>
    <x v="1"/>
    <n v="327324.45799999998"/>
    <x v="3"/>
  </r>
  <r>
    <x v="12"/>
    <x v="2"/>
    <n v="354125"/>
    <x v="3"/>
  </r>
  <r>
    <x v="12"/>
    <x v="3"/>
    <n v="383451"/>
    <x v="3"/>
  </r>
  <r>
    <x v="12"/>
    <x v="4"/>
    <n v="379883"/>
    <x v="3"/>
  </r>
  <r>
    <x v="12"/>
    <x v="5"/>
    <n v="371439"/>
    <x v="3"/>
  </r>
  <r>
    <x v="12"/>
    <x v="6"/>
    <n v="376429"/>
    <x v="3"/>
  </r>
  <r>
    <x v="12"/>
    <x v="7"/>
    <n v="384383"/>
    <x v="3"/>
  </r>
  <r>
    <x v="12"/>
    <x v="8"/>
    <n v="350252"/>
    <x v="3"/>
  </r>
  <r>
    <x v="12"/>
    <x v="9"/>
    <n v="338367"/>
    <x v="3"/>
  </r>
  <r>
    <x v="12"/>
    <x v="10"/>
    <n v="337188"/>
    <x v="3"/>
  </r>
  <r>
    <x v="12"/>
    <x v="11"/>
    <n v="320882"/>
    <x v="3"/>
  </r>
  <r>
    <x v="9"/>
    <x v="14"/>
    <n v="69121.357999999993"/>
    <x v="3"/>
  </r>
  <r>
    <x v="9"/>
    <x v="15"/>
    <n v="107652.842"/>
    <x v="3"/>
  </r>
  <r>
    <x v="9"/>
    <x v="16"/>
    <n v="88315.982999999993"/>
    <x v="3"/>
  </r>
  <r>
    <x v="9"/>
    <x v="17"/>
    <n v="101935.24800000001"/>
    <x v="3"/>
  </r>
  <r>
    <x v="9"/>
    <x v="18"/>
    <n v="111587.341"/>
    <x v="3"/>
  </r>
  <r>
    <x v="9"/>
    <x v="19"/>
    <n v="129178.28599999999"/>
    <x v="3"/>
  </r>
  <r>
    <x v="9"/>
    <x v="0"/>
    <n v="154511.92300000001"/>
    <x v="3"/>
  </r>
  <r>
    <x v="9"/>
    <x v="1"/>
    <n v="182176.70499999999"/>
    <x v="3"/>
  </r>
  <r>
    <x v="9"/>
    <x v="2"/>
    <n v="203400"/>
    <x v="3"/>
  </r>
  <r>
    <x v="9"/>
    <x v="3"/>
    <n v="235310"/>
    <x v="3"/>
  </r>
  <r>
    <x v="9"/>
    <x v="4"/>
    <n v="253692"/>
    <x v="3"/>
  </r>
  <r>
    <x v="9"/>
    <x v="5"/>
    <n v="289772"/>
    <x v="3"/>
  </r>
  <r>
    <x v="9"/>
    <x v="6"/>
    <n v="317184"/>
    <x v="3"/>
  </r>
  <r>
    <x v="9"/>
    <x v="7"/>
    <n v="315298"/>
    <x v="3"/>
  </r>
  <r>
    <x v="9"/>
    <x v="8"/>
    <n v="299024"/>
    <x v="3"/>
  </r>
  <r>
    <x v="9"/>
    <x v="9"/>
    <n v="290389"/>
    <x v="3"/>
  </r>
  <r>
    <x v="9"/>
    <x v="10"/>
    <n v="303465"/>
    <x v="3"/>
  </r>
  <r>
    <x v="9"/>
    <x v="11"/>
    <n v="282168"/>
    <x v="3"/>
  </r>
  <r>
    <x v="3"/>
    <x v="14"/>
    <n v="63952.62"/>
    <x v="3"/>
  </r>
  <r>
    <x v="3"/>
    <x v="15"/>
    <n v="76613.481"/>
    <x v="3"/>
  </r>
  <r>
    <x v="3"/>
    <x v="16"/>
    <n v="80904.210999999996"/>
    <x v="3"/>
  </r>
  <r>
    <x v="3"/>
    <x v="17"/>
    <n v="101350.603"/>
    <x v="3"/>
  </r>
  <r>
    <x v="3"/>
    <x v="18"/>
    <n v="116295.395"/>
    <x v="3"/>
  </r>
  <r>
    <x v="3"/>
    <x v="19"/>
    <n v="125123.962"/>
    <x v="3"/>
  </r>
  <r>
    <x v="3"/>
    <x v="0"/>
    <n v="115118.113"/>
    <x v="3"/>
  </r>
  <r>
    <x v="3"/>
    <x v="1"/>
    <n v="107392.66099999999"/>
    <x v="3"/>
  </r>
  <r>
    <x v="3"/>
    <x v="2"/>
    <n v="112803"/>
    <x v="3"/>
  </r>
  <r>
    <x v="3"/>
    <x v="3"/>
    <n v="118232"/>
    <x v="3"/>
  </r>
  <r>
    <x v="3"/>
    <x v="4"/>
    <n v="149953"/>
    <x v="3"/>
  </r>
  <r>
    <x v="3"/>
    <x v="5"/>
    <n v="173976"/>
    <x v="3"/>
  </r>
  <r>
    <x v="3"/>
    <x v="6"/>
    <n v="201190"/>
    <x v="3"/>
  </r>
  <r>
    <x v="3"/>
    <x v="7"/>
    <n v="229325"/>
    <x v="3"/>
  </r>
  <r>
    <x v="3"/>
    <x v="8"/>
    <n v="236579"/>
    <x v="3"/>
  </r>
  <r>
    <x v="3"/>
    <x v="9"/>
    <n v="242245"/>
    <x v="3"/>
  </r>
  <r>
    <x v="3"/>
    <x v="10"/>
    <n v="244285"/>
    <x v="3"/>
  </r>
  <r>
    <x v="3"/>
    <x v="11"/>
    <n v="273037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97409"/>
    <x v="3"/>
  </r>
  <r>
    <x v="14"/>
    <x v="5"/>
    <n v="108698"/>
    <x v="3"/>
  </r>
  <r>
    <x v="14"/>
    <x v="6"/>
    <n v="126770"/>
    <x v="3"/>
  </r>
  <r>
    <x v="14"/>
    <x v="7"/>
    <n v="140671"/>
    <x v="3"/>
  </r>
  <r>
    <x v="14"/>
    <x v="8"/>
    <n v="168908"/>
    <x v="3"/>
  </r>
  <r>
    <x v="14"/>
    <x v="9"/>
    <n v="202919"/>
    <x v="3"/>
  </r>
  <r>
    <x v="14"/>
    <x v="10"/>
    <n v="244088"/>
    <x v="3"/>
  </r>
  <r>
    <x v="14"/>
    <x v="11"/>
    <n v="278903"/>
    <x v="3"/>
  </r>
  <r>
    <x v="5"/>
    <x v="14"/>
    <n v="37965.781999999999"/>
    <x v="3"/>
  </r>
  <r>
    <x v="5"/>
    <x v="15"/>
    <n v="50455.402000000002"/>
    <x v="3"/>
  </r>
  <r>
    <x v="5"/>
    <x v="16"/>
    <n v="48253.345000000001"/>
    <x v="3"/>
  </r>
  <r>
    <x v="5"/>
    <x v="17"/>
    <n v="54575.692000000003"/>
    <x v="3"/>
  </r>
  <r>
    <x v="5"/>
    <x v="18"/>
    <n v="55872.464"/>
    <x v="3"/>
  </r>
  <r>
    <x v="5"/>
    <x v="19"/>
    <n v="62118.288"/>
    <x v="3"/>
  </r>
  <r>
    <x v="5"/>
    <x v="0"/>
    <n v="69554.535999999993"/>
    <x v="3"/>
  </r>
  <r>
    <x v="5"/>
    <x v="1"/>
    <n v="76054.982999999993"/>
    <x v="3"/>
  </r>
  <r>
    <x v="5"/>
    <x v="2"/>
    <n v="81622"/>
    <x v="3"/>
  </r>
  <r>
    <x v="5"/>
    <x v="3"/>
    <n v="93606"/>
    <x v="3"/>
  </r>
  <r>
    <x v="5"/>
    <x v="4"/>
    <n v="100650"/>
    <x v="3"/>
  </r>
  <r>
    <x v="5"/>
    <x v="5"/>
    <n v="112359"/>
    <x v="3"/>
  </r>
  <r>
    <x v="5"/>
    <x v="6"/>
    <n v="113124"/>
    <x v="3"/>
  </r>
  <r>
    <x v="5"/>
    <x v="7"/>
    <n v="120700"/>
    <x v="3"/>
  </r>
  <r>
    <x v="5"/>
    <x v="8"/>
    <n v="125383"/>
    <x v="3"/>
  </r>
  <r>
    <x v="5"/>
    <x v="9"/>
    <n v="124023"/>
    <x v="3"/>
  </r>
  <r>
    <x v="5"/>
    <x v="10"/>
    <n v="125173"/>
    <x v="3"/>
  </r>
  <r>
    <x v="5"/>
    <x v="11"/>
    <n v="125020"/>
    <x v="3"/>
  </r>
  <r>
    <x v="6"/>
    <x v="14"/>
    <n v="50608.675999999999"/>
    <x v="3"/>
  </r>
  <r>
    <x v="6"/>
    <x v="15"/>
    <n v="65707.914000000004"/>
    <x v="3"/>
  </r>
  <r>
    <x v="6"/>
    <x v="16"/>
    <n v="69334.3"/>
    <x v="3"/>
  </r>
  <r>
    <x v="6"/>
    <x v="17"/>
    <n v="79127.248999999996"/>
    <x v="3"/>
  </r>
  <r>
    <x v="6"/>
    <x v="18"/>
    <n v="88620.160999999993"/>
    <x v="3"/>
  </r>
  <r>
    <x v="6"/>
    <x v="19"/>
    <n v="90773.312000000005"/>
    <x v="3"/>
  </r>
  <r>
    <x v="6"/>
    <x v="0"/>
    <n v="92241.356"/>
    <x v="3"/>
  </r>
  <r>
    <x v="6"/>
    <x v="1"/>
    <n v="94884.657999999996"/>
    <x v="3"/>
  </r>
  <r>
    <x v="6"/>
    <x v="2"/>
    <n v="98500"/>
    <x v="3"/>
  </r>
  <r>
    <x v="6"/>
    <x v="3"/>
    <n v="100865"/>
    <x v="3"/>
  </r>
  <r>
    <x v="6"/>
    <x v="4"/>
    <n v="97414"/>
    <x v="3"/>
  </r>
  <r>
    <x v="6"/>
    <x v="5"/>
    <n v="99517"/>
    <x v="3"/>
  </r>
  <r>
    <x v="6"/>
    <x v="6"/>
    <n v="97023"/>
    <x v="3"/>
  </r>
  <r>
    <x v="6"/>
    <x v="7"/>
    <n v="100298"/>
    <x v="3"/>
  </r>
  <r>
    <x v="6"/>
    <x v="8"/>
    <n v="99416"/>
    <x v="3"/>
  </r>
  <r>
    <x v="6"/>
    <x v="9"/>
    <n v="101271"/>
    <x v="3"/>
  </r>
  <r>
    <x v="6"/>
    <x v="10"/>
    <n v="111969"/>
    <x v="3"/>
  </r>
  <r>
    <x v="6"/>
    <x v="11"/>
    <n v="116422"/>
    <x v="3"/>
  </r>
  <r>
    <x v="10"/>
    <x v="14"/>
    <n v="51050.351999999999"/>
    <x v="3"/>
  </r>
  <r>
    <x v="10"/>
    <x v="15"/>
    <n v="95174.010999999999"/>
    <x v="3"/>
  </r>
  <r>
    <x v="10"/>
    <x v="16"/>
    <n v="106028.023"/>
    <x v="3"/>
  </r>
  <r>
    <x v="10"/>
    <x v="17"/>
    <n v="108189.44899999999"/>
    <x v="3"/>
  </r>
  <r>
    <x v="10"/>
    <x v="18"/>
    <n v="109944.003"/>
    <x v="3"/>
  </r>
  <r>
    <x v="10"/>
    <x v="19"/>
    <n v="104991.678"/>
    <x v="3"/>
  </r>
  <r>
    <x v="10"/>
    <x v="0"/>
    <n v="96352.525999999998"/>
    <x v="3"/>
  </r>
  <r>
    <x v="10"/>
    <x v="1"/>
    <n v="88490.418000000005"/>
    <x v="3"/>
  </r>
  <r>
    <x v="10"/>
    <x v="2"/>
    <n v="84436"/>
    <x v="3"/>
  </r>
  <r>
    <x v="10"/>
    <x v="3"/>
    <n v="82974"/>
    <x v="3"/>
  </r>
  <r>
    <x v="10"/>
    <x v="4"/>
    <n v="75552"/>
    <x v="3"/>
  </r>
  <r>
    <x v="10"/>
    <x v="5"/>
    <n v="74555"/>
    <x v="3"/>
  </r>
  <r>
    <x v="10"/>
    <x v="6"/>
    <n v="81342"/>
    <x v="3"/>
  </r>
  <r>
    <x v="10"/>
    <x v="7"/>
    <n v="87237"/>
    <x v="3"/>
  </r>
  <r>
    <x v="10"/>
    <x v="8"/>
    <n v="92399"/>
    <x v="3"/>
  </r>
  <r>
    <x v="10"/>
    <x v="9"/>
    <n v="101690"/>
    <x v="3"/>
  </r>
  <r>
    <x v="10"/>
    <x v="10"/>
    <n v="101138"/>
    <x v="3"/>
  </r>
  <r>
    <x v="10"/>
    <x v="11"/>
    <n v="109234"/>
    <x v="3"/>
  </r>
  <r>
    <x v="1"/>
    <x v="14"/>
    <n v="17045.222000000002"/>
    <x v="3"/>
  </r>
  <r>
    <x v="1"/>
    <x v="15"/>
    <n v="21828.824000000001"/>
    <x v="3"/>
  </r>
  <r>
    <x v="1"/>
    <x v="16"/>
    <n v="20364.955000000002"/>
    <x v="3"/>
  </r>
  <r>
    <x v="1"/>
    <x v="17"/>
    <n v="24253.817999999999"/>
    <x v="3"/>
  </r>
  <r>
    <x v="1"/>
    <x v="18"/>
    <n v="26491.675999999999"/>
    <x v="3"/>
  </r>
  <r>
    <x v="1"/>
    <x v="19"/>
    <n v="29959.913"/>
    <x v="3"/>
  </r>
  <r>
    <x v="1"/>
    <x v="0"/>
    <n v="32493.241000000002"/>
    <x v="3"/>
  </r>
  <r>
    <x v="1"/>
    <x v="1"/>
    <n v="39839.955000000002"/>
    <x v="3"/>
  </r>
  <r>
    <x v="1"/>
    <x v="2"/>
    <n v="45623"/>
    <x v="3"/>
  </r>
  <r>
    <x v="1"/>
    <x v="3"/>
    <n v="50091"/>
    <x v="3"/>
  </r>
  <r>
    <x v="1"/>
    <x v="4"/>
    <n v="53078"/>
    <x v="3"/>
  </r>
  <r>
    <x v="1"/>
    <x v="5"/>
    <n v="59009"/>
    <x v="3"/>
  </r>
  <r>
    <x v="1"/>
    <x v="6"/>
    <n v="61829"/>
    <x v="3"/>
  </r>
  <r>
    <x v="1"/>
    <x v="7"/>
    <n v="59856"/>
    <x v="3"/>
  </r>
  <r>
    <x v="1"/>
    <x v="8"/>
    <n v="60021"/>
    <x v="3"/>
  </r>
  <r>
    <x v="1"/>
    <x v="9"/>
    <n v="65584"/>
    <x v="3"/>
  </r>
  <r>
    <x v="1"/>
    <x v="10"/>
    <n v="65748"/>
    <x v="3"/>
  </r>
  <r>
    <x v="1"/>
    <x v="11"/>
    <n v="77611"/>
    <x v="3"/>
  </r>
  <r>
    <x v="2"/>
    <x v="14"/>
    <n v="48263.786999999997"/>
    <x v="3"/>
  </r>
  <r>
    <x v="2"/>
    <x v="15"/>
    <n v="53295.411"/>
    <x v="3"/>
  </r>
  <r>
    <x v="2"/>
    <x v="16"/>
    <n v="48228.71"/>
    <x v="3"/>
  </r>
  <r>
    <x v="2"/>
    <x v="17"/>
    <n v="43788.29"/>
    <x v="3"/>
  </r>
  <r>
    <x v="2"/>
    <x v="18"/>
    <n v="45688.322999999997"/>
    <x v="3"/>
  </r>
  <r>
    <x v="2"/>
    <x v="19"/>
    <n v="48878.879000000001"/>
    <x v="3"/>
  </r>
  <r>
    <x v="2"/>
    <x v="0"/>
    <n v="50809.298000000003"/>
    <x v="3"/>
  </r>
  <r>
    <x v="2"/>
    <x v="1"/>
    <n v="47302.26"/>
    <x v="3"/>
  </r>
  <r>
    <x v="2"/>
    <x v="2"/>
    <n v="43571"/>
    <x v="3"/>
  </r>
  <r>
    <x v="2"/>
    <x v="3"/>
    <n v="43908"/>
    <x v="3"/>
  </r>
  <r>
    <x v="2"/>
    <x v="4"/>
    <n v="43712"/>
    <x v="3"/>
  </r>
  <r>
    <x v="2"/>
    <x v="5"/>
    <n v="43415"/>
    <x v="3"/>
  </r>
  <r>
    <x v="2"/>
    <x v="6"/>
    <n v="44542"/>
    <x v="3"/>
  </r>
  <r>
    <x v="2"/>
    <x v="7"/>
    <n v="48036"/>
    <x v="3"/>
  </r>
  <r>
    <x v="2"/>
    <x v="8"/>
    <n v="46785"/>
    <x v="3"/>
  </r>
  <r>
    <x v="2"/>
    <x v="9"/>
    <n v="49191"/>
    <x v="3"/>
  </r>
  <r>
    <x v="2"/>
    <x v="10"/>
    <n v="58505"/>
    <x v="3"/>
  </r>
  <r>
    <x v="2"/>
    <x v="11"/>
    <n v="59675"/>
    <x v="3"/>
  </r>
  <r>
    <x v="8"/>
    <x v="14"/>
    <n v="2687.4749999999999"/>
    <x v="3"/>
  </r>
  <r>
    <x v="8"/>
    <x v="15"/>
    <n v="3860.3159999999998"/>
    <x v="3"/>
  </r>
  <r>
    <x v="8"/>
    <x v="16"/>
    <n v="3689.48"/>
    <x v="3"/>
  </r>
  <r>
    <x v="8"/>
    <x v="17"/>
    <n v="3786.2779999999998"/>
    <x v="3"/>
  </r>
  <r>
    <x v="8"/>
    <x v="18"/>
    <n v="5653.125"/>
    <x v="3"/>
  </r>
  <r>
    <x v="8"/>
    <x v="19"/>
    <n v="6671.9430000000002"/>
    <x v="3"/>
  </r>
  <r>
    <x v="8"/>
    <x v="0"/>
    <n v="8012.9219999999996"/>
    <x v="3"/>
  </r>
  <r>
    <x v="8"/>
    <x v="1"/>
    <n v="8989.8850000000002"/>
    <x v="3"/>
  </r>
  <r>
    <x v="8"/>
    <x v="2"/>
    <n v="10830"/>
    <x v="3"/>
  </r>
  <r>
    <x v="8"/>
    <x v="3"/>
    <n v="11949"/>
    <x v="3"/>
  </r>
  <r>
    <x v="8"/>
    <x v="4"/>
    <n v="14588"/>
    <x v="3"/>
  </r>
  <r>
    <x v="8"/>
    <x v="5"/>
    <n v="16635"/>
    <x v="3"/>
  </r>
  <r>
    <x v="8"/>
    <x v="6"/>
    <n v="17892"/>
    <x v="3"/>
  </r>
  <r>
    <x v="8"/>
    <x v="7"/>
    <n v="18754"/>
    <x v="3"/>
  </r>
  <r>
    <x v="8"/>
    <x v="8"/>
    <n v="19924"/>
    <x v="3"/>
  </r>
  <r>
    <x v="8"/>
    <x v="9"/>
    <n v="20185"/>
    <x v="3"/>
  </r>
  <r>
    <x v="8"/>
    <x v="10"/>
    <n v="21590"/>
    <x v="3"/>
  </r>
  <r>
    <x v="8"/>
    <x v="11"/>
    <n v="32848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55"/>
    <x v="3"/>
  </r>
  <r>
    <x v="11"/>
    <x v="5"/>
    <n v="11721"/>
    <x v="3"/>
  </r>
  <r>
    <x v="11"/>
    <x v="6"/>
    <n v="12643"/>
    <x v="3"/>
  </r>
  <r>
    <x v="11"/>
    <x v="7"/>
    <n v="12770"/>
    <x v="3"/>
  </r>
  <r>
    <x v="11"/>
    <x v="8"/>
    <n v="12452"/>
    <x v="3"/>
  </r>
  <r>
    <x v="11"/>
    <x v="9"/>
    <n v="14150"/>
    <x v="3"/>
  </r>
  <r>
    <x v="11"/>
    <x v="10"/>
    <n v="16340"/>
    <x v="3"/>
  </r>
  <r>
    <x v="11"/>
    <x v="11"/>
    <n v="21918"/>
    <x v="3"/>
  </r>
  <r>
    <x v="4"/>
    <x v="14"/>
    <n v="3254.9"/>
    <x v="3"/>
  </r>
  <r>
    <x v="4"/>
    <x v="15"/>
    <n v="5683.5739999999996"/>
    <x v="3"/>
  </r>
  <r>
    <x v="4"/>
    <x v="16"/>
    <n v="5837.902"/>
    <x v="3"/>
  </r>
  <r>
    <x v="4"/>
    <x v="17"/>
    <n v="6333.16"/>
    <x v="3"/>
  </r>
  <r>
    <x v="4"/>
    <x v="18"/>
    <n v="6665.0360000000001"/>
    <x v="3"/>
  </r>
  <r>
    <x v="4"/>
    <x v="19"/>
    <n v="6099.5879999999997"/>
    <x v="3"/>
  </r>
  <r>
    <x v="4"/>
    <x v="0"/>
    <n v="4873.4880000000003"/>
    <x v="3"/>
  </r>
  <r>
    <x v="4"/>
    <x v="1"/>
    <n v="4900.5349999999999"/>
    <x v="3"/>
  </r>
  <r>
    <x v="4"/>
    <x v="2"/>
    <n v="0"/>
    <x v="3"/>
  </r>
  <r>
    <x v="4"/>
    <x v="3"/>
    <n v="0"/>
    <x v="3"/>
  </r>
  <r>
    <x v="4"/>
    <x v="4"/>
    <n v="6984"/>
    <x v="3"/>
  </r>
  <r>
    <x v="4"/>
    <x v="5"/>
    <n v="13338"/>
    <x v="3"/>
  </r>
  <r>
    <x v="4"/>
    <x v="6"/>
    <n v="9318"/>
    <x v="3"/>
  </r>
  <r>
    <x v="4"/>
    <x v="7"/>
    <n v="11991"/>
    <x v="3"/>
  </r>
  <r>
    <x v="4"/>
    <x v="8"/>
    <n v="15073"/>
    <x v="3"/>
  </r>
  <r>
    <x v="4"/>
    <x v="9"/>
    <n v="21486"/>
    <x v="3"/>
  </r>
  <r>
    <x v="4"/>
    <x v="10"/>
    <n v="15421"/>
    <x v="3"/>
  </r>
  <r>
    <x v="4"/>
    <x v="11"/>
    <n v="13230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23"/>
    <x v="14"/>
    <n v="11365.885"/>
    <x v="3"/>
  </r>
  <r>
    <x v="23"/>
    <x v="15"/>
    <n v="17384.685000000001"/>
    <x v="3"/>
  </r>
  <r>
    <x v="23"/>
    <x v="16"/>
    <n v="16665.918000000001"/>
    <x v="3"/>
  </r>
  <r>
    <x v="23"/>
    <x v="17"/>
    <n v="18940.343000000001"/>
    <x v="3"/>
  </r>
  <r>
    <x v="23"/>
    <x v="18"/>
    <n v="19300.14"/>
    <x v="3"/>
  </r>
  <r>
    <x v="23"/>
    <x v="19"/>
    <n v="20355.665000000001"/>
    <x v="3"/>
  </r>
  <r>
    <x v="23"/>
    <x v="0"/>
    <n v="18764.173999999999"/>
    <x v="3"/>
  </r>
  <r>
    <x v="23"/>
    <x v="1"/>
    <n v="18810.196"/>
    <x v="3"/>
  </r>
  <r>
    <x v="23"/>
    <x v="2"/>
    <n v="16351"/>
    <x v="3"/>
  </r>
  <r>
    <x v="23"/>
    <x v="3"/>
    <n v="17184"/>
    <x v="3"/>
  </r>
  <r>
    <x v="23"/>
    <x v="4"/>
    <n v="10388"/>
    <x v="3"/>
  </r>
  <r>
    <x v="23"/>
    <x v="5"/>
    <n v="11620"/>
    <x v="3"/>
  </r>
  <r>
    <x v="23"/>
    <x v="6"/>
    <n v="11005"/>
    <x v="3"/>
  </r>
  <r>
    <x v="23"/>
    <x v="7"/>
    <n v="11962"/>
    <x v="3"/>
  </r>
  <r>
    <x v="23"/>
    <x v="8"/>
    <n v="11204"/>
    <x v="3"/>
  </r>
  <r>
    <x v="23"/>
    <x v="9"/>
    <n v="10349"/>
    <x v="3"/>
  </r>
  <r>
    <x v="23"/>
    <x v="10"/>
    <n v="10191"/>
    <x v="3"/>
  </r>
  <r>
    <x v="23"/>
    <x v="11"/>
    <n v="10314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10373"/>
    <x v="3"/>
  </r>
  <r>
    <x v="13"/>
    <x v="5"/>
    <n v="10409"/>
    <x v="3"/>
  </r>
  <r>
    <x v="13"/>
    <x v="6"/>
    <n v="10431"/>
    <x v="3"/>
  </r>
  <r>
    <x v="13"/>
    <x v="7"/>
    <n v="10917"/>
    <x v="3"/>
  </r>
  <r>
    <x v="13"/>
    <x v="8"/>
    <n v="11858"/>
    <x v="3"/>
  </r>
  <r>
    <x v="13"/>
    <x v="9"/>
    <n v="11167"/>
    <x v="3"/>
  </r>
  <r>
    <x v="13"/>
    <x v="10"/>
    <n v="9999"/>
    <x v="3"/>
  </r>
  <r>
    <x v="13"/>
    <x v="11"/>
    <n v="10684"/>
    <x v="3"/>
  </r>
  <r>
    <x v="24"/>
    <x v="14"/>
    <n v="46677.95"/>
    <x v="3"/>
  </r>
  <r>
    <x v="24"/>
    <x v="15"/>
    <n v="76269.259000000005"/>
    <x v="3"/>
  </r>
  <r>
    <x v="24"/>
    <x v="16"/>
    <n v="64659.538999999997"/>
    <x v="3"/>
  </r>
  <r>
    <x v="24"/>
    <x v="17"/>
    <n v="91577.652000000002"/>
    <x v="3"/>
  </r>
  <r>
    <x v="24"/>
    <x v="18"/>
    <n v="71617.633000000002"/>
    <x v="3"/>
  </r>
  <r>
    <x v="24"/>
    <x v="19"/>
    <n v="74524.914000000004"/>
    <x v="3"/>
  </r>
  <r>
    <x v="24"/>
    <x v="0"/>
    <n v="81128.873000000007"/>
    <x v="3"/>
  </r>
  <r>
    <x v="24"/>
    <x v="1"/>
    <n v="80196.066000000006"/>
    <x v="3"/>
  </r>
  <r>
    <x v="24"/>
    <x v="2"/>
    <n v="91205"/>
    <x v="3"/>
  </r>
  <r>
    <x v="24"/>
    <x v="3"/>
    <n v="102391"/>
    <x v="3"/>
  </r>
  <r>
    <x v="24"/>
    <x v="4"/>
    <n v="9315"/>
    <x v="3"/>
  </r>
  <r>
    <x v="24"/>
    <x v="5"/>
    <n v="10090"/>
    <x v="3"/>
  </r>
  <r>
    <x v="24"/>
    <x v="6"/>
    <n v="9123"/>
    <x v="3"/>
  </r>
  <r>
    <x v="24"/>
    <x v="7"/>
    <n v="11669"/>
    <x v="3"/>
  </r>
  <r>
    <x v="24"/>
    <x v="8"/>
    <n v="11787"/>
    <x v="3"/>
  </r>
  <r>
    <x v="24"/>
    <x v="9"/>
    <n v="9782"/>
    <x v="3"/>
  </r>
  <r>
    <x v="24"/>
    <x v="10"/>
    <n v="9882"/>
    <x v="3"/>
  </r>
  <r>
    <x v="24"/>
    <x v="11"/>
    <n v="13090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2782"/>
    <x v="3"/>
  </r>
  <r>
    <x v="7"/>
    <x v="5"/>
    <n v="3637"/>
    <x v="3"/>
  </r>
  <r>
    <x v="7"/>
    <x v="6"/>
    <n v="4656"/>
    <x v="3"/>
  </r>
  <r>
    <x v="7"/>
    <x v="7"/>
    <n v="5067"/>
    <x v="3"/>
  </r>
  <r>
    <x v="7"/>
    <x v="8"/>
    <n v="4386"/>
    <x v="3"/>
  </r>
  <r>
    <x v="7"/>
    <x v="9"/>
    <n v="5024"/>
    <x v="3"/>
  </r>
  <r>
    <x v="7"/>
    <x v="10"/>
    <n v="8747"/>
    <x v="3"/>
  </r>
  <r>
    <x v="7"/>
    <x v="11"/>
    <n v="9070"/>
    <x v="3"/>
  </r>
  <r>
    <x v="15"/>
    <x v="14"/>
    <n v="12484.996999999999"/>
    <x v="3"/>
  </r>
  <r>
    <x v="15"/>
    <x v="15"/>
    <n v="15195.628000000001"/>
    <x v="3"/>
  </r>
  <r>
    <x v="15"/>
    <x v="16"/>
    <n v="14918.197"/>
    <x v="3"/>
  </r>
  <r>
    <x v="15"/>
    <x v="17"/>
    <n v="9766.6380000000008"/>
    <x v="3"/>
  </r>
  <r>
    <x v="15"/>
    <x v="18"/>
    <n v="8038.634"/>
    <x v="3"/>
  </r>
  <r>
    <x v="15"/>
    <x v="19"/>
    <n v="11462.549000000001"/>
    <x v="3"/>
  </r>
  <r>
    <x v="15"/>
    <x v="0"/>
    <n v="17696.152999999998"/>
    <x v="3"/>
  </r>
  <r>
    <x v="15"/>
    <x v="1"/>
    <n v="24619.144"/>
    <x v="3"/>
  </r>
  <r>
    <x v="15"/>
    <x v="2"/>
    <n v="26567"/>
    <x v="3"/>
  </r>
  <r>
    <x v="15"/>
    <x v="3"/>
    <n v="6719"/>
    <x v="3"/>
  </r>
  <r>
    <x v="15"/>
    <x v="4"/>
    <n v="3142"/>
    <x v="3"/>
  </r>
  <r>
    <x v="15"/>
    <x v="5"/>
    <n v="2337"/>
    <x v="3"/>
  </r>
  <r>
    <x v="15"/>
    <x v="6"/>
    <n v="3424"/>
    <x v="3"/>
  </r>
  <r>
    <x v="15"/>
    <x v="7"/>
    <n v="6069"/>
    <x v="3"/>
  </r>
  <r>
    <x v="15"/>
    <x v="8"/>
    <n v="3934"/>
    <x v="3"/>
  </r>
  <r>
    <x v="15"/>
    <x v="9"/>
    <n v="3620"/>
    <x v="3"/>
  </r>
  <r>
    <x v="15"/>
    <x v="10"/>
    <n v="5716"/>
    <x v="3"/>
  </r>
  <r>
    <x v="15"/>
    <x v="11"/>
    <n v="5876"/>
    <x v="3"/>
  </r>
  <r>
    <x v="17"/>
    <x v="14"/>
    <n v="107821.144"/>
    <x v="3"/>
  </r>
  <r>
    <x v="17"/>
    <x v="15"/>
    <n v="130059.579"/>
    <x v="3"/>
  </r>
  <r>
    <x v="17"/>
    <x v="16"/>
    <n v="157747.78"/>
    <x v="3"/>
  </r>
  <r>
    <x v="17"/>
    <x v="17"/>
    <n v="187263.19"/>
    <x v="3"/>
  </r>
  <r>
    <x v="17"/>
    <x v="18"/>
    <n v="217868.557"/>
    <x v="3"/>
  </r>
  <r>
    <x v="17"/>
    <x v="19"/>
    <n v="241943.019"/>
    <x v="3"/>
  </r>
  <r>
    <x v="17"/>
    <x v="0"/>
    <n v="261304.897"/>
    <x v="3"/>
  </r>
  <r>
    <x v="17"/>
    <x v="1"/>
    <n v="277520.85100000002"/>
    <x v="3"/>
  </r>
  <r>
    <x v="17"/>
    <x v="2"/>
    <n v="309184"/>
    <x v="3"/>
  </r>
  <r>
    <x v="17"/>
    <x v="3"/>
    <n v="348753"/>
    <x v="3"/>
  </r>
  <r>
    <x v="17"/>
    <x v="4"/>
    <n v="394038"/>
    <x v="3"/>
  </r>
  <r>
    <x v="17"/>
    <x v="5"/>
    <n v="427547"/>
    <x v="3"/>
  </r>
  <r>
    <x v="17"/>
    <x v="6"/>
    <n v="464782"/>
    <x v="3"/>
  </r>
  <r>
    <x v="17"/>
    <x v="7"/>
    <n v="526187"/>
    <x v="3"/>
  </r>
  <r>
    <x v="17"/>
    <x v="8"/>
    <n v="587304"/>
    <x v="3"/>
  </r>
  <r>
    <x v="17"/>
    <x v="9"/>
    <n v="734660"/>
    <x v="3"/>
  </r>
  <r>
    <x v="17"/>
    <x v="10"/>
    <n v="970199"/>
    <x v="3"/>
  </r>
  <r>
    <x v="17"/>
    <x v="11"/>
    <n v="1168507"/>
    <x v="3"/>
  </r>
  <r>
    <x v="19"/>
    <x v="14"/>
    <n v="697564.67"/>
    <x v="3"/>
  </r>
  <r>
    <x v="19"/>
    <x v="15"/>
    <n v="938718.37199999997"/>
    <x v="3"/>
  </r>
  <r>
    <x v="19"/>
    <x v="16"/>
    <n v="928854.75"/>
    <x v="3"/>
  </r>
  <r>
    <x v="19"/>
    <x v="17"/>
    <n v="1050609.6029999999"/>
    <x v="3"/>
  </r>
  <r>
    <x v="19"/>
    <x v="18"/>
    <n v="1146489.301"/>
    <x v="3"/>
  </r>
  <r>
    <x v="19"/>
    <x v="19"/>
    <n v="1237406.645"/>
    <x v="3"/>
  </r>
  <r>
    <x v="19"/>
    <x v="0"/>
    <n v="1331436.044"/>
    <x v="3"/>
  </r>
  <r>
    <x v="19"/>
    <x v="1"/>
    <n v="1452436.87"/>
    <x v="3"/>
  </r>
  <r>
    <x v="19"/>
    <x v="2"/>
    <n v="1544553"/>
    <x v="3"/>
  </r>
  <r>
    <x v="19"/>
    <x v="3"/>
    <n v="1678286"/>
    <x v="3"/>
  </r>
  <r>
    <x v="19"/>
    <x v="4"/>
    <n v="1767494"/>
    <x v="3"/>
  </r>
  <r>
    <x v="19"/>
    <x v="5"/>
    <n v="1898344"/>
    <x v="3"/>
  </r>
  <r>
    <x v="19"/>
    <x v="6"/>
    <n v="2028380"/>
    <x v="3"/>
  </r>
  <r>
    <x v="19"/>
    <x v="7"/>
    <n v="2174434"/>
    <x v="3"/>
  </r>
  <r>
    <x v="19"/>
    <x v="8"/>
    <n v="2245518"/>
    <x v="3"/>
  </r>
  <r>
    <x v="19"/>
    <x v="9"/>
    <n v="2448765"/>
    <x v="3"/>
  </r>
  <r>
    <x v="19"/>
    <x v="10"/>
    <n v="2762806"/>
    <x v="3"/>
  </r>
  <r>
    <x v="19"/>
    <x v="11"/>
    <n v="3027486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993.245"/>
    <x v="4"/>
  </r>
  <r>
    <x v="8"/>
    <x v="15"/>
    <n v="1253.7729999999999"/>
    <x v="4"/>
  </r>
  <r>
    <x v="8"/>
    <x v="16"/>
    <n v="1163.3720000000001"/>
    <x v="4"/>
  </r>
  <r>
    <x v="8"/>
    <x v="17"/>
    <n v="1922"/>
    <x v="4"/>
  </r>
  <r>
    <x v="8"/>
    <x v="18"/>
    <n v="2518"/>
    <x v="4"/>
  </r>
  <r>
    <x v="8"/>
    <x v="19"/>
    <n v="3218"/>
    <x v="4"/>
  </r>
  <r>
    <x v="8"/>
    <x v="0"/>
    <n v="3279"/>
    <x v="4"/>
  </r>
  <r>
    <x v="8"/>
    <x v="1"/>
    <n v="4130"/>
    <x v="4"/>
  </r>
  <r>
    <x v="8"/>
    <x v="2"/>
    <n v="3565"/>
    <x v="4"/>
  </r>
  <r>
    <x v="8"/>
    <x v="3"/>
    <n v="3811"/>
    <x v="4"/>
  </r>
  <r>
    <x v="8"/>
    <x v="4"/>
    <n v="5401"/>
    <x v="4"/>
  </r>
  <r>
    <x v="8"/>
    <x v="5"/>
    <n v="5160"/>
    <x v="4"/>
  </r>
  <r>
    <x v="8"/>
    <x v="6"/>
    <n v="5751"/>
    <x v="4"/>
  </r>
  <r>
    <x v="8"/>
    <x v="7"/>
    <n v="5837"/>
    <x v="4"/>
  </r>
  <r>
    <x v="8"/>
    <x v="8"/>
    <n v="6407"/>
    <x v="4"/>
  </r>
  <r>
    <x v="8"/>
    <x v="9"/>
    <n v="7316"/>
    <x v="4"/>
  </r>
  <r>
    <x v="8"/>
    <x v="10"/>
    <n v="7015"/>
    <x v="4"/>
  </r>
  <r>
    <x v="8"/>
    <x v="11"/>
    <n v="6815"/>
    <x v="4"/>
  </r>
  <r>
    <x v="1"/>
    <x v="14"/>
    <n v="8022.88"/>
    <x v="4"/>
  </r>
  <r>
    <x v="1"/>
    <x v="15"/>
    <n v="14155.039000000001"/>
    <x v="4"/>
  </r>
  <r>
    <x v="1"/>
    <x v="16"/>
    <n v="15577.375"/>
    <x v="4"/>
  </r>
  <r>
    <x v="1"/>
    <x v="17"/>
    <n v="19788.216"/>
    <x v="4"/>
  </r>
  <r>
    <x v="1"/>
    <x v="18"/>
    <n v="22913"/>
    <x v="4"/>
  </r>
  <r>
    <x v="1"/>
    <x v="19"/>
    <n v="25796"/>
    <x v="4"/>
  </r>
  <r>
    <x v="1"/>
    <x v="0"/>
    <n v="29933"/>
    <x v="4"/>
  </r>
  <r>
    <x v="1"/>
    <x v="1"/>
    <n v="36188"/>
    <x v="4"/>
  </r>
  <r>
    <x v="1"/>
    <x v="2"/>
    <n v="50974"/>
    <x v="4"/>
  </r>
  <r>
    <x v="1"/>
    <x v="3"/>
    <n v="44717"/>
    <x v="4"/>
  </r>
  <r>
    <x v="1"/>
    <x v="4"/>
    <n v="46146"/>
    <x v="4"/>
  </r>
  <r>
    <x v="1"/>
    <x v="5"/>
    <n v="50516"/>
    <x v="4"/>
  </r>
  <r>
    <x v="1"/>
    <x v="6"/>
    <n v="53743"/>
    <x v="4"/>
  </r>
  <r>
    <x v="1"/>
    <x v="7"/>
    <n v="56905"/>
    <x v="4"/>
  </r>
  <r>
    <x v="1"/>
    <x v="8"/>
    <n v="66930"/>
    <x v="4"/>
  </r>
  <r>
    <x v="1"/>
    <x v="9"/>
    <n v="72217"/>
    <x v="4"/>
  </r>
  <r>
    <x v="1"/>
    <x v="10"/>
    <n v="64684"/>
    <x v="4"/>
  </r>
  <r>
    <x v="1"/>
    <x v="11"/>
    <n v="65739"/>
    <x v="4"/>
  </r>
  <r>
    <x v="12"/>
    <x v="14"/>
    <n v="82760.706999999995"/>
    <x v="4"/>
  </r>
  <r>
    <x v="12"/>
    <x v="15"/>
    <n v="97187.895999999993"/>
    <x v="4"/>
  </r>
  <r>
    <x v="12"/>
    <x v="16"/>
    <n v="107480.852"/>
    <x v="4"/>
  </r>
  <r>
    <x v="12"/>
    <x v="17"/>
    <n v="116377.592"/>
    <x v="4"/>
  </r>
  <r>
    <x v="12"/>
    <x v="18"/>
    <n v="132235"/>
    <x v="4"/>
  </r>
  <r>
    <x v="12"/>
    <x v="19"/>
    <n v="156116"/>
    <x v="4"/>
  </r>
  <r>
    <x v="12"/>
    <x v="0"/>
    <n v="175078"/>
    <x v="4"/>
  </r>
  <r>
    <x v="12"/>
    <x v="1"/>
    <n v="198253"/>
    <x v="4"/>
  </r>
  <r>
    <x v="12"/>
    <x v="2"/>
    <n v="261458"/>
    <x v="4"/>
  </r>
  <r>
    <x v="12"/>
    <x v="3"/>
    <n v="284765"/>
    <x v="4"/>
  </r>
  <r>
    <x v="12"/>
    <x v="4"/>
    <n v="281108"/>
    <x v="4"/>
  </r>
  <r>
    <x v="12"/>
    <x v="5"/>
    <n v="283016"/>
    <x v="4"/>
  </r>
  <r>
    <x v="12"/>
    <x v="6"/>
    <n v="293739"/>
    <x v="4"/>
  </r>
  <r>
    <x v="12"/>
    <x v="7"/>
    <n v="308133"/>
    <x v="4"/>
  </r>
  <r>
    <x v="12"/>
    <x v="8"/>
    <n v="295358"/>
    <x v="4"/>
  </r>
  <r>
    <x v="12"/>
    <x v="9"/>
    <n v="320798"/>
    <x v="4"/>
  </r>
  <r>
    <x v="12"/>
    <x v="10"/>
    <n v="310297"/>
    <x v="4"/>
  </r>
  <r>
    <x v="12"/>
    <x v="11"/>
    <n v="335105"/>
    <x v="4"/>
  </r>
  <r>
    <x v="2"/>
    <x v="14"/>
    <n v="23712.678"/>
    <x v="4"/>
  </r>
  <r>
    <x v="2"/>
    <x v="15"/>
    <n v="26674.923999999999"/>
    <x v="4"/>
  </r>
  <r>
    <x v="2"/>
    <x v="16"/>
    <n v="26603.785"/>
    <x v="4"/>
  </r>
  <r>
    <x v="2"/>
    <x v="17"/>
    <n v="28673.114000000001"/>
    <x v="4"/>
  </r>
  <r>
    <x v="2"/>
    <x v="18"/>
    <n v="29044"/>
    <x v="4"/>
  </r>
  <r>
    <x v="2"/>
    <x v="19"/>
    <n v="31722"/>
    <x v="4"/>
  </r>
  <r>
    <x v="2"/>
    <x v="0"/>
    <n v="33551"/>
    <x v="4"/>
  </r>
  <r>
    <x v="2"/>
    <x v="1"/>
    <n v="37547"/>
    <x v="4"/>
  </r>
  <r>
    <x v="2"/>
    <x v="2"/>
    <n v="40676"/>
    <x v="4"/>
  </r>
  <r>
    <x v="2"/>
    <x v="3"/>
    <n v="42108"/>
    <x v="4"/>
  </r>
  <r>
    <x v="2"/>
    <x v="4"/>
    <n v="41048"/>
    <x v="4"/>
  </r>
  <r>
    <x v="2"/>
    <x v="5"/>
    <n v="44227"/>
    <x v="4"/>
  </r>
  <r>
    <x v="2"/>
    <x v="6"/>
    <n v="47638"/>
    <x v="4"/>
  </r>
  <r>
    <x v="2"/>
    <x v="7"/>
    <n v="52432"/>
    <x v="4"/>
  </r>
  <r>
    <x v="2"/>
    <x v="8"/>
    <n v="53808"/>
    <x v="4"/>
  </r>
  <r>
    <x v="2"/>
    <x v="9"/>
    <n v="59047"/>
    <x v="4"/>
  </r>
  <r>
    <x v="2"/>
    <x v="10"/>
    <n v="60939"/>
    <x v="4"/>
  </r>
  <r>
    <x v="2"/>
    <x v="11"/>
    <n v="69647"/>
    <x v="4"/>
  </r>
  <r>
    <x v="5"/>
    <x v="14"/>
    <n v="15533.130999999999"/>
    <x v="4"/>
  </r>
  <r>
    <x v="5"/>
    <x v="15"/>
    <n v="20300.691999999999"/>
    <x v="4"/>
  </r>
  <r>
    <x v="5"/>
    <x v="16"/>
    <n v="21985.448"/>
    <x v="4"/>
  </r>
  <r>
    <x v="5"/>
    <x v="17"/>
    <n v="28246.744999999999"/>
    <x v="4"/>
  </r>
  <r>
    <x v="5"/>
    <x v="18"/>
    <n v="32289"/>
    <x v="4"/>
  </r>
  <r>
    <x v="5"/>
    <x v="19"/>
    <n v="36649"/>
    <x v="4"/>
  </r>
  <r>
    <x v="5"/>
    <x v="0"/>
    <n v="38379"/>
    <x v="4"/>
  </r>
  <r>
    <x v="5"/>
    <x v="1"/>
    <n v="43562"/>
    <x v="4"/>
  </r>
  <r>
    <x v="5"/>
    <x v="2"/>
    <n v="50385"/>
    <x v="4"/>
  </r>
  <r>
    <x v="5"/>
    <x v="3"/>
    <n v="61116"/>
    <x v="4"/>
  </r>
  <r>
    <x v="5"/>
    <x v="4"/>
    <n v="64362"/>
    <x v="4"/>
  </r>
  <r>
    <x v="5"/>
    <x v="5"/>
    <n v="64700"/>
    <x v="4"/>
  </r>
  <r>
    <x v="5"/>
    <x v="6"/>
    <n v="80352"/>
    <x v="4"/>
  </r>
  <r>
    <x v="5"/>
    <x v="7"/>
    <n v="87911"/>
    <x v="4"/>
  </r>
  <r>
    <x v="5"/>
    <x v="8"/>
    <n v="73226"/>
    <x v="4"/>
  </r>
  <r>
    <x v="5"/>
    <x v="9"/>
    <n v="85894"/>
    <x v="4"/>
  </r>
  <r>
    <x v="5"/>
    <x v="10"/>
    <n v="86707"/>
    <x v="4"/>
  </r>
  <r>
    <x v="5"/>
    <x v="11"/>
    <n v="93174"/>
    <x v="4"/>
  </r>
  <r>
    <x v="6"/>
    <x v="14"/>
    <n v="32857.894"/>
    <x v="4"/>
  </r>
  <r>
    <x v="6"/>
    <x v="15"/>
    <n v="45820.142"/>
    <x v="4"/>
  </r>
  <r>
    <x v="6"/>
    <x v="16"/>
    <n v="48949.686999999998"/>
    <x v="4"/>
  </r>
  <r>
    <x v="6"/>
    <x v="17"/>
    <n v="48402.377999999997"/>
    <x v="4"/>
  </r>
  <r>
    <x v="6"/>
    <x v="18"/>
    <n v="51994"/>
    <x v="4"/>
  </r>
  <r>
    <x v="6"/>
    <x v="19"/>
    <n v="54331"/>
    <x v="4"/>
  </r>
  <r>
    <x v="6"/>
    <x v="0"/>
    <n v="54067"/>
    <x v="4"/>
  </r>
  <r>
    <x v="6"/>
    <x v="1"/>
    <n v="54014"/>
    <x v="4"/>
  </r>
  <r>
    <x v="6"/>
    <x v="2"/>
    <n v="55524"/>
    <x v="4"/>
  </r>
  <r>
    <x v="6"/>
    <x v="3"/>
    <n v="50481"/>
    <x v="4"/>
  </r>
  <r>
    <x v="6"/>
    <x v="4"/>
    <n v="47608"/>
    <x v="4"/>
  </r>
  <r>
    <x v="6"/>
    <x v="5"/>
    <n v="52716"/>
    <x v="4"/>
  </r>
  <r>
    <x v="6"/>
    <x v="6"/>
    <n v="56777"/>
    <x v="4"/>
  </r>
  <r>
    <x v="6"/>
    <x v="7"/>
    <n v="62300"/>
    <x v="4"/>
  </r>
  <r>
    <x v="6"/>
    <x v="8"/>
    <n v="60575"/>
    <x v="4"/>
  </r>
  <r>
    <x v="6"/>
    <x v="9"/>
    <n v="67628"/>
    <x v="4"/>
  </r>
  <r>
    <x v="6"/>
    <x v="10"/>
    <n v="66644"/>
    <x v="4"/>
  </r>
  <r>
    <x v="6"/>
    <x v="11"/>
    <n v="68802"/>
    <x v="4"/>
  </r>
  <r>
    <x v="11"/>
    <x v="14"/>
    <n v="2739.9279999999999"/>
    <x v="4"/>
  </r>
  <r>
    <x v="11"/>
    <x v="15"/>
    <n v="2811.3150000000001"/>
    <x v="4"/>
  </r>
  <r>
    <x v="11"/>
    <x v="16"/>
    <n v="2754.5970000000002"/>
    <x v="4"/>
  </r>
  <r>
    <x v="11"/>
    <x v="17"/>
    <n v="3187.8290000000002"/>
    <x v="4"/>
  </r>
  <r>
    <x v="11"/>
    <x v="18"/>
    <n v="3542"/>
    <x v="4"/>
  </r>
  <r>
    <x v="11"/>
    <x v="19"/>
    <n v="4477"/>
    <x v="4"/>
  </r>
  <r>
    <x v="11"/>
    <x v="0"/>
    <n v="5447"/>
    <x v="4"/>
  </r>
  <r>
    <x v="11"/>
    <x v="1"/>
    <n v="6592"/>
    <x v="4"/>
  </r>
  <r>
    <x v="11"/>
    <x v="2"/>
    <n v="8854"/>
    <x v="4"/>
  </r>
  <r>
    <x v="11"/>
    <x v="3"/>
    <n v="7989"/>
    <x v="4"/>
  </r>
  <r>
    <x v="11"/>
    <x v="4"/>
    <n v="6818"/>
    <x v="4"/>
  </r>
  <r>
    <x v="11"/>
    <x v="5"/>
    <n v="6605"/>
    <x v="4"/>
  </r>
  <r>
    <x v="11"/>
    <x v="6"/>
    <n v="8172"/>
    <x v="4"/>
  </r>
  <r>
    <x v="11"/>
    <x v="7"/>
    <n v="10530"/>
    <x v="4"/>
  </r>
  <r>
    <x v="11"/>
    <x v="8"/>
    <n v="8782"/>
    <x v="4"/>
  </r>
  <r>
    <x v="11"/>
    <x v="9"/>
    <n v="14660"/>
    <x v="4"/>
  </r>
  <r>
    <x v="11"/>
    <x v="10"/>
    <n v="15590"/>
    <x v="4"/>
  </r>
  <r>
    <x v="11"/>
    <x v="11"/>
    <n v="16288"/>
    <x v="4"/>
  </r>
  <r>
    <x v="9"/>
    <x v="14"/>
    <n v="29118.405999999999"/>
    <x v="4"/>
  </r>
  <r>
    <x v="9"/>
    <x v="15"/>
    <n v="34663.288"/>
    <x v="4"/>
  </r>
  <r>
    <x v="9"/>
    <x v="16"/>
    <n v="42306.235000000001"/>
    <x v="4"/>
  </r>
  <r>
    <x v="9"/>
    <x v="17"/>
    <n v="50029.624000000003"/>
    <x v="4"/>
  </r>
  <r>
    <x v="9"/>
    <x v="18"/>
    <n v="59281"/>
    <x v="4"/>
  </r>
  <r>
    <x v="9"/>
    <x v="19"/>
    <n v="72394"/>
    <x v="4"/>
  </r>
  <r>
    <x v="9"/>
    <x v="0"/>
    <n v="88127"/>
    <x v="4"/>
  </r>
  <r>
    <x v="9"/>
    <x v="1"/>
    <n v="105056"/>
    <x v="4"/>
  </r>
  <r>
    <x v="9"/>
    <x v="2"/>
    <n v="165785"/>
    <x v="4"/>
  </r>
  <r>
    <x v="9"/>
    <x v="3"/>
    <n v="215972"/>
    <x v="4"/>
  </r>
  <r>
    <x v="9"/>
    <x v="4"/>
    <n v="203774"/>
    <x v="4"/>
  </r>
  <r>
    <x v="9"/>
    <x v="5"/>
    <n v="219460"/>
    <x v="4"/>
  </r>
  <r>
    <x v="9"/>
    <x v="6"/>
    <n v="239606"/>
    <x v="4"/>
  </r>
  <r>
    <x v="9"/>
    <x v="7"/>
    <n v="240229"/>
    <x v="4"/>
  </r>
  <r>
    <x v="9"/>
    <x v="8"/>
    <n v="205299"/>
    <x v="4"/>
  </r>
  <r>
    <x v="9"/>
    <x v="9"/>
    <n v="194277"/>
    <x v="4"/>
  </r>
  <r>
    <x v="9"/>
    <x v="10"/>
    <n v="196681"/>
    <x v="4"/>
  </r>
  <r>
    <x v="9"/>
    <x v="11"/>
    <n v="213055"/>
    <x v="4"/>
  </r>
  <r>
    <x v="13"/>
    <x v="14"/>
    <n v="1261.8240000000001"/>
    <x v="4"/>
  </r>
  <r>
    <x v="13"/>
    <x v="15"/>
    <n v="3489.8380000000002"/>
    <x v="4"/>
  </r>
  <r>
    <x v="13"/>
    <x v="16"/>
    <n v="1575.723"/>
    <x v="4"/>
  </r>
  <r>
    <x v="13"/>
    <x v="17"/>
    <n v="3375.7289999999998"/>
    <x v="4"/>
  </r>
  <r>
    <x v="13"/>
    <x v="18"/>
    <n v="3570"/>
    <x v="4"/>
  </r>
  <r>
    <x v="13"/>
    <x v="19"/>
    <n v="4754"/>
    <x v="4"/>
  </r>
  <r>
    <x v="13"/>
    <x v="0"/>
    <n v="5134"/>
    <x v="4"/>
  </r>
  <r>
    <x v="13"/>
    <x v="1"/>
    <n v="5360"/>
    <x v="4"/>
  </r>
  <r>
    <x v="13"/>
    <x v="2"/>
    <n v="6605"/>
    <x v="4"/>
  </r>
  <r>
    <x v="13"/>
    <x v="3"/>
    <n v="7493"/>
    <x v="4"/>
  </r>
  <r>
    <x v="13"/>
    <x v="4"/>
    <n v="6599"/>
    <x v="4"/>
  </r>
  <r>
    <x v="13"/>
    <x v="5"/>
    <n v="6597"/>
    <x v="4"/>
  </r>
  <r>
    <x v="13"/>
    <x v="6"/>
    <n v="5586"/>
    <x v="4"/>
  </r>
  <r>
    <x v="13"/>
    <x v="7"/>
    <n v="5461"/>
    <x v="4"/>
  </r>
  <r>
    <x v="13"/>
    <x v="8"/>
    <n v="5572"/>
    <x v="4"/>
  </r>
  <r>
    <x v="13"/>
    <x v="9"/>
    <n v="5849"/>
    <x v="4"/>
  </r>
  <r>
    <x v="13"/>
    <x v="10"/>
    <n v="4493"/>
    <x v="4"/>
  </r>
  <r>
    <x v="13"/>
    <x v="11"/>
    <n v="5826"/>
    <x v="4"/>
  </r>
  <r>
    <x v="7"/>
    <x v="14"/>
    <n v="777.55700000000002"/>
    <x v="4"/>
  </r>
  <r>
    <x v="7"/>
    <x v="15"/>
    <n v="2173.6979999999999"/>
    <x v="4"/>
  </r>
  <r>
    <x v="7"/>
    <x v="16"/>
    <n v="3326.9940000000001"/>
    <x v="4"/>
  </r>
  <r>
    <x v="7"/>
    <x v="17"/>
    <n v="4328.2510000000002"/>
    <x v="4"/>
  </r>
  <r>
    <x v="7"/>
    <x v="18"/>
    <n v="5048"/>
    <x v="4"/>
  </r>
  <r>
    <x v="7"/>
    <x v="19"/>
    <n v="4055"/>
    <x v="4"/>
  </r>
  <r>
    <x v="7"/>
    <x v="0"/>
    <n v="3375"/>
    <x v="4"/>
  </r>
  <r>
    <x v="7"/>
    <x v="1"/>
    <n v="3473"/>
    <x v="4"/>
  </r>
  <r>
    <x v="7"/>
    <x v="2"/>
    <n v="2066"/>
    <x v="4"/>
  </r>
  <r>
    <x v="7"/>
    <x v="3"/>
    <n v="1243"/>
    <x v="4"/>
  </r>
  <r>
    <x v="7"/>
    <x v="4"/>
    <n v="1476"/>
    <x v="4"/>
  </r>
  <r>
    <x v="7"/>
    <x v="5"/>
    <n v="2286"/>
    <x v="4"/>
  </r>
  <r>
    <x v="7"/>
    <x v="6"/>
    <n v="3808"/>
    <x v="4"/>
  </r>
  <r>
    <x v="7"/>
    <x v="7"/>
    <n v="8345"/>
    <x v="4"/>
  </r>
  <r>
    <x v="7"/>
    <x v="8"/>
    <n v="7058"/>
    <x v="4"/>
  </r>
  <r>
    <x v="7"/>
    <x v="9"/>
    <n v="10065"/>
    <x v="4"/>
  </r>
  <r>
    <x v="7"/>
    <x v="10"/>
    <n v="12717"/>
    <x v="4"/>
  </r>
  <r>
    <x v="7"/>
    <x v="11"/>
    <n v="15745"/>
    <x v="4"/>
  </r>
  <r>
    <x v="3"/>
    <x v="14"/>
    <n v="58969.718000000001"/>
    <x v="4"/>
  </r>
  <r>
    <x v="3"/>
    <x v="15"/>
    <n v="66523.826000000001"/>
    <x v="4"/>
  </r>
  <r>
    <x v="3"/>
    <x v="16"/>
    <n v="65867.051000000007"/>
    <x v="4"/>
  </r>
  <r>
    <x v="3"/>
    <x v="17"/>
    <n v="79541.722999999998"/>
    <x v="4"/>
  </r>
  <r>
    <x v="3"/>
    <x v="18"/>
    <n v="84835"/>
    <x v="4"/>
  </r>
  <r>
    <x v="3"/>
    <x v="19"/>
    <n v="88149"/>
    <x v="4"/>
  </r>
  <r>
    <x v="3"/>
    <x v="0"/>
    <n v="91454"/>
    <x v="4"/>
  </r>
  <r>
    <x v="3"/>
    <x v="1"/>
    <n v="101022"/>
    <x v="4"/>
  </r>
  <r>
    <x v="3"/>
    <x v="2"/>
    <n v="110649"/>
    <x v="4"/>
  </r>
  <r>
    <x v="3"/>
    <x v="3"/>
    <n v="122593"/>
    <x v="4"/>
  </r>
  <r>
    <x v="3"/>
    <x v="4"/>
    <n v="131253"/>
    <x v="4"/>
  </r>
  <r>
    <x v="3"/>
    <x v="5"/>
    <n v="154897"/>
    <x v="4"/>
  </r>
  <r>
    <x v="3"/>
    <x v="6"/>
    <n v="189843"/>
    <x v="4"/>
  </r>
  <r>
    <x v="3"/>
    <x v="7"/>
    <n v="208007"/>
    <x v="4"/>
  </r>
  <r>
    <x v="3"/>
    <x v="8"/>
    <n v="201366"/>
    <x v="4"/>
  </r>
  <r>
    <x v="3"/>
    <x v="9"/>
    <n v="185438"/>
    <x v="4"/>
  </r>
  <r>
    <x v="3"/>
    <x v="10"/>
    <n v="164351"/>
    <x v="4"/>
  </r>
  <r>
    <x v="3"/>
    <x v="11"/>
    <n v="156787"/>
    <x v="4"/>
  </r>
  <r>
    <x v="14"/>
    <x v="14"/>
    <n v="20390.376"/>
    <x v="4"/>
  </r>
  <r>
    <x v="14"/>
    <x v="15"/>
    <n v="48445.296000000002"/>
    <x v="4"/>
  </r>
  <r>
    <x v="14"/>
    <x v="16"/>
    <n v="57263.989000000001"/>
    <x v="4"/>
  </r>
  <r>
    <x v="14"/>
    <x v="17"/>
    <n v="69040.043999999994"/>
    <x v="4"/>
  </r>
  <r>
    <x v="14"/>
    <x v="18"/>
    <n v="74098"/>
    <x v="4"/>
  </r>
  <r>
    <x v="14"/>
    <x v="19"/>
    <n v="73222"/>
    <x v="4"/>
  </r>
  <r>
    <x v="14"/>
    <x v="0"/>
    <n v="79648"/>
    <x v="4"/>
  </r>
  <r>
    <x v="14"/>
    <x v="1"/>
    <n v="79074"/>
    <x v="4"/>
  </r>
  <r>
    <x v="14"/>
    <x v="2"/>
    <n v="81371"/>
    <x v="4"/>
  </r>
  <r>
    <x v="14"/>
    <x v="3"/>
    <n v="79504"/>
    <x v="4"/>
  </r>
  <r>
    <x v="14"/>
    <x v="4"/>
    <n v="83125"/>
    <x v="4"/>
  </r>
  <r>
    <x v="14"/>
    <x v="5"/>
    <n v="71780"/>
    <x v="4"/>
  </r>
  <r>
    <x v="14"/>
    <x v="6"/>
    <n v="88290"/>
    <x v="4"/>
  </r>
  <r>
    <x v="14"/>
    <x v="7"/>
    <n v="94853"/>
    <x v="4"/>
  </r>
  <r>
    <x v="14"/>
    <x v="8"/>
    <n v="90505"/>
    <x v="4"/>
  </r>
  <r>
    <x v="14"/>
    <x v="9"/>
    <n v="119219"/>
    <x v="4"/>
  </r>
  <r>
    <x v="14"/>
    <x v="10"/>
    <n v="142608"/>
    <x v="4"/>
  </r>
  <r>
    <x v="14"/>
    <x v="11"/>
    <n v="199986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10"/>
    <x v="14"/>
    <n v="24591.698"/>
    <x v="4"/>
  </r>
  <r>
    <x v="10"/>
    <x v="15"/>
    <n v="70559.873999999996"/>
    <x v="4"/>
  </r>
  <r>
    <x v="10"/>
    <x v="16"/>
    <n v="84052.94"/>
    <x v="4"/>
  </r>
  <r>
    <x v="10"/>
    <x v="17"/>
    <n v="98194.06"/>
    <x v="4"/>
  </r>
  <r>
    <x v="10"/>
    <x v="18"/>
    <n v="93274"/>
    <x v="4"/>
  </r>
  <r>
    <x v="10"/>
    <x v="19"/>
    <n v="90025"/>
    <x v="4"/>
  </r>
  <r>
    <x v="10"/>
    <x v="0"/>
    <n v="78159"/>
    <x v="4"/>
  </r>
  <r>
    <x v="10"/>
    <x v="1"/>
    <n v="67243"/>
    <x v="4"/>
  </r>
  <r>
    <x v="10"/>
    <x v="2"/>
    <n v="55106"/>
    <x v="4"/>
  </r>
  <r>
    <x v="10"/>
    <x v="3"/>
    <n v="51036"/>
    <x v="4"/>
  </r>
  <r>
    <x v="10"/>
    <x v="4"/>
    <n v="50527"/>
    <x v="4"/>
  </r>
  <r>
    <x v="10"/>
    <x v="5"/>
    <n v="56625"/>
    <x v="4"/>
  </r>
  <r>
    <x v="10"/>
    <x v="6"/>
    <n v="79168"/>
    <x v="4"/>
  </r>
  <r>
    <x v="10"/>
    <x v="7"/>
    <n v="93012"/>
    <x v="4"/>
  </r>
  <r>
    <x v="10"/>
    <x v="8"/>
    <n v="92518"/>
    <x v="4"/>
  </r>
  <r>
    <x v="10"/>
    <x v="9"/>
    <n v="100191"/>
    <x v="4"/>
  </r>
  <r>
    <x v="10"/>
    <x v="10"/>
    <n v="109135"/>
    <x v="4"/>
  </r>
  <r>
    <x v="10"/>
    <x v="11"/>
    <n v="150951"/>
    <x v="4"/>
  </r>
  <r>
    <x v="24"/>
    <x v="14"/>
    <n v="1103.509"/>
    <x v="4"/>
  </r>
  <r>
    <x v="24"/>
    <x v="15"/>
    <n v="1256.5650000000001"/>
    <x v="4"/>
  </r>
  <r>
    <x v="24"/>
    <x v="16"/>
    <n v="1841.8040000000001"/>
    <x v="4"/>
  </r>
  <r>
    <x v="24"/>
    <x v="17"/>
    <n v="1625.692"/>
    <x v="4"/>
  </r>
  <r>
    <x v="24"/>
    <x v="18"/>
    <n v="2769"/>
    <x v="4"/>
  </r>
  <r>
    <x v="24"/>
    <x v="19"/>
    <n v="2858"/>
    <x v="4"/>
  </r>
  <r>
    <x v="24"/>
    <x v="0"/>
    <n v="2471"/>
    <x v="4"/>
  </r>
  <r>
    <x v="24"/>
    <x v="1"/>
    <n v="2302"/>
    <x v="4"/>
  </r>
  <r>
    <x v="24"/>
    <x v="2"/>
    <n v="1735"/>
    <x v="4"/>
  </r>
  <r>
    <x v="24"/>
    <x v="3"/>
    <n v="2016"/>
    <x v="4"/>
  </r>
  <r>
    <x v="24"/>
    <x v="4"/>
    <n v="1961"/>
    <x v="4"/>
  </r>
  <r>
    <x v="24"/>
    <x v="5"/>
    <n v="2487"/>
    <x v="4"/>
  </r>
  <r>
    <x v="24"/>
    <x v="6"/>
    <n v="2173"/>
    <x v="4"/>
  </r>
  <r>
    <x v="24"/>
    <x v="7"/>
    <n v="1548"/>
    <x v="4"/>
  </r>
  <r>
    <x v="24"/>
    <x v="8"/>
    <n v="1511"/>
    <x v="4"/>
  </r>
  <r>
    <x v="24"/>
    <x v="9"/>
    <n v="2052"/>
    <x v="4"/>
  </r>
  <r>
    <x v="24"/>
    <x v="10"/>
    <n v="1966"/>
    <x v="4"/>
  </r>
  <r>
    <x v="24"/>
    <x v="11"/>
    <n v="1596"/>
    <x v="4"/>
  </r>
  <r>
    <x v="23"/>
    <x v="14"/>
    <n v="1690.1320000000001"/>
    <x v="4"/>
  </r>
  <r>
    <x v="23"/>
    <x v="15"/>
    <n v="1789.8530000000001"/>
    <x v="4"/>
  </r>
  <r>
    <x v="23"/>
    <x v="16"/>
    <n v="1496.2280000000001"/>
    <x v="4"/>
  </r>
  <r>
    <x v="23"/>
    <x v="17"/>
    <n v="1156.3510000000001"/>
    <x v="4"/>
  </r>
  <r>
    <x v="23"/>
    <x v="18"/>
    <n v="771"/>
    <x v="4"/>
  </r>
  <r>
    <x v="23"/>
    <x v="19"/>
    <n v="755"/>
    <x v="4"/>
  </r>
  <r>
    <x v="23"/>
    <x v="0"/>
    <n v="758"/>
    <x v="4"/>
  </r>
  <r>
    <x v="23"/>
    <x v="1"/>
    <n v="425"/>
    <x v="4"/>
  </r>
  <r>
    <x v="23"/>
    <x v="2"/>
    <n v="446"/>
    <x v="4"/>
  </r>
  <r>
    <x v="23"/>
    <x v="3"/>
    <n v="399"/>
    <x v="4"/>
  </r>
  <r>
    <x v="23"/>
    <x v="4"/>
    <n v="467"/>
    <x v="4"/>
  </r>
  <r>
    <x v="23"/>
    <x v="5"/>
    <n v="952"/>
    <x v="4"/>
  </r>
  <r>
    <x v="23"/>
    <x v="6"/>
    <n v="2178"/>
    <x v="4"/>
  </r>
  <r>
    <x v="23"/>
    <x v="7"/>
    <n v="2749"/>
    <x v="4"/>
  </r>
  <r>
    <x v="23"/>
    <x v="8"/>
    <n v="2788"/>
    <x v="4"/>
  </r>
  <r>
    <x v="23"/>
    <x v="9"/>
    <n v="2402"/>
    <x v="4"/>
  </r>
  <r>
    <x v="23"/>
    <x v="10"/>
    <n v="1977"/>
    <x v="4"/>
  </r>
  <r>
    <x v="23"/>
    <x v="11"/>
    <n v="1468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4"/>
    <x v="14"/>
    <n v="4646.0200000000004"/>
    <x v="4"/>
  </r>
  <r>
    <x v="4"/>
    <x v="15"/>
    <n v="14180.41"/>
    <x v="4"/>
  </r>
  <r>
    <x v="4"/>
    <x v="16"/>
    <n v="17064.66"/>
    <x v="4"/>
  </r>
  <r>
    <x v="4"/>
    <x v="17"/>
    <n v="19062.310000000001"/>
    <x v="4"/>
  </r>
  <r>
    <x v="4"/>
    <x v="18"/>
    <n v="15752"/>
    <x v="4"/>
  </r>
  <r>
    <x v="4"/>
    <x v="19"/>
    <n v="12338"/>
    <x v="4"/>
  </r>
  <r>
    <x v="4"/>
    <x v="0"/>
    <n v="7945"/>
    <x v="4"/>
  </r>
  <r>
    <x v="4"/>
    <x v="1"/>
    <n v="6474"/>
    <x v="4"/>
  </r>
  <r>
    <x v="4"/>
    <x v="2"/>
    <n v="7073"/>
    <x v="4"/>
  </r>
  <r>
    <x v="4"/>
    <x v="3"/>
    <n v="7263"/>
    <x v="4"/>
  </r>
  <r>
    <x v="4"/>
    <x v="4"/>
    <n v="5199"/>
    <x v="4"/>
  </r>
  <r>
    <x v="4"/>
    <x v="5"/>
    <n v="2860"/>
    <x v="4"/>
  </r>
  <r>
    <x v="4"/>
    <x v="6"/>
    <n v="8644"/>
    <x v="4"/>
  </r>
  <r>
    <x v="4"/>
    <x v="7"/>
    <n v="6312"/>
    <x v="4"/>
  </r>
  <r>
    <x v="4"/>
    <x v="8"/>
    <n v="5942"/>
    <x v="4"/>
  </r>
  <r>
    <x v="4"/>
    <x v="9"/>
    <n v="4529"/>
    <x v="4"/>
  </r>
  <r>
    <x v="4"/>
    <x v="10"/>
    <n v="3923"/>
    <x v="4"/>
  </r>
  <r>
    <x v="4"/>
    <x v="11"/>
    <n v="4615"/>
    <x v="4"/>
  </r>
  <r>
    <x v="17"/>
    <x v="14"/>
    <n v="128936.855"/>
    <x v="4"/>
  </r>
  <r>
    <x v="17"/>
    <x v="15"/>
    <n v="132103.633"/>
    <x v="4"/>
  </r>
  <r>
    <x v="17"/>
    <x v="16"/>
    <n v="169013.81599999999"/>
    <x v="4"/>
  </r>
  <r>
    <x v="17"/>
    <x v="17"/>
    <n v="202040.924"/>
    <x v="4"/>
  </r>
  <r>
    <x v="17"/>
    <x v="18"/>
    <n v="225007"/>
    <x v="4"/>
  </r>
  <r>
    <x v="17"/>
    <x v="19"/>
    <n v="248571"/>
    <x v="4"/>
  </r>
  <r>
    <x v="17"/>
    <x v="0"/>
    <n v="260641"/>
    <x v="4"/>
  </r>
  <r>
    <x v="17"/>
    <x v="1"/>
    <n v="266721"/>
    <x v="4"/>
  </r>
  <r>
    <x v="17"/>
    <x v="2"/>
    <n v="299936"/>
    <x v="4"/>
  </r>
  <r>
    <x v="17"/>
    <x v="3"/>
    <n v="331773"/>
    <x v="4"/>
  </r>
  <r>
    <x v="17"/>
    <x v="4"/>
    <n v="353644"/>
    <x v="4"/>
  </r>
  <r>
    <x v="17"/>
    <x v="5"/>
    <n v="364048"/>
    <x v="4"/>
  </r>
  <r>
    <x v="17"/>
    <x v="6"/>
    <n v="385950"/>
    <x v="4"/>
  </r>
  <r>
    <x v="17"/>
    <x v="7"/>
    <n v="431272"/>
    <x v="4"/>
  </r>
  <r>
    <x v="17"/>
    <x v="8"/>
    <n v="511906"/>
    <x v="4"/>
  </r>
  <r>
    <x v="17"/>
    <x v="9"/>
    <n v="608898"/>
    <x v="4"/>
  </r>
  <r>
    <x v="17"/>
    <x v="10"/>
    <n v="750538"/>
    <x v="4"/>
  </r>
  <r>
    <x v="17"/>
    <x v="11"/>
    <n v="827261"/>
    <x v="4"/>
  </r>
  <r>
    <x v="25"/>
    <x v="14"/>
    <n v="57529.607000000004"/>
    <x v="4"/>
  </r>
  <r>
    <x v="25"/>
    <x v="15"/>
    <n v="52353.302000000003"/>
    <x v="4"/>
  </r>
  <r>
    <x v="25"/>
    <x v="16"/>
    <n v="26701.552"/>
    <x v="4"/>
  </r>
  <r>
    <x v="25"/>
    <x v="17"/>
    <n v="11148.859"/>
    <x v="4"/>
  </r>
  <r>
    <x v="25"/>
    <x v="18"/>
    <n v="9728"/>
    <x v="4"/>
  </r>
  <r>
    <x v="25"/>
    <x v="19"/>
    <n v="13381"/>
    <x v="4"/>
  </r>
  <r>
    <x v="25"/>
    <x v="0"/>
    <n v="18665"/>
    <x v="4"/>
  </r>
  <r>
    <x v="25"/>
    <x v="1"/>
    <n v="32587"/>
    <x v="4"/>
  </r>
  <r>
    <x v="25"/>
    <x v="2"/>
    <n v="17042"/>
    <x v="4"/>
  </r>
  <r>
    <x v="25"/>
    <x v="3"/>
    <n v="15134"/>
    <x v="4"/>
  </r>
  <r>
    <x v="25"/>
    <x v="4"/>
    <n v="14605"/>
    <x v="4"/>
  </r>
  <r>
    <x v="25"/>
    <x v="5"/>
    <n v="28422"/>
    <x v="4"/>
  </r>
  <r>
    <x v="25"/>
    <x v="6"/>
    <n v="27490"/>
    <x v="4"/>
  </r>
  <r>
    <x v="25"/>
    <x v="7"/>
    <n v="30419"/>
    <x v="4"/>
  </r>
  <r>
    <x v="25"/>
    <x v="8"/>
    <n v="69875"/>
    <x v="4"/>
  </r>
  <r>
    <x v="25"/>
    <x v="9"/>
    <n v="67621"/>
    <x v="4"/>
  </r>
  <r>
    <x v="25"/>
    <x v="10"/>
    <n v="57929"/>
    <x v="4"/>
  </r>
  <r>
    <x v="25"/>
    <x v="11"/>
    <n v="29157"/>
    <x v="4"/>
  </r>
  <r>
    <x v="19"/>
    <x v="14"/>
    <n v="499386.429"/>
    <x v="4"/>
  </r>
  <r>
    <x v="19"/>
    <x v="15"/>
    <n v="641033.24899999995"/>
    <x v="4"/>
  </r>
  <r>
    <x v="19"/>
    <x v="16"/>
    <n v="701597.46100000001"/>
    <x v="4"/>
  </r>
  <r>
    <x v="19"/>
    <x v="17"/>
    <n v="792496.78500000003"/>
    <x v="4"/>
  </r>
  <r>
    <x v="19"/>
    <x v="18"/>
    <n v="854339"/>
    <x v="4"/>
  </r>
  <r>
    <x v="19"/>
    <x v="19"/>
    <n v="929474"/>
    <x v="4"/>
  </r>
  <r>
    <x v="19"/>
    <x v="0"/>
    <n v="983254"/>
    <x v="4"/>
  </r>
  <r>
    <x v="19"/>
    <x v="1"/>
    <n v="1058007"/>
    <x v="4"/>
  </r>
  <r>
    <x v="19"/>
    <x v="2"/>
    <n v="1229165"/>
    <x v="4"/>
  </r>
  <r>
    <x v="19"/>
    <x v="3"/>
    <n v="1339077"/>
    <x v="4"/>
  </r>
  <r>
    <x v="19"/>
    <x v="4"/>
    <n v="1357057"/>
    <x v="4"/>
  </r>
  <r>
    <x v="19"/>
    <x v="5"/>
    <n v="1430974"/>
    <x v="4"/>
  </r>
  <r>
    <x v="19"/>
    <x v="6"/>
    <n v="1593148"/>
    <x v="4"/>
  </r>
  <r>
    <x v="19"/>
    <x v="7"/>
    <n v="1722946"/>
    <x v="4"/>
  </r>
  <r>
    <x v="19"/>
    <x v="8"/>
    <n v="1779408"/>
    <x v="4"/>
  </r>
  <r>
    <x v="19"/>
    <x v="9"/>
    <n v="1949215"/>
    <x v="4"/>
  </r>
  <r>
    <x v="19"/>
    <x v="10"/>
    <n v="2079814"/>
    <x v="4"/>
  </r>
  <r>
    <x v="19"/>
    <x v="11"/>
    <n v="2284665"/>
    <x v="4"/>
  </r>
  <r>
    <x v="26"/>
    <x v="12"/>
    <n v="445865"/>
    <x v="5"/>
  </r>
  <r>
    <x v="26"/>
    <x v="13"/>
    <n v="497614"/>
    <x v="5"/>
  </r>
  <r>
    <x v="26"/>
    <x v="14"/>
    <n v="518440"/>
    <x v="5"/>
  </r>
  <r>
    <x v="26"/>
    <x v="15"/>
    <n v="621864"/>
    <x v="5"/>
  </r>
  <r>
    <x v="26"/>
    <x v="16"/>
    <n v="701396"/>
    <x v="5"/>
  </r>
  <r>
    <x v="26"/>
    <x v="17"/>
    <n v="813021"/>
    <x v="5"/>
  </r>
  <r>
    <x v="26"/>
    <x v="18"/>
    <n v="870515"/>
    <x v="5"/>
  </r>
  <r>
    <x v="26"/>
    <x v="19"/>
    <n v="953383"/>
    <x v="5"/>
  </r>
  <r>
    <x v="26"/>
    <x v="0"/>
    <n v="994041"/>
    <x v="5"/>
  </r>
  <r>
    <x v="26"/>
    <x v="1"/>
    <n v="1091963"/>
    <x v="5"/>
  </r>
  <r>
    <x v="26"/>
    <x v="2"/>
    <n v="1152837"/>
    <x v="5"/>
  </r>
  <r>
    <x v="26"/>
    <x v="3"/>
    <n v="1278770"/>
    <x v="5"/>
  </r>
  <r>
    <x v="26"/>
    <x v="4"/>
    <n v="1325810"/>
    <x v="5"/>
  </r>
  <r>
    <x v="26"/>
    <x v="5"/>
    <n v="1480693"/>
    <x v="5"/>
  </r>
  <r>
    <x v="26"/>
    <x v="6"/>
    <n v="1467585"/>
    <x v="5"/>
  </r>
  <r>
    <x v="26"/>
    <x v="7"/>
    <n v="1465069"/>
    <x v="5"/>
  </r>
  <r>
    <x v="26"/>
    <x v="8"/>
    <n v="1507770"/>
    <x v="5"/>
  </r>
  <r>
    <x v="26"/>
    <x v="9"/>
    <n v="1490792"/>
    <x v="5"/>
  </r>
  <r>
    <x v="26"/>
    <x v="10"/>
    <n v="1566570"/>
    <x v="5"/>
  </r>
  <r>
    <x v="26"/>
    <x v="11"/>
    <n v="1684099"/>
    <x v="5"/>
  </r>
  <r>
    <x v="12"/>
    <x v="12"/>
    <n v="132652"/>
    <x v="5"/>
  </r>
  <r>
    <x v="12"/>
    <x v="13"/>
    <n v="149421"/>
    <x v="5"/>
  </r>
  <r>
    <x v="12"/>
    <x v="14"/>
    <n v="158018"/>
    <x v="5"/>
  </r>
  <r>
    <x v="12"/>
    <x v="15"/>
    <n v="182858"/>
    <x v="5"/>
  </r>
  <r>
    <x v="12"/>
    <x v="16"/>
    <n v="194388"/>
    <x v="5"/>
  </r>
  <r>
    <x v="12"/>
    <x v="17"/>
    <n v="229554"/>
    <x v="5"/>
  </r>
  <r>
    <x v="12"/>
    <x v="18"/>
    <n v="253454"/>
    <x v="5"/>
  </r>
  <r>
    <x v="12"/>
    <x v="19"/>
    <n v="292876"/>
    <x v="5"/>
  </r>
  <r>
    <x v="12"/>
    <x v="0"/>
    <n v="307972"/>
    <x v="5"/>
  </r>
  <r>
    <x v="12"/>
    <x v="1"/>
    <n v="348366"/>
    <x v="5"/>
  </r>
  <r>
    <x v="12"/>
    <x v="2"/>
    <n v="364904"/>
    <x v="5"/>
  </r>
  <r>
    <x v="12"/>
    <x v="3"/>
    <n v="401206"/>
    <x v="5"/>
  </r>
  <r>
    <x v="12"/>
    <x v="4"/>
    <n v="388340"/>
    <x v="5"/>
  </r>
  <r>
    <x v="12"/>
    <x v="5"/>
    <n v="392012"/>
    <x v="5"/>
  </r>
  <r>
    <x v="12"/>
    <x v="6"/>
    <n v="360270"/>
    <x v="5"/>
  </r>
  <r>
    <x v="12"/>
    <x v="7"/>
    <n v="348411"/>
    <x v="5"/>
  </r>
  <r>
    <x v="12"/>
    <x v="8"/>
    <n v="332147"/>
    <x v="5"/>
  </r>
  <r>
    <x v="12"/>
    <x v="9"/>
    <n v="313733"/>
    <x v="5"/>
  </r>
  <r>
    <x v="12"/>
    <x v="10"/>
    <n v="297442"/>
    <x v="5"/>
  </r>
  <r>
    <x v="12"/>
    <x v="11"/>
    <n v="291921"/>
    <x v="5"/>
  </r>
  <r>
    <x v="9"/>
    <x v="12"/>
    <n v="75827"/>
    <x v="5"/>
  </r>
  <r>
    <x v="9"/>
    <x v="13"/>
    <n v="90041"/>
    <x v="5"/>
  </r>
  <r>
    <x v="9"/>
    <x v="14"/>
    <n v="56897"/>
    <x v="5"/>
  </r>
  <r>
    <x v="9"/>
    <x v="15"/>
    <n v="63185"/>
    <x v="5"/>
  </r>
  <r>
    <x v="9"/>
    <x v="16"/>
    <n v="80244"/>
    <x v="5"/>
  </r>
  <r>
    <x v="9"/>
    <x v="17"/>
    <n v="108060"/>
    <x v="5"/>
  </r>
  <r>
    <x v="9"/>
    <x v="18"/>
    <n v="116068"/>
    <x v="5"/>
  </r>
  <r>
    <x v="9"/>
    <x v="19"/>
    <n v="145455"/>
    <x v="5"/>
  </r>
  <r>
    <x v="9"/>
    <x v="0"/>
    <n v="169491"/>
    <x v="5"/>
  </r>
  <r>
    <x v="9"/>
    <x v="1"/>
    <n v="189928"/>
    <x v="5"/>
  </r>
  <r>
    <x v="9"/>
    <x v="2"/>
    <n v="223672"/>
    <x v="5"/>
  </r>
  <r>
    <x v="9"/>
    <x v="3"/>
    <n v="290825"/>
    <x v="5"/>
  </r>
  <r>
    <x v="9"/>
    <x v="4"/>
    <n v="295174"/>
    <x v="5"/>
  </r>
  <r>
    <x v="9"/>
    <x v="5"/>
    <n v="326600"/>
    <x v="5"/>
  </r>
  <r>
    <x v="9"/>
    <x v="6"/>
    <n v="301395"/>
    <x v="5"/>
  </r>
  <r>
    <x v="9"/>
    <x v="7"/>
    <n v="268685"/>
    <x v="5"/>
  </r>
  <r>
    <x v="9"/>
    <x v="8"/>
    <n v="251373"/>
    <x v="5"/>
  </r>
  <r>
    <x v="9"/>
    <x v="9"/>
    <n v="243899"/>
    <x v="5"/>
  </r>
  <r>
    <x v="9"/>
    <x v="10"/>
    <n v="228751"/>
    <x v="5"/>
  </r>
  <r>
    <x v="9"/>
    <x v="11"/>
    <n v="267114"/>
    <x v="5"/>
  </r>
  <r>
    <x v="3"/>
    <x v="12"/>
    <n v="58441"/>
    <x v="5"/>
  </r>
  <r>
    <x v="3"/>
    <x v="13"/>
    <n v="62533"/>
    <x v="5"/>
  </r>
  <r>
    <x v="3"/>
    <x v="14"/>
    <n v="47233"/>
    <x v="5"/>
  </r>
  <r>
    <x v="3"/>
    <x v="15"/>
    <n v="56638"/>
    <x v="5"/>
  </r>
  <r>
    <x v="3"/>
    <x v="16"/>
    <n v="90527"/>
    <x v="5"/>
  </r>
  <r>
    <x v="3"/>
    <x v="17"/>
    <n v="111620"/>
    <x v="5"/>
  </r>
  <r>
    <x v="3"/>
    <x v="18"/>
    <n v="113182"/>
    <x v="5"/>
  </r>
  <r>
    <x v="3"/>
    <x v="19"/>
    <n v="118338"/>
    <x v="5"/>
  </r>
  <r>
    <x v="3"/>
    <x v="0"/>
    <n v="112818"/>
    <x v="5"/>
  </r>
  <r>
    <x v="3"/>
    <x v="1"/>
    <n v="106067"/>
    <x v="5"/>
  </r>
  <r>
    <x v="3"/>
    <x v="2"/>
    <n v="108453"/>
    <x v="5"/>
  </r>
  <r>
    <x v="3"/>
    <x v="3"/>
    <n v="105572"/>
    <x v="5"/>
  </r>
  <r>
    <x v="3"/>
    <x v="4"/>
    <n v="131061"/>
    <x v="5"/>
  </r>
  <r>
    <x v="3"/>
    <x v="5"/>
    <n v="160870"/>
    <x v="5"/>
  </r>
  <r>
    <x v="3"/>
    <x v="6"/>
    <n v="179983"/>
    <x v="5"/>
  </r>
  <r>
    <x v="3"/>
    <x v="7"/>
    <n v="183360"/>
    <x v="5"/>
  </r>
  <r>
    <x v="3"/>
    <x v="8"/>
    <n v="213080"/>
    <x v="5"/>
  </r>
  <r>
    <x v="3"/>
    <x v="9"/>
    <n v="206196"/>
    <x v="5"/>
  </r>
  <r>
    <x v="3"/>
    <x v="10"/>
    <n v="227564"/>
    <x v="5"/>
  </r>
  <r>
    <x v="3"/>
    <x v="11"/>
    <n v="243331"/>
    <x v="5"/>
  </r>
  <r>
    <x v="6"/>
    <x v="12"/>
    <n v="40901"/>
    <x v="5"/>
  </r>
  <r>
    <x v="6"/>
    <x v="13"/>
    <n v="54938"/>
    <x v="5"/>
  </r>
  <r>
    <x v="6"/>
    <x v="14"/>
    <n v="90391"/>
    <x v="5"/>
  </r>
  <r>
    <x v="6"/>
    <x v="15"/>
    <n v="106826"/>
    <x v="5"/>
  </r>
  <r>
    <x v="6"/>
    <x v="16"/>
    <n v="109580"/>
    <x v="5"/>
  </r>
  <r>
    <x v="6"/>
    <x v="17"/>
    <n v="120521"/>
    <x v="5"/>
  </r>
  <r>
    <x v="6"/>
    <x v="18"/>
    <n v="131555"/>
    <x v="5"/>
  </r>
  <r>
    <x v="6"/>
    <x v="19"/>
    <n v="139504"/>
    <x v="5"/>
  </r>
  <r>
    <x v="6"/>
    <x v="0"/>
    <n v="140950"/>
    <x v="5"/>
  </r>
  <r>
    <x v="6"/>
    <x v="1"/>
    <n v="143746"/>
    <x v="5"/>
  </r>
  <r>
    <x v="6"/>
    <x v="2"/>
    <n v="143051"/>
    <x v="5"/>
  </r>
  <r>
    <x v="6"/>
    <x v="3"/>
    <n v="142040"/>
    <x v="5"/>
  </r>
  <r>
    <x v="6"/>
    <x v="4"/>
    <n v="127416"/>
    <x v="5"/>
  </r>
  <r>
    <x v="6"/>
    <x v="5"/>
    <n v="145901"/>
    <x v="5"/>
  </r>
  <r>
    <x v="6"/>
    <x v="6"/>
    <n v="148473"/>
    <x v="5"/>
  </r>
  <r>
    <x v="6"/>
    <x v="7"/>
    <n v="159718"/>
    <x v="5"/>
  </r>
  <r>
    <x v="6"/>
    <x v="8"/>
    <n v="159349"/>
    <x v="5"/>
  </r>
  <r>
    <x v="6"/>
    <x v="9"/>
    <n v="173827"/>
    <x v="5"/>
  </r>
  <r>
    <x v="6"/>
    <x v="10"/>
    <n v="193829"/>
    <x v="5"/>
  </r>
  <r>
    <x v="6"/>
    <x v="11"/>
    <n v="207506"/>
    <x v="5"/>
  </r>
  <r>
    <x v="5"/>
    <x v="12"/>
    <n v="43181"/>
    <x v="5"/>
  </r>
  <r>
    <x v="5"/>
    <x v="13"/>
    <n v="43133"/>
    <x v="5"/>
  </r>
  <r>
    <x v="5"/>
    <x v="14"/>
    <n v="22774"/>
    <x v="5"/>
  </r>
  <r>
    <x v="5"/>
    <x v="15"/>
    <n v="29027"/>
    <x v="5"/>
  </r>
  <r>
    <x v="5"/>
    <x v="16"/>
    <n v="26230"/>
    <x v="5"/>
  </r>
  <r>
    <x v="5"/>
    <x v="17"/>
    <n v="30804"/>
    <x v="5"/>
  </r>
  <r>
    <x v="5"/>
    <x v="18"/>
    <n v="33781"/>
    <x v="5"/>
  </r>
  <r>
    <x v="5"/>
    <x v="19"/>
    <n v="39172"/>
    <x v="5"/>
  </r>
  <r>
    <x v="5"/>
    <x v="0"/>
    <n v="44036"/>
    <x v="5"/>
  </r>
  <r>
    <x v="5"/>
    <x v="1"/>
    <n v="54773"/>
    <x v="5"/>
  </r>
  <r>
    <x v="5"/>
    <x v="2"/>
    <n v="60725"/>
    <x v="5"/>
  </r>
  <r>
    <x v="5"/>
    <x v="3"/>
    <n v="66645"/>
    <x v="5"/>
  </r>
  <r>
    <x v="5"/>
    <x v="4"/>
    <n v="92916"/>
    <x v="5"/>
  </r>
  <r>
    <x v="5"/>
    <x v="5"/>
    <n v="97498"/>
    <x v="5"/>
  </r>
  <r>
    <x v="5"/>
    <x v="6"/>
    <n v="102314"/>
    <x v="5"/>
  </r>
  <r>
    <x v="5"/>
    <x v="7"/>
    <n v="103003"/>
    <x v="5"/>
  </r>
  <r>
    <x v="5"/>
    <x v="8"/>
    <n v="101270"/>
    <x v="5"/>
  </r>
  <r>
    <x v="5"/>
    <x v="9"/>
    <n v="91285"/>
    <x v="5"/>
  </r>
  <r>
    <x v="5"/>
    <x v="10"/>
    <n v="84673"/>
    <x v="5"/>
  </r>
  <r>
    <x v="5"/>
    <x v="11"/>
    <n v="88720"/>
    <x v="5"/>
  </r>
  <r>
    <x v="2"/>
    <x v="12"/>
    <n v="29789"/>
    <x v="5"/>
  </r>
  <r>
    <x v="2"/>
    <x v="13"/>
    <n v="26249"/>
    <x v="5"/>
  </r>
  <r>
    <x v="2"/>
    <x v="14"/>
    <n v="62063"/>
    <x v="5"/>
  </r>
  <r>
    <x v="2"/>
    <x v="15"/>
    <n v="65854"/>
    <x v="5"/>
  </r>
  <r>
    <x v="2"/>
    <x v="16"/>
    <n v="65984"/>
    <x v="5"/>
  </r>
  <r>
    <x v="2"/>
    <x v="17"/>
    <n v="63528"/>
    <x v="5"/>
  </r>
  <r>
    <x v="2"/>
    <x v="18"/>
    <n v="62519"/>
    <x v="5"/>
  </r>
  <r>
    <x v="2"/>
    <x v="19"/>
    <n v="64163"/>
    <x v="5"/>
  </r>
  <r>
    <x v="2"/>
    <x v="0"/>
    <n v="66009"/>
    <x v="5"/>
  </r>
  <r>
    <x v="2"/>
    <x v="1"/>
    <n v="75289"/>
    <x v="5"/>
  </r>
  <r>
    <x v="2"/>
    <x v="2"/>
    <n v="81300"/>
    <x v="5"/>
  </r>
  <r>
    <x v="2"/>
    <x v="3"/>
    <n v="82634"/>
    <x v="5"/>
  </r>
  <r>
    <x v="2"/>
    <x v="4"/>
    <n v="60097"/>
    <x v="5"/>
  </r>
  <r>
    <x v="2"/>
    <x v="5"/>
    <n v="99225"/>
    <x v="5"/>
  </r>
  <r>
    <x v="2"/>
    <x v="6"/>
    <n v="101064"/>
    <x v="5"/>
  </r>
  <r>
    <x v="2"/>
    <x v="7"/>
    <n v="105797"/>
    <x v="5"/>
  </r>
  <r>
    <x v="2"/>
    <x v="8"/>
    <n v="112337"/>
    <x v="5"/>
  </r>
  <r>
    <x v="2"/>
    <x v="9"/>
    <n v="103340"/>
    <x v="5"/>
  </r>
  <r>
    <x v="2"/>
    <x v="10"/>
    <n v="108669"/>
    <x v="5"/>
  </r>
  <r>
    <x v="2"/>
    <x v="11"/>
    <n v="124614"/>
    <x v="5"/>
  </r>
  <r>
    <x v="1"/>
    <x v="12"/>
    <n v="17145"/>
    <x v="5"/>
  </r>
  <r>
    <x v="1"/>
    <x v="13"/>
    <n v="19771"/>
    <x v="5"/>
  </r>
  <r>
    <x v="1"/>
    <x v="14"/>
    <n v="14127"/>
    <x v="5"/>
  </r>
  <r>
    <x v="1"/>
    <x v="15"/>
    <n v="16607"/>
    <x v="5"/>
  </r>
  <r>
    <x v="1"/>
    <x v="16"/>
    <n v="19779"/>
    <x v="5"/>
  </r>
  <r>
    <x v="1"/>
    <x v="17"/>
    <n v="22931"/>
    <x v="5"/>
  </r>
  <r>
    <x v="1"/>
    <x v="18"/>
    <n v="28702"/>
    <x v="5"/>
  </r>
  <r>
    <x v="1"/>
    <x v="19"/>
    <n v="34878"/>
    <x v="5"/>
  </r>
  <r>
    <x v="1"/>
    <x v="0"/>
    <n v="36979"/>
    <x v="5"/>
  </r>
  <r>
    <x v="1"/>
    <x v="1"/>
    <n v="54325"/>
    <x v="5"/>
  </r>
  <r>
    <x v="1"/>
    <x v="2"/>
    <n v="54645"/>
    <x v="5"/>
  </r>
  <r>
    <x v="1"/>
    <x v="3"/>
    <n v="60459"/>
    <x v="5"/>
  </r>
  <r>
    <x v="1"/>
    <x v="4"/>
    <n v="64744"/>
    <x v="5"/>
  </r>
  <r>
    <x v="1"/>
    <x v="5"/>
    <n v="68820"/>
    <x v="5"/>
  </r>
  <r>
    <x v="1"/>
    <x v="6"/>
    <n v="64960"/>
    <x v="5"/>
  </r>
  <r>
    <x v="1"/>
    <x v="7"/>
    <n v="61245"/>
    <x v="5"/>
  </r>
  <r>
    <x v="1"/>
    <x v="8"/>
    <n v="58308"/>
    <x v="5"/>
  </r>
  <r>
    <x v="1"/>
    <x v="9"/>
    <n v="49003"/>
    <x v="5"/>
  </r>
  <r>
    <x v="1"/>
    <x v="10"/>
    <n v="49479"/>
    <x v="5"/>
  </r>
  <r>
    <x v="1"/>
    <x v="11"/>
    <n v="47414"/>
    <x v="5"/>
  </r>
  <r>
    <x v="14"/>
    <x v="12"/>
    <n v="10310"/>
    <x v="5"/>
  </r>
  <r>
    <x v="14"/>
    <x v="13"/>
    <n v="13876"/>
    <x v="5"/>
  </r>
  <r>
    <x v="14"/>
    <x v="14"/>
    <n v="27982"/>
    <x v="5"/>
  </r>
  <r>
    <x v="14"/>
    <x v="15"/>
    <n v="47909"/>
    <x v="5"/>
  </r>
  <r>
    <x v="14"/>
    <x v="16"/>
    <n v="46353"/>
    <x v="5"/>
  </r>
  <r>
    <x v="14"/>
    <x v="17"/>
    <n v="51407"/>
    <x v="5"/>
  </r>
  <r>
    <x v="14"/>
    <x v="18"/>
    <n v="50174"/>
    <x v="5"/>
  </r>
  <r>
    <x v="14"/>
    <x v="19"/>
    <n v="37960"/>
    <x v="5"/>
  </r>
  <r>
    <x v="14"/>
    <x v="0"/>
    <n v="37568"/>
    <x v="5"/>
  </r>
  <r>
    <x v="14"/>
    <x v="1"/>
    <n v="35285"/>
    <x v="5"/>
  </r>
  <r>
    <x v="14"/>
    <x v="2"/>
    <n v="32067"/>
    <x v="5"/>
  </r>
  <r>
    <x v="14"/>
    <x v="3"/>
    <n v="33910"/>
    <x v="5"/>
  </r>
  <r>
    <x v="14"/>
    <x v="4"/>
    <n v="38235"/>
    <x v="5"/>
  </r>
  <r>
    <x v="14"/>
    <x v="5"/>
    <n v="43936"/>
    <x v="5"/>
  </r>
  <r>
    <x v="14"/>
    <x v="6"/>
    <n v="52152"/>
    <x v="5"/>
  </r>
  <r>
    <x v="14"/>
    <x v="7"/>
    <n v="62985"/>
    <x v="5"/>
  </r>
  <r>
    <x v="14"/>
    <x v="8"/>
    <n v="84240"/>
    <x v="5"/>
  </r>
  <r>
    <x v="14"/>
    <x v="9"/>
    <n v="90117"/>
    <x v="5"/>
  </r>
  <r>
    <x v="14"/>
    <x v="10"/>
    <n v="102469"/>
    <x v="5"/>
  </r>
  <r>
    <x v="14"/>
    <x v="11"/>
    <n v="128670"/>
    <x v="5"/>
  </r>
  <r>
    <x v="10"/>
    <x v="12"/>
    <n v="6262"/>
    <x v="5"/>
  </r>
  <r>
    <x v="10"/>
    <x v="13"/>
    <n v="9462"/>
    <x v="5"/>
  </r>
  <r>
    <x v="10"/>
    <x v="14"/>
    <n v="9163"/>
    <x v="5"/>
  </r>
  <r>
    <x v="10"/>
    <x v="15"/>
    <n v="23054"/>
    <x v="5"/>
  </r>
  <r>
    <x v="10"/>
    <x v="16"/>
    <n v="28626"/>
    <x v="5"/>
  </r>
  <r>
    <x v="10"/>
    <x v="17"/>
    <n v="31474"/>
    <x v="5"/>
  </r>
  <r>
    <x v="10"/>
    <x v="18"/>
    <n v="31894"/>
    <x v="5"/>
  </r>
  <r>
    <x v="10"/>
    <x v="19"/>
    <n v="36385"/>
    <x v="5"/>
  </r>
  <r>
    <x v="10"/>
    <x v="0"/>
    <n v="33752"/>
    <x v="5"/>
  </r>
  <r>
    <x v="10"/>
    <x v="1"/>
    <n v="32008"/>
    <x v="5"/>
  </r>
  <r>
    <x v="10"/>
    <x v="2"/>
    <n v="29208"/>
    <x v="5"/>
  </r>
  <r>
    <x v="10"/>
    <x v="3"/>
    <n v="28087"/>
    <x v="5"/>
  </r>
  <r>
    <x v="10"/>
    <x v="4"/>
    <n v="34383"/>
    <x v="5"/>
  </r>
  <r>
    <x v="10"/>
    <x v="5"/>
    <n v="30947"/>
    <x v="5"/>
  </r>
  <r>
    <x v="10"/>
    <x v="6"/>
    <n v="30421"/>
    <x v="5"/>
  </r>
  <r>
    <x v="10"/>
    <x v="7"/>
    <n v="33422"/>
    <x v="5"/>
  </r>
  <r>
    <x v="10"/>
    <x v="8"/>
    <n v="33531"/>
    <x v="5"/>
  </r>
  <r>
    <x v="10"/>
    <x v="9"/>
    <n v="32243"/>
    <x v="5"/>
  </r>
  <r>
    <x v="10"/>
    <x v="10"/>
    <n v="35243"/>
    <x v="5"/>
  </r>
  <r>
    <x v="10"/>
    <x v="11"/>
    <n v="40426"/>
    <x v="5"/>
  </r>
  <r>
    <x v="11"/>
    <x v="12"/>
    <n v="0"/>
    <x v="5"/>
  </r>
  <r>
    <x v="11"/>
    <x v="13"/>
    <n v="0"/>
    <x v="5"/>
  </r>
  <r>
    <x v="11"/>
    <x v="14"/>
    <n v="6223"/>
    <x v="5"/>
  </r>
  <r>
    <x v="11"/>
    <x v="15"/>
    <n v="7740"/>
    <x v="5"/>
  </r>
  <r>
    <x v="11"/>
    <x v="16"/>
    <n v="0"/>
    <x v="5"/>
  </r>
  <r>
    <x v="11"/>
    <x v="17"/>
    <n v="0"/>
    <x v="5"/>
  </r>
  <r>
    <x v="11"/>
    <x v="18"/>
    <n v="7290"/>
    <x v="5"/>
  </r>
  <r>
    <x v="11"/>
    <x v="19"/>
    <n v="8966"/>
    <x v="5"/>
  </r>
  <r>
    <x v="11"/>
    <x v="0"/>
    <n v="10726"/>
    <x v="5"/>
  </r>
  <r>
    <x v="11"/>
    <x v="1"/>
    <n v="11147"/>
    <x v="5"/>
  </r>
  <r>
    <x v="11"/>
    <x v="2"/>
    <n v="11921"/>
    <x v="5"/>
  </r>
  <r>
    <x v="11"/>
    <x v="3"/>
    <n v="13890"/>
    <x v="5"/>
  </r>
  <r>
    <x v="11"/>
    <x v="4"/>
    <n v="16376"/>
    <x v="5"/>
  </r>
  <r>
    <x v="11"/>
    <x v="5"/>
    <n v="19706"/>
    <x v="5"/>
  </r>
  <r>
    <x v="11"/>
    <x v="6"/>
    <n v="22313"/>
    <x v="5"/>
  </r>
  <r>
    <x v="11"/>
    <x v="7"/>
    <n v="22783"/>
    <x v="5"/>
  </r>
  <r>
    <x v="11"/>
    <x v="8"/>
    <n v="30101"/>
    <x v="5"/>
  </r>
  <r>
    <x v="11"/>
    <x v="9"/>
    <n v="51651"/>
    <x v="5"/>
  </r>
  <r>
    <x v="11"/>
    <x v="10"/>
    <n v="77492"/>
    <x v="5"/>
  </r>
  <r>
    <x v="11"/>
    <x v="11"/>
    <n v="68180"/>
    <x v="5"/>
  </r>
  <r>
    <x v="15"/>
    <x v="12"/>
    <n v="31357"/>
    <x v="5"/>
  </r>
  <r>
    <x v="15"/>
    <x v="13"/>
    <n v="28190"/>
    <x v="5"/>
  </r>
  <r>
    <x v="15"/>
    <x v="14"/>
    <n v="23569"/>
    <x v="5"/>
  </r>
  <r>
    <x v="15"/>
    <x v="15"/>
    <n v="22166"/>
    <x v="5"/>
  </r>
  <r>
    <x v="15"/>
    <x v="16"/>
    <n v="39685"/>
    <x v="5"/>
  </r>
  <r>
    <x v="15"/>
    <x v="17"/>
    <n v="43122"/>
    <x v="5"/>
  </r>
  <r>
    <x v="15"/>
    <x v="18"/>
    <n v="41896"/>
    <x v="5"/>
  </r>
  <r>
    <x v="15"/>
    <x v="19"/>
    <n v="35686"/>
    <x v="5"/>
  </r>
  <r>
    <x v="15"/>
    <x v="0"/>
    <n v="33740"/>
    <x v="5"/>
  </r>
  <r>
    <x v="15"/>
    <x v="1"/>
    <n v="41029"/>
    <x v="5"/>
  </r>
  <r>
    <x v="15"/>
    <x v="2"/>
    <n v="42891"/>
    <x v="5"/>
  </r>
  <r>
    <x v="15"/>
    <x v="3"/>
    <n v="53502"/>
    <x v="5"/>
  </r>
  <r>
    <x v="15"/>
    <x v="4"/>
    <n v="77068"/>
    <x v="5"/>
  </r>
  <r>
    <x v="15"/>
    <x v="5"/>
    <n v="95178"/>
    <x v="5"/>
  </r>
  <r>
    <x v="15"/>
    <x v="6"/>
    <n v="104240"/>
    <x v="5"/>
  </r>
  <r>
    <x v="15"/>
    <x v="7"/>
    <n v="115660"/>
    <x v="5"/>
  </r>
  <r>
    <x v="15"/>
    <x v="8"/>
    <n v="132034"/>
    <x v="5"/>
  </r>
  <r>
    <x v="15"/>
    <x v="9"/>
    <n v="135498"/>
    <x v="5"/>
  </r>
  <r>
    <x v="15"/>
    <x v="10"/>
    <n v="160959"/>
    <x v="5"/>
  </r>
  <r>
    <x v="15"/>
    <x v="11"/>
    <n v="176203"/>
    <x v="5"/>
  </r>
  <r>
    <x v="25"/>
    <x v="12"/>
    <n v="52276"/>
    <x v="5"/>
  </r>
  <r>
    <x v="25"/>
    <x v="13"/>
    <n v="55012"/>
    <x v="5"/>
  </r>
  <r>
    <x v="25"/>
    <x v="14"/>
    <n v="95766"/>
    <x v="5"/>
  </r>
  <r>
    <x v="25"/>
    <x v="15"/>
    <n v="207881"/>
    <x v="5"/>
  </r>
  <r>
    <x v="25"/>
    <x v="16"/>
    <n v="102549"/>
    <x v="5"/>
  </r>
  <r>
    <x v="25"/>
    <x v="17"/>
    <n v="71307"/>
    <x v="5"/>
  </r>
  <r>
    <x v="25"/>
    <x v="18"/>
    <n v="64948"/>
    <x v="5"/>
  </r>
  <r>
    <x v="25"/>
    <x v="19"/>
    <n v="64600"/>
    <x v="5"/>
  </r>
  <r>
    <x v="25"/>
    <x v="0"/>
    <n v="75826"/>
    <x v="5"/>
  </r>
  <r>
    <x v="25"/>
    <x v="1"/>
    <n v="80180"/>
    <x v="5"/>
  </r>
  <r>
    <x v="25"/>
    <x v="2"/>
    <n v="64842"/>
    <x v="5"/>
  </r>
  <r>
    <x v="25"/>
    <x v="3"/>
    <n v="66680"/>
    <x v="5"/>
  </r>
  <r>
    <x v="25"/>
    <x v="4"/>
    <n v="71035"/>
    <x v="5"/>
  </r>
  <r>
    <x v="25"/>
    <x v="5"/>
    <n v="78345"/>
    <x v="5"/>
  </r>
  <r>
    <x v="25"/>
    <x v="6"/>
    <n v="75007"/>
    <x v="5"/>
  </r>
  <r>
    <x v="25"/>
    <x v="7"/>
    <n v="107892"/>
    <x v="5"/>
  </r>
  <r>
    <x v="25"/>
    <x v="8"/>
    <n v="89815"/>
    <x v="5"/>
  </r>
  <r>
    <x v="25"/>
    <x v="9"/>
    <n v="183081"/>
    <x v="5"/>
  </r>
  <r>
    <x v="25"/>
    <x v="10"/>
    <n v="154517"/>
    <x v="5"/>
  </r>
  <r>
    <x v="25"/>
    <x v="11"/>
    <n v="153951"/>
    <x v="5"/>
  </r>
  <r>
    <x v="17"/>
    <x v="12"/>
    <n v="175026"/>
    <x v="5"/>
  </r>
  <r>
    <x v="17"/>
    <x v="13"/>
    <n v="190034"/>
    <x v="5"/>
  </r>
  <r>
    <x v="17"/>
    <x v="14"/>
    <n v="219342"/>
    <x v="5"/>
  </r>
  <r>
    <x v="17"/>
    <x v="15"/>
    <n v="276436"/>
    <x v="5"/>
  </r>
  <r>
    <x v="17"/>
    <x v="16"/>
    <n v="381877"/>
    <x v="5"/>
  </r>
  <r>
    <x v="17"/>
    <x v="17"/>
    <n v="446437"/>
    <x v="5"/>
  </r>
  <r>
    <x v="17"/>
    <x v="18"/>
    <n v="495988"/>
    <x v="5"/>
  </r>
  <r>
    <x v="17"/>
    <x v="19"/>
    <n v="536809"/>
    <x v="5"/>
  </r>
  <r>
    <x v="17"/>
    <x v="0"/>
    <n v="571208"/>
    <x v="5"/>
  </r>
  <r>
    <x v="17"/>
    <x v="1"/>
    <n v="611760"/>
    <x v="5"/>
  </r>
  <r>
    <x v="17"/>
    <x v="2"/>
    <n v="686784"/>
    <x v="5"/>
  </r>
  <r>
    <x v="17"/>
    <x v="3"/>
    <n v="752628"/>
    <x v="5"/>
  </r>
  <r>
    <x v="17"/>
    <x v="4"/>
    <n v="800249"/>
    <x v="5"/>
  </r>
  <r>
    <x v="17"/>
    <x v="5"/>
    <n v="863054"/>
    <x v="5"/>
  </r>
  <r>
    <x v="17"/>
    <x v="6"/>
    <n v="971327"/>
    <x v="5"/>
  </r>
  <r>
    <x v="17"/>
    <x v="7"/>
    <n v="1073196"/>
    <x v="5"/>
  </r>
  <r>
    <x v="17"/>
    <x v="8"/>
    <n v="1226701"/>
    <x v="5"/>
  </r>
  <r>
    <x v="17"/>
    <x v="9"/>
    <n v="1352659"/>
    <x v="5"/>
  </r>
  <r>
    <x v="17"/>
    <x v="10"/>
    <n v="1540594"/>
    <x v="5"/>
  </r>
  <r>
    <x v="17"/>
    <x v="11"/>
    <n v="1701888"/>
    <x v="5"/>
  </r>
  <r>
    <x v="19"/>
    <x v="12"/>
    <n v="673167"/>
    <x v="5"/>
  </r>
  <r>
    <x v="19"/>
    <x v="13"/>
    <n v="742660"/>
    <x v="5"/>
  </r>
  <r>
    <x v="19"/>
    <x v="14"/>
    <n v="833548"/>
    <x v="5"/>
  </r>
  <r>
    <x v="19"/>
    <x v="15"/>
    <n v="1106181"/>
    <x v="5"/>
  </r>
  <r>
    <x v="19"/>
    <x v="16"/>
    <n v="1185822"/>
    <x v="5"/>
  </r>
  <r>
    <x v="19"/>
    <x v="17"/>
    <n v="1330765"/>
    <x v="5"/>
  </r>
  <r>
    <x v="19"/>
    <x v="18"/>
    <n v="1431451"/>
    <x v="5"/>
  </r>
  <r>
    <x v="19"/>
    <x v="19"/>
    <n v="1554792"/>
    <x v="5"/>
  </r>
  <r>
    <x v="19"/>
    <x v="0"/>
    <n v="1641075"/>
    <x v="5"/>
  </r>
  <r>
    <x v="19"/>
    <x v="1"/>
    <n v="1783903"/>
    <x v="5"/>
  </r>
  <r>
    <x v="19"/>
    <x v="2"/>
    <n v="1904463"/>
    <x v="5"/>
  </r>
  <r>
    <x v="19"/>
    <x v="3"/>
    <n v="2098078"/>
    <x v="5"/>
  </r>
  <r>
    <x v="19"/>
    <x v="4"/>
    <n v="2197094"/>
    <x v="5"/>
  </r>
  <r>
    <x v="19"/>
    <x v="5"/>
    <n v="2422092"/>
    <x v="5"/>
  </r>
  <r>
    <x v="19"/>
    <x v="6"/>
    <n v="2513919"/>
    <x v="5"/>
  </r>
  <r>
    <x v="19"/>
    <x v="7"/>
    <n v="2646157"/>
    <x v="5"/>
  </r>
  <r>
    <x v="19"/>
    <x v="8"/>
    <n v="2824286"/>
    <x v="5"/>
  </r>
  <r>
    <x v="19"/>
    <x v="9"/>
    <n v="3026532"/>
    <x v="5"/>
  </r>
  <r>
    <x v="19"/>
    <x v="10"/>
    <n v="3261681"/>
    <x v="5"/>
  </r>
  <r>
    <x v="19"/>
    <x v="11"/>
    <n v="3539938"/>
    <x v="5"/>
  </r>
  <r>
    <x v="12"/>
    <x v="12"/>
    <n v="145272"/>
    <x v="6"/>
  </r>
  <r>
    <x v="12"/>
    <x v="13"/>
    <n v="159237"/>
    <x v="6"/>
  </r>
  <r>
    <x v="12"/>
    <x v="14"/>
    <n v="163164"/>
    <x v="6"/>
  </r>
  <r>
    <x v="12"/>
    <x v="15"/>
    <n v="200776"/>
    <x v="6"/>
  </r>
  <r>
    <x v="12"/>
    <x v="16"/>
    <n v="210446"/>
    <x v="6"/>
  </r>
  <r>
    <x v="12"/>
    <x v="17"/>
    <n v="250401"/>
    <x v="6"/>
  </r>
  <r>
    <x v="12"/>
    <x v="18"/>
    <n v="260264"/>
    <x v="6"/>
  </r>
  <r>
    <x v="12"/>
    <x v="19"/>
    <n v="284298"/>
    <x v="6"/>
  </r>
  <r>
    <x v="12"/>
    <x v="0"/>
    <n v="301815"/>
    <x v="6"/>
  </r>
  <r>
    <x v="12"/>
    <x v="1"/>
    <n v="324967"/>
    <x v="6"/>
  </r>
  <r>
    <x v="12"/>
    <x v="2"/>
    <n v="356625"/>
    <x v="6"/>
  </r>
  <r>
    <x v="12"/>
    <x v="3"/>
    <n v="384766"/>
    <x v="6"/>
  </r>
  <r>
    <x v="12"/>
    <x v="4"/>
    <n v="412819"/>
    <x v="6"/>
  </r>
  <r>
    <x v="12"/>
    <x v="5"/>
    <n v="429686"/>
    <x v="6"/>
  </r>
  <r>
    <x v="12"/>
    <x v="6"/>
    <n v="384521"/>
    <x v="6"/>
  </r>
  <r>
    <x v="12"/>
    <x v="7"/>
    <n v="395705"/>
    <x v="6"/>
  </r>
  <r>
    <x v="12"/>
    <x v="8"/>
    <n v="414273"/>
    <x v="6"/>
  </r>
  <r>
    <x v="12"/>
    <x v="9"/>
    <n v="415182"/>
    <x v="6"/>
  </r>
  <r>
    <x v="12"/>
    <x v="10"/>
    <n v="385822"/>
    <x v="6"/>
  </r>
  <r>
    <x v="12"/>
    <x v="11"/>
    <n v="343451"/>
    <x v="6"/>
  </r>
  <r>
    <x v="6"/>
    <x v="12"/>
    <n v="62856"/>
    <x v="6"/>
  </r>
  <r>
    <x v="6"/>
    <x v="13"/>
    <n v="61469"/>
    <x v="6"/>
  </r>
  <r>
    <x v="6"/>
    <x v="14"/>
    <n v="62938"/>
    <x v="6"/>
  </r>
  <r>
    <x v="6"/>
    <x v="15"/>
    <n v="84583"/>
    <x v="6"/>
  </r>
  <r>
    <x v="6"/>
    <x v="16"/>
    <n v="102557"/>
    <x v="6"/>
  </r>
  <r>
    <x v="6"/>
    <x v="17"/>
    <n v="115345"/>
    <x v="6"/>
  </r>
  <r>
    <x v="6"/>
    <x v="18"/>
    <n v="124734"/>
    <x v="6"/>
  </r>
  <r>
    <x v="6"/>
    <x v="19"/>
    <n v="122616"/>
    <x v="6"/>
  </r>
  <r>
    <x v="6"/>
    <x v="0"/>
    <n v="125457"/>
    <x v="6"/>
  </r>
  <r>
    <x v="6"/>
    <x v="1"/>
    <n v="133259"/>
    <x v="6"/>
  </r>
  <r>
    <x v="6"/>
    <x v="2"/>
    <n v="135952"/>
    <x v="6"/>
  </r>
  <r>
    <x v="6"/>
    <x v="3"/>
    <n v="139611"/>
    <x v="6"/>
  </r>
  <r>
    <x v="6"/>
    <x v="4"/>
    <n v="135778"/>
    <x v="6"/>
  </r>
  <r>
    <x v="6"/>
    <x v="5"/>
    <n v="138425"/>
    <x v="6"/>
  </r>
  <r>
    <x v="6"/>
    <x v="6"/>
    <n v="138230"/>
    <x v="6"/>
  </r>
  <r>
    <x v="6"/>
    <x v="7"/>
    <n v="138817"/>
    <x v="6"/>
  </r>
  <r>
    <x v="6"/>
    <x v="8"/>
    <n v="147535"/>
    <x v="6"/>
  </r>
  <r>
    <x v="6"/>
    <x v="9"/>
    <n v="157045"/>
    <x v="6"/>
  </r>
  <r>
    <x v="6"/>
    <x v="10"/>
    <n v="161976"/>
    <x v="6"/>
  </r>
  <r>
    <x v="6"/>
    <x v="11"/>
    <n v="153358"/>
    <x v="6"/>
  </r>
  <r>
    <x v="2"/>
    <x v="12"/>
    <n v="44392"/>
    <x v="6"/>
  </r>
  <r>
    <x v="2"/>
    <x v="13"/>
    <n v="54017"/>
    <x v="6"/>
  </r>
  <r>
    <x v="2"/>
    <x v="14"/>
    <n v="57199"/>
    <x v="6"/>
  </r>
  <r>
    <x v="2"/>
    <x v="15"/>
    <n v="69359"/>
    <x v="6"/>
  </r>
  <r>
    <x v="2"/>
    <x v="16"/>
    <n v="85106"/>
    <x v="6"/>
  </r>
  <r>
    <x v="2"/>
    <x v="17"/>
    <n v="82387"/>
    <x v="6"/>
  </r>
  <r>
    <x v="2"/>
    <x v="18"/>
    <n v="81869"/>
    <x v="6"/>
  </r>
  <r>
    <x v="2"/>
    <x v="19"/>
    <n v="80226"/>
    <x v="6"/>
  </r>
  <r>
    <x v="2"/>
    <x v="0"/>
    <n v="79970"/>
    <x v="6"/>
  </r>
  <r>
    <x v="2"/>
    <x v="1"/>
    <n v="69267"/>
    <x v="6"/>
  </r>
  <r>
    <x v="2"/>
    <x v="2"/>
    <n v="59329"/>
    <x v="6"/>
  </r>
  <r>
    <x v="2"/>
    <x v="3"/>
    <n v="56265"/>
    <x v="6"/>
  </r>
  <r>
    <x v="2"/>
    <x v="4"/>
    <n v="56817"/>
    <x v="6"/>
  </r>
  <r>
    <x v="2"/>
    <x v="5"/>
    <n v="54712"/>
    <x v="6"/>
  </r>
  <r>
    <x v="2"/>
    <x v="6"/>
    <n v="51828"/>
    <x v="6"/>
  </r>
  <r>
    <x v="2"/>
    <x v="7"/>
    <n v="50588"/>
    <x v="6"/>
  </r>
  <r>
    <x v="2"/>
    <x v="8"/>
    <n v="54704"/>
    <x v="6"/>
  </r>
  <r>
    <x v="2"/>
    <x v="9"/>
    <n v="59681"/>
    <x v="6"/>
  </r>
  <r>
    <x v="2"/>
    <x v="10"/>
    <n v="60046"/>
    <x v="6"/>
  </r>
  <r>
    <x v="2"/>
    <x v="11"/>
    <n v="69967"/>
    <x v="6"/>
  </r>
  <r>
    <x v="9"/>
    <x v="12"/>
    <n v="42239"/>
    <x v="6"/>
  </r>
  <r>
    <x v="9"/>
    <x v="13"/>
    <n v="48300"/>
    <x v="6"/>
  </r>
  <r>
    <x v="9"/>
    <x v="14"/>
    <n v="48855"/>
    <x v="6"/>
  </r>
  <r>
    <x v="9"/>
    <x v="15"/>
    <n v="65946"/>
    <x v="6"/>
  </r>
  <r>
    <x v="9"/>
    <x v="16"/>
    <n v="85872"/>
    <x v="6"/>
  </r>
  <r>
    <x v="9"/>
    <x v="17"/>
    <n v="116002"/>
    <x v="6"/>
  </r>
  <r>
    <x v="9"/>
    <x v="18"/>
    <n v="128942"/>
    <x v="6"/>
  </r>
  <r>
    <x v="9"/>
    <x v="19"/>
    <n v="146713"/>
    <x v="6"/>
  </r>
  <r>
    <x v="9"/>
    <x v="0"/>
    <n v="177121"/>
    <x v="6"/>
  </r>
  <r>
    <x v="9"/>
    <x v="1"/>
    <n v="194593"/>
    <x v="6"/>
  </r>
  <r>
    <x v="9"/>
    <x v="2"/>
    <n v="232252"/>
    <x v="6"/>
  </r>
  <r>
    <x v="9"/>
    <x v="3"/>
    <n v="274905"/>
    <x v="6"/>
  </r>
  <r>
    <x v="9"/>
    <x v="4"/>
    <n v="298847"/>
    <x v="6"/>
  </r>
  <r>
    <x v="9"/>
    <x v="5"/>
    <n v="326275"/>
    <x v="6"/>
  </r>
  <r>
    <x v="9"/>
    <x v="6"/>
    <n v="290107"/>
    <x v="6"/>
  </r>
  <r>
    <x v="9"/>
    <x v="7"/>
    <n v="265778"/>
    <x v="6"/>
  </r>
  <r>
    <x v="9"/>
    <x v="8"/>
    <n v="260675"/>
    <x v="6"/>
  </r>
  <r>
    <x v="9"/>
    <x v="9"/>
    <n v="257232"/>
    <x v="6"/>
  </r>
  <r>
    <x v="9"/>
    <x v="10"/>
    <n v="238545"/>
    <x v="6"/>
  </r>
  <r>
    <x v="9"/>
    <x v="11"/>
    <n v="204130"/>
    <x v="6"/>
  </r>
  <r>
    <x v="3"/>
    <x v="12"/>
    <n v="41741"/>
    <x v="6"/>
  </r>
  <r>
    <x v="3"/>
    <x v="13"/>
    <n v="50558"/>
    <x v="6"/>
  </r>
  <r>
    <x v="3"/>
    <x v="14"/>
    <n v="42225"/>
    <x v="6"/>
  </r>
  <r>
    <x v="3"/>
    <x v="15"/>
    <n v="41316"/>
    <x v="6"/>
  </r>
  <r>
    <x v="3"/>
    <x v="16"/>
    <n v="46312"/>
    <x v="6"/>
  </r>
  <r>
    <x v="3"/>
    <x v="17"/>
    <n v="60498"/>
    <x v="6"/>
  </r>
  <r>
    <x v="3"/>
    <x v="18"/>
    <n v="72433"/>
    <x v="6"/>
  </r>
  <r>
    <x v="3"/>
    <x v="19"/>
    <n v="98039"/>
    <x v="6"/>
  </r>
  <r>
    <x v="3"/>
    <x v="0"/>
    <n v="122111"/>
    <x v="6"/>
  </r>
  <r>
    <x v="3"/>
    <x v="1"/>
    <n v="135533"/>
    <x v="6"/>
  </r>
  <r>
    <x v="3"/>
    <x v="2"/>
    <n v="133927"/>
    <x v="6"/>
  </r>
  <r>
    <x v="3"/>
    <x v="3"/>
    <n v="130885"/>
    <x v="6"/>
  </r>
  <r>
    <x v="3"/>
    <x v="4"/>
    <n v="128930"/>
    <x v="6"/>
  </r>
  <r>
    <x v="3"/>
    <x v="5"/>
    <n v="146803"/>
    <x v="6"/>
  </r>
  <r>
    <x v="3"/>
    <x v="6"/>
    <n v="179677"/>
    <x v="6"/>
  </r>
  <r>
    <x v="3"/>
    <x v="7"/>
    <n v="215838"/>
    <x v="6"/>
  </r>
  <r>
    <x v="3"/>
    <x v="8"/>
    <n v="254892"/>
    <x v="6"/>
  </r>
  <r>
    <x v="3"/>
    <x v="9"/>
    <n v="295643"/>
    <x v="6"/>
  </r>
  <r>
    <x v="3"/>
    <x v="10"/>
    <n v="293429"/>
    <x v="6"/>
  </r>
  <r>
    <x v="3"/>
    <x v="11"/>
    <n v="318015"/>
    <x v="6"/>
  </r>
  <r>
    <x v="14"/>
    <x v="12"/>
    <n v="34793"/>
    <x v="6"/>
  </r>
  <r>
    <x v="14"/>
    <x v="13"/>
    <n v="33413"/>
    <x v="6"/>
  </r>
  <r>
    <x v="14"/>
    <x v="14"/>
    <n v="31396"/>
    <x v="6"/>
  </r>
  <r>
    <x v="14"/>
    <x v="15"/>
    <n v="38549"/>
    <x v="6"/>
  </r>
  <r>
    <x v="14"/>
    <x v="16"/>
    <n v="49900"/>
    <x v="6"/>
  </r>
  <r>
    <x v="14"/>
    <x v="17"/>
    <n v="47149"/>
    <x v="6"/>
  </r>
  <r>
    <x v="14"/>
    <x v="18"/>
    <n v="48444"/>
    <x v="6"/>
  </r>
  <r>
    <x v="14"/>
    <x v="19"/>
    <n v="50417"/>
    <x v="6"/>
  </r>
  <r>
    <x v="14"/>
    <x v="0"/>
    <n v="50495"/>
    <x v="6"/>
  </r>
  <r>
    <x v="14"/>
    <x v="1"/>
    <n v="53748"/>
    <x v="6"/>
  </r>
  <r>
    <x v="14"/>
    <x v="2"/>
    <n v="53886"/>
    <x v="6"/>
  </r>
  <r>
    <x v="14"/>
    <x v="3"/>
    <n v="59651"/>
    <x v="6"/>
  </r>
  <r>
    <x v="14"/>
    <x v="4"/>
    <n v="67657"/>
    <x v="6"/>
  </r>
  <r>
    <x v="14"/>
    <x v="5"/>
    <n v="73998"/>
    <x v="6"/>
  </r>
  <r>
    <x v="14"/>
    <x v="6"/>
    <n v="83809"/>
    <x v="6"/>
  </r>
  <r>
    <x v="14"/>
    <x v="7"/>
    <n v="105496"/>
    <x v="6"/>
  </r>
  <r>
    <x v="14"/>
    <x v="8"/>
    <n v="147798"/>
    <x v="6"/>
  </r>
  <r>
    <x v="14"/>
    <x v="9"/>
    <n v="162019"/>
    <x v="6"/>
  </r>
  <r>
    <x v="14"/>
    <x v="10"/>
    <n v="180124"/>
    <x v="6"/>
  </r>
  <r>
    <x v="14"/>
    <x v="11"/>
    <n v="209390"/>
    <x v="6"/>
  </r>
  <r>
    <x v="10"/>
    <x v="12"/>
    <n v="28324"/>
    <x v="6"/>
  </r>
  <r>
    <x v="10"/>
    <x v="13"/>
    <n v="33694"/>
    <x v="6"/>
  </r>
  <r>
    <x v="10"/>
    <x v="14"/>
    <n v="36592"/>
    <x v="6"/>
  </r>
  <r>
    <x v="10"/>
    <x v="15"/>
    <n v="65418"/>
    <x v="6"/>
  </r>
  <r>
    <x v="10"/>
    <x v="16"/>
    <n v="74604"/>
    <x v="6"/>
  </r>
  <r>
    <x v="10"/>
    <x v="17"/>
    <n v="90242"/>
    <x v="6"/>
  </r>
  <r>
    <x v="10"/>
    <x v="18"/>
    <n v="81205"/>
    <x v="6"/>
  </r>
  <r>
    <x v="10"/>
    <x v="19"/>
    <n v="77150"/>
    <x v="6"/>
  </r>
  <r>
    <x v="10"/>
    <x v="0"/>
    <n v="70181"/>
    <x v="6"/>
  </r>
  <r>
    <x v="10"/>
    <x v="1"/>
    <n v="62397"/>
    <x v="6"/>
  </r>
  <r>
    <x v="10"/>
    <x v="2"/>
    <n v="62897"/>
    <x v="6"/>
  </r>
  <r>
    <x v="10"/>
    <x v="3"/>
    <n v="69979"/>
    <x v="6"/>
  </r>
  <r>
    <x v="10"/>
    <x v="4"/>
    <n v="71853"/>
    <x v="6"/>
  </r>
  <r>
    <x v="10"/>
    <x v="5"/>
    <n v="86578"/>
    <x v="6"/>
  </r>
  <r>
    <x v="10"/>
    <x v="6"/>
    <n v="111524"/>
    <x v="6"/>
  </r>
  <r>
    <x v="10"/>
    <x v="7"/>
    <n v="119108"/>
    <x v="6"/>
  </r>
  <r>
    <x v="10"/>
    <x v="8"/>
    <n v="127435"/>
    <x v="6"/>
  </r>
  <r>
    <x v="10"/>
    <x v="9"/>
    <n v="142116"/>
    <x v="6"/>
  </r>
  <r>
    <x v="10"/>
    <x v="10"/>
    <n v="148476"/>
    <x v="6"/>
  </r>
  <r>
    <x v="10"/>
    <x v="11"/>
    <n v="170016"/>
    <x v="6"/>
  </r>
  <r>
    <x v="5"/>
    <x v="12"/>
    <n v="22199"/>
    <x v="6"/>
  </r>
  <r>
    <x v="5"/>
    <x v="13"/>
    <n v="22999"/>
    <x v="6"/>
  </r>
  <r>
    <x v="5"/>
    <x v="14"/>
    <n v="23739"/>
    <x v="6"/>
  </r>
  <r>
    <x v="5"/>
    <x v="15"/>
    <n v="33088"/>
    <x v="6"/>
  </r>
  <r>
    <x v="5"/>
    <x v="16"/>
    <n v="34554"/>
    <x v="6"/>
  </r>
  <r>
    <x v="5"/>
    <x v="17"/>
    <n v="43803"/>
    <x v="6"/>
  </r>
  <r>
    <x v="5"/>
    <x v="18"/>
    <n v="44798"/>
    <x v="6"/>
  </r>
  <r>
    <x v="5"/>
    <x v="19"/>
    <n v="52501"/>
    <x v="6"/>
  </r>
  <r>
    <x v="5"/>
    <x v="0"/>
    <n v="58734"/>
    <x v="6"/>
  </r>
  <r>
    <x v="5"/>
    <x v="1"/>
    <n v="62965"/>
    <x v="6"/>
  </r>
  <r>
    <x v="5"/>
    <x v="2"/>
    <n v="63653"/>
    <x v="6"/>
  </r>
  <r>
    <x v="5"/>
    <x v="3"/>
    <n v="73193"/>
    <x v="6"/>
  </r>
  <r>
    <x v="5"/>
    <x v="4"/>
    <n v="81873"/>
    <x v="6"/>
  </r>
  <r>
    <x v="5"/>
    <x v="5"/>
    <n v="97599"/>
    <x v="6"/>
  </r>
  <r>
    <x v="5"/>
    <x v="6"/>
    <n v="101834"/>
    <x v="6"/>
  </r>
  <r>
    <x v="5"/>
    <x v="7"/>
    <n v="97304"/>
    <x v="6"/>
  </r>
  <r>
    <x v="5"/>
    <x v="8"/>
    <n v="102532"/>
    <x v="6"/>
  </r>
  <r>
    <x v="5"/>
    <x v="9"/>
    <n v="103011"/>
    <x v="6"/>
  </r>
  <r>
    <x v="5"/>
    <x v="10"/>
    <n v="90666"/>
    <x v="6"/>
  </r>
  <r>
    <x v="5"/>
    <x v="11"/>
    <n v="84412"/>
    <x v="6"/>
  </r>
  <r>
    <x v="4"/>
    <x v="12"/>
    <n v="8131"/>
    <x v="6"/>
  </r>
  <r>
    <x v="4"/>
    <x v="13"/>
    <n v="10291"/>
    <x v="6"/>
  </r>
  <r>
    <x v="4"/>
    <x v="14"/>
    <n v="22004"/>
    <x v="6"/>
  </r>
  <r>
    <x v="4"/>
    <x v="15"/>
    <n v="44843"/>
    <x v="6"/>
  </r>
  <r>
    <x v="4"/>
    <x v="16"/>
    <n v="49560"/>
    <x v="6"/>
  </r>
  <r>
    <x v="4"/>
    <x v="17"/>
    <n v="56039"/>
    <x v="6"/>
  </r>
  <r>
    <x v="4"/>
    <x v="18"/>
    <n v="58163"/>
    <x v="6"/>
  </r>
  <r>
    <x v="4"/>
    <x v="19"/>
    <n v="46273"/>
    <x v="6"/>
  </r>
  <r>
    <x v="4"/>
    <x v="0"/>
    <n v="21138"/>
    <x v="6"/>
  </r>
  <r>
    <x v="4"/>
    <x v="1"/>
    <n v="15937"/>
    <x v="6"/>
  </r>
  <r>
    <x v="4"/>
    <x v="2"/>
    <n v="17723"/>
    <x v="6"/>
  </r>
  <r>
    <x v="4"/>
    <x v="3"/>
    <n v="17001"/>
    <x v="6"/>
  </r>
  <r>
    <x v="4"/>
    <x v="4"/>
    <n v="16992"/>
    <x v="6"/>
  </r>
  <r>
    <x v="4"/>
    <x v="5"/>
    <n v="16265"/>
    <x v="6"/>
  </r>
  <r>
    <x v="4"/>
    <x v="6"/>
    <n v="19304"/>
    <x v="6"/>
  </r>
  <r>
    <x v="4"/>
    <x v="7"/>
    <n v="19197"/>
    <x v="6"/>
  </r>
  <r>
    <x v="4"/>
    <x v="8"/>
    <n v="20835"/>
    <x v="6"/>
  </r>
  <r>
    <x v="4"/>
    <x v="9"/>
    <n v="22123"/>
    <x v="6"/>
  </r>
  <r>
    <x v="4"/>
    <x v="10"/>
    <n v="19846"/>
    <x v="6"/>
  </r>
  <r>
    <x v="4"/>
    <x v="11"/>
    <n v="22041"/>
    <x v="6"/>
  </r>
  <r>
    <x v="15"/>
    <x v="12"/>
    <n v="1512"/>
    <x v="6"/>
  </r>
  <r>
    <x v="15"/>
    <x v="13"/>
    <n v="2133"/>
    <x v="6"/>
  </r>
  <r>
    <x v="15"/>
    <x v="14"/>
    <n v="2328"/>
    <x v="6"/>
  </r>
  <r>
    <x v="15"/>
    <x v="15"/>
    <n v="5070"/>
    <x v="6"/>
  </r>
  <r>
    <x v="15"/>
    <x v="16"/>
    <n v="6551"/>
    <x v="6"/>
  </r>
  <r>
    <x v="15"/>
    <x v="17"/>
    <n v="7051"/>
    <x v="6"/>
  </r>
  <r>
    <x v="15"/>
    <x v="18"/>
    <n v="6245"/>
    <x v="6"/>
  </r>
  <r>
    <x v="15"/>
    <x v="19"/>
    <n v="5502"/>
    <x v="6"/>
  </r>
  <r>
    <x v="15"/>
    <x v="0"/>
    <n v="0"/>
    <x v="6"/>
  </r>
  <r>
    <x v="15"/>
    <x v="1"/>
    <n v="0"/>
    <x v="6"/>
  </r>
  <r>
    <x v="15"/>
    <x v="2"/>
    <n v="137016"/>
    <x v="6"/>
  </r>
  <r>
    <x v="15"/>
    <x v="3"/>
    <n v="153989"/>
    <x v="6"/>
  </r>
  <r>
    <x v="15"/>
    <x v="4"/>
    <n v="164287"/>
    <x v="6"/>
  </r>
  <r>
    <x v="15"/>
    <x v="5"/>
    <n v="189090"/>
    <x v="6"/>
  </r>
  <r>
    <x v="15"/>
    <x v="6"/>
    <n v="204484"/>
    <x v="6"/>
  </r>
  <r>
    <x v="15"/>
    <x v="7"/>
    <n v="207145"/>
    <x v="6"/>
  </r>
  <r>
    <x v="15"/>
    <x v="8"/>
    <n v="236743"/>
    <x v="6"/>
  </r>
  <r>
    <x v="15"/>
    <x v="9"/>
    <n v="251769"/>
    <x v="6"/>
  </r>
  <r>
    <x v="15"/>
    <x v="10"/>
    <n v="267344"/>
    <x v="6"/>
  </r>
  <r>
    <x v="15"/>
    <x v="11"/>
    <n v="281038"/>
    <x v="6"/>
  </r>
  <r>
    <x v="7"/>
    <x v="12"/>
    <n v="34061"/>
    <x v="6"/>
  </r>
  <r>
    <x v="7"/>
    <x v="13"/>
    <n v="39344"/>
    <x v="6"/>
  </r>
  <r>
    <x v="7"/>
    <x v="14"/>
    <n v="43182"/>
    <x v="6"/>
  </r>
  <r>
    <x v="7"/>
    <x v="15"/>
    <n v="53169"/>
    <x v="6"/>
  </r>
  <r>
    <x v="7"/>
    <x v="16"/>
    <n v="77173"/>
    <x v="6"/>
  </r>
  <r>
    <x v="7"/>
    <x v="17"/>
    <n v="87218"/>
    <x v="6"/>
  </r>
  <r>
    <x v="7"/>
    <x v="18"/>
    <n v="85175"/>
    <x v="6"/>
  </r>
  <r>
    <x v="7"/>
    <x v="19"/>
    <n v="103248"/>
    <x v="6"/>
  </r>
  <r>
    <x v="7"/>
    <x v="0"/>
    <n v="109367"/>
    <x v="6"/>
  </r>
  <r>
    <x v="7"/>
    <x v="1"/>
    <n v="112813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465520"/>
    <x v="6"/>
  </r>
  <r>
    <x v="19"/>
    <x v="13"/>
    <n v="515455"/>
    <x v="6"/>
  </r>
  <r>
    <x v="19"/>
    <x v="14"/>
    <n v="533622"/>
    <x v="6"/>
  </r>
  <r>
    <x v="19"/>
    <x v="15"/>
    <n v="702117"/>
    <x v="6"/>
  </r>
  <r>
    <x v="19"/>
    <x v="16"/>
    <n v="822635"/>
    <x v="6"/>
  </r>
  <r>
    <x v="19"/>
    <x v="17"/>
    <n v="956135"/>
    <x v="6"/>
  </r>
  <r>
    <x v="19"/>
    <x v="18"/>
    <n v="992272"/>
    <x v="6"/>
  </r>
  <r>
    <x v="19"/>
    <x v="19"/>
    <n v="1066983"/>
    <x v="6"/>
  </r>
  <r>
    <x v="19"/>
    <x v="0"/>
    <n v="1116389"/>
    <x v="6"/>
  </r>
  <r>
    <x v="19"/>
    <x v="1"/>
    <n v="1165479"/>
    <x v="6"/>
  </r>
  <r>
    <x v="19"/>
    <x v="2"/>
    <n v="1253260"/>
    <x v="6"/>
  </r>
  <r>
    <x v="19"/>
    <x v="3"/>
    <n v="1360245"/>
    <x v="6"/>
  </r>
  <r>
    <x v="19"/>
    <x v="4"/>
    <n v="1435853"/>
    <x v="6"/>
  </r>
  <r>
    <x v="19"/>
    <x v="5"/>
    <n v="1559431"/>
    <x v="6"/>
  </r>
  <r>
    <x v="19"/>
    <x v="6"/>
    <n v="1565318"/>
    <x v="6"/>
  </r>
  <r>
    <x v="19"/>
    <x v="7"/>
    <n v="1614976"/>
    <x v="6"/>
  </r>
  <r>
    <x v="19"/>
    <x v="8"/>
    <n v="1767422"/>
    <x v="6"/>
  </r>
  <r>
    <x v="19"/>
    <x v="9"/>
    <n v="1865821"/>
    <x v="6"/>
  </r>
  <r>
    <x v="19"/>
    <x v="10"/>
    <n v="1846274"/>
    <x v="6"/>
  </r>
  <r>
    <x v="19"/>
    <x v="11"/>
    <n v="1855818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37"/>
    <x v="0"/>
  </r>
  <r>
    <x v="1"/>
    <x v="1"/>
    <n v="0"/>
    <x v="0"/>
  </r>
  <r>
    <x v="1"/>
    <x v="2"/>
    <n v="49"/>
    <x v="0"/>
  </r>
  <r>
    <x v="1"/>
    <x v="3"/>
    <n v="79"/>
    <x v="0"/>
  </r>
  <r>
    <x v="1"/>
    <x v="4"/>
    <n v="78"/>
    <x v="0"/>
  </r>
  <r>
    <x v="1"/>
    <x v="5"/>
    <n v="121"/>
    <x v="0"/>
  </r>
  <r>
    <x v="1"/>
    <x v="6"/>
    <n v="618"/>
    <x v="0"/>
  </r>
  <r>
    <x v="1"/>
    <x v="7"/>
    <n v="1603"/>
    <x v="0"/>
  </r>
  <r>
    <x v="1"/>
    <x v="8"/>
    <n v="1938"/>
    <x v="0"/>
  </r>
  <r>
    <x v="1"/>
    <x v="9"/>
    <n v="1419"/>
    <x v="0"/>
  </r>
  <r>
    <x v="1"/>
    <x v="10"/>
    <n v="1177"/>
    <x v="0"/>
  </r>
  <r>
    <x v="1"/>
    <x v="11"/>
    <n v="1137"/>
    <x v="0"/>
  </r>
  <r>
    <x v="2"/>
    <x v="0"/>
    <n v="98"/>
    <x v="0"/>
  </r>
  <r>
    <x v="2"/>
    <x v="1"/>
    <n v="40"/>
    <x v="0"/>
  </r>
  <r>
    <x v="2"/>
    <x v="2"/>
    <n v="40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0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40"/>
    <x v="0"/>
  </r>
  <r>
    <x v="2"/>
    <x v="11"/>
    <n v="42"/>
    <x v="0"/>
  </r>
  <r>
    <x v="3"/>
    <x v="0"/>
    <n v="417"/>
    <x v="0"/>
  </r>
  <r>
    <x v="3"/>
    <x v="1"/>
    <n v="388"/>
    <x v="0"/>
  </r>
  <r>
    <x v="3"/>
    <x v="2"/>
    <n v="272"/>
    <x v="0"/>
  </r>
  <r>
    <x v="3"/>
    <x v="3"/>
    <n v="258"/>
    <x v="0"/>
  </r>
  <r>
    <x v="3"/>
    <x v="4"/>
    <n v="229"/>
    <x v="0"/>
  </r>
  <r>
    <x v="3"/>
    <x v="5"/>
    <n v="533"/>
    <x v="0"/>
  </r>
  <r>
    <x v="3"/>
    <x v="6"/>
    <n v="469"/>
    <x v="0"/>
  </r>
  <r>
    <x v="3"/>
    <x v="7"/>
    <n v="430"/>
    <x v="0"/>
  </r>
  <r>
    <x v="3"/>
    <x v="8"/>
    <n v="1096"/>
    <x v="0"/>
  </r>
  <r>
    <x v="3"/>
    <x v="9"/>
    <n v="9"/>
    <x v="0"/>
  </r>
  <r>
    <x v="3"/>
    <x v="10"/>
    <n v="220"/>
    <x v="0"/>
  </r>
  <r>
    <x v="3"/>
    <x v="11"/>
    <n v="258"/>
    <x v="0"/>
  </r>
  <r>
    <x v="4"/>
    <x v="0"/>
    <n v="32"/>
    <x v="0"/>
  </r>
  <r>
    <x v="4"/>
    <x v="1"/>
    <n v="27"/>
    <x v="0"/>
  </r>
  <r>
    <x v="4"/>
    <x v="2"/>
    <n v="27"/>
    <x v="0"/>
  </r>
  <r>
    <x v="4"/>
    <x v="3"/>
    <n v="0"/>
    <x v="0"/>
  </r>
  <r>
    <x v="4"/>
    <x v="4"/>
    <n v="25"/>
    <x v="0"/>
  </r>
  <r>
    <x v="4"/>
    <x v="5"/>
    <n v="21"/>
    <x v="0"/>
  </r>
  <r>
    <x v="4"/>
    <x v="6"/>
    <n v="12"/>
    <x v="0"/>
  </r>
  <r>
    <x v="4"/>
    <x v="7"/>
    <n v="11"/>
    <x v="0"/>
  </r>
  <r>
    <x v="4"/>
    <x v="8"/>
    <n v="10"/>
    <x v="0"/>
  </r>
  <r>
    <x v="4"/>
    <x v="9"/>
    <n v="10"/>
    <x v="0"/>
  </r>
  <r>
    <x v="4"/>
    <x v="10"/>
    <n v="10"/>
    <x v="0"/>
  </r>
  <r>
    <x v="4"/>
    <x v="11"/>
    <n v="10"/>
    <x v="0"/>
  </r>
  <r>
    <x v="5"/>
    <x v="0"/>
    <n v="123"/>
    <x v="0"/>
  </r>
  <r>
    <x v="5"/>
    <x v="1"/>
    <n v="86"/>
    <x v="0"/>
  </r>
  <r>
    <x v="5"/>
    <x v="2"/>
    <n v="191"/>
    <x v="0"/>
  </r>
  <r>
    <x v="5"/>
    <x v="3"/>
    <n v="145"/>
    <x v="0"/>
  </r>
  <r>
    <x v="5"/>
    <x v="4"/>
    <n v="148"/>
    <x v="0"/>
  </r>
  <r>
    <x v="5"/>
    <x v="5"/>
    <n v="142"/>
    <x v="0"/>
  </r>
  <r>
    <x v="5"/>
    <x v="6"/>
    <n v="201"/>
    <x v="0"/>
  </r>
  <r>
    <x v="5"/>
    <x v="7"/>
    <n v="222"/>
    <x v="0"/>
  </r>
  <r>
    <x v="5"/>
    <x v="8"/>
    <n v="494"/>
    <x v="0"/>
  </r>
  <r>
    <x v="5"/>
    <x v="9"/>
    <n v="475"/>
    <x v="0"/>
  </r>
  <r>
    <x v="5"/>
    <x v="10"/>
    <n v="392"/>
    <x v="0"/>
  </r>
  <r>
    <x v="5"/>
    <x v="11"/>
    <n v="850"/>
    <x v="0"/>
  </r>
  <r>
    <x v="6"/>
    <x v="0"/>
    <n v="630"/>
    <x v="0"/>
  </r>
  <r>
    <x v="6"/>
    <x v="1"/>
    <n v="710"/>
    <x v="0"/>
  </r>
  <r>
    <x v="6"/>
    <x v="2"/>
    <n v="701"/>
    <x v="0"/>
  </r>
  <r>
    <x v="6"/>
    <x v="3"/>
    <n v="490"/>
    <x v="0"/>
  </r>
  <r>
    <x v="6"/>
    <x v="4"/>
    <n v="429"/>
    <x v="0"/>
  </r>
  <r>
    <x v="6"/>
    <x v="5"/>
    <n v="420"/>
    <x v="0"/>
  </r>
  <r>
    <x v="6"/>
    <x v="6"/>
    <n v="121"/>
    <x v="0"/>
  </r>
  <r>
    <x v="6"/>
    <x v="7"/>
    <n v="191"/>
    <x v="0"/>
  </r>
  <r>
    <x v="6"/>
    <x v="8"/>
    <n v="45"/>
    <x v="0"/>
  </r>
  <r>
    <x v="6"/>
    <x v="9"/>
    <n v="179"/>
    <x v="0"/>
  </r>
  <r>
    <x v="6"/>
    <x v="10"/>
    <n v="220"/>
    <x v="0"/>
  </r>
  <r>
    <x v="6"/>
    <x v="11"/>
    <n v="321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49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932"/>
    <x v="0"/>
  </r>
  <r>
    <x v="9"/>
    <x v="1"/>
    <n v="1315"/>
    <x v="0"/>
  </r>
  <r>
    <x v="9"/>
    <x v="2"/>
    <n v="1983"/>
    <x v="0"/>
  </r>
  <r>
    <x v="9"/>
    <x v="3"/>
    <n v="3149"/>
    <x v="0"/>
  </r>
  <r>
    <x v="9"/>
    <x v="4"/>
    <n v="3113"/>
    <x v="0"/>
  </r>
  <r>
    <x v="9"/>
    <x v="5"/>
    <n v="4869"/>
    <x v="0"/>
  </r>
  <r>
    <x v="9"/>
    <x v="6"/>
    <n v="5092"/>
    <x v="0"/>
  </r>
  <r>
    <x v="9"/>
    <x v="7"/>
    <n v="5567"/>
    <x v="0"/>
  </r>
  <r>
    <x v="9"/>
    <x v="8"/>
    <n v="7836"/>
    <x v="0"/>
  </r>
  <r>
    <x v="9"/>
    <x v="9"/>
    <n v="8154"/>
    <x v="0"/>
  </r>
  <r>
    <x v="9"/>
    <x v="10"/>
    <n v="8178"/>
    <x v="0"/>
  </r>
  <r>
    <x v="9"/>
    <x v="11"/>
    <n v="7095"/>
    <x v="0"/>
  </r>
  <r>
    <x v="10"/>
    <x v="0"/>
    <n v="0"/>
    <x v="0"/>
  </r>
  <r>
    <x v="10"/>
    <x v="1"/>
    <n v="0"/>
    <x v="0"/>
  </r>
  <r>
    <x v="10"/>
    <x v="2"/>
    <n v="0"/>
    <x v="0"/>
  </r>
  <r>
    <x v="10"/>
    <x v="3"/>
    <n v="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0"/>
    <x v="0"/>
  </r>
  <r>
    <x v="10"/>
    <x v="8"/>
    <n v="0"/>
    <x v="0"/>
  </r>
  <r>
    <x v="10"/>
    <x v="9"/>
    <n v="0"/>
    <x v="0"/>
  </r>
  <r>
    <x v="10"/>
    <x v="10"/>
    <n v="0"/>
    <x v="0"/>
  </r>
  <r>
    <x v="10"/>
    <x v="11"/>
    <n v="20"/>
    <x v="0"/>
  </r>
  <r>
    <x v="11"/>
    <x v="0"/>
    <n v="43"/>
    <x v="0"/>
  </r>
  <r>
    <x v="11"/>
    <x v="1"/>
    <n v="3"/>
    <x v="0"/>
  </r>
  <r>
    <x v="11"/>
    <x v="2"/>
    <n v="25"/>
    <x v="0"/>
  </r>
  <r>
    <x v="11"/>
    <x v="3"/>
    <n v="25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957"/>
    <x v="0"/>
  </r>
  <r>
    <x v="12"/>
    <x v="1"/>
    <n v="2055"/>
    <x v="0"/>
  </r>
  <r>
    <x v="12"/>
    <x v="2"/>
    <n v="2246"/>
    <x v="0"/>
  </r>
  <r>
    <x v="12"/>
    <x v="3"/>
    <n v="2098"/>
    <x v="0"/>
  </r>
  <r>
    <x v="12"/>
    <x v="4"/>
    <n v="3529"/>
    <x v="0"/>
  </r>
  <r>
    <x v="12"/>
    <x v="5"/>
    <n v="4688"/>
    <x v="0"/>
  </r>
  <r>
    <x v="12"/>
    <x v="6"/>
    <n v="5201"/>
    <x v="0"/>
  </r>
  <r>
    <x v="12"/>
    <x v="7"/>
    <n v="6046"/>
    <x v="0"/>
  </r>
  <r>
    <x v="12"/>
    <x v="8"/>
    <n v="7253"/>
    <x v="0"/>
  </r>
  <r>
    <x v="12"/>
    <x v="9"/>
    <n v="8569"/>
    <x v="0"/>
  </r>
  <r>
    <x v="12"/>
    <x v="10"/>
    <n v="10310"/>
    <x v="0"/>
  </r>
  <r>
    <x v="12"/>
    <x v="11"/>
    <n v="11737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61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367"/>
    <x v="0"/>
  </r>
  <r>
    <x v="14"/>
    <x v="1"/>
    <n v="365"/>
    <x v="0"/>
  </r>
  <r>
    <x v="14"/>
    <x v="2"/>
    <n v="364"/>
    <x v="0"/>
  </r>
  <r>
    <x v="14"/>
    <x v="3"/>
    <n v="289"/>
    <x v="0"/>
  </r>
  <r>
    <x v="14"/>
    <x v="4"/>
    <n v="40"/>
    <x v="0"/>
  </r>
  <r>
    <x v="14"/>
    <x v="5"/>
    <n v="79"/>
    <x v="0"/>
  </r>
  <r>
    <x v="14"/>
    <x v="6"/>
    <n v="31"/>
    <x v="0"/>
  </r>
  <r>
    <x v="14"/>
    <x v="7"/>
    <n v="121"/>
    <x v="0"/>
  </r>
  <r>
    <x v="14"/>
    <x v="8"/>
    <n v="139"/>
    <x v="0"/>
  </r>
  <r>
    <x v="14"/>
    <x v="9"/>
    <n v="49"/>
    <x v="0"/>
  </r>
  <r>
    <x v="14"/>
    <x v="10"/>
    <n v="77"/>
    <x v="0"/>
  </r>
  <r>
    <x v="14"/>
    <x v="11"/>
    <n v="71"/>
    <x v="0"/>
  </r>
  <r>
    <x v="15"/>
    <x v="0"/>
    <n v="61"/>
    <x v="0"/>
  </r>
  <r>
    <x v="15"/>
    <x v="1"/>
    <n v="77"/>
    <x v="0"/>
  </r>
  <r>
    <x v="15"/>
    <x v="2"/>
    <n v="115"/>
    <x v="0"/>
  </r>
  <r>
    <x v="15"/>
    <x v="3"/>
    <n v="35"/>
    <x v="0"/>
  </r>
  <r>
    <x v="15"/>
    <x v="4"/>
    <n v="126"/>
    <x v="0"/>
  </r>
  <r>
    <x v="15"/>
    <x v="5"/>
    <n v="98"/>
    <x v="0"/>
  </r>
  <r>
    <x v="15"/>
    <x v="6"/>
    <n v="194"/>
    <x v="0"/>
  </r>
  <r>
    <x v="15"/>
    <x v="7"/>
    <n v="1120"/>
    <x v="0"/>
  </r>
  <r>
    <x v="15"/>
    <x v="8"/>
    <n v="416"/>
    <x v="0"/>
  </r>
  <r>
    <x v="15"/>
    <x v="9"/>
    <n v="392"/>
    <x v="0"/>
  </r>
  <r>
    <x v="15"/>
    <x v="10"/>
    <n v="788"/>
    <x v="0"/>
  </r>
  <r>
    <x v="15"/>
    <x v="11"/>
    <n v="885"/>
    <x v="0"/>
  </r>
  <r>
    <x v="16"/>
    <x v="0"/>
    <n v="0"/>
    <x v="0"/>
  </r>
  <r>
    <x v="16"/>
    <x v="1"/>
    <n v="0"/>
    <x v="0"/>
  </r>
  <r>
    <x v="16"/>
    <x v="2"/>
    <n v="6013"/>
    <x v="0"/>
  </r>
  <r>
    <x v="16"/>
    <x v="3"/>
    <n v="6678"/>
    <x v="0"/>
  </r>
  <r>
    <x v="16"/>
    <x v="4"/>
    <n v="7717"/>
    <x v="0"/>
  </r>
  <r>
    <x v="16"/>
    <x v="5"/>
    <n v="10971"/>
    <x v="0"/>
  </r>
  <r>
    <x v="16"/>
    <x v="6"/>
    <n v="11939"/>
    <x v="0"/>
  </r>
  <r>
    <x v="16"/>
    <x v="7"/>
    <n v="15311"/>
    <x v="0"/>
  </r>
  <r>
    <x v="16"/>
    <x v="8"/>
    <n v="19227"/>
    <x v="0"/>
  </r>
  <r>
    <x v="16"/>
    <x v="9"/>
    <n v="19256"/>
    <x v="0"/>
  </r>
  <r>
    <x v="16"/>
    <x v="10"/>
    <n v="21412"/>
    <x v="0"/>
  </r>
  <r>
    <x v="16"/>
    <x v="11"/>
    <n v="22426"/>
    <x v="0"/>
  </r>
  <r>
    <x v="17"/>
    <x v="0"/>
    <n v="980"/>
    <x v="0"/>
  </r>
  <r>
    <x v="17"/>
    <x v="1"/>
    <n v="1156"/>
    <x v="0"/>
  </r>
  <r>
    <x v="17"/>
    <x v="2"/>
    <n v="1600"/>
    <x v="0"/>
  </r>
  <r>
    <x v="17"/>
    <x v="3"/>
    <n v="2163"/>
    <x v="0"/>
  </r>
  <r>
    <x v="17"/>
    <x v="4"/>
    <n v="2312"/>
    <x v="0"/>
  </r>
  <r>
    <x v="17"/>
    <x v="5"/>
    <n v="2906"/>
    <x v="0"/>
  </r>
  <r>
    <x v="17"/>
    <x v="6"/>
    <n v="3586"/>
    <x v="0"/>
  </r>
  <r>
    <x v="17"/>
    <x v="7"/>
    <n v="4830"/>
    <x v="0"/>
  </r>
  <r>
    <x v="17"/>
    <x v="8"/>
    <n v="5148"/>
    <x v="0"/>
  </r>
  <r>
    <x v="17"/>
    <x v="9"/>
    <n v="6251"/>
    <x v="0"/>
  </r>
  <r>
    <x v="17"/>
    <x v="10"/>
    <n v="7290"/>
    <x v="0"/>
  </r>
  <r>
    <x v="17"/>
    <x v="11"/>
    <n v="8635"/>
    <x v="0"/>
  </r>
  <r>
    <x v="18"/>
    <x v="0"/>
    <n v="50"/>
    <x v="0"/>
  </r>
  <r>
    <x v="18"/>
    <x v="1"/>
    <n v="0"/>
    <x v="0"/>
  </r>
  <r>
    <x v="18"/>
    <x v="2"/>
    <n v="0"/>
    <x v="0"/>
  </r>
  <r>
    <x v="18"/>
    <x v="3"/>
    <n v="0"/>
    <x v="0"/>
  </r>
  <r>
    <x v="18"/>
    <x v="4"/>
    <n v="0"/>
    <x v="0"/>
  </r>
  <r>
    <x v="18"/>
    <x v="5"/>
    <n v="0"/>
    <x v="0"/>
  </r>
  <r>
    <x v="18"/>
    <x v="6"/>
    <n v="0"/>
    <x v="0"/>
  </r>
  <r>
    <x v="18"/>
    <x v="7"/>
    <n v="0"/>
    <x v="0"/>
  </r>
  <r>
    <x v="18"/>
    <x v="8"/>
    <n v="0"/>
    <x v="0"/>
  </r>
  <r>
    <x v="18"/>
    <x v="9"/>
    <n v="0"/>
    <x v="0"/>
  </r>
  <r>
    <x v="18"/>
    <x v="10"/>
    <n v="0"/>
    <x v="0"/>
  </r>
  <r>
    <x v="18"/>
    <x v="11"/>
    <n v="0"/>
    <x v="0"/>
  </r>
  <r>
    <x v="19"/>
    <x v="0"/>
    <n v="5727"/>
    <x v="0"/>
  </r>
  <r>
    <x v="19"/>
    <x v="1"/>
    <n v="6254"/>
    <x v="0"/>
  </r>
  <r>
    <x v="19"/>
    <x v="2"/>
    <n v="7613"/>
    <x v="0"/>
  </r>
  <r>
    <x v="19"/>
    <x v="3"/>
    <n v="8841"/>
    <x v="0"/>
  </r>
  <r>
    <x v="19"/>
    <x v="4"/>
    <n v="10029"/>
    <x v="0"/>
  </r>
  <r>
    <x v="19"/>
    <x v="5"/>
    <n v="13877"/>
    <x v="0"/>
  </r>
  <r>
    <x v="19"/>
    <x v="6"/>
    <n v="15525"/>
    <x v="0"/>
  </r>
  <r>
    <x v="19"/>
    <x v="7"/>
    <n v="20141"/>
    <x v="0"/>
  </r>
  <r>
    <x v="19"/>
    <x v="8"/>
    <n v="24375"/>
    <x v="0"/>
  </r>
  <r>
    <x v="19"/>
    <x v="9"/>
    <n v="25507"/>
    <x v="0"/>
  </r>
  <r>
    <x v="19"/>
    <x v="10"/>
    <n v="28702"/>
    <x v="0"/>
  </r>
  <r>
    <x v="19"/>
    <x v="11"/>
    <n v="31061"/>
    <x v="0"/>
  </r>
  <r>
    <x v="1"/>
    <x v="2"/>
    <n v="95"/>
    <x v="1"/>
  </r>
  <r>
    <x v="1"/>
    <x v="4"/>
    <n v="6"/>
    <x v="1"/>
  </r>
  <r>
    <x v="1"/>
    <x v="5"/>
    <n v="94"/>
    <x v="1"/>
  </r>
  <r>
    <x v="1"/>
    <x v="6"/>
    <n v="128"/>
    <x v="1"/>
  </r>
  <r>
    <x v="1"/>
    <x v="7"/>
    <n v="93"/>
    <x v="1"/>
  </r>
  <r>
    <x v="1"/>
    <x v="8"/>
    <n v="483"/>
    <x v="1"/>
  </r>
  <r>
    <x v="1"/>
    <x v="9"/>
    <n v="2025"/>
    <x v="1"/>
  </r>
  <r>
    <x v="1"/>
    <x v="10"/>
    <n v="1874"/>
    <x v="1"/>
  </r>
  <r>
    <x v="1"/>
    <x v="11"/>
    <n v="2066"/>
    <x v="1"/>
  </r>
  <r>
    <x v="2"/>
    <x v="2"/>
    <n v="28"/>
    <x v="1"/>
  </r>
  <r>
    <x v="2"/>
    <x v="4"/>
    <n v="0"/>
    <x v="1"/>
  </r>
  <r>
    <x v="2"/>
    <x v="5"/>
    <n v="0"/>
    <x v="1"/>
  </r>
  <r>
    <x v="2"/>
    <x v="6"/>
    <n v="0"/>
    <x v="1"/>
  </r>
  <r>
    <x v="2"/>
    <x v="7"/>
    <n v="40"/>
    <x v="1"/>
  </r>
  <r>
    <x v="2"/>
    <x v="8"/>
    <n v="110"/>
    <x v="1"/>
  </r>
  <r>
    <x v="2"/>
    <x v="9"/>
    <n v="110"/>
    <x v="1"/>
  </r>
  <r>
    <x v="2"/>
    <x v="10"/>
    <n v="155"/>
    <x v="1"/>
  </r>
  <r>
    <x v="2"/>
    <x v="11"/>
    <n v="399"/>
    <x v="1"/>
  </r>
  <r>
    <x v="3"/>
    <x v="2"/>
    <n v="633"/>
    <x v="1"/>
  </r>
  <r>
    <x v="3"/>
    <x v="4"/>
    <n v="423"/>
    <x v="1"/>
  </r>
  <r>
    <x v="3"/>
    <x v="5"/>
    <n v="304"/>
    <x v="1"/>
  </r>
  <r>
    <x v="3"/>
    <x v="6"/>
    <n v="486"/>
    <x v="1"/>
  </r>
  <r>
    <x v="3"/>
    <x v="7"/>
    <n v="346"/>
    <x v="1"/>
  </r>
  <r>
    <x v="3"/>
    <x v="8"/>
    <n v="346"/>
    <x v="1"/>
  </r>
  <r>
    <x v="3"/>
    <x v="9"/>
    <n v="346"/>
    <x v="1"/>
  </r>
  <r>
    <x v="3"/>
    <x v="10"/>
    <n v="586"/>
    <x v="1"/>
  </r>
  <r>
    <x v="3"/>
    <x v="11"/>
    <n v="560"/>
    <x v="1"/>
  </r>
  <r>
    <x v="4"/>
    <x v="2"/>
    <n v="0"/>
    <x v="1"/>
  </r>
  <r>
    <x v="4"/>
    <x v="4"/>
    <n v="0"/>
    <x v="1"/>
  </r>
  <r>
    <x v="4"/>
    <x v="5"/>
    <n v="0"/>
    <x v="1"/>
  </r>
  <r>
    <x v="4"/>
    <x v="6"/>
    <n v="0"/>
    <x v="1"/>
  </r>
  <r>
    <x v="4"/>
    <x v="7"/>
    <n v="0"/>
    <x v="1"/>
  </r>
  <r>
    <x v="4"/>
    <x v="8"/>
    <n v="0"/>
    <x v="1"/>
  </r>
  <r>
    <x v="4"/>
    <x v="9"/>
    <n v="0"/>
    <x v="1"/>
  </r>
  <r>
    <x v="4"/>
    <x v="10"/>
    <n v="0"/>
    <x v="1"/>
  </r>
  <r>
    <x v="4"/>
    <x v="11"/>
    <n v="0"/>
    <x v="1"/>
  </r>
  <r>
    <x v="5"/>
    <x v="2"/>
    <n v="159"/>
    <x v="1"/>
  </r>
  <r>
    <x v="5"/>
    <x v="4"/>
    <n v="55"/>
    <x v="1"/>
  </r>
  <r>
    <x v="5"/>
    <x v="5"/>
    <n v="190"/>
    <x v="1"/>
  </r>
  <r>
    <x v="5"/>
    <x v="6"/>
    <n v="250"/>
    <x v="1"/>
  </r>
  <r>
    <x v="5"/>
    <x v="7"/>
    <n v="446"/>
    <x v="1"/>
  </r>
  <r>
    <x v="5"/>
    <x v="8"/>
    <n v="697"/>
    <x v="1"/>
  </r>
  <r>
    <x v="5"/>
    <x v="9"/>
    <n v="670"/>
    <x v="1"/>
  </r>
  <r>
    <x v="5"/>
    <x v="10"/>
    <n v="793"/>
    <x v="1"/>
  </r>
  <r>
    <x v="5"/>
    <x v="11"/>
    <n v="731"/>
    <x v="1"/>
  </r>
  <r>
    <x v="6"/>
    <x v="2"/>
    <n v="138"/>
    <x v="1"/>
  </r>
  <r>
    <x v="6"/>
    <x v="4"/>
    <n v="1393"/>
    <x v="1"/>
  </r>
  <r>
    <x v="6"/>
    <x v="5"/>
    <n v="35"/>
    <x v="1"/>
  </r>
  <r>
    <x v="6"/>
    <x v="6"/>
    <n v="236"/>
    <x v="1"/>
  </r>
  <r>
    <x v="6"/>
    <x v="7"/>
    <n v="612"/>
    <x v="1"/>
  </r>
  <r>
    <x v="6"/>
    <x v="8"/>
    <n v="609"/>
    <x v="1"/>
  </r>
  <r>
    <x v="6"/>
    <x v="9"/>
    <n v="662"/>
    <x v="1"/>
  </r>
  <r>
    <x v="6"/>
    <x v="10"/>
    <n v="1263"/>
    <x v="1"/>
  </r>
  <r>
    <x v="6"/>
    <x v="11"/>
    <n v="1290"/>
    <x v="1"/>
  </r>
  <r>
    <x v="7"/>
    <x v="2"/>
    <n v="0"/>
    <x v="1"/>
  </r>
  <r>
    <x v="7"/>
    <x v="4"/>
    <n v="36"/>
    <x v="1"/>
  </r>
  <r>
    <x v="7"/>
    <x v="5"/>
    <n v="31"/>
    <x v="1"/>
  </r>
  <r>
    <x v="7"/>
    <x v="6"/>
    <n v="36"/>
    <x v="1"/>
  </r>
  <r>
    <x v="7"/>
    <x v="7"/>
    <n v="30"/>
    <x v="1"/>
  </r>
  <r>
    <x v="7"/>
    <x v="8"/>
    <n v="45"/>
    <x v="1"/>
  </r>
  <r>
    <x v="7"/>
    <x v="9"/>
    <n v="25"/>
    <x v="1"/>
  </r>
  <r>
    <x v="7"/>
    <x v="10"/>
    <n v="45"/>
    <x v="1"/>
  </r>
  <r>
    <x v="7"/>
    <x v="11"/>
    <n v="15"/>
    <x v="1"/>
  </r>
  <r>
    <x v="8"/>
    <x v="2"/>
    <n v="27"/>
    <x v="1"/>
  </r>
  <r>
    <x v="8"/>
    <x v="4"/>
    <n v="73"/>
    <x v="1"/>
  </r>
  <r>
    <x v="8"/>
    <x v="5"/>
    <n v="63"/>
    <x v="1"/>
  </r>
  <r>
    <x v="8"/>
    <x v="6"/>
    <n v="103"/>
    <x v="1"/>
  </r>
  <r>
    <x v="8"/>
    <x v="7"/>
    <n v="225"/>
    <x v="1"/>
  </r>
  <r>
    <x v="8"/>
    <x v="8"/>
    <n v="192"/>
    <x v="1"/>
  </r>
  <r>
    <x v="8"/>
    <x v="9"/>
    <n v="138"/>
    <x v="1"/>
  </r>
  <r>
    <x v="8"/>
    <x v="10"/>
    <n v="293"/>
    <x v="1"/>
  </r>
  <r>
    <x v="8"/>
    <x v="11"/>
    <n v="338"/>
    <x v="1"/>
  </r>
  <r>
    <x v="9"/>
    <x v="2"/>
    <n v="1958"/>
    <x v="1"/>
  </r>
  <r>
    <x v="9"/>
    <x v="4"/>
    <n v="3430"/>
    <x v="1"/>
  </r>
  <r>
    <x v="9"/>
    <x v="5"/>
    <n v="3418"/>
    <x v="1"/>
  </r>
  <r>
    <x v="9"/>
    <x v="6"/>
    <n v="6498"/>
    <x v="1"/>
  </r>
  <r>
    <x v="9"/>
    <x v="7"/>
    <n v="7054"/>
    <x v="1"/>
  </r>
  <r>
    <x v="9"/>
    <x v="8"/>
    <n v="7176"/>
    <x v="1"/>
  </r>
  <r>
    <x v="9"/>
    <x v="9"/>
    <n v="7297"/>
    <x v="1"/>
  </r>
  <r>
    <x v="9"/>
    <x v="10"/>
    <n v="5889"/>
    <x v="1"/>
  </r>
  <r>
    <x v="9"/>
    <x v="11"/>
    <n v="6298"/>
    <x v="1"/>
  </r>
  <r>
    <x v="10"/>
    <x v="2"/>
    <n v="0"/>
    <x v="1"/>
  </r>
  <r>
    <x v="10"/>
    <x v="4"/>
    <n v="194"/>
    <x v="1"/>
  </r>
  <r>
    <x v="10"/>
    <x v="5"/>
    <n v="94"/>
    <x v="1"/>
  </r>
  <r>
    <x v="10"/>
    <x v="6"/>
    <n v="0"/>
    <x v="1"/>
  </r>
  <r>
    <x v="10"/>
    <x v="7"/>
    <n v="10"/>
    <x v="1"/>
  </r>
  <r>
    <x v="10"/>
    <x v="8"/>
    <n v="40"/>
    <x v="1"/>
  </r>
  <r>
    <x v="10"/>
    <x v="9"/>
    <n v="35"/>
    <x v="1"/>
  </r>
  <r>
    <x v="10"/>
    <x v="10"/>
    <n v="0"/>
    <x v="1"/>
  </r>
  <r>
    <x v="10"/>
    <x v="11"/>
    <n v="0"/>
    <x v="1"/>
  </r>
  <r>
    <x v="12"/>
    <x v="2"/>
    <n v="3783"/>
    <x v="1"/>
  </r>
  <r>
    <x v="12"/>
    <x v="4"/>
    <n v="3985"/>
    <x v="1"/>
  </r>
  <r>
    <x v="12"/>
    <x v="5"/>
    <n v="6486"/>
    <x v="1"/>
  </r>
  <r>
    <x v="12"/>
    <x v="6"/>
    <n v="6062"/>
    <x v="1"/>
  </r>
  <r>
    <x v="12"/>
    <x v="7"/>
    <n v="8276"/>
    <x v="1"/>
  </r>
  <r>
    <x v="12"/>
    <x v="8"/>
    <n v="9657"/>
    <x v="1"/>
  </r>
  <r>
    <x v="12"/>
    <x v="9"/>
    <n v="10433"/>
    <x v="1"/>
  </r>
  <r>
    <x v="12"/>
    <x v="10"/>
    <n v="10200"/>
    <x v="1"/>
  </r>
  <r>
    <x v="12"/>
    <x v="11"/>
    <n v="12413"/>
    <x v="1"/>
  </r>
  <r>
    <x v="13"/>
    <x v="2"/>
    <n v="926"/>
    <x v="1"/>
  </r>
  <r>
    <x v="13"/>
    <x v="4"/>
    <n v="42"/>
    <x v="1"/>
  </r>
  <r>
    <x v="13"/>
    <x v="5"/>
    <n v="48"/>
    <x v="1"/>
  </r>
  <r>
    <x v="13"/>
    <x v="6"/>
    <n v="75"/>
    <x v="1"/>
  </r>
  <r>
    <x v="13"/>
    <x v="7"/>
    <n v="64"/>
    <x v="1"/>
  </r>
  <r>
    <x v="13"/>
    <x v="8"/>
    <n v="70"/>
    <x v="1"/>
  </r>
  <r>
    <x v="13"/>
    <x v="9"/>
    <n v="80"/>
    <x v="1"/>
  </r>
  <r>
    <x v="13"/>
    <x v="10"/>
    <n v="72"/>
    <x v="1"/>
  </r>
  <r>
    <x v="13"/>
    <x v="11"/>
    <n v="72"/>
    <x v="1"/>
  </r>
  <r>
    <x v="14"/>
    <x v="2"/>
    <n v="292"/>
    <x v="1"/>
  </r>
  <r>
    <x v="14"/>
    <x v="4"/>
    <n v="241"/>
    <x v="1"/>
  </r>
  <r>
    <x v="14"/>
    <x v="5"/>
    <n v="75"/>
    <x v="1"/>
  </r>
  <r>
    <x v="14"/>
    <x v="6"/>
    <n v="0"/>
    <x v="1"/>
  </r>
  <r>
    <x v="14"/>
    <x v="7"/>
    <n v="0"/>
    <x v="1"/>
  </r>
  <r>
    <x v="14"/>
    <x v="8"/>
    <n v="133"/>
    <x v="1"/>
  </r>
  <r>
    <x v="14"/>
    <x v="9"/>
    <n v="337"/>
    <x v="1"/>
  </r>
  <r>
    <x v="14"/>
    <x v="10"/>
    <n v="812"/>
    <x v="1"/>
  </r>
  <r>
    <x v="14"/>
    <x v="11"/>
    <n v="856"/>
    <x v="1"/>
  </r>
  <r>
    <x v="17"/>
    <x v="2"/>
    <n v="2263"/>
    <x v="1"/>
  </r>
  <r>
    <x v="17"/>
    <x v="4"/>
    <n v="3472"/>
    <x v="1"/>
  </r>
  <r>
    <x v="17"/>
    <x v="5"/>
    <n v="4891"/>
    <x v="1"/>
  </r>
  <r>
    <x v="17"/>
    <x v="6"/>
    <n v="7158"/>
    <x v="1"/>
  </r>
  <r>
    <x v="17"/>
    <x v="7"/>
    <n v="9040"/>
    <x v="1"/>
  </r>
  <r>
    <x v="17"/>
    <x v="8"/>
    <n v="13111"/>
    <x v="1"/>
  </r>
  <r>
    <x v="17"/>
    <x v="9"/>
    <n v="15733"/>
    <x v="1"/>
  </r>
  <r>
    <x v="17"/>
    <x v="10"/>
    <n v="19237"/>
    <x v="1"/>
  </r>
  <r>
    <x v="17"/>
    <x v="11"/>
    <n v="20443"/>
    <x v="1"/>
  </r>
  <r>
    <x v="15"/>
    <x v="2"/>
    <n v="221"/>
    <x v="1"/>
  </r>
  <r>
    <x v="15"/>
    <x v="4"/>
    <n v="54"/>
    <x v="1"/>
  </r>
  <r>
    <x v="15"/>
    <x v="5"/>
    <n v="89"/>
    <x v="1"/>
  </r>
  <r>
    <x v="15"/>
    <x v="6"/>
    <n v="102"/>
    <x v="1"/>
  </r>
  <r>
    <x v="15"/>
    <x v="7"/>
    <n v="187"/>
    <x v="1"/>
  </r>
  <r>
    <x v="15"/>
    <x v="8"/>
    <n v="152"/>
    <x v="1"/>
  </r>
  <r>
    <x v="15"/>
    <x v="9"/>
    <n v="186"/>
    <x v="1"/>
  </r>
  <r>
    <x v="15"/>
    <x v="10"/>
    <n v="216"/>
    <x v="1"/>
  </r>
  <r>
    <x v="15"/>
    <x v="11"/>
    <n v="129"/>
    <x v="1"/>
  </r>
  <r>
    <x v="19"/>
    <x v="2"/>
    <n v="10523"/>
    <x v="1"/>
  </r>
  <r>
    <x v="19"/>
    <x v="4"/>
    <n v="13404"/>
    <x v="1"/>
  </r>
  <r>
    <x v="19"/>
    <x v="5"/>
    <n v="15818"/>
    <x v="1"/>
  </r>
  <r>
    <x v="19"/>
    <x v="6"/>
    <n v="21134"/>
    <x v="1"/>
  </r>
  <r>
    <x v="19"/>
    <x v="7"/>
    <n v="26423"/>
    <x v="1"/>
  </r>
  <r>
    <x v="19"/>
    <x v="8"/>
    <n v="32821"/>
    <x v="1"/>
  </r>
  <r>
    <x v="19"/>
    <x v="9"/>
    <n v="38077"/>
    <x v="1"/>
  </r>
  <r>
    <x v="19"/>
    <x v="10"/>
    <n v="41435"/>
    <x v="1"/>
  </r>
  <r>
    <x v="19"/>
    <x v="11"/>
    <n v="45610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45.122999999999998"/>
    <x v="2"/>
  </r>
  <r>
    <x v="8"/>
    <x v="13"/>
    <n v="40.276917600000004"/>
    <x v="2"/>
  </r>
  <r>
    <x v="8"/>
    <x v="14"/>
    <n v="0"/>
    <x v="2"/>
  </r>
  <r>
    <x v="8"/>
    <x v="15"/>
    <n v="0"/>
    <x v="2"/>
  </r>
  <r>
    <x v="8"/>
    <x v="16"/>
    <n v="0"/>
    <x v="2"/>
  </r>
  <r>
    <x v="8"/>
    <x v="17"/>
    <n v="0"/>
    <x v="2"/>
  </r>
  <r>
    <x v="8"/>
    <x v="18"/>
    <n v="0"/>
    <x v="2"/>
  </r>
  <r>
    <x v="8"/>
    <x v="19"/>
    <n v="0"/>
    <x v="2"/>
  </r>
  <r>
    <x v="8"/>
    <x v="0"/>
    <n v="0"/>
    <x v="2"/>
  </r>
  <r>
    <x v="8"/>
    <x v="1"/>
    <n v="9.9736951999999999"/>
    <x v="2"/>
  </r>
  <r>
    <x v="8"/>
    <x v="2"/>
    <n v="0"/>
    <x v="2"/>
  </r>
  <r>
    <x v="8"/>
    <x v="3"/>
    <n v="33.036900000000003"/>
    <x v="2"/>
  </r>
  <r>
    <x v="8"/>
    <x v="4"/>
    <n v="14.096499999999999"/>
    <x v="2"/>
  </r>
  <r>
    <x v="8"/>
    <x v="5"/>
    <n v="0"/>
    <x v="2"/>
  </r>
  <r>
    <x v="8"/>
    <x v="6"/>
    <n v="39.975999999999999"/>
    <x v="2"/>
  </r>
  <r>
    <x v="8"/>
    <x v="7"/>
    <n v="79.225300000000004"/>
    <x v="2"/>
  </r>
  <r>
    <x v="8"/>
    <x v="8"/>
    <n v="52.5289"/>
    <x v="2"/>
  </r>
  <r>
    <x v="8"/>
    <x v="9"/>
    <n v="113.83970000000001"/>
    <x v="2"/>
  </r>
  <r>
    <x v="8"/>
    <x v="10"/>
    <n v="132.15120000000002"/>
    <x v="2"/>
  </r>
  <r>
    <x v="8"/>
    <x v="11"/>
    <n v="364.65120000000002"/>
    <x v="2"/>
  </r>
  <r>
    <x v="1"/>
    <x v="12"/>
    <n v="29.5365"/>
    <x v="2"/>
  </r>
  <r>
    <x v="1"/>
    <x v="13"/>
    <n v="29.572398"/>
    <x v="2"/>
  </r>
  <r>
    <x v="1"/>
    <x v="14"/>
    <n v="0"/>
    <x v="2"/>
  </r>
  <r>
    <x v="1"/>
    <x v="15"/>
    <n v="0"/>
    <x v="2"/>
  </r>
  <r>
    <x v="1"/>
    <x v="16"/>
    <n v="0"/>
    <x v="2"/>
  </r>
  <r>
    <x v="1"/>
    <x v="17"/>
    <n v="0"/>
    <x v="2"/>
  </r>
  <r>
    <x v="1"/>
    <x v="18"/>
    <n v="13.880047500000002"/>
    <x v="2"/>
  </r>
  <r>
    <x v="1"/>
    <x v="19"/>
    <n v="1.402782"/>
    <x v="2"/>
  </r>
  <r>
    <x v="1"/>
    <x v="0"/>
    <n v="0"/>
    <x v="2"/>
  </r>
  <r>
    <x v="1"/>
    <x v="1"/>
    <n v="0"/>
    <x v="2"/>
  </r>
  <r>
    <x v="1"/>
    <x v="2"/>
    <n v="0"/>
    <x v="2"/>
  </r>
  <r>
    <x v="1"/>
    <x v="3"/>
    <n v="2.9888000000000003"/>
    <x v="2"/>
  </r>
  <r>
    <x v="1"/>
    <x v="4"/>
    <n v="0"/>
    <x v="2"/>
  </r>
  <r>
    <x v="1"/>
    <x v="5"/>
    <n v="0"/>
    <x v="2"/>
  </r>
  <r>
    <x v="1"/>
    <x v="6"/>
    <n v="45.474000000000004"/>
    <x v="2"/>
  </r>
  <r>
    <x v="1"/>
    <x v="7"/>
    <n v="68.398799999999994"/>
    <x v="2"/>
  </r>
  <r>
    <x v="1"/>
    <x v="8"/>
    <n v="203.3569"/>
    <x v="2"/>
  </r>
  <r>
    <x v="1"/>
    <x v="9"/>
    <n v="236.3184"/>
    <x v="2"/>
  </r>
  <r>
    <x v="1"/>
    <x v="10"/>
    <n v="730.24639999999999"/>
    <x v="2"/>
  </r>
  <r>
    <x v="1"/>
    <x v="11"/>
    <n v="1087.1238000000001"/>
    <x v="2"/>
  </r>
  <r>
    <x v="12"/>
    <x v="12"/>
    <n v="3071.8444"/>
    <x v="2"/>
  </r>
  <r>
    <x v="12"/>
    <x v="13"/>
    <n v="2858.6664584999999"/>
    <x v="2"/>
  </r>
  <r>
    <x v="12"/>
    <x v="14"/>
    <n v="768.55880160000004"/>
    <x v="2"/>
  </r>
  <r>
    <x v="12"/>
    <x v="15"/>
    <n v="892.55748400000016"/>
    <x v="2"/>
  </r>
  <r>
    <x v="12"/>
    <x v="16"/>
    <n v="809.6526315000001"/>
    <x v="2"/>
  </r>
  <r>
    <x v="12"/>
    <x v="17"/>
    <n v="717.69465000000002"/>
    <x v="2"/>
  </r>
  <r>
    <x v="12"/>
    <x v="18"/>
    <n v="669.44622400000003"/>
    <x v="2"/>
  </r>
  <r>
    <x v="12"/>
    <x v="19"/>
    <n v="586.51787309999997"/>
    <x v="2"/>
  </r>
  <r>
    <x v="12"/>
    <x v="0"/>
    <n v="1046.7388464000001"/>
    <x v="2"/>
  </r>
  <r>
    <x v="12"/>
    <x v="1"/>
    <n v="2229.7834349999998"/>
    <x v="2"/>
  </r>
  <r>
    <x v="12"/>
    <x v="2"/>
    <n v="2921.0459999999998"/>
    <x v="2"/>
  </r>
  <r>
    <x v="12"/>
    <x v="3"/>
    <n v="3086.0239999999999"/>
    <x v="2"/>
  </r>
  <r>
    <x v="12"/>
    <x v="4"/>
    <n v="2739.2768000000001"/>
    <x v="2"/>
  </r>
  <r>
    <x v="12"/>
    <x v="5"/>
    <n v="2391.1019999999999"/>
    <x v="2"/>
  </r>
  <r>
    <x v="12"/>
    <x v="6"/>
    <n v="2271.7284"/>
    <x v="2"/>
  </r>
  <r>
    <x v="12"/>
    <x v="7"/>
    <n v="2207.4"/>
    <x v="2"/>
  </r>
  <r>
    <x v="12"/>
    <x v="8"/>
    <n v="3430.8975"/>
    <x v="2"/>
  </r>
  <r>
    <x v="12"/>
    <x v="9"/>
    <n v="4636.3152"/>
    <x v="2"/>
  </r>
  <r>
    <x v="12"/>
    <x v="10"/>
    <n v="5339.9049999999997"/>
    <x v="2"/>
  </r>
  <r>
    <x v="12"/>
    <x v="11"/>
    <n v="6470.1459999999997"/>
    <x v="2"/>
  </r>
  <r>
    <x v="20"/>
    <x v="12"/>
    <n v="39.164999999999999"/>
    <x v="2"/>
  </r>
  <r>
    <x v="20"/>
    <x v="13"/>
    <n v="38.335907399999996"/>
    <x v="2"/>
  </r>
  <r>
    <x v="20"/>
    <x v="14"/>
    <n v="0"/>
    <x v="2"/>
  </r>
  <r>
    <x v="20"/>
    <x v="15"/>
    <n v="0"/>
    <x v="2"/>
  </r>
  <r>
    <x v="20"/>
    <x v="16"/>
    <n v="0.800099"/>
    <x v="2"/>
  </r>
  <r>
    <x v="20"/>
    <x v="17"/>
    <n v="0.92364689999999994"/>
    <x v="2"/>
  </r>
  <r>
    <x v="20"/>
    <x v="18"/>
    <n v="0"/>
    <x v="2"/>
  </r>
  <r>
    <x v="20"/>
    <x v="19"/>
    <n v="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0"/>
    <x v="2"/>
  </r>
  <r>
    <x v="6"/>
    <x v="12"/>
    <n v="976.01570000000004"/>
    <x v="2"/>
  </r>
  <r>
    <x v="6"/>
    <x v="13"/>
    <n v="637.33470100000011"/>
    <x v="2"/>
  </r>
  <r>
    <x v="6"/>
    <x v="14"/>
    <n v="62.584395000000008"/>
    <x v="2"/>
  </r>
  <r>
    <x v="6"/>
    <x v="15"/>
    <n v="60.368934600000003"/>
    <x v="2"/>
  </r>
  <r>
    <x v="6"/>
    <x v="16"/>
    <n v="59.178326000000006"/>
    <x v="2"/>
  </r>
  <r>
    <x v="6"/>
    <x v="17"/>
    <n v="0"/>
    <x v="2"/>
  </r>
  <r>
    <x v="6"/>
    <x v="18"/>
    <n v="0"/>
    <x v="2"/>
  </r>
  <r>
    <x v="6"/>
    <x v="19"/>
    <n v="7.8540751999999996"/>
    <x v="2"/>
  </r>
  <r>
    <x v="6"/>
    <x v="0"/>
    <n v="117.037752"/>
    <x v="2"/>
  </r>
  <r>
    <x v="6"/>
    <x v="1"/>
    <n v="149.39584500000001"/>
    <x v="2"/>
  </r>
  <r>
    <x v="6"/>
    <x v="2"/>
    <n v="84.862399999999994"/>
    <x v="2"/>
  </r>
  <r>
    <x v="6"/>
    <x v="3"/>
    <n v="65.858199999999997"/>
    <x v="2"/>
  </r>
  <r>
    <x v="6"/>
    <x v="4"/>
    <n v="50.584000000000003"/>
    <x v="2"/>
  </r>
  <r>
    <x v="6"/>
    <x v="5"/>
    <n v="10.3704"/>
    <x v="2"/>
  </r>
  <r>
    <x v="6"/>
    <x v="6"/>
    <n v="76.472999999999999"/>
    <x v="2"/>
  </r>
  <r>
    <x v="6"/>
    <x v="7"/>
    <n v="130.91999999999999"/>
    <x v="2"/>
  </r>
  <r>
    <x v="6"/>
    <x v="8"/>
    <n v="75.496200000000002"/>
    <x v="2"/>
  </r>
  <r>
    <x v="6"/>
    <x v="9"/>
    <n v="64.0672"/>
    <x v="2"/>
  </r>
  <r>
    <x v="6"/>
    <x v="10"/>
    <n v="41.557600000000001"/>
    <x v="2"/>
  </r>
  <r>
    <x v="6"/>
    <x v="11"/>
    <n v="67.570799999999991"/>
    <x v="2"/>
  </r>
  <r>
    <x v="21"/>
    <x v="12"/>
    <n v="3534.9290000000001"/>
    <x v="2"/>
  </r>
  <r>
    <x v="21"/>
    <x v="13"/>
    <n v="3413.9584"/>
    <x v="2"/>
  </r>
  <r>
    <x v="21"/>
    <x v="14"/>
    <n v="129.90324050000001"/>
    <x v="2"/>
  </r>
  <r>
    <x v="21"/>
    <x v="15"/>
    <n v="619.7490272"/>
    <x v="2"/>
  </r>
  <r>
    <x v="21"/>
    <x v="16"/>
    <n v="768.28953029999991"/>
    <x v="2"/>
  </r>
  <r>
    <x v="21"/>
    <x v="17"/>
    <n v="785.48836960000006"/>
    <x v="2"/>
  </r>
  <r>
    <x v="21"/>
    <x v="18"/>
    <n v="866.57720000000018"/>
    <x v="2"/>
  </r>
  <r>
    <x v="21"/>
    <x v="19"/>
    <n v="748.50099999999998"/>
    <x v="2"/>
  </r>
  <r>
    <x v="21"/>
    <x v="0"/>
    <n v="1059.0030000000002"/>
    <x v="2"/>
  </r>
  <r>
    <x v="21"/>
    <x v="1"/>
    <n v="1412.3724999999999"/>
    <x v="2"/>
  </r>
  <r>
    <x v="21"/>
    <x v="2"/>
    <n v="2262.6029999999996"/>
    <x v="2"/>
  </r>
  <r>
    <x v="21"/>
    <x v="3"/>
    <n v="2283.9683999999997"/>
    <x v="2"/>
  </r>
  <r>
    <x v="21"/>
    <x v="4"/>
    <n v="1983.6742000000002"/>
    <x v="2"/>
  </r>
  <r>
    <x v="21"/>
    <x v="5"/>
    <n v="2020.9014000000002"/>
    <x v="2"/>
  </r>
  <r>
    <x v="21"/>
    <x v="6"/>
    <n v="2469.9715999999999"/>
    <x v="2"/>
  </r>
  <r>
    <x v="21"/>
    <x v="7"/>
    <n v="3720.6978000000004"/>
    <x v="2"/>
  </r>
  <r>
    <x v="21"/>
    <x v="8"/>
    <n v="4119.8157000000001"/>
    <x v="2"/>
  </r>
  <r>
    <x v="21"/>
    <x v="9"/>
    <n v="5546.1040000000003"/>
    <x v="2"/>
  </r>
  <r>
    <x v="21"/>
    <x v="10"/>
    <n v="9911.4866000000002"/>
    <x v="2"/>
  </r>
  <r>
    <x v="21"/>
    <x v="11"/>
    <n v="9230.2272000000012"/>
    <x v="2"/>
  </r>
  <r>
    <x v="3"/>
    <x v="12"/>
    <n v="1762.4653000000001"/>
    <x v="2"/>
  </r>
  <r>
    <x v="3"/>
    <x v="13"/>
    <n v="1715.1759599"/>
    <x v="2"/>
  </r>
  <r>
    <x v="3"/>
    <x v="14"/>
    <n v="858.99898850000011"/>
    <x v="2"/>
  </r>
  <r>
    <x v="3"/>
    <x v="15"/>
    <n v="578.31697170000007"/>
    <x v="2"/>
  </r>
  <r>
    <x v="3"/>
    <x v="16"/>
    <n v="344.1683908"/>
    <x v="2"/>
  </r>
  <r>
    <x v="3"/>
    <x v="17"/>
    <n v="441.78701840000002"/>
    <x v="2"/>
  </r>
  <r>
    <x v="3"/>
    <x v="18"/>
    <n v="412.24999259999998"/>
    <x v="2"/>
  </r>
  <r>
    <x v="3"/>
    <x v="19"/>
    <n v="265.2958036"/>
    <x v="2"/>
  </r>
  <r>
    <x v="3"/>
    <x v="0"/>
    <n v="197.81594280000002"/>
    <x v="2"/>
  </r>
  <r>
    <x v="3"/>
    <x v="1"/>
    <n v="23.691907199999999"/>
    <x v="2"/>
  </r>
  <r>
    <x v="3"/>
    <x v="2"/>
    <n v="8.454600000000001"/>
    <x v="2"/>
  </r>
  <r>
    <x v="3"/>
    <x v="3"/>
    <n v="6.3151999999999999"/>
    <x v="2"/>
  </r>
  <r>
    <x v="3"/>
    <x v="4"/>
    <n v="0"/>
    <x v="2"/>
  </r>
  <r>
    <x v="3"/>
    <x v="5"/>
    <n v="0"/>
    <x v="2"/>
  </r>
  <r>
    <x v="3"/>
    <x v="6"/>
    <n v="0"/>
    <x v="2"/>
  </r>
  <r>
    <x v="3"/>
    <x v="7"/>
    <n v="0"/>
    <x v="2"/>
  </r>
  <r>
    <x v="3"/>
    <x v="8"/>
    <n v="0"/>
    <x v="2"/>
  </r>
  <r>
    <x v="3"/>
    <x v="9"/>
    <n v="0"/>
    <x v="2"/>
  </r>
  <r>
    <x v="3"/>
    <x v="10"/>
    <n v="88.040399999999991"/>
    <x v="2"/>
  </r>
  <r>
    <x v="3"/>
    <x v="11"/>
    <n v="1000.5345"/>
    <x v="2"/>
  </r>
  <r>
    <x v="22"/>
    <x v="12"/>
    <n v="2280.6408999999999"/>
    <x v="2"/>
  </r>
  <r>
    <x v="22"/>
    <x v="13"/>
    <n v="2017.3560000000002"/>
    <x v="2"/>
  </r>
  <r>
    <x v="22"/>
    <x v="14"/>
    <n v="28.502577600000002"/>
    <x v="2"/>
  </r>
  <r>
    <x v="22"/>
    <x v="15"/>
    <n v="18.333353200000001"/>
    <x v="2"/>
  </r>
  <r>
    <x v="22"/>
    <x v="16"/>
    <n v="21.006672399999999"/>
    <x v="2"/>
  </r>
  <r>
    <x v="22"/>
    <x v="17"/>
    <n v="30.933941399999998"/>
    <x v="2"/>
  </r>
  <r>
    <x v="22"/>
    <x v="18"/>
    <n v="91.8232"/>
    <x v="2"/>
  </r>
  <r>
    <x v="22"/>
    <x v="19"/>
    <n v="56.531800000000004"/>
    <x v="2"/>
  </r>
  <r>
    <x v="22"/>
    <x v="0"/>
    <n v="139.56030000000001"/>
    <x v="2"/>
  </r>
  <r>
    <x v="22"/>
    <x v="1"/>
    <n v="148.18619999999999"/>
    <x v="2"/>
  </r>
  <r>
    <x v="22"/>
    <x v="2"/>
    <n v="129.49160000000001"/>
    <x v="2"/>
  </r>
  <r>
    <x v="22"/>
    <x v="3"/>
    <n v="41.646599999999999"/>
    <x v="2"/>
  </r>
  <r>
    <x v="22"/>
    <x v="4"/>
    <n v="56.408399999999993"/>
    <x v="2"/>
  </r>
  <r>
    <x v="22"/>
    <x v="5"/>
    <n v="59.869700000000002"/>
    <x v="2"/>
  </r>
  <r>
    <x v="22"/>
    <x v="6"/>
    <n v="45.425800000000002"/>
    <x v="2"/>
  </r>
  <r>
    <x v="22"/>
    <x v="7"/>
    <n v="174.262"/>
    <x v="2"/>
  </r>
  <r>
    <x v="22"/>
    <x v="8"/>
    <n v="51.848999999999997"/>
    <x v="2"/>
  </r>
  <r>
    <x v="22"/>
    <x v="9"/>
    <n v="75.115199999999987"/>
    <x v="2"/>
  </r>
  <r>
    <x v="22"/>
    <x v="10"/>
    <n v="413.14860000000004"/>
    <x v="2"/>
  </r>
  <r>
    <x v="22"/>
    <x v="11"/>
    <n v="147.82409999999999"/>
    <x v="2"/>
  </r>
  <r>
    <x v="5"/>
    <x v="12"/>
    <n v="76.335999999999999"/>
    <x v="2"/>
  </r>
  <r>
    <x v="5"/>
    <x v="13"/>
    <n v="79.95159120000001"/>
    <x v="2"/>
  </r>
  <r>
    <x v="5"/>
    <x v="14"/>
    <n v="0"/>
    <x v="2"/>
  </r>
  <r>
    <x v="5"/>
    <x v="15"/>
    <n v="8.3320265000000013"/>
    <x v="2"/>
  </r>
  <r>
    <x v="5"/>
    <x v="16"/>
    <n v="56.302381799999992"/>
    <x v="2"/>
  </r>
  <r>
    <x v="5"/>
    <x v="17"/>
    <n v="24.5999008"/>
    <x v="2"/>
  </r>
  <r>
    <x v="5"/>
    <x v="18"/>
    <n v="14.621651199999999"/>
    <x v="2"/>
  </r>
  <r>
    <x v="5"/>
    <x v="19"/>
    <n v="0"/>
    <x v="2"/>
  </r>
  <r>
    <x v="5"/>
    <x v="0"/>
    <n v="24.812908199999999"/>
    <x v="2"/>
  </r>
  <r>
    <x v="5"/>
    <x v="1"/>
    <n v="61.637523200000004"/>
    <x v="2"/>
  </r>
  <r>
    <x v="5"/>
    <x v="2"/>
    <n v="127.47240000000001"/>
    <x v="2"/>
  </r>
  <r>
    <x v="5"/>
    <x v="3"/>
    <n v="195.7072"/>
    <x v="2"/>
  </r>
  <r>
    <x v="5"/>
    <x v="4"/>
    <n v="120.3552"/>
    <x v="2"/>
  </r>
  <r>
    <x v="5"/>
    <x v="5"/>
    <n v="78.03"/>
    <x v="2"/>
  </r>
  <r>
    <x v="5"/>
    <x v="6"/>
    <n v="34.860800000000005"/>
    <x v="2"/>
  </r>
  <r>
    <x v="5"/>
    <x v="7"/>
    <n v="66.860299999999995"/>
    <x v="2"/>
  </r>
  <r>
    <x v="5"/>
    <x v="8"/>
    <n v="403.36"/>
    <x v="2"/>
  </r>
  <r>
    <x v="5"/>
    <x v="9"/>
    <n v="473.79359999999997"/>
    <x v="2"/>
  </r>
  <r>
    <x v="5"/>
    <x v="10"/>
    <n v="842.0458000000001"/>
    <x v="2"/>
  </r>
  <r>
    <x v="5"/>
    <x v="11"/>
    <n v="1241.4159999999999"/>
    <x v="2"/>
  </r>
  <r>
    <x v="18"/>
    <x v="12"/>
    <n v="0"/>
    <x v="2"/>
  </r>
  <r>
    <x v="18"/>
    <x v="13"/>
    <n v="0"/>
    <x v="2"/>
  </r>
  <r>
    <x v="18"/>
    <x v="14"/>
    <n v="0"/>
    <x v="2"/>
  </r>
  <r>
    <x v="18"/>
    <x v="15"/>
    <n v="0"/>
    <x v="2"/>
  </r>
  <r>
    <x v="18"/>
    <x v="16"/>
    <n v="0"/>
    <x v="2"/>
  </r>
  <r>
    <x v="18"/>
    <x v="17"/>
    <n v="0"/>
    <x v="2"/>
  </r>
  <r>
    <x v="18"/>
    <x v="18"/>
    <n v="0"/>
    <x v="2"/>
  </r>
  <r>
    <x v="18"/>
    <x v="19"/>
    <n v="0"/>
    <x v="2"/>
  </r>
  <r>
    <x v="18"/>
    <x v="0"/>
    <n v="0"/>
    <x v="2"/>
  </r>
  <r>
    <x v="18"/>
    <x v="1"/>
    <n v="0"/>
    <x v="2"/>
  </r>
  <r>
    <x v="18"/>
    <x v="2"/>
    <n v="1344.3008"/>
    <x v="2"/>
  </r>
  <r>
    <x v="18"/>
    <x v="3"/>
    <n v="1912.5036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0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2572.6350000000002"/>
    <x v="2"/>
  </r>
  <r>
    <x v="17"/>
    <x v="5"/>
    <n v="4105.2284"/>
    <x v="2"/>
  </r>
  <r>
    <x v="17"/>
    <x v="6"/>
    <n v="5505.4285"/>
    <x v="2"/>
  </r>
  <r>
    <x v="17"/>
    <x v="7"/>
    <n v="9265.7344000000012"/>
    <x v="2"/>
  </r>
  <r>
    <x v="17"/>
    <x v="8"/>
    <n v="9308.0962"/>
    <x v="2"/>
  </r>
  <r>
    <x v="17"/>
    <x v="9"/>
    <n v="10048.126"/>
    <x v="2"/>
  </r>
  <r>
    <x v="17"/>
    <x v="10"/>
    <n v="8222.3487999999998"/>
    <x v="2"/>
  </r>
  <r>
    <x v="17"/>
    <x v="11"/>
    <n v="8410.0480000000007"/>
    <x v="2"/>
  </r>
  <r>
    <x v="15"/>
    <x v="12"/>
    <n v="667.00400000000002"/>
    <x v="2"/>
  </r>
  <r>
    <x v="15"/>
    <x v="13"/>
    <n v="592.27559999999994"/>
    <x v="2"/>
  </r>
  <r>
    <x v="15"/>
    <x v="14"/>
    <n v="82.582531900000006"/>
    <x v="2"/>
  </r>
  <r>
    <x v="15"/>
    <x v="15"/>
    <n v="290.19747660000002"/>
    <x v="2"/>
  </r>
  <r>
    <x v="15"/>
    <x v="16"/>
    <n v="388.01561759999998"/>
    <x v="2"/>
  </r>
  <r>
    <x v="15"/>
    <x v="17"/>
    <n v="288.58150360000002"/>
    <x v="2"/>
  </r>
  <r>
    <x v="15"/>
    <x v="18"/>
    <n v="282.5274"/>
    <x v="2"/>
  </r>
  <r>
    <x v="15"/>
    <x v="19"/>
    <n v="284.04809999999998"/>
    <x v="2"/>
  </r>
  <r>
    <x v="15"/>
    <x v="0"/>
    <n v="697.25879999999995"/>
    <x v="2"/>
  </r>
  <r>
    <x v="15"/>
    <x v="1"/>
    <n v="949.66320000000007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9"/>
    <x v="12"/>
    <n v="12466.430399999999"/>
    <x v="2"/>
  </r>
  <r>
    <x v="19"/>
    <x v="13"/>
    <n v="11431.685670399998"/>
    <x v="2"/>
  </r>
  <r>
    <x v="19"/>
    <x v="14"/>
    <n v="1929.4412887999999"/>
    <x v="2"/>
  </r>
  <r>
    <x v="19"/>
    <x v="15"/>
    <n v="2464.8903719999998"/>
    <x v="2"/>
  </r>
  <r>
    <x v="19"/>
    <x v="16"/>
    <n v="2444.7184084"/>
    <x v="2"/>
  </r>
  <r>
    <x v="19"/>
    <x v="17"/>
    <n v="2279.1108896000001"/>
    <x v="2"/>
  </r>
  <r>
    <x v="19"/>
    <x v="18"/>
    <n v="2362.8685829999999"/>
    <x v="2"/>
  </r>
  <r>
    <x v="19"/>
    <x v="19"/>
    <n v="1973.3288344000002"/>
    <x v="2"/>
  </r>
  <r>
    <x v="19"/>
    <x v="0"/>
    <n v="3289.4016301000001"/>
    <x v="2"/>
  </r>
  <r>
    <x v="19"/>
    <x v="1"/>
    <n v="4985.2103690000004"/>
    <x v="2"/>
  </r>
  <r>
    <x v="19"/>
    <x v="2"/>
    <n v="6847.41"/>
    <x v="2"/>
  </r>
  <r>
    <x v="19"/>
    <x v="3"/>
    <n v="7628.8948"/>
    <x v="2"/>
  </r>
  <r>
    <x v="19"/>
    <x v="4"/>
    <n v="7540.8720999999996"/>
    <x v="2"/>
  </r>
  <r>
    <x v="19"/>
    <x v="5"/>
    <n v="8631.6883999999991"/>
    <x v="2"/>
  </r>
  <r>
    <x v="19"/>
    <x v="6"/>
    <n v="10452.2868"/>
    <x v="2"/>
  </r>
  <r>
    <x v="19"/>
    <x v="7"/>
    <n v="15679.408799999999"/>
    <x v="2"/>
  </r>
  <r>
    <x v="19"/>
    <x v="8"/>
    <n v="17634.001"/>
    <x v="2"/>
  </r>
  <r>
    <x v="19"/>
    <x v="9"/>
    <n v="21185.1276"/>
    <x v="2"/>
  </r>
  <r>
    <x v="19"/>
    <x v="10"/>
    <n v="25678.937399999999"/>
    <x v="2"/>
  </r>
  <r>
    <x v="19"/>
    <x v="11"/>
    <n v="28059.345600000001"/>
    <x v="2"/>
  </r>
  <r>
    <x v="16"/>
    <x v="14"/>
    <n v="7902.5632483999998"/>
    <x v="3"/>
  </r>
  <r>
    <x v="16"/>
    <x v="15"/>
    <n v="7763.1244127999989"/>
    <x v="3"/>
  </r>
  <r>
    <x v="16"/>
    <x v="16"/>
    <n v="6631.5199419999999"/>
    <x v="3"/>
  </r>
  <r>
    <x v="16"/>
    <x v="17"/>
    <n v="5698.0863257999999"/>
    <x v="3"/>
  </r>
  <r>
    <x v="16"/>
    <x v="18"/>
    <n v="5077.7001800000007"/>
    <x v="3"/>
  </r>
  <r>
    <x v="16"/>
    <x v="19"/>
    <n v="4495.7958687999999"/>
    <x v="3"/>
  </r>
  <r>
    <x v="16"/>
    <x v="0"/>
    <n v="4916.8421704000002"/>
    <x v="3"/>
  </r>
  <r>
    <x v="16"/>
    <x v="1"/>
    <n v="6518.7857991000001"/>
    <x v="3"/>
  </r>
  <r>
    <x v="16"/>
    <x v="2"/>
    <n v="7553.5680000000002"/>
    <x v="3"/>
  </r>
  <r>
    <x v="16"/>
    <x v="3"/>
    <n v="9195.7589000000007"/>
    <x v="3"/>
  </r>
  <r>
    <x v="16"/>
    <x v="4"/>
    <n v="10584.151400000001"/>
    <x v="3"/>
  </r>
  <r>
    <x v="16"/>
    <x v="5"/>
    <n v="14470.593199999999"/>
    <x v="3"/>
  </r>
  <r>
    <x v="16"/>
    <x v="6"/>
    <n v="17629.273999999998"/>
    <x v="3"/>
  </r>
  <r>
    <x v="16"/>
    <x v="7"/>
    <n v="21574.539000000004"/>
    <x v="3"/>
  </r>
  <r>
    <x v="16"/>
    <x v="8"/>
    <n v="27293.8914"/>
    <x v="3"/>
  </r>
  <r>
    <x v="16"/>
    <x v="9"/>
    <n v="30000.625200000002"/>
    <x v="3"/>
  </r>
  <r>
    <x v="16"/>
    <x v="10"/>
    <n v="41378.404600000002"/>
    <x v="3"/>
  </r>
  <r>
    <x v="16"/>
    <x v="11"/>
    <n v="50347.5"/>
    <x v="3"/>
  </r>
  <r>
    <x v="12"/>
    <x v="14"/>
    <n v="4488.8649028"/>
    <x v="3"/>
  </r>
  <r>
    <x v="12"/>
    <x v="15"/>
    <n v="4281.3767247999995"/>
    <x v="3"/>
  </r>
  <r>
    <x v="12"/>
    <x v="16"/>
    <n v="4008.6142668000002"/>
    <x v="3"/>
  </r>
  <r>
    <x v="12"/>
    <x v="17"/>
    <n v="3507.5980673999998"/>
    <x v="3"/>
  </r>
  <r>
    <x v="12"/>
    <x v="18"/>
    <n v="2991.8057250000002"/>
    <x v="3"/>
  </r>
  <r>
    <x v="12"/>
    <x v="19"/>
    <n v="2750.4514232000006"/>
    <x v="3"/>
  </r>
  <r>
    <x v="12"/>
    <x v="0"/>
    <n v="2949.9279879999999"/>
    <x v="3"/>
  </r>
  <r>
    <x v="12"/>
    <x v="1"/>
    <n v="3927.8934959999997"/>
    <x v="3"/>
  </r>
  <r>
    <x v="12"/>
    <x v="2"/>
    <n v="3753.7249999999999"/>
    <x v="3"/>
  </r>
  <r>
    <x v="12"/>
    <x v="3"/>
    <n v="4716.4472999999998"/>
    <x v="3"/>
  </r>
  <r>
    <x v="12"/>
    <x v="4"/>
    <n v="6078.1279999999997"/>
    <x v="3"/>
  </r>
  <r>
    <x v="12"/>
    <x v="5"/>
    <n v="8023.0824000000002"/>
    <x v="3"/>
  </r>
  <r>
    <x v="12"/>
    <x v="6"/>
    <n v="9787.1540000000005"/>
    <x v="3"/>
  </r>
  <r>
    <x v="12"/>
    <x v="7"/>
    <n v="11608.366600000001"/>
    <x v="3"/>
  </r>
  <r>
    <x v="12"/>
    <x v="8"/>
    <n v="13975.054800000002"/>
    <x v="3"/>
  </r>
  <r>
    <x v="12"/>
    <x v="9"/>
    <n v="14482.107600000001"/>
    <x v="3"/>
  </r>
  <r>
    <x v="12"/>
    <x v="10"/>
    <n v="16421.0556"/>
    <x v="3"/>
  </r>
  <r>
    <x v="12"/>
    <x v="11"/>
    <n v="17808.951000000001"/>
    <x v="3"/>
  </r>
  <r>
    <x v="9"/>
    <x v="14"/>
    <n v="1983.7829746"/>
    <x v="3"/>
  </r>
  <r>
    <x v="9"/>
    <x v="15"/>
    <n v="2088.4651348000002"/>
    <x v="3"/>
  </r>
  <r>
    <x v="9"/>
    <x v="16"/>
    <n v="1572.0244974"/>
    <x v="3"/>
  </r>
  <r>
    <x v="9"/>
    <x v="17"/>
    <n v="1172.2553520000001"/>
    <x v="3"/>
  </r>
  <r>
    <x v="9"/>
    <x v="18"/>
    <n v="1182.8258146000001"/>
    <x v="3"/>
  </r>
  <r>
    <x v="9"/>
    <x v="19"/>
    <n v="955.91931639999996"/>
    <x v="3"/>
  </r>
  <r>
    <x v="9"/>
    <x v="0"/>
    <n v="1205.1929994000002"/>
    <x v="3"/>
  </r>
  <r>
    <x v="9"/>
    <x v="1"/>
    <n v="1730.6786974999998"/>
    <x v="3"/>
  </r>
  <r>
    <x v="9"/>
    <x v="2"/>
    <n v="2928.96"/>
    <x v="3"/>
  </r>
  <r>
    <x v="9"/>
    <x v="3"/>
    <n v="3576.712"/>
    <x v="3"/>
  </r>
  <r>
    <x v="9"/>
    <x v="4"/>
    <n v="3450.2112000000002"/>
    <x v="3"/>
  </r>
  <r>
    <x v="9"/>
    <x v="5"/>
    <n v="4752.2607999999991"/>
    <x v="3"/>
  </r>
  <r>
    <x v="9"/>
    <x v="6"/>
    <n v="5328.6911999999993"/>
    <x v="3"/>
  </r>
  <r>
    <x v="9"/>
    <x v="7"/>
    <n v="6400.5493999999999"/>
    <x v="3"/>
  </r>
  <r>
    <x v="9"/>
    <x v="8"/>
    <n v="8940.8176000000003"/>
    <x v="3"/>
  </r>
  <r>
    <x v="9"/>
    <x v="9"/>
    <n v="10366.8873"/>
    <x v="3"/>
  </r>
  <r>
    <x v="9"/>
    <x v="10"/>
    <n v="16629.882000000001"/>
    <x v="3"/>
  </r>
  <r>
    <x v="9"/>
    <x v="11"/>
    <n v="20795.781600000002"/>
    <x v="3"/>
  </r>
  <r>
    <x v="3"/>
    <x v="14"/>
    <n v="396.50624399999998"/>
    <x v="3"/>
  </r>
  <r>
    <x v="3"/>
    <x v="15"/>
    <n v="291.13122779999998"/>
    <x v="3"/>
  </r>
  <r>
    <x v="3"/>
    <x v="16"/>
    <n v="234.62221189999997"/>
    <x v="3"/>
  </r>
  <r>
    <x v="3"/>
    <x v="17"/>
    <n v="283.78168840000006"/>
    <x v="3"/>
  </r>
  <r>
    <x v="3"/>
    <x v="18"/>
    <n v="186.07263200000003"/>
    <x v="3"/>
  </r>
  <r>
    <x v="3"/>
    <x v="19"/>
    <n v="187.68594300000001"/>
    <x v="3"/>
  </r>
  <r>
    <x v="3"/>
    <x v="0"/>
    <n v="184.1889808"/>
    <x v="3"/>
  </r>
  <r>
    <x v="3"/>
    <x v="1"/>
    <n v="161.08899149999999"/>
    <x v="3"/>
  </r>
  <r>
    <x v="3"/>
    <x v="2"/>
    <n v="124.08330000000001"/>
    <x v="3"/>
  </r>
  <r>
    <x v="3"/>
    <x v="3"/>
    <n v="118.232"/>
    <x v="3"/>
  </r>
  <r>
    <x v="3"/>
    <x v="4"/>
    <n v="74.976500000000001"/>
    <x v="3"/>
  </r>
  <r>
    <x v="3"/>
    <x v="5"/>
    <n v="521.928"/>
    <x v="3"/>
  </r>
  <r>
    <x v="3"/>
    <x v="6"/>
    <n v="663.92700000000013"/>
    <x v="3"/>
  </r>
  <r>
    <x v="3"/>
    <x v="7"/>
    <n v="986.09749999999997"/>
    <x v="3"/>
  </r>
  <r>
    <x v="3"/>
    <x v="8"/>
    <n v="828.02649999999994"/>
    <x v="3"/>
  </r>
  <r>
    <x v="3"/>
    <x v="9"/>
    <n v="654.06150000000002"/>
    <x v="3"/>
  </r>
  <r>
    <x v="3"/>
    <x v="10"/>
    <n v="659.56950000000006"/>
    <x v="3"/>
  </r>
  <r>
    <x v="3"/>
    <x v="11"/>
    <n v="764.50360000000012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116.89079999999998"/>
    <x v="3"/>
  </r>
  <r>
    <x v="14"/>
    <x v="5"/>
    <n v="163.047"/>
    <x v="3"/>
  </r>
  <r>
    <x v="14"/>
    <x v="6"/>
    <n v="354.95600000000007"/>
    <x v="3"/>
  </r>
  <r>
    <x v="14"/>
    <x v="7"/>
    <n v="70.335499999999996"/>
    <x v="3"/>
  </r>
  <r>
    <x v="14"/>
    <x v="8"/>
    <n v="185.7988"/>
    <x v="3"/>
  </r>
  <r>
    <x v="14"/>
    <x v="9"/>
    <n v="223.21090000000001"/>
    <x v="3"/>
  </r>
  <r>
    <x v="14"/>
    <x v="10"/>
    <n v="366.13200000000001"/>
    <x v="3"/>
  </r>
  <r>
    <x v="14"/>
    <x v="11"/>
    <n v="725.14780000000007"/>
    <x v="3"/>
  </r>
  <r>
    <x v="5"/>
    <x v="14"/>
    <n v="68.338407599999996"/>
    <x v="3"/>
  </r>
  <r>
    <x v="5"/>
    <x v="15"/>
    <n v="201.821608"/>
    <x v="3"/>
  </r>
  <r>
    <x v="5"/>
    <x v="16"/>
    <n v="188.18804550000002"/>
    <x v="3"/>
  </r>
  <r>
    <x v="5"/>
    <x v="17"/>
    <n v="174.64221440000003"/>
    <x v="3"/>
  </r>
  <r>
    <x v="5"/>
    <x v="18"/>
    <n v="173.20463839999999"/>
    <x v="3"/>
  </r>
  <r>
    <x v="5"/>
    <x v="19"/>
    <n v="211.20217920000002"/>
    <x v="3"/>
  </r>
  <r>
    <x v="5"/>
    <x v="0"/>
    <n v="243.44087599999995"/>
    <x v="3"/>
  </r>
  <r>
    <x v="5"/>
    <x v="1"/>
    <n v="250.98144390000002"/>
    <x v="3"/>
  </r>
  <r>
    <x v="5"/>
    <x v="2"/>
    <n v="228.54160000000005"/>
    <x v="3"/>
  </r>
  <r>
    <x v="5"/>
    <x v="3"/>
    <n v="159.1302"/>
    <x v="3"/>
  </r>
  <r>
    <x v="5"/>
    <x v="4"/>
    <n v="161.04000000000002"/>
    <x v="3"/>
  </r>
  <r>
    <x v="5"/>
    <x v="5"/>
    <n v="213.4821"/>
    <x v="3"/>
  </r>
  <r>
    <x v="5"/>
    <x v="6"/>
    <n v="622.18200000000002"/>
    <x v="3"/>
  </r>
  <r>
    <x v="5"/>
    <x v="7"/>
    <n v="651.78000000000009"/>
    <x v="3"/>
  </r>
  <r>
    <x v="5"/>
    <x v="8"/>
    <n v="651.99160000000006"/>
    <x v="3"/>
  </r>
  <r>
    <x v="5"/>
    <x v="9"/>
    <n v="954.97710000000006"/>
    <x v="3"/>
  </r>
  <r>
    <x v="5"/>
    <x v="10"/>
    <n v="1114.0397"/>
    <x v="3"/>
  </r>
  <r>
    <x v="5"/>
    <x v="11"/>
    <n v="1562.75"/>
    <x v="3"/>
  </r>
  <r>
    <x v="6"/>
    <x v="14"/>
    <n v="187.2521012"/>
    <x v="3"/>
  </r>
  <r>
    <x v="6"/>
    <x v="15"/>
    <n v="197.12374200000002"/>
    <x v="3"/>
  </r>
  <r>
    <x v="6"/>
    <x v="16"/>
    <n v="83.201160000000002"/>
    <x v="3"/>
  </r>
  <r>
    <x v="6"/>
    <x v="17"/>
    <n v="47.476349399999997"/>
    <x v="3"/>
  </r>
  <r>
    <x v="6"/>
    <x v="18"/>
    <n v="35.4480644"/>
    <x v="3"/>
  </r>
  <r>
    <x v="6"/>
    <x v="19"/>
    <n v="36.309324800000006"/>
    <x v="3"/>
  </r>
  <r>
    <x v="6"/>
    <x v="0"/>
    <n v="9.2241356000000003"/>
    <x v="3"/>
  </r>
  <r>
    <x v="6"/>
    <x v="1"/>
    <n v="56.930794799999994"/>
    <x v="3"/>
  </r>
  <r>
    <x v="6"/>
    <x v="2"/>
    <n v="49.25"/>
    <x v="3"/>
  </r>
  <r>
    <x v="6"/>
    <x v="3"/>
    <n v="10.086500000000001"/>
    <x v="3"/>
  </r>
  <r>
    <x v="6"/>
    <x v="4"/>
    <n v="272.75920000000002"/>
    <x v="3"/>
  </r>
  <r>
    <x v="6"/>
    <x v="5"/>
    <n v="258.74420000000003"/>
    <x v="3"/>
  </r>
  <r>
    <x v="6"/>
    <x v="6"/>
    <n v="58.213799999999992"/>
    <x v="3"/>
  </r>
  <r>
    <x v="6"/>
    <x v="7"/>
    <n v="511.51980000000003"/>
    <x v="3"/>
  </r>
  <r>
    <x v="6"/>
    <x v="8"/>
    <n v="437.43040000000002"/>
    <x v="3"/>
  </r>
  <r>
    <x v="6"/>
    <x v="9"/>
    <n v="526.6092000000001"/>
    <x v="3"/>
  </r>
  <r>
    <x v="6"/>
    <x v="10"/>
    <n v="817.37369999999999"/>
    <x v="3"/>
  </r>
  <r>
    <x v="6"/>
    <x v="11"/>
    <n v="1106.009"/>
    <x v="3"/>
  </r>
  <r>
    <x v="10"/>
    <x v="14"/>
    <n v="0"/>
    <x v="3"/>
  </r>
  <r>
    <x v="10"/>
    <x v="15"/>
    <n v="0"/>
    <x v="3"/>
  </r>
  <r>
    <x v="10"/>
    <x v="16"/>
    <n v="0"/>
    <x v="3"/>
  </r>
  <r>
    <x v="10"/>
    <x v="17"/>
    <n v="0"/>
    <x v="3"/>
  </r>
  <r>
    <x v="10"/>
    <x v="18"/>
    <n v="0"/>
    <x v="3"/>
  </r>
  <r>
    <x v="10"/>
    <x v="19"/>
    <n v="0"/>
    <x v="3"/>
  </r>
  <r>
    <x v="10"/>
    <x v="0"/>
    <n v="0"/>
    <x v="3"/>
  </r>
  <r>
    <x v="10"/>
    <x v="1"/>
    <n v="0"/>
    <x v="3"/>
  </r>
  <r>
    <x v="10"/>
    <x v="2"/>
    <n v="0"/>
    <x v="3"/>
  </r>
  <r>
    <x v="10"/>
    <x v="3"/>
    <n v="0"/>
    <x v="3"/>
  </r>
  <r>
    <x v="10"/>
    <x v="4"/>
    <n v="0"/>
    <x v="3"/>
  </r>
  <r>
    <x v="10"/>
    <x v="5"/>
    <n v="7.4555000000000007"/>
    <x v="3"/>
  </r>
  <r>
    <x v="10"/>
    <x v="6"/>
    <n v="113.87880000000001"/>
    <x v="3"/>
  </r>
  <r>
    <x v="10"/>
    <x v="7"/>
    <n v="104.6844"/>
    <x v="3"/>
  </r>
  <r>
    <x v="10"/>
    <x v="8"/>
    <n v="166.31819999999999"/>
    <x v="3"/>
  </r>
  <r>
    <x v="10"/>
    <x v="9"/>
    <n v="162.70400000000001"/>
    <x v="3"/>
  </r>
  <r>
    <x v="10"/>
    <x v="10"/>
    <n v="192.16220000000001"/>
    <x v="3"/>
  </r>
  <r>
    <x v="10"/>
    <x v="11"/>
    <n v="273.08499999999998"/>
    <x v="3"/>
  </r>
  <r>
    <x v="1"/>
    <x v="14"/>
    <n v="64.771843600000011"/>
    <x v="3"/>
  </r>
  <r>
    <x v="1"/>
    <x v="15"/>
    <n v="45.840530399999999"/>
    <x v="3"/>
  </r>
  <r>
    <x v="1"/>
    <x v="16"/>
    <n v="44.802901000000006"/>
    <x v="3"/>
  </r>
  <r>
    <x v="1"/>
    <x v="17"/>
    <n v="46.082254200000001"/>
    <x v="3"/>
  </r>
  <r>
    <x v="1"/>
    <x v="18"/>
    <n v="45.035849200000001"/>
    <x v="3"/>
  </r>
  <r>
    <x v="1"/>
    <x v="19"/>
    <n v="0"/>
    <x v="3"/>
  </r>
  <r>
    <x v="1"/>
    <x v="0"/>
    <n v="0"/>
    <x v="3"/>
  </r>
  <r>
    <x v="1"/>
    <x v="1"/>
    <n v="11.9519865"/>
    <x v="3"/>
  </r>
  <r>
    <x v="1"/>
    <x v="2"/>
    <n v="141.43129999999999"/>
    <x v="3"/>
  </r>
  <r>
    <x v="1"/>
    <x v="3"/>
    <n v="135.2457"/>
    <x v="3"/>
  </r>
  <r>
    <x v="1"/>
    <x v="4"/>
    <n v="127.38719999999999"/>
    <x v="3"/>
  </r>
  <r>
    <x v="1"/>
    <x v="5"/>
    <n v="17.7027"/>
    <x v="3"/>
  </r>
  <r>
    <x v="1"/>
    <x v="6"/>
    <n v="253.49889999999996"/>
    <x v="3"/>
  </r>
  <r>
    <x v="1"/>
    <x v="7"/>
    <n v="430.96319999999997"/>
    <x v="3"/>
  </r>
  <r>
    <x v="1"/>
    <x v="8"/>
    <n v="1272.4452000000001"/>
    <x v="3"/>
  </r>
  <r>
    <x v="1"/>
    <x v="9"/>
    <n v="1495.3151999999998"/>
    <x v="3"/>
  </r>
  <r>
    <x v="1"/>
    <x v="10"/>
    <n v="3898.8564000000001"/>
    <x v="3"/>
  </r>
  <r>
    <x v="1"/>
    <x v="11"/>
    <n v="5021.4316999999992"/>
    <x v="3"/>
  </r>
  <r>
    <x v="2"/>
    <x v="14"/>
    <n v="226.83979890000001"/>
    <x v="3"/>
  </r>
  <r>
    <x v="2"/>
    <x v="15"/>
    <n v="213.18164400000001"/>
    <x v="3"/>
  </r>
  <r>
    <x v="2"/>
    <x v="16"/>
    <n v="202.56058199999998"/>
    <x v="3"/>
  </r>
  <r>
    <x v="2"/>
    <x v="17"/>
    <n v="201.42613399999999"/>
    <x v="3"/>
  </r>
  <r>
    <x v="2"/>
    <x v="18"/>
    <n v="191.89095659999998"/>
    <x v="3"/>
  </r>
  <r>
    <x v="2"/>
    <x v="19"/>
    <n v="166.18818860000002"/>
    <x v="3"/>
  </r>
  <r>
    <x v="2"/>
    <x v="0"/>
    <n v="147.3469642"/>
    <x v="3"/>
  </r>
  <r>
    <x v="2"/>
    <x v="1"/>
    <n v="122.98587600000002"/>
    <x v="3"/>
  </r>
  <r>
    <x v="2"/>
    <x v="2"/>
    <n v="47.928100000000001"/>
    <x v="3"/>
  </r>
  <r>
    <x v="2"/>
    <x v="3"/>
    <n v="57.080400000000004"/>
    <x v="3"/>
  </r>
  <r>
    <x v="2"/>
    <x v="4"/>
    <n v="87.424000000000007"/>
    <x v="3"/>
  </r>
  <r>
    <x v="2"/>
    <x v="5"/>
    <n v="60.781000000000006"/>
    <x v="3"/>
  </r>
  <r>
    <x v="2"/>
    <x v="6"/>
    <n v="97.992400000000004"/>
    <x v="3"/>
  </r>
  <r>
    <x v="2"/>
    <x v="7"/>
    <n v="81.661200000000008"/>
    <x v="3"/>
  </r>
  <r>
    <x v="2"/>
    <x v="8"/>
    <n v="65.499000000000009"/>
    <x v="3"/>
  </r>
  <r>
    <x v="2"/>
    <x v="9"/>
    <n v="152.49209999999999"/>
    <x v="3"/>
  </r>
  <r>
    <x v="2"/>
    <x v="10"/>
    <n v="76.0565"/>
    <x v="3"/>
  </r>
  <r>
    <x v="2"/>
    <x v="11"/>
    <n v="364.01750000000004"/>
    <x v="3"/>
  </r>
  <r>
    <x v="8"/>
    <x v="14"/>
    <n v="48.643297500000003"/>
    <x v="3"/>
  </r>
  <r>
    <x v="8"/>
    <x v="15"/>
    <n v="48.639981599999999"/>
    <x v="3"/>
  </r>
  <r>
    <x v="8"/>
    <x v="16"/>
    <n v="28.408996000000002"/>
    <x v="3"/>
  </r>
  <r>
    <x v="8"/>
    <x v="17"/>
    <n v="28.397084999999997"/>
    <x v="3"/>
  </r>
  <r>
    <x v="8"/>
    <x v="18"/>
    <n v="8.4796875000000007"/>
    <x v="3"/>
  </r>
  <r>
    <x v="8"/>
    <x v="19"/>
    <n v="8.6735259000000013"/>
    <x v="3"/>
  </r>
  <r>
    <x v="8"/>
    <x v="0"/>
    <n v="0"/>
    <x v="3"/>
  </r>
  <r>
    <x v="8"/>
    <x v="1"/>
    <n v="0"/>
    <x v="3"/>
  </r>
  <r>
    <x v="8"/>
    <x v="2"/>
    <n v="3.2489999999999997"/>
    <x v="3"/>
  </r>
  <r>
    <x v="8"/>
    <x v="3"/>
    <n v="3.5846999999999998"/>
    <x v="3"/>
  </r>
  <r>
    <x v="8"/>
    <x v="4"/>
    <n v="10.211600000000001"/>
    <x v="3"/>
  </r>
  <r>
    <x v="8"/>
    <x v="5"/>
    <n v="21.625500000000002"/>
    <x v="3"/>
  </r>
  <r>
    <x v="8"/>
    <x v="6"/>
    <n v="46.519200000000005"/>
    <x v="3"/>
  </r>
  <r>
    <x v="8"/>
    <x v="7"/>
    <n v="101.27160000000001"/>
    <x v="3"/>
  </r>
  <r>
    <x v="8"/>
    <x v="8"/>
    <n v="165.36920000000001"/>
    <x v="3"/>
  </r>
  <r>
    <x v="8"/>
    <x v="9"/>
    <n v="220.01650000000004"/>
    <x v="3"/>
  </r>
  <r>
    <x v="8"/>
    <x v="10"/>
    <n v="468.50299999999999"/>
    <x v="3"/>
  </r>
  <r>
    <x v="8"/>
    <x v="11"/>
    <n v="900.03520000000015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.55"/>
    <x v="3"/>
  </r>
  <r>
    <x v="11"/>
    <x v="5"/>
    <n v="132.44729999999998"/>
    <x v="3"/>
  </r>
  <r>
    <x v="11"/>
    <x v="6"/>
    <n v="173.20910000000003"/>
    <x v="3"/>
  </r>
  <r>
    <x v="11"/>
    <x v="7"/>
    <n v="150.68600000000001"/>
    <x v="3"/>
  </r>
  <r>
    <x v="11"/>
    <x v="8"/>
    <n v="197.98680000000002"/>
    <x v="3"/>
  </r>
  <r>
    <x v="11"/>
    <x v="9"/>
    <n v="135.83999999999997"/>
    <x v="3"/>
  </r>
  <r>
    <x v="11"/>
    <x v="10"/>
    <n v="127.45200000000001"/>
    <x v="3"/>
  </r>
  <r>
    <x v="11"/>
    <x v="11"/>
    <n v="293.70120000000003"/>
    <x v="3"/>
  </r>
  <r>
    <x v="4"/>
    <x v="14"/>
    <n v="0"/>
    <x v="3"/>
  </r>
  <r>
    <x v="4"/>
    <x v="15"/>
    <n v="0"/>
    <x v="3"/>
  </r>
  <r>
    <x v="4"/>
    <x v="16"/>
    <n v="0"/>
    <x v="3"/>
  </r>
  <r>
    <x v="4"/>
    <x v="17"/>
    <n v="0"/>
    <x v="3"/>
  </r>
  <r>
    <x v="4"/>
    <x v="18"/>
    <n v="0"/>
    <x v="3"/>
  </r>
  <r>
    <x v="4"/>
    <x v="19"/>
    <n v="0"/>
    <x v="3"/>
  </r>
  <r>
    <x v="4"/>
    <x v="0"/>
    <n v="0"/>
    <x v="3"/>
  </r>
  <r>
    <x v="4"/>
    <x v="1"/>
    <n v="0"/>
    <x v="3"/>
  </r>
  <r>
    <x v="4"/>
    <x v="2"/>
    <n v="0"/>
    <x v="3"/>
  </r>
  <r>
    <x v="4"/>
    <x v="3"/>
    <n v="0"/>
    <x v="3"/>
  </r>
  <r>
    <x v="4"/>
    <x v="4"/>
    <n v="0"/>
    <x v="3"/>
  </r>
  <r>
    <x v="4"/>
    <x v="5"/>
    <n v="0"/>
    <x v="3"/>
  </r>
  <r>
    <x v="4"/>
    <x v="6"/>
    <n v="0"/>
    <x v="3"/>
  </r>
  <r>
    <x v="4"/>
    <x v="7"/>
    <n v="0"/>
    <x v="3"/>
  </r>
  <r>
    <x v="4"/>
    <x v="8"/>
    <n v="0"/>
    <x v="3"/>
  </r>
  <r>
    <x v="4"/>
    <x v="9"/>
    <n v="0"/>
    <x v="3"/>
  </r>
  <r>
    <x v="4"/>
    <x v="10"/>
    <n v="0"/>
    <x v="3"/>
  </r>
  <r>
    <x v="4"/>
    <x v="11"/>
    <n v="0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23"/>
    <x v="14"/>
    <n v="10.2292965"/>
    <x v="3"/>
  </r>
  <r>
    <x v="23"/>
    <x v="15"/>
    <n v="24.338559000000004"/>
    <x v="3"/>
  </r>
  <r>
    <x v="23"/>
    <x v="16"/>
    <n v="31.665244200000004"/>
    <x v="3"/>
  </r>
  <r>
    <x v="23"/>
    <x v="17"/>
    <n v="60.609097600000005"/>
    <x v="3"/>
  </r>
  <r>
    <x v="23"/>
    <x v="18"/>
    <n v="28.950209999999998"/>
    <x v="3"/>
  </r>
  <r>
    <x v="23"/>
    <x v="19"/>
    <n v="124.16955650000001"/>
    <x v="3"/>
  </r>
  <r>
    <x v="23"/>
    <x v="0"/>
    <n v="103.20295700000001"/>
    <x v="3"/>
  </r>
  <r>
    <x v="23"/>
    <x v="1"/>
    <n v="127.90933280000002"/>
    <x v="3"/>
  </r>
  <r>
    <x v="23"/>
    <x v="2"/>
    <n v="127.5378"/>
    <x v="3"/>
  </r>
  <r>
    <x v="23"/>
    <x v="3"/>
    <n v="130.5984"/>
    <x v="3"/>
  </r>
  <r>
    <x v="23"/>
    <x v="4"/>
    <n v="103.88"/>
    <x v="3"/>
  </r>
  <r>
    <x v="23"/>
    <x v="5"/>
    <n v="29.05"/>
    <x v="3"/>
  </r>
  <r>
    <x v="23"/>
    <x v="6"/>
    <n v="37.417000000000002"/>
    <x v="3"/>
  </r>
  <r>
    <x v="23"/>
    <x v="7"/>
    <n v="13.158200000000001"/>
    <x v="3"/>
  </r>
  <r>
    <x v="23"/>
    <x v="8"/>
    <n v="13.444799999999999"/>
    <x v="3"/>
  </r>
  <r>
    <x v="23"/>
    <x v="9"/>
    <n v="16.558400000000002"/>
    <x v="3"/>
  </r>
  <r>
    <x v="23"/>
    <x v="10"/>
    <n v="15.2865"/>
    <x v="3"/>
  </r>
  <r>
    <x v="23"/>
    <x v="11"/>
    <n v="6.1883999999999997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60.163399999999996"/>
    <x v="3"/>
  </r>
  <r>
    <x v="13"/>
    <x v="5"/>
    <n v="62.454000000000001"/>
    <x v="3"/>
  </r>
  <r>
    <x v="13"/>
    <x v="6"/>
    <n v="74.060099999999991"/>
    <x v="3"/>
  </r>
  <r>
    <x v="13"/>
    <x v="7"/>
    <n v="78.602400000000003"/>
    <x v="3"/>
  </r>
  <r>
    <x v="13"/>
    <x v="8"/>
    <n v="173.1268"/>
    <x v="3"/>
  </r>
  <r>
    <x v="13"/>
    <x v="9"/>
    <n v="168.6217"/>
    <x v="3"/>
  </r>
  <r>
    <x v="13"/>
    <x v="10"/>
    <n v="111.98880000000001"/>
    <x v="3"/>
  </r>
  <r>
    <x v="13"/>
    <x v="11"/>
    <n v="123.9344"/>
    <x v="3"/>
  </r>
  <r>
    <x v="24"/>
    <x v="14"/>
    <n v="410.76596000000001"/>
    <x v="3"/>
  </r>
  <r>
    <x v="24"/>
    <x v="15"/>
    <n v="358.46551730000004"/>
    <x v="3"/>
  </r>
  <r>
    <x v="24"/>
    <x v="16"/>
    <n v="258.63815599999998"/>
    <x v="3"/>
  </r>
  <r>
    <x v="24"/>
    <x v="17"/>
    <n v="183.155304"/>
    <x v="3"/>
  </r>
  <r>
    <x v="24"/>
    <x v="18"/>
    <n v="143.235266"/>
    <x v="3"/>
  </r>
  <r>
    <x v="24"/>
    <x v="19"/>
    <n v="141.59733660000001"/>
    <x v="3"/>
  </r>
  <r>
    <x v="24"/>
    <x v="0"/>
    <n v="105.46753490000002"/>
    <x v="3"/>
  </r>
  <r>
    <x v="24"/>
    <x v="1"/>
    <n v="120.29409900000002"/>
    <x v="3"/>
  </r>
  <r>
    <x v="24"/>
    <x v="2"/>
    <n v="91.204999999999998"/>
    <x v="3"/>
  </r>
  <r>
    <x v="24"/>
    <x v="3"/>
    <n v="225.26020000000003"/>
    <x v="3"/>
  </r>
  <r>
    <x v="24"/>
    <x v="4"/>
    <n v="46.575000000000003"/>
    <x v="3"/>
  </r>
  <r>
    <x v="24"/>
    <x v="5"/>
    <n v="46.414000000000001"/>
    <x v="3"/>
  </r>
  <r>
    <x v="24"/>
    <x v="6"/>
    <n v="30.105900000000005"/>
    <x v="3"/>
  </r>
  <r>
    <x v="24"/>
    <x v="7"/>
    <n v="46.676000000000002"/>
    <x v="3"/>
  </r>
  <r>
    <x v="24"/>
    <x v="8"/>
    <n v="54.220199999999998"/>
    <x v="3"/>
  </r>
  <r>
    <x v="24"/>
    <x v="9"/>
    <n v="70.430399999999992"/>
    <x v="3"/>
  </r>
  <r>
    <x v="24"/>
    <x v="10"/>
    <n v="85.973399999999998"/>
    <x v="3"/>
  </r>
  <r>
    <x v="24"/>
    <x v="11"/>
    <n v="43.197000000000003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0"/>
    <x v="3"/>
  </r>
  <r>
    <x v="7"/>
    <x v="5"/>
    <n v="49.826900000000009"/>
    <x v="3"/>
  </r>
  <r>
    <x v="7"/>
    <x v="6"/>
    <n v="0"/>
    <x v="3"/>
  </r>
  <r>
    <x v="7"/>
    <x v="7"/>
    <n v="0"/>
    <x v="3"/>
  </r>
  <r>
    <x v="7"/>
    <x v="8"/>
    <n v="0"/>
    <x v="3"/>
  </r>
  <r>
    <x v="7"/>
    <x v="9"/>
    <n v="0"/>
    <x v="3"/>
  </r>
  <r>
    <x v="7"/>
    <x v="10"/>
    <n v="0"/>
    <x v="3"/>
  </r>
  <r>
    <x v="7"/>
    <x v="11"/>
    <n v="0"/>
    <x v="3"/>
  </r>
  <r>
    <x v="15"/>
    <x v="14"/>
    <n v="1.2484997"/>
    <x v="3"/>
  </r>
  <r>
    <x v="15"/>
    <x v="15"/>
    <n v="1.5195628000000001"/>
    <x v="3"/>
  </r>
  <r>
    <x v="15"/>
    <x v="16"/>
    <n v="0"/>
    <x v="3"/>
  </r>
  <r>
    <x v="15"/>
    <x v="17"/>
    <n v="0"/>
    <x v="3"/>
  </r>
  <r>
    <x v="15"/>
    <x v="18"/>
    <n v="0"/>
    <x v="3"/>
  </r>
  <r>
    <x v="15"/>
    <x v="19"/>
    <n v="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3.351800000000001"/>
    <x v="3"/>
  </r>
  <r>
    <x v="15"/>
    <x v="8"/>
    <n v="33.8324"/>
    <x v="3"/>
  </r>
  <r>
    <x v="15"/>
    <x v="9"/>
    <n v="0"/>
    <x v="3"/>
  </r>
  <r>
    <x v="15"/>
    <x v="10"/>
    <n v="0"/>
    <x v="3"/>
  </r>
  <r>
    <x v="15"/>
    <x v="11"/>
    <n v="0"/>
    <x v="3"/>
  </r>
  <r>
    <x v="17"/>
    <x v="14"/>
    <n v="571.4520632"/>
    <x v="3"/>
  </r>
  <r>
    <x v="17"/>
    <x v="15"/>
    <n v="702.32172660000003"/>
    <x v="3"/>
  </r>
  <r>
    <x v="17"/>
    <x v="16"/>
    <n v="820.28845600000011"/>
    <x v="3"/>
  </r>
  <r>
    <x v="17"/>
    <x v="17"/>
    <n v="767.77907899999991"/>
    <x v="3"/>
  </r>
  <r>
    <x v="17"/>
    <x v="18"/>
    <n v="762.53994949999992"/>
    <x v="3"/>
  </r>
  <r>
    <x v="17"/>
    <x v="19"/>
    <n v="750.02335889999995"/>
    <x v="3"/>
  </r>
  <r>
    <x v="17"/>
    <x v="0"/>
    <n v="862.30616010000006"/>
    <x v="3"/>
  </r>
  <r>
    <x v="17"/>
    <x v="1"/>
    <n v="1193.3396593"/>
    <x v="3"/>
  </r>
  <r>
    <x v="17"/>
    <x v="2"/>
    <n v="1422.2464"/>
    <x v="3"/>
  </r>
  <r>
    <x v="17"/>
    <x v="3"/>
    <n v="2092.518"/>
    <x v="3"/>
  </r>
  <r>
    <x v="17"/>
    <x v="4"/>
    <n v="2443.0355999999997"/>
    <x v="3"/>
  </r>
  <r>
    <x v="17"/>
    <x v="5"/>
    <n v="3206.6025"/>
    <x v="3"/>
  </r>
  <r>
    <x v="17"/>
    <x v="6"/>
    <n v="3904.1687999999999"/>
    <x v="3"/>
  </r>
  <r>
    <x v="17"/>
    <x v="7"/>
    <n v="6156.3879000000006"/>
    <x v="3"/>
  </r>
  <r>
    <x v="17"/>
    <x v="8"/>
    <n v="7752.412800000001"/>
    <x v="3"/>
  </r>
  <r>
    <x v="17"/>
    <x v="9"/>
    <n v="10358.706"/>
    <x v="3"/>
  </r>
  <r>
    <x v="17"/>
    <x v="10"/>
    <n v="10769.2089"/>
    <x v="3"/>
  </r>
  <r>
    <x v="17"/>
    <x v="11"/>
    <n v="13087.278400000001"/>
    <x v="3"/>
  </r>
  <r>
    <x v="19"/>
    <x v="14"/>
    <n v="8440.5325069999999"/>
    <x v="3"/>
  </r>
  <r>
    <x v="19"/>
    <x v="15"/>
    <n v="8448.4653479999997"/>
    <x v="3"/>
  </r>
  <r>
    <x v="19"/>
    <x v="16"/>
    <n v="7430.8379999999997"/>
    <x v="3"/>
  </r>
  <r>
    <x v="19"/>
    <x v="17"/>
    <n v="6513.7795385999989"/>
    <x v="3"/>
  </r>
  <r>
    <x v="19"/>
    <x v="18"/>
    <n v="5847.0954351"/>
    <x v="3"/>
  </r>
  <r>
    <x v="19"/>
    <x v="19"/>
    <n v="5197.1079089999994"/>
    <x v="3"/>
  </r>
  <r>
    <x v="19"/>
    <x v="0"/>
    <n v="5858.3185936"/>
    <x v="3"/>
  </r>
  <r>
    <x v="19"/>
    <x v="1"/>
    <n v="7697.9154110000009"/>
    <x v="3"/>
  </r>
  <r>
    <x v="19"/>
    <x v="2"/>
    <n v="8958.4074000000001"/>
    <x v="3"/>
  </r>
  <r>
    <x v="19"/>
    <x v="3"/>
    <n v="11244.5162"/>
    <x v="3"/>
  </r>
  <r>
    <x v="19"/>
    <x v="4"/>
    <n v="13079.455600000001"/>
    <x v="3"/>
  </r>
  <r>
    <x v="19"/>
    <x v="5"/>
    <n v="17654.599200000001"/>
    <x v="3"/>
  </r>
  <r>
    <x v="19"/>
    <x v="6"/>
    <n v="21500.828000000001"/>
    <x v="3"/>
  </r>
  <r>
    <x v="19"/>
    <x v="7"/>
    <n v="27832.7552"/>
    <x v="3"/>
  </r>
  <r>
    <x v="19"/>
    <x v="8"/>
    <n v="35030.080800000003"/>
    <x v="3"/>
  </r>
  <r>
    <x v="19"/>
    <x v="9"/>
    <n v="40404.622500000005"/>
    <x v="3"/>
  </r>
  <r>
    <x v="19"/>
    <x v="10"/>
    <n v="52217.0334"/>
    <x v="3"/>
  </r>
  <r>
    <x v="19"/>
    <x v="11"/>
    <n v="63274.457399999992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80.850143000000017"/>
    <x v="4"/>
  </r>
  <r>
    <x v="8"/>
    <x v="15"/>
    <n v="17.678199299999999"/>
    <x v="4"/>
  </r>
  <r>
    <x v="8"/>
    <x v="16"/>
    <n v="17.566917200000002"/>
    <x v="4"/>
  </r>
  <r>
    <x v="8"/>
    <x v="17"/>
    <n v="1.9219999999999999"/>
    <x v="4"/>
  </r>
  <r>
    <x v="8"/>
    <x v="18"/>
    <n v="2.0144000000000002"/>
    <x v="4"/>
  </r>
  <r>
    <x v="8"/>
    <x v="19"/>
    <n v="0"/>
    <x v="4"/>
  </r>
  <r>
    <x v="8"/>
    <x v="0"/>
    <n v="0"/>
    <x v="4"/>
  </r>
  <r>
    <x v="8"/>
    <x v="1"/>
    <n v="11.151"/>
    <x v="4"/>
  </r>
  <r>
    <x v="8"/>
    <x v="2"/>
    <n v="0"/>
    <x v="4"/>
  </r>
  <r>
    <x v="8"/>
    <x v="3"/>
    <n v="0"/>
    <x v="4"/>
  </r>
  <r>
    <x v="8"/>
    <x v="4"/>
    <n v="0"/>
    <x v="4"/>
  </r>
  <r>
    <x v="8"/>
    <x v="5"/>
    <n v="0"/>
    <x v="4"/>
  </r>
  <r>
    <x v="8"/>
    <x v="6"/>
    <n v="0"/>
    <x v="4"/>
  </r>
  <r>
    <x v="8"/>
    <x v="7"/>
    <n v="12.2577"/>
    <x v="4"/>
  </r>
  <r>
    <x v="8"/>
    <x v="8"/>
    <n v="133.90629999999999"/>
    <x v="4"/>
  </r>
  <r>
    <x v="8"/>
    <x v="9"/>
    <n v="135.346"/>
    <x v="4"/>
  </r>
  <r>
    <x v="8"/>
    <x v="10"/>
    <n v="110.83700000000002"/>
    <x v="4"/>
  </r>
  <r>
    <x v="8"/>
    <x v="11"/>
    <n v="141.75199999999998"/>
    <x v="4"/>
  </r>
  <r>
    <x v="1"/>
    <x v="14"/>
    <n v="0"/>
    <x v="4"/>
  </r>
  <r>
    <x v="1"/>
    <x v="15"/>
    <n v="31.141085800000003"/>
    <x v="4"/>
  </r>
  <r>
    <x v="1"/>
    <x v="16"/>
    <n v="38.943437500000002"/>
    <x v="4"/>
  </r>
  <r>
    <x v="1"/>
    <x v="17"/>
    <n v="37.597610400000001"/>
    <x v="4"/>
  </r>
  <r>
    <x v="1"/>
    <x v="18"/>
    <n v="13.747799999999998"/>
    <x v="4"/>
  </r>
  <r>
    <x v="1"/>
    <x v="19"/>
    <n v="12.898"/>
    <x v="4"/>
  </r>
  <r>
    <x v="1"/>
    <x v="0"/>
    <n v="11.9732"/>
    <x v="4"/>
  </r>
  <r>
    <x v="1"/>
    <x v="1"/>
    <n v="18.094000000000001"/>
    <x v="4"/>
  </r>
  <r>
    <x v="1"/>
    <x v="2"/>
    <n v="10.194800000000001"/>
    <x v="4"/>
  </r>
  <r>
    <x v="1"/>
    <x v="3"/>
    <n v="13.415099999999999"/>
    <x v="4"/>
  </r>
  <r>
    <x v="1"/>
    <x v="4"/>
    <n v="309.1782"/>
    <x v="4"/>
  </r>
  <r>
    <x v="1"/>
    <x v="5"/>
    <n v="257.63159999999999"/>
    <x v="4"/>
  </r>
  <r>
    <x v="1"/>
    <x v="6"/>
    <n v="499.80990000000003"/>
    <x v="4"/>
  </r>
  <r>
    <x v="1"/>
    <x v="7"/>
    <n v="506.4545"/>
    <x v="4"/>
  </r>
  <r>
    <x v="1"/>
    <x v="8"/>
    <n v="1124.424"/>
    <x v="4"/>
  </r>
  <r>
    <x v="1"/>
    <x v="9"/>
    <n v="1985.9675"/>
    <x v="4"/>
  </r>
  <r>
    <x v="1"/>
    <x v="10"/>
    <n v="2153.9772000000003"/>
    <x v="4"/>
  </r>
  <r>
    <x v="1"/>
    <x v="11"/>
    <n v="2051.0567999999998"/>
    <x v="4"/>
  </r>
  <r>
    <x v="12"/>
    <x v="14"/>
    <n v="1249.6866757"/>
    <x v="4"/>
  </r>
  <r>
    <x v="12"/>
    <x v="15"/>
    <n v="1642.4754423999998"/>
    <x v="4"/>
  </r>
  <r>
    <x v="12"/>
    <x v="16"/>
    <n v="1601.4646948"/>
    <x v="4"/>
  </r>
  <r>
    <x v="12"/>
    <x v="17"/>
    <n v="1524.5464552000001"/>
    <x v="4"/>
  </r>
  <r>
    <x v="12"/>
    <x v="18"/>
    <n v="1243.009"/>
    <x v="4"/>
  </r>
  <r>
    <x v="12"/>
    <x v="19"/>
    <n v="905.47279999999989"/>
    <x v="4"/>
  </r>
  <r>
    <x v="12"/>
    <x v="0"/>
    <n v="1295.5771999999999"/>
    <x v="4"/>
  </r>
  <r>
    <x v="12"/>
    <x v="1"/>
    <n v="1685.1505000000002"/>
    <x v="4"/>
  </r>
  <r>
    <x v="12"/>
    <x v="2"/>
    <n v="1621.0395999999998"/>
    <x v="4"/>
  </r>
  <r>
    <x v="12"/>
    <x v="3"/>
    <n v="2278.12"/>
    <x v="4"/>
  </r>
  <r>
    <x v="12"/>
    <x v="4"/>
    <n v="3766.8472000000002"/>
    <x v="4"/>
  </r>
  <r>
    <x v="12"/>
    <x v="5"/>
    <n v="5235.7960000000003"/>
    <x v="4"/>
  </r>
  <r>
    <x v="12"/>
    <x v="6"/>
    <n v="6726.6230999999998"/>
    <x v="4"/>
  </r>
  <r>
    <x v="12"/>
    <x v="7"/>
    <n v="8227.1510999999991"/>
    <x v="4"/>
  </r>
  <r>
    <x v="12"/>
    <x v="8"/>
    <n v="8713.0609999999997"/>
    <x v="4"/>
  </r>
  <r>
    <x v="12"/>
    <x v="9"/>
    <n v="10650.4936"/>
    <x v="4"/>
  </r>
  <r>
    <x v="12"/>
    <x v="10"/>
    <n v="11139.6623"/>
    <x v="4"/>
  </r>
  <r>
    <x v="12"/>
    <x v="11"/>
    <n v="11896.227499999999"/>
    <x v="4"/>
  </r>
  <r>
    <x v="2"/>
    <x v="14"/>
    <n v="21.341410199999999"/>
    <x v="4"/>
  </r>
  <r>
    <x v="2"/>
    <x v="15"/>
    <n v="21.3399392"/>
    <x v="4"/>
  </r>
  <r>
    <x v="2"/>
    <x v="16"/>
    <n v="21.283028000000002"/>
    <x v="4"/>
  </r>
  <r>
    <x v="2"/>
    <x v="17"/>
    <n v="22.938491200000001"/>
    <x v="4"/>
  </r>
  <r>
    <x v="2"/>
    <x v="18"/>
    <n v="20.330800000000004"/>
    <x v="4"/>
  </r>
  <r>
    <x v="2"/>
    <x v="19"/>
    <n v="22.205400000000004"/>
    <x v="4"/>
  </r>
  <r>
    <x v="2"/>
    <x v="0"/>
    <n v="16.775500000000001"/>
    <x v="4"/>
  </r>
  <r>
    <x v="2"/>
    <x v="1"/>
    <n v="15.018800000000001"/>
    <x v="4"/>
  </r>
  <r>
    <x v="2"/>
    <x v="2"/>
    <n v="28.473200000000006"/>
    <x v="4"/>
  </r>
  <r>
    <x v="2"/>
    <x v="3"/>
    <n v="16.8432"/>
    <x v="4"/>
  </r>
  <r>
    <x v="2"/>
    <x v="4"/>
    <n v="16.4192"/>
    <x v="4"/>
  </r>
  <r>
    <x v="2"/>
    <x v="5"/>
    <n v="17.690799999999999"/>
    <x v="4"/>
  </r>
  <r>
    <x v="2"/>
    <x v="6"/>
    <n v="4.7637999999999998"/>
    <x v="4"/>
  </r>
  <r>
    <x v="2"/>
    <x v="7"/>
    <n v="31.459199999999996"/>
    <x v="4"/>
  </r>
  <r>
    <x v="2"/>
    <x v="8"/>
    <n v="10.761600000000001"/>
    <x v="4"/>
  </r>
  <r>
    <x v="2"/>
    <x v="9"/>
    <n v="47.2376"/>
    <x v="4"/>
  </r>
  <r>
    <x v="2"/>
    <x v="10"/>
    <n v="207.19260000000003"/>
    <x v="4"/>
  </r>
  <r>
    <x v="2"/>
    <x v="11"/>
    <n v="181.0822"/>
    <x v="4"/>
  </r>
  <r>
    <x v="5"/>
    <x v="14"/>
    <n v="60.5792109"/>
    <x v="4"/>
  </r>
  <r>
    <x v="5"/>
    <x v="15"/>
    <n v="58.872006799999994"/>
    <x v="4"/>
  </r>
  <r>
    <x v="5"/>
    <x v="16"/>
    <n v="76.949067999999997"/>
    <x v="4"/>
  </r>
  <r>
    <x v="5"/>
    <x v="17"/>
    <n v="93.214258500000014"/>
    <x v="4"/>
  </r>
  <r>
    <x v="5"/>
    <x v="18"/>
    <n v="87.180300000000003"/>
    <x v="4"/>
  </r>
  <r>
    <x v="5"/>
    <x v="19"/>
    <n v="124.60660000000001"/>
    <x v="4"/>
  </r>
  <r>
    <x v="5"/>
    <x v="0"/>
    <n v="176.54339999999999"/>
    <x v="4"/>
  </r>
  <r>
    <x v="5"/>
    <x v="1"/>
    <n v="178.60419999999996"/>
    <x v="4"/>
  </r>
  <r>
    <x v="5"/>
    <x v="2"/>
    <n v="146.1165"/>
    <x v="4"/>
  </r>
  <r>
    <x v="5"/>
    <x v="3"/>
    <n v="67.22760000000001"/>
    <x v="4"/>
  </r>
  <r>
    <x v="5"/>
    <x v="4"/>
    <n v="83.670599999999993"/>
    <x v="4"/>
  </r>
  <r>
    <x v="5"/>
    <x v="5"/>
    <n v="239.39000000000001"/>
    <x v="4"/>
  </r>
  <r>
    <x v="5"/>
    <x v="6"/>
    <n v="224.98560000000003"/>
    <x v="4"/>
  </r>
  <r>
    <x v="5"/>
    <x v="7"/>
    <n v="518.67489999999998"/>
    <x v="4"/>
  </r>
  <r>
    <x v="5"/>
    <x v="8"/>
    <n v="805.48599999999999"/>
    <x v="4"/>
  </r>
  <r>
    <x v="5"/>
    <x v="9"/>
    <n v="858.94"/>
    <x v="4"/>
  </r>
  <r>
    <x v="5"/>
    <x v="10"/>
    <n v="1248.5808"/>
    <x v="4"/>
  </r>
  <r>
    <x v="5"/>
    <x v="11"/>
    <n v="1229.8968"/>
    <x v="4"/>
  </r>
  <r>
    <x v="6"/>
    <x v="14"/>
    <n v="768.87471960000005"/>
    <x v="4"/>
  </r>
  <r>
    <x v="6"/>
    <x v="15"/>
    <n v="73.312227200000009"/>
    <x v="4"/>
  </r>
  <r>
    <x v="6"/>
    <x v="16"/>
    <n v="68.52956180000001"/>
    <x v="4"/>
  </r>
  <r>
    <x v="6"/>
    <x v="17"/>
    <n v="67.763329200000001"/>
    <x v="4"/>
  </r>
  <r>
    <x v="6"/>
    <x v="18"/>
    <n v="62.392799999999994"/>
    <x v="4"/>
  </r>
  <r>
    <x v="6"/>
    <x v="19"/>
    <n v="54.331000000000003"/>
    <x v="4"/>
  </r>
  <r>
    <x v="6"/>
    <x v="0"/>
    <n v="5.4066999999999998"/>
    <x v="4"/>
  </r>
  <r>
    <x v="6"/>
    <x v="1"/>
    <n v="0"/>
    <x v="4"/>
  </r>
  <r>
    <x v="6"/>
    <x v="2"/>
    <n v="11.104800000000001"/>
    <x v="4"/>
  </r>
  <r>
    <x v="6"/>
    <x v="3"/>
    <n v="307.9341"/>
    <x v="4"/>
  </r>
  <r>
    <x v="6"/>
    <x v="4"/>
    <n v="214.23600000000002"/>
    <x v="4"/>
  </r>
  <r>
    <x v="6"/>
    <x v="5"/>
    <n v="84.345600000000005"/>
    <x v="4"/>
  </r>
  <r>
    <x v="6"/>
    <x v="6"/>
    <n v="11.355400000000001"/>
    <x v="4"/>
  </r>
  <r>
    <x v="6"/>
    <x v="7"/>
    <n v="211.82000000000002"/>
    <x v="4"/>
  </r>
  <r>
    <x v="6"/>
    <x v="8"/>
    <n v="387.68"/>
    <x v="4"/>
  </r>
  <r>
    <x v="6"/>
    <x v="9"/>
    <n v="493.68439999999998"/>
    <x v="4"/>
  </r>
  <r>
    <x v="6"/>
    <x v="10"/>
    <n v="506.49439999999998"/>
    <x v="4"/>
  </r>
  <r>
    <x v="6"/>
    <x v="11"/>
    <n v="495.37439999999998"/>
    <x v="4"/>
  </r>
  <r>
    <x v="11"/>
    <x v="14"/>
    <n v="60.552408800000002"/>
    <x v="4"/>
  </r>
  <r>
    <x v="11"/>
    <x v="15"/>
    <n v="45.262171500000001"/>
    <x v="4"/>
  </r>
  <r>
    <x v="11"/>
    <x v="16"/>
    <n v="44.624471400000012"/>
    <x v="4"/>
  </r>
  <r>
    <x v="11"/>
    <x v="17"/>
    <n v="43.354474400000008"/>
    <x v="4"/>
  </r>
  <r>
    <x v="11"/>
    <x v="18"/>
    <n v="43.566600000000001"/>
    <x v="4"/>
  </r>
  <r>
    <x v="11"/>
    <x v="19"/>
    <n v="206.3897"/>
    <x v="4"/>
  </r>
  <r>
    <x v="11"/>
    <x v="0"/>
    <n v="235.31040000000002"/>
    <x v="4"/>
  </r>
  <r>
    <x v="11"/>
    <x v="1"/>
    <n v="224.78720000000004"/>
    <x v="4"/>
  </r>
  <r>
    <x v="11"/>
    <x v="2"/>
    <n v="208.95439999999999"/>
    <x v="4"/>
  </r>
  <r>
    <x v="11"/>
    <x v="3"/>
    <n v="48.732899999999994"/>
    <x v="4"/>
  </r>
  <r>
    <x v="11"/>
    <x v="4"/>
    <n v="44.998800000000003"/>
    <x v="4"/>
  </r>
  <r>
    <x v="11"/>
    <x v="5"/>
    <n v="90.488500000000002"/>
    <x v="4"/>
  </r>
  <r>
    <x v="11"/>
    <x v="6"/>
    <n v="84.171599999999998"/>
    <x v="4"/>
  </r>
  <r>
    <x v="11"/>
    <x v="7"/>
    <n v="92.664000000000001"/>
    <x v="4"/>
  </r>
  <r>
    <x v="11"/>
    <x v="8"/>
    <n v="72.890600000000006"/>
    <x v="4"/>
  </r>
  <r>
    <x v="11"/>
    <x v="9"/>
    <n v="45.445999999999998"/>
    <x v="4"/>
  </r>
  <r>
    <x v="11"/>
    <x v="10"/>
    <n v="34.298000000000002"/>
    <x v="4"/>
  </r>
  <r>
    <x v="11"/>
    <x v="11"/>
    <n v="24.432000000000002"/>
    <x v="4"/>
  </r>
  <r>
    <x v="9"/>
    <x v="14"/>
    <n v="960.90739800000006"/>
    <x v="4"/>
  </r>
  <r>
    <x v="9"/>
    <x v="15"/>
    <n v="1126.5568600000001"/>
    <x v="4"/>
  </r>
  <r>
    <x v="9"/>
    <x v="16"/>
    <n v="1028.0415105000002"/>
    <x v="4"/>
  </r>
  <r>
    <x v="9"/>
    <x v="17"/>
    <n v="1190.7050512000001"/>
    <x v="4"/>
  </r>
  <r>
    <x v="9"/>
    <x v="18"/>
    <n v="1049.2737"/>
    <x v="4"/>
  </r>
  <r>
    <x v="9"/>
    <x v="19"/>
    <n v="1013.5159999999998"/>
    <x v="4"/>
  </r>
  <r>
    <x v="9"/>
    <x v="0"/>
    <n v="987.02240000000018"/>
    <x v="4"/>
  </r>
  <r>
    <x v="9"/>
    <x v="1"/>
    <n v="892.97600000000011"/>
    <x v="4"/>
  </r>
  <r>
    <x v="9"/>
    <x v="2"/>
    <n v="1807.0564999999999"/>
    <x v="4"/>
  </r>
  <r>
    <x v="9"/>
    <x v="3"/>
    <n v="2721.2471999999998"/>
    <x v="4"/>
  </r>
  <r>
    <x v="9"/>
    <x v="4"/>
    <n v="3586.4224000000004"/>
    <x v="4"/>
  </r>
  <r>
    <x v="9"/>
    <x v="5"/>
    <n v="4893.9579999999996"/>
    <x v="4"/>
  </r>
  <r>
    <x v="9"/>
    <x v="6"/>
    <n v="6301.6378000000004"/>
    <x v="4"/>
  </r>
  <r>
    <x v="9"/>
    <x v="7"/>
    <n v="7831.4653999999991"/>
    <x v="4"/>
  </r>
  <r>
    <x v="9"/>
    <x v="8"/>
    <n v="9505.3436999999994"/>
    <x v="4"/>
  </r>
  <r>
    <x v="9"/>
    <x v="9"/>
    <n v="10005.2655"/>
    <x v="4"/>
  </r>
  <r>
    <x v="9"/>
    <x v="10"/>
    <n v="9893.0543000000016"/>
    <x v="4"/>
  </r>
  <r>
    <x v="9"/>
    <x v="11"/>
    <n v="10588.833500000001"/>
    <x v="4"/>
  </r>
  <r>
    <x v="13"/>
    <x v="14"/>
    <n v="29.400499200000002"/>
    <x v="4"/>
  </r>
  <r>
    <x v="13"/>
    <x v="15"/>
    <n v="26.522768800000001"/>
    <x v="4"/>
  </r>
  <r>
    <x v="13"/>
    <x v="16"/>
    <n v="9.4543379999999999"/>
    <x v="4"/>
  </r>
  <r>
    <x v="13"/>
    <x v="17"/>
    <n v="6.7514579999999995"/>
    <x v="4"/>
  </r>
  <r>
    <x v="13"/>
    <x v="18"/>
    <n v="1.4280000000000002"/>
    <x v="4"/>
  </r>
  <r>
    <x v="13"/>
    <x v="19"/>
    <n v="1.4261999999999999"/>
    <x v="4"/>
  </r>
  <r>
    <x v="13"/>
    <x v="0"/>
    <n v="1.5401999999999998"/>
    <x v="4"/>
  </r>
  <r>
    <x v="13"/>
    <x v="1"/>
    <n v="1.6079999999999999"/>
    <x v="4"/>
  </r>
  <r>
    <x v="13"/>
    <x v="2"/>
    <n v="1.3210000000000002"/>
    <x v="4"/>
  </r>
  <r>
    <x v="13"/>
    <x v="3"/>
    <n v="7.4930000000000003"/>
    <x v="4"/>
  </r>
  <r>
    <x v="13"/>
    <x v="4"/>
    <n v="5.9390999999999998"/>
    <x v="4"/>
  </r>
  <r>
    <x v="13"/>
    <x v="5"/>
    <n v="26.388000000000002"/>
    <x v="4"/>
  </r>
  <r>
    <x v="13"/>
    <x v="6"/>
    <n v="38.543399999999998"/>
    <x v="4"/>
  </r>
  <r>
    <x v="13"/>
    <x v="7"/>
    <n v="38.773099999999999"/>
    <x v="4"/>
  </r>
  <r>
    <x v="13"/>
    <x v="8"/>
    <n v="105.86799999999999"/>
    <x v="4"/>
  </r>
  <r>
    <x v="13"/>
    <x v="9"/>
    <n v="111.131"/>
    <x v="4"/>
  </r>
  <r>
    <x v="13"/>
    <x v="10"/>
    <n v="130.74629999999999"/>
    <x v="4"/>
  </r>
  <r>
    <x v="13"/>
    <x v="11"/>
    <n v="128.172"/>
    <x v="4"/>
  </r>
  <r>
    <x v="7"/>
    <x v="14"/>
    <n v="19.9832149"/>
    <x v="4"/>
  </r>
  <r>
    <x v="7"/>
    <x v="15"/>
    <n v="20.432761199999998"/>
    <x v="4"/>
  </r>
  <r>
    <x v="7"/>
    <x v="16"/>
    <n v="4.9904910000000005"/>
    <x v="4"/>
  </r>
  <r>
    <x v="7"/>
    <x v="17"/>
    <n v="4.7610761000000004"/>
    <x v="4"/>
  </r>
  <r>
    <x v="7"/>
    <x v="18"/>
    <n v="5.048"/>
    <x v="4"/>
  </r>
  <r>
    <x v="7"/>
    <x v="19"/>
    <n v="4.8659999999999997"/>
    <x v="4"/>
  </r>
  <r>
    <x v="7"/>
    <x v="0"/>
    <n v="5.0625"/>
    <x v="4"/>
  </r>
  <r>
    <x v="7"/>
    <x v="1"/>
    <n v="4.8622000000000005"/>
    <x v="4"/>
  </r>
  <r>
    <x v="7"/>
    <x v="2"/>
    <n v="4.9583999999999993"/>
    <x v="4"/>
  </r>
  <r>
    <x v="7"/>
    <x v="3"/>
    <n v="4.9720000000000004"/>
    <x v="4"/>
  </r>
  <r>
    <x v="7"/>
    <x v="4"/>
    <n v="0.29520000000000002"/>
    <x v="4"/>
  </r>
  <r>
    <x v="7"/>
    <x v="5"/>
    <n v="0"/>
    <x v="4"/>
  </r>
  <r>
    <x v="7"/>
    <x v="6"/>
    <n v="0.38080000000000003"/>
    <x v="4"/>
  </r>
  <r>
    <x v="7"/>
    <x v="7"/>
    <n v="39.221499999999992"/>
    <x v="4"/>
  </r>
  <r>
    <x v="7"/>
    <x v="8"/>
    <n v="39.524799999999999"/>
    <x v="4"/>
  </r>
  <r>
    <x v="7"/>
    <x v="9"/>
    <n v="59.383499999999998"/>
    <x v="4"/>
  </r>
  <r>
    <x v="7"/>
    <x v="10"/>
    <n v="39.422699999999999"/>
    <x v="4"/>
  </r>
  <r>
    <x v="7"/>
    <x v="11"/>
    <n v="39.362500000000004"/>
    <x v="4"/>
  </r>
  <r>
    <x v="3"/>
    <x v="14"/>
    <n v="253.5697874"/>
    <x v="4"/>
  </r>
  <r>
    <x v="3"/>
    <x v="15"/>
    <n v="279.40006919999996"/>
    <x v="4"/>
  </r>
  <r>
    <x v="3"/>
    <x v="16"/>
    <n v="276.64161419999999"/>
    <x v="4"/>
  </r>
  <r>
    <x v="3"/>
    <x v="17"/>
    <n v="214.7626521"/>
    <x v="4"/>
  </r>
  <r>
    <x v="3"/>
    <x v="18"/>
    <n v="373.274"/>
    <x v="4"/>
  </r>
  <r>
    <x v="3"/>
    <x v="19"/>
    <n v="123.40860000000002"/>
    <x v="4"/>
  </r>
  <r>
    <x v="3"/>
    <x v="0"/>
    <n v="109.74479999999998"/>
    <x v="4"/>
  </r>
  <r>
    <x v="3"/>
    <x v="1"/>
    <n v="90.919799999999995"/>
    <x v="4"/>
  </r>
  <r>
    <x v="3"/>
    <x v="2"/>
    <n v="66.389399999999995"/>
    <x v="4"/>
  </r>
  <r>
    <x v="3"/>
    <x v="3"/>
    <n v="73.555799999999991"/>
    <x v="4"/>
  </r>
  <r>
    <x v="3"/>
    <x v="4"/>
    <n v="0"/>
    <x v="4"/>
  </r>
  <r>
    <x v="3"/>
    <x v="5"/>
    <n v="0"/>
    <x v="4"/>
  </r>
  <r>
    <x v="3"/>
    <x v="6"/>
    <n v="0"/>
    <x v="4"/>
  </r>
  <r>
    <x v="3"/>
    <x v="7"/>
    <n v="20.800700000000003"/>
    <x v="4"/>
  </r>
  <r>
    <x v="3"/>
    <x v="8"/>
    <n v="40.273200000000003"/>
    <x v="4"/>
  </r>
  <r>
    <x v="3"/>
    <x v="9"/>
    <n v="37.087600000000002"/>
    <x v="4"/>
  </r>
  <r>
    <x v="3"/>
    <x v="10"/>
    <n v="756.01459999999997"/>
    <x v="4"/>
  </r>
  <r>
    <x v="3"/>
    <x v="11"/>
    <n v="972.07939999999996"/>
    <x v="4"/>
  </r>
  <r>
    <x v="14"/>
    <x v="14"/>
    <n v="222.25509840000004"/>
    <x v="4"/>
  </r>
  <r>
    <x v="14"/>
    <x v="15"/>
    <n v="271.29365760000007"/>
    <x v="4"/>
  </r>
  <r>
    <x v="14"/>
    <x v="16"/>
    <n v="194.69756260000003"/>
    <x v="4"/>
  </r>
  <r>
    <x v="14"/>
    <x v="17"/>
    <n v="283.06418039999994"/>
    <x v="4"/>
  </r>
  <r>
    <x v="14"/>
    <x v="18"/>
    <n v="281.57240000000002"/>
    <x v="4"/>
  </r>
  <r>
    <x v="14"/>
    <x v="19"/>
    <n v="270.92140000000001"/>
    <x v="4"/>
  </r>
  <r>
    <x v="14"/>
    <x v="0"/>
    <n v="390.27519999999998"/>
    <x v="4"/>
  </r>
  <r>
    <x v="14"/>
    <x v="1"/>
    <n v="395.37"/>
    <x v="4"/>
  </r>
  <r>
    <x v="14"/>
    <x v="2"/>
    <n v="317.34690000000001"/>
    <x v="4"/>
  </r>
  <r>
    <x v="14"/>
    <x v="3"/>
    <n v="222.61120000000003"/>
    <x v="4"/>
  </r>
  <r>
    <x v="14"/>
    <x v="4"/>
    <n v="224.4375"/>
    <x v="4"/>
  </r>
  <r>
    <x v="14"/>
    <x v="5"/>
    <n v="43.067999999999998"/>
    <x v="4"/>
  </r>
  <r>
    <x v="14"/>
    <x v="6"/>
    <n v="353.16"/>
    <x v="4"/>
  </r>
  <r>
    <x v="14"/>
    <x v="7"/>
    <n v="417.35320000000002"/>
    <x v="4"/>
  </r>
  <r>
    <x v="14"/>
    <x v="8"/>
    <n v="380.12099999999998"/>
    <x v="4"/>
  </r>
  <r>
    <x v="14"/>
    <x v="9"/>
    <n v="786.84540000000004"/>
    <x v="4"/>
  </r>
  <r>
    <x v="14"/>
    <x v="10"/>
    <n v="641.7360000000001"/>
    <x v="4"/>
  </r>
  <r>
    <x v="14"/>
    <x v="11"/>
    <n v="699.95100000000002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10"/>
    <x v="14"/>
    <n v="0"/>
    <x v="4"/>
  </r>
  <r>
    <x v="10"/>
    <x v="15"/>
    <n v="155.2317228"/>
    <x v="4"/>
  </r>
  <r>
    <x v="10"/>
    <x v="16"/>
    <n v="0"/>
    <x v="4"/>
  </r>
  <r>
    <x v="10"/>
    <x v="17"/>
    <n v="0"/>
    <x v="4"/>
  </r>
  <r>
    <x v="10"/>
    <x v="18"/>
    <n v="0"/>
    <x v="4"/>
  </r>
  <r>
    <x v="10"/>
    <x v="19"/>
    <n v="0"/>
    <x v="4"/>
  </r>
  <r>
    <x v="10"/>
    <x v="0"/>
    <n v="0"/>
    <x v="4"/>
  </r>
  <r>
    <x v="10"/>
    <x v="1"/>
    <n v="0"/>
    <x v="4"/>
  </r>
  <r>
    <x v="10"/>
    <x v="2"/>
    <n v="49.595399999999998"/>
    <x v="4"/>
  </r>
  <r>
    <x v="10"/>
    <x v="3"/>
    <n v="51.036000000000001"/>
    <x v="4"/>
  </r>
  <r>
    <x v="10"/>
    <x v="4"/>
    <n v="106.10669999999999"/>
    <x v="4"/>
  </r>
  <r>
    <x v="10"/>
    <x v="5"/>
    <n v="96.262500000000003"/>
    <x v="4"/>
  </r>
  <r>
    <x v="10"/>
    <x v="6"/>
    <n v="47.500799999999998"/>
    <x v="4"/>
  </r>
  <r>
    <x v="10"/>
    <x v="7"/>
    <n v="18.602399999999999"/>
    <x v="4"/>
  </r>
  <r>
    <x v="10"/>
    <x v="8"/>
    <n v="0"/>
    <x v="4"/>
  </r>
  <r>
    <x v="10"/>
    <x v="9"/>
    <n v="20.0382"/>
    <x v="4"/>
  </r>
  <r>
    <x v="10"/>
    <x v="10"/>
    <n v="152.78900000000002"/>
    <x v="4"/>
  </r>
  <r>
    <x v="10"/>
    <x v="11"/>
    <n v="75.475499999999997"/>
    <x v="4"/>
  </r>
  <r>
    <x v="24"/>
    <x v="14"/>
    <n v="54.071941000000002"/>
    <x v="4"/>
  </r>
  <r>
    <x v="24"/>
    <x v="15"/>
    <n v="44.105431500000002"/>
    <x v="4"/>
  </r>
  <r>
    <x v="24"/>
    <x v="16"/>
    <n v="5.1570512000000006"/>
    <x v="4"/>
  </r>
  <r>
    <x v="24"/>
    <x v="17"/>
    <n v="0"/>
    <x v="4"/>
  </r>
  <r>
    <x v="24"/>
    <x v="18"/>
    <n v="43.473300000000009"/>
    <x v="4"/>
  </r>
  <r>
    <x v="24"/>
    <x v="19"/>
    <n v="0"/>
    <x v="4"/>
  </r>
  <r>
    <x v="24"/>
    <x v="0"/>
    <n v="0"/>
    <x v="4"/>
  </r>
  <r>
    <x v="24"/>
    <x v="1"/>
    <n v="0"/>
    <x v="4"/>
  </r>
  <r>
    <x v="24"/>
    <x v="2"/>
    <n v="36.955500000000001"/>
    <x v="4"/>
  </r>
  <r>
    <x v="24"/>
    <x v="3"/>
    <n v="36.892800000000001"/>
    <x v="4"/>
  </r>
  <r>
    <x v="24"/>
    <x v="4"/>
    <n v="11.9621"/>
    <x v="4"/>
  </r>
  <r>
    <x v="24"/>
    <x v="5"/>
    <n v="0"/>
    <x v="4"/>
  </r>
  <r>
    <x v="24"/>
    <x v="6"/>
    <n v="0.86920000000000008"/>
    <x v="4"/>
  </r>
  <r>
    <x v="24"/>
    <x v="7"/>
    <n v="10.6812"/>
    <x v="4"/>
  </r>
  <r>
    <x v="24"/>
    <x v="8"/>
    <n v="11.3325"/>
    <x v="4"/>
  </r>
  <r>
    <x v="24"/>
    <x v="9"/>
    <n v="11.901599999999998"/>
    <x v="4"/>
  </r>
  <r>
    <x v="24"/>
    <x v="10"/>
    <n v="2.5558000000000001"/>
    <x v="4"/>
  </r>
  <r>
    <x v="24"/>
    <x v="11"/>
    <n v="14.363999999999999"/>
    <x v="4"/>
  </r>
  <r>
    <x v="23"/>
    <x v="14"/>
    <n v="7.6055940000000009"/>
    <x v="4"/>
  </r>
  <r>
    <x v="23"/>
    <x v="15"/>
    <n v="15.5717211"/>
    <x v="4"/>
  </r>
  <r>
    <x v="23"/>
    <x v="16"/>
    <n v="0"/>
    <x v="4"/>
  </r>
  <r>
    <x v="23"/>
    <x v="17"/>
    <n v="3.9315934000000006"/>
    <x v="4"/>
  </r>
  <r>
    <x v="23"/>
    <x v="18"/>
    <n v="5.2428000000000008"/>
    <x v="4"/>
  </r>
  <r>
    <x v="23"/>
    <x v="19"/>
    <n v="5.2849999999999993"/>
    <x v="4"/>
  </r>
  <r>
    <x v="23"/>
    <x v="0"/>
    <n v="1.9708000000000003"/>
    <x v="4"/>
  </r>
  <r>
    <x v="23"/>
    <x v="1"/>
    <n v="1.9975000000000001"/>
    <x v="4"/>
  </r>
  <r>
    <x v="23"/>
    <x v="2"/>
    <n v="2.0070000000000001"/>
    <x v="4"/>
  </r>
  <r>
    <x v="23"/>
    <x v="3"/>
    <n v="1.9950000000000001"/>
    <x v="4"/>
  </r>
  <r>
    <x v="23"/>
    <x v="4"/>
    <n v="2.0081000000000002"/>
    <x v="4"/>
  </r>
  <r>
    <x v="23"/>
    <x v="5"/>
    <n v="1.9991999999999999"/>
    <x v="4"/>
  </r>
  <r>
    <x v="23"/>
    <x v="6"/>
    <n v="1.9601999999999999"/>
    <x v="4"/>
  </r>
  <r>
    <x v="23"/>
    <x v="7"/>
    <n v="5.7728999999999999"/>
    <x v="4"/>
  </r>
  <r>
    <x v="23"/>
    <x v="8"/>
    <n v="1.9516"/>
    <x v="4"/>
  </r>
  <r>
    <x v="23"/>
    <x v="9"/>
    <n v="0"/>
    <x v="4"/>
  </r>
  <r>
    <x v="23"/>
    <x v="10"/>
    <n v="0"/>
    <x v="4"/>
  </r>
  <r>
    <x v="23"/>
    <x v="11"/>
    <n v="0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4"/>
    <x v="14"/>
    <n v="0"/>
    <x v="4"/>
  </r>
  <r>
    <x v="4"/>
    <x v="15"/>
    <n v="0"/>
    <x v="4"/>
  </r>
  <r>
    <x v="4"/>
    <x v="16"/>
    <n v="0"/>
    <x v="4"/>
  </r>
  <r>
    <x v="4"/>
    <x v="17"/>
    <n v="0"/>
    <x v="4"/>
  </r>
  <r>
    <x v="4"/>
    <x v="18"/>
    <n v="0"/>
    <x v="4"/>
  </r>
  <r>
    <x v="4"/>
    <x v="19"/>
    <n v="0"/>
    <x v="4"/>
  </r>
  <r>
    <x v="4"/>
    <x v="0"/>
    <n v="0"/>
    <x v="4"/>
  </r>
  <r>
    <x v="4"/>
    <x v="1"/>
    <n v="0"/>
    <x v="4"/>
  </r>
  <r>
    <x v="4"/>
    <x v="2"/>
    <n v="0"/>
    <x v="4"/>
  </r>
  <r>
    <x v="4"/>
    <x v="3"/>
    <n v="0"/>
    <x v="4"/>
  </r>
  <r>
    <x v="4"/>
    <x v="4"/>
    <n v="0"/>
    <x v="4"/>
  </r>
  <r>
    <x v="4"/>
    <x v="5"/>
    <n v="0"/>
    <x v="4"/>
  </r>
  <r>
    <x v="4"/>
    <x v="6"/>
    <n v="0"/>
    <x v="4"/>
  </r>
  <r>
    <x v="4"/>
    <x v="7"/>
    <n v="0"/>
    <x v="4"/>
  </r>
  <r>
    <x v="4"/>
    <x v="8"/>
    <n v="0"/>
    <x v="4"/>
  </r>
  <r>
    <x v="4"/>
    <x v="9"/>
    <n v="0"/>
    <x v="4"/>
  </r>
  <r>
    <x v="4"/>
    <x v="10"/>
    <n v="0"/>
    <x v="4"/>
  </r>
  <r>
    <x v="4"/>
    <x v="11"/>
    <n v="0"/>
    <x v="4"/>
  </r>
  <r>
    <x v="17"/>
    <x v="14"/>
    <n v="335.23582300000004"/>
    <x v="4"/>
  </r>
  <r>
    <x v="17"/>
    <x v="15"/>
    <n v="462.36271549999998"/>
    <x v="4"/>
  </r>
  <r>
    <x v="17"/>
    <x v="16"/>
    <n v="388.73177679999998"/>
    <x v="4"/>
  </r>
  <r>
    <x v="17"/>
    <x v="17"/>
    <n v="404.08184799999998"/>
    <x v="4"/>
  </r>
  <r>
    <x v="17"/>
    <x v="18"/>
    <n v="382.51190000000003"/>
    <x v="4"/>
  </r>
  <r>
    <x v="17"/>
    <x v="19"/>
    <n v="422.57070000000004"/>
    <x v="4"/>
  </r>
  <r>
    <x v="17"/>
    <x v="0"/>
    <n v="495.21789999999999"/>
    <x v="4"/>
  </r>
  <r>
    <x v="17"/>
    <x v="1"/>
    <n v="693.47460000000012"/>
    <x v="4"/>
  </r>
  <r>
    <x v="17"/>
    <x v="2"/>
    <n v="959.79520000000002"/>
    <x v="4"/>
  </r>
  <r>
    <x v="17"/>
    <x v="3"/>
    <n v="1758.3969"/>
    <x v="4"/>
  </r>
  <r>
    <x v="17"/>
    <x v="4"/>
    <n v="1945.0420000000001"/>
    <x v="4"/>
  </r>
  <r>
    <x v="17"/>
    <x v="5"/>
    <n v="2730.3599999999997"/>
    <x v="4"/>
  </r>
  <r>
    <x v="17"/>
    <x v="6"/>
    <n v="3049.0050000000001"/>
    <x v="4"/>
  </r>
  <r>
    <x v="17"/>
    <x v="7"/>
    <n v="4010.8296000000005"/>
    <x v="4"/>
  </r>
  <r>
    <x v="17"/>
    <x v="8"/>
    <n v="4402.3915999999999"/>
    <x v="4"/>
  </r>
  <r>
    <x v="17"/>
    <x v="9"/>
    <n v="6332.5391999999993"/>
    <x v="4"/>
  </r>
  <r>
    <x v="17"/>
    <x v="10"/>
    <n v="6980.0034000000005"/>
    <x v="4"/>
  </r>
  <r>
    <x v="17"/>
    <x v="11"/>
    <n v="7858.9794999999995"/>
    <x v="4"/>
  </r>
  <r>
    <x v="25"/>
    <x v="14"/>
    <n v="0"/>
    <x v="4"/>
  </r>
  <r>
    <x v="25"/>
    <x v="15"/>
    <n v="0"/>
    <x v="4"/>
  </r>
  <r>
    <x v="25"/>
    <x v="16"/>
    <n v="0"/>
    <x v="4"/>
  </r>
  <r>
    <x v="25"/>
    <x v="17"/>
    <n v="0"/>
    <x v="4"/>
  </r>
  <r>
    <x v="25"/>
    <x v="18"/>
    <n v="0"/>
    <x v="4"/>
  </r>
  <r>
    <x v="25"/>
    <x v="19"/>
    <n v="81.624099999999999"/>
    <x v="4"/>
  </r>
  <r>
    <x v="25"/>
    <x v="0"/>
    <n v="0"/>
    <x v="4"/>
  </r>
  <r>
    <x v="25"/>
    <x v="1"/>
    <n v="0"/>
    <x v="4"/>
  </r>
  <r>
    <x v="25"/>
    <x v="2"/>
    <n v="0"/>
    <x v="4"/>
  </r>
  <r>
    <x v="25"/>
    <x v="3"/>
    <n v="0"/>
    <x v="4"/>
  </r>
  <r>
    <x v="25"/>
    <x v="4"/>
    <n v="0"/>
    <x v="4"/>
  </r>
  <r>
    <x v="25"/>
    <x v="5"/>
    <n v="0"/>
    <x v="4"/>
  </r>
  <r>
    <x v="25"/>
    <x v="6"/>
    <n v="0"/>
    <x v="4"/>
  </r>
  <r>
    <x v="25"/>
    <x v="7"/>
    <n v="24.3352"/>
    <x v="4"/>
  </r>
  <r>
    <x v="25"/>
    <x v="8"/>
    <n v="0"/>
    <x v="4"/>
  </r>
  <r>
    <x v="25"/>
    <x v="9"/>
    <n v="0"/>
    <x v="4"/>
  </r>
  <r>
    <x v="25"/>
    <x v="10"/>
    <n v="92.686400000000006"/>
    <x v="4"/>
  </r>
  <r>
    <x v="25"/>
    <x v="11"/>
    <n v="0"/>
    <x v="4"/>
  </r>
  <r>
    <x v="19"/>
    <x v="14"/>
    <n v="4144.9073607"/>
    <x v="4"/>
  </r>
  <r>
    <x v="19"/>
    <x v="15"/>
    <n v="4294.9227682999999"/>
    <x v="4"/>
  </r>
  <r>
    <x v="19"/>
    <x v="16"/>
    <n v="3788.6262894000001"/>
    <x v="4"/>
  </r>
  <r>
    <x v="19"/>
    <x v="17"/>
    <n v="3883.2342465000002"/>
    <x v="4"/>
  </r>
  <r>
    <x v="19"/>
    <x v="18"/>
    <n v="3588.2237999999998"/>
    <x v="4"/>
  </r>
  <r>
    <x v="19"/>
    <x v="19"/>
    <n v="3253.1589999999997"/>
    <x v="4"/>
  </r>
  <r>
    <x v="19"/>
    <x v="0"/>
    <n v="3736.3652000000002"/>
    <x v="4"/>
  </r>
  <r>
    <x v="19"/>
    <x v="1"/>
    <n v="4232.0280000000002"/>
    <x v="4"/>
  </r>
  <r>
    <x v="19"/>
    <x v="2"/>
    <n v="5285.4094999999998"/>
    <x v="4"/>
  </r>
  <r>
    <x v="19"/>
    <x v="3"/>
    <n v="7632.7388999999994"/>
    <x v="4"/>
  </r>
  <r>
    <x v="19"/>
    <x v="4"/>
    <n v="10313.6332"/>
    <x v="4"/>
  </r>
  <r>
    <x v="19"/>
    <x v="5"/>
    <n v="13880.4478"/>
    <x v="4"/>
  </r>
  <r>
    <x v="19"/>
    <x v="6"/>
    <n v="17524.628000000001"/>
    <x v="4"/>
  </r>
  <r>
    <x v="19"/>
    <x v="7"/>
    <n v="22226.003400000001"/>
    <x v="4"/>
  </r>
  <r>
    <x v="19"/>
    <x v="8"/>
    <n v="25979.356800000001"/>
    <x v="4"/>
  </r>
  <r>
    <x v="19"/>
    <x v="9"/>
    <n v="31772.204499999996"/>
    <x v="4"/>
  </r>
  <r>
    <x v="19"/>
    <x v="10"/>
    <n v="34316.931000000004"/>
    <x v="4"/>
  </r>
  <r>
    <x v="19"/>
    <x v="11"/>
    <n v="36554.639999999999"/>
    <x v="4"/>
  </r>
  <r>
    <x v="26"/>
    <x v="12"/>
    <n v="9586.0974999999999"/>
    <x v="5"/>
  </r>
  <r>
    <x v="26"/>
    <x v="13"/>
    <n v="8160.8695999999991"/>
    <x v="5"/>
  </r>
  <r>
    <x v="26"/>
    <x v="14"/>
    <n v="8144"/>
    <x v="5"/>
  </r>
  <r>
    <x v="26"/>
    <x v="15"/>
    <n v="8006"/>
    <x v="5"/>
  </r>
  <r>
    <x v="26"/>
    <x v="16"/>
    <n v="8009"/>
    <x v="5"/>
  </r>
  <r>
    <x v="26"/>
    <x v="17"/>
    <n v="7216"/>
    <x v="5"/>
  </r>
  <r>
    <x v="26"/>
    <x v="18"/>
    <n v="8016"/>
    <x v="5"/>
  </r>
  <r>
    <x v="26"/>
    <x v="19"/>
    <n v="7766"/>
    <x v="5"/>
  </r>
  <r>
    <x v="26"/>
    <x v="0"/>
    <n v="7395"/>
    <x v="5"/>
  </r>
  <r>
    <x v="26"/>
    <x v="1"/>
    <n v="7402"/>
    <x v="5"/>
  </r>
  <r>
    <x v="26"/>
    <x v="2"/>
    <n v="8404"/>
    <x v="5"/>
  </r>
  <r>
    <x v="26"/>
    <x v="3"/>
    <n v="10516"/>
    <x v="5"/>
  </r>
  <r>
    <x v="26"/>
    <x v="4"/>
    <n v="13280"/>
    <x v="5"/>
  </r>
  <r>
    <x v="26"/>
    <x v="5"/>
    <n v="17506"/>
    <x v="5"/>
  </r>
  <r>
    <x v="26"/>
    <x v="6"/>
    <n v="20466"/>
    <x v="5"/>
  </r>
  <r>
    <x v="26"/>
    <x v="7"/>
    <n v="29471"/>
    <x v="5"/>
  </r>
  <r>
    <x v="26"/>
    <x v="8"/>
    <n v="34333"/>
    <x v="5"/>
  </r>
  <r>
    <x v="26"/>
    <x v="9"/>
    <n v="41458"/>
    <x v="5"/>
  </r>
  <r>
    <x v="26"/>
    <x v="10"/>
    <n v="45719"/>
    <x v="5"/>
  </r>
  <r>
    <x v="26"/>
    <x v="11"/>
    <n v="45672"/>
    <x v="5"/>
  </r>
  <r>
    <x v="12"/>
    <x v="12"/>
    <n v="3223.4436000000001"/>
    <x v="5"/>
  </r>
  <r>
    <x v="12"/>
    <x v="13"/>
    <n v="2838.9989999999998"/>
    <x v="5"/>
  </r>
  <r>
    <x v="12"/>
    <x v="14"/>
    <n v="2627"/>
    <x v="5"/>
  </r>
  <r>
    <x v="12"/>
    <x v="15"/>
    <n v="2838"/>
    <x v="5"/>
  </r>
  <r>
    <x v="12"/>
    <x v="16"/>
    <n v="2888"/>
    <x v="5"/>
  </r>
  <r>
    <x v="12"/>
    <x v="17"/>
    <n v="2584"/>
    <x v="5"/>
  </r>
  <r>
    <x v="12"/>
    <x v="18"/>
    <n v="2680"/>
    <x v="5"/>
  </r>
  <r>
    <x v="12"/>
    <x v="19"/>
    <n v="2489"/>
    <x v="5"/>
  </r>
  <r>
    <x v="12"/>
    <x v="0"/>
    <n v="2682"/>
    <x v="5"/>
  </r>
  <r>
    <x v="12"/>
    <x v="1"/>
    <n v="3075"/>
    <x v="5"/>
  </r>
  <r>
    <x v="12"/>
    <x v="2"/>
    <n v="3623"/>
    <x v="5"/>
  </r>
  <r>
    <x v="12"/>
    <x v="3"/>
    <n v="4788"/>
    <x v="5"/>
  </r>
  <r>
    <x v="12"/>
    <x v="4"/>
    <n v="6904"/>
    <x v="5"/>
  </r>
  <r>
    <x v="12"/>
    <x v="5"/>
    <n v="7618"/>
    <x v="5"/>
  </r>
  <r>
    <x v="12"/>
    <x v="6"/>
    <n v="9628"/>
    <x v="5"/>
  </r>
  <r>
    <x v="12"/>
    <x v="7"/>
    <n v="11880"/>
    <x v="5"/>
  </r>
  <r>
    <x v="12"/>
    <x v="8"/>
    <n v="15238"/>
    <x v="5"/>
  </r>
  <r>
    <x v="12"/>
    <x v="9"/>
    <n v="17056"/>
    <x v="5"/>
  </r>
  <r>
    <x v="12"/>
    <x v="10"/>
    <n v="18970"/>
    <x v="5"/>
  </r>
  <r>
    <x v="12"/>
    <x v="11"/>
    <n v="18561"/>
    <x v="5"/>
  </r>
  <r>
    <x v="9"/>
    <x v="12"/>
    <n v="636.94679999999994"/>
    <x v="5"/>
  </r>
  <r>
    <x v="9"/>
    <x v="13"/>
    <n v="531.24189999999999"/>
    <x v="5"/>
  </r>
  <r>
    <x v="9"/>
    <x v="14"/>
    <n v="1855"/>
    <x v="5"/>
  </r>
  <r>
    <x v="9"/>
    <x v="15"/>
    <n v="1667"/>
    <x v="5"/>
  </r>
  <r>
    <x v="9"/>
    <x v="16"/>
    <n v="1749"/>
    <x v="5"/>
  </r>
  <r>
    <x v="9"/>
    <x v="17"/>
    <n v="1644"/>
    <x v="5"/>
  </r>
  <r>
    <x v="9"/>
    <x v="18"/>
    <n v="1711"/>
    <x v="5"/>
  </r>
  <r>
    <x v="9"/>
    <x v="19"/>
    <n v="1550"/>
    <x v="5"/>
  </r>
  <r>
    <x v="9"/>
    <x v="0"/>
    <n v="1713"/>
    <x v="5"/>
  </r>
  <r>
    <x v="9"/>
    <x v="1"/>
    <n v="1814"/>
    <x v="5"/>
  </r>
  <r>
    <x v="9"/>
    <x v="2"/>
    <n v="2401"/>
    <x v="5"/>
  </r>
  <r>
    <x v="9"/>
    <x v="3"/>
    <n v="3558"/>
    <x v="5"/>
  </r>
  <r>
    <x v="9"/>
    <x v="4"/>
    <n v="4260"/>
    <x v="5"/>
  </r>
  <r>
    <x v="9"/>
    <x v="5"/>
    <n v="5012"/>
    <x v="5"/>
  </r>
  <r>
    <x v="9"/>
    <x v="6"/>
    <n v="6547"/>
    <x v="5"/>
  </r>
  <r>
    <x v="9"/>
    <x v="7"/>
    <n v="10014"/>
    <x v="5"/>
  </r>
  <r>
    <x v="9"/>
    <x v="8"/>
    <n v="10279"/>
    <x v="5"/>
  </r>
  <r>
    <x v="9"/>
    <x v="9"/>
    <n v="10758"/>
    <x v="5"/>
  </r>
  <r>
    <x v="9"/>
    <x v="10"/>
    <n v="10589"/>
    <x v="5"/>
  </r>
  <r>
    <x v="9"/>
    <x v="11"/>
    <n v="11479"/>
    <x v="5"/>
  </r>
  <r>
    <x v="3"/>
    <x v="12"/>
    <n v="1829.2033000000001"/>
    <x v="5"/>
  </r>
  <r>
    <x v="3"/>
    <x v="13"/>
    <n v="1682.1377"/>
    <x v="5"/>
  </r>
  <r>
    <x v="3"/>
    <x v="14"/>
    <n v="1193"/>
    <x v="5"/>
  </r>
  <r>
    <x v="3"/>
    <x v="15"/>
    <n v="1166"/>
    <x v="5"/>
  </r>
  <r>
    <x v="3"/>
    <x v="16"/>
    <n v="1092"/>
    <x v="5"/>
  </r>
  <r>
    <x v="3"/>
    <x v="17"/>
    <n v="839"/>
    <x v="5"/>
  </r>
  <r>
    <x v="3"/>
    <x v="18"/>
    <n v="896"/>
    <x v="5"/>
  </r>
  <r>
    <x v="3"/>
    <x v="19"/>
    <n v="844"/>
    <x v="5"/>
  </r>
  <r>
    <x v="3"/>
    <x v="0"/>
    <n v="824"/>
    <x v="5"/>
  </r>
  <r>
    <x v="3"/>
    <x v="1"/>
    <n v="772"/>
    <x v="5"/>
  </r>
  <r>
    <x v="3"/>
    <x v="2"/>
    <n v="711"/>
    <x v="5"/>
  </r>
  <r>
    <x v="3"/>
    <x v="3"/>
    <n v="610"/>
    <x v="5"/>
  </r>
  <r>
    <x v="3"/>
    <x v="4"/>
    <n v="521"/>
    <x v="5"/>
  </r>
  <r>
    <x v="3"/>
    <x v="5"/>
    <n v="821"/>
    <x v="5"/>
  </r>
  <r>
    <x v="3"/>
    <x v="6"/>
    <n v="460"/>
    <x v="5"/>
  </r>
  <r>
    <x v="3"/>
    <x v="7"/>
    <n v="442"/>
    <x v="5"/>
  </r>
  <r>
    <x v="3"/>
    <x v="8"/>
    <n v="1174"/>
    <x v="5"/>
  </r>
  <r>
    <x v="3"/>
    <x v="9"/>
    <n v="1271"/>
    <x v="5"/>
  </r>
  <r>
    <x v="3"/>
    <x v="10"/>
    <n v="2292"/>
    <x v="5"/>
  </r>
  <r>
    <x v="3"/>
    <x v="11"/>
    <n v="2605"/>
    <x v="5"/>
  </r>
  <r>
    <x v="6"/>
    <x v="12"/>
    <n v="351.74860000000001"/>
    <x v="5"/>
  </r>
  <r>
    <x v="6"/>
    <x v="13"/>
    <n v="384.56599999999997"/>
    <x v="5"/>
  </r>
  <r>
    <x v="6"/>
    <x v="14"/>
    <n v="509"/>
    <x v="5"/>
  </r>
  <r>
    <x v="6"/>
    <x v="15"/>
    <n v="499"/>
    <x v="5"/>
  </r>
  <r>
    <x v="6"/>
    <x v="16"/>
    <n v="529"/>
    <x v="5"/>
  </r>
  <r>
    <x v="6"/>
    <x v="17"/>
    <n v="519"/>
    <x v="5"/>
  </r>
  <r>
    <x v="6"/>
    <x v="18"/>
    <n v="852"/>
    <x v="5"/>
  </r>
  <r>
    <x v="6"/>
    <x v="19"/>
    <n v="1201"/>
    <x v="5"/>
  </r>
  <r>
    <x v="6"/>
    <x v="0"/>
    <n v="958"/>
    <x v="5"/>
  </r>
  <r>
    <x v="6"/>
    <x v="1"/>
    <n v="511"/>
    <x v="5"/>
  </r>
  <r>
    <x v="6"/>
    <x v="2"/>
    <n v="484"/>
    <x v="5"/>
  </r>
  <r>
    <x v="6"/>
    <x v="3"/>
    <n v="470"/>
    <x v="5"/>
  </r>
  <r>
    <x v="6"/>
    <x v="4"/>
    <n v="338"/>
    <x v="5"/>
  </r>
  <r>
    <x v="6"/>
    <x v="5"/>
    <n v="1642"/>
    <x v="5"/>
  </r>
  <r>
    <x v="6"/>
    <x v="6"/>
    <n v="741"/>
    <x v="5"/>
  </r>
  <r>
    <x v="6"/>
    <x v="7"/>
    <n v="1609"/>
    <x v="5"/>
  </r>
  <r>
    <x v="6"/>
    <x v="8"/>
    <n v="1387"/>
    <x v="5"/>
  </r>
  <r>
    <x v="6"/>
    <x v="9"/>
    <n v="1754"/>
    <x v="5"/>
  </r>
  <r>
    <x v="6"/>
    <x v="10"/>
    <n v="1587"/>
    <x v="5"/>
  </r>
  <r>
    <x v="6"/>
    <x v="11"/>
    <n v="1615"/>
    <x v="5"/>
  </r>
  <r>
    <x v="5"/>
    <x v="12"/>
    <n v="1632.2418"/>
    <x v="5"/>
  </r>
  <r>
    <x v="5"/>
    <x v="13"/>
    <n v="1177.5309"/>
    <x v="5"/>
  </r>
  <r>
    <x v="5"/>
    <x v="14"/>
    <n v="44"/>
    <x v="5"/>
  </r>
  <r>
    <x v="5"/>
    <x v="15"/>
    <n v="76"/>
    <x v="5"/>
  </r>
  <r>
    <x v="5"/>
    <x v="16"/>
    <n v="86"/>
    <x v="5"/>
  </r>
  <r>
    <x v="5"/>
    <x v="17"/>
    <n v="72"/>
    <x v="5"/>
  </r>
  <r>
    <x v="5"/>
    <x v="18"/>
    <n v="217"/>
    <x v="5"/>
  </r>
  <r>
    <x v="5"/>
    <x v="19"/>
    <n v="124"/>
    <x v="5"/>
  </r>
  <r>
    <x v="5"/>
    <x v="0"/>
    <n v="134"/>
    <x v="5"/>
  </r>
  <r>
    <x v="5"/>
    <x v="1"/>
    <n v="158"/>
    <x v="5"/>
  </r>
  <r>
    <x v="5"/>
    <x v="2"/>
    <n v="170"/>
    <x v="5"/>
  </r>
  <r>
    <x v="5"/>
    <x v="3"/>
    <n v="240"/>
    <x v="5"/>
  </r>
  <r>
    <x v="5"/>
    <x v="4"/>
    <n v="316"/>
    <x v="5"/>
  </r>
  <r>
    <x v="5"/>
    <x v="5"/>
    <n v="440"/>
    <x v="5"/>
  </r>
  <r>
    <x v="5"/>
    <x v="6"/>
    <n v="396"/>
    <x v="5"/>
  </r>
  <r>
    <x v="5"/>
    <x v="7"/>
    <n v="938"/>
    <x v="5"/>
  </r>
  <r>
    <x v="5"/>
    <x v="8"/>
    <n v="772"/>
    <x v="5"/>
  </r>
  <r>
    <x v="5"/>
    <x v="9"/>
    <n v="1330"/>
    <x v="5"/>
  </r>
  <r>
    <x v="5"/>
    <x v="10"/>
    <n v="1671"/>
    <x v="5"/>
  </r>
  <r>
    <x v="5"/>
    <x v="11"/>
    <n v="1914"/>
    <x v="5"/>
  </r>
  <r>
    <x v="2"/>
    <x v="12"/>
    <n v="723.87270000000001"/>
    <x v="5"/>
  </r>
  <r>
    <x v="2"/>
    <x v="13"/>
    <n v="422.60890000000001"/>
    <x v="5"/>
  </r>
  <r>
    <x v="2"/>
    <x v="14"/>
    <n v="616"/>
    <x v="5"/>
  </r>
  <r>
    <x v="2"/>
    <x v="15"/>
    <n v="482"/>
    <x v="5"/>
  </r>
  <r>
    <x v="2"/>
    <x v="16"/>
    <n v="457"/>
    <x v="5"/>
  </r>
  <r>
    <x v="2"/>
    <x v="17"/>
    <n v="441"/>
    <x v="5"/>
  </r>
  <r>
    <x v="2"/>
    <x v="18"/>
    <n v="411"/>
    <x v="5"/>
  </r>
  <r>
    <x v="2"/>
    <x v="19"/>
    <n v="381"/>
    <x v="5"/>
  </r>
  <r>
    <x v="2"/>
    <x v="0"/>
    <n v="334"/>
    <x v="5"/>
  </r>
  <r>
    <x v="2"/>
    <x v="1"/>
    <n v="355"/>
    <x v="5"/>
  </r>
  <r>
    <x v="2"/>
    <x v="2"/>
    <n v="408"/>
    <x v="5"/>
  </r>
  <r>
    <x v="2"/>
    <x v="3"/>
    <n v="241"/>
    <x v="5"/>
  </r>
  <r>
    <x v="2"/>
    <x v="4"/>
    <n v="148"/>
    <x v="5"/>
  </r>
  <r>
    <x v="2"/>
    <x v="5"/>
    <n v="10"/>
    <x v="5"/>
  </r>
  <r>
    <x v="2"/>
    <x v="6"/>
    <s v="-"/>
    <x v="5"/>
  </r>
  <r>
    <x v="2"/>
    <x v="7"/>
    <n v="11"/>
    <x v="5"/>
  </r>
  <r>
    <x v="2"/>
    <x v="8"/>
    <n v="78"/>
    <x v="5"/>
  </r>
  <r>
    <x v="2"/>
    <x v="9"/>
    <n v="618"/>
    <x v="5"/>
  </r>
  <r>
    <x v="2"/>
    <x v="10"/>
    <n v="1088"/>
    <x v="5"/>
  </r>
  <r>
    <x v="2"/>
    <x v="11"/>
    <n v="1279"/>
    <x v="5"/>
  </r>
  <r>
    <x v="1"/>
    <x v="12"/>
    <n v="89.153999999999996"/>
    <x v="5"/>
  </r>
  <r>
    <x v="1"/>
    <x v="13"/>
    <n v="85.015299999999996"/>
    <x v="5"/>
  </r>
  <r>
    <x v="1"/>
    <x v="14"/>
    <n v="0"/>
    <x v="5"/>
  </r>
  <r>
    <x v="1"/>
    <x v="15"/>
    <n v="2"/>
    <x v="5"/>
  </r>
  <r>
    <x v="1"/>
    <x v="16"/>
    <n v="0"/>
    <x v="5"/>
  </r>
  <r>
    <x v="1"/>
    <x v="17"/>
    <n v="0"/>
    <x v="5"/>
  </r>
  <r>
    <x v="1"/>
    <x v="18"/>
    <n v="0"/>
    <x v="5"/>
  </r>
  <r>
    <x v="1"/>
    <x v="19"/>
    <n v="0"/>
    <x v="5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3"/>
    <x v="5"/>
  </r>
  <r>
    <x v="1"/>
    <x v="5"/>
    <n v="1043"/>
    <x v="5"/>
  </r>
  <r>
    <x v="1"/>
    <x v="6"/>
    <n v="1629"/>
    <x v="5"/>
  </r>
  <r>
    <x v="1"/>
    <x v="7"/>
    <n v="2793"/>
    <x v="5"/>
  </r>
  <r>
    <x v="1"/>
    <x v="8"/>
    <n v="3923"/>
    <x v="5"/>
  </r>
  <r>
    <x v="1"/>
    <x v="9"/>
    <n v="7009"/>
    <x v="5"/>
  </r>
  <r>
    <x v="1"/>
    <x v="10"/>
    <n v="8163"/>
    <x v="5"/>
  </r>
  <r>
    <x v="1"/>
    <x v="11"/>
    <n v="6694"/>
    <x v="5"/>
  </r>
  <r>
    <x v="14"/>
    <x v="12"/>
    <n v="0"/>
    <x v="5"/>
  </r>
  <r>
    <x v="14"/>
    <x v="13"/>
    <n v="0"/>
    <x v="5"/>
  </r>
  <r>
    <x v="14"/>
    <x v="14"/>
    <n v="445"/>
    <x v="5"/>
  </r>
  <r>
    <x v="14"/>
    <x v="15"/>
    <n v="440"/>
    <x v="5"/>
  </r>
  <r>
    <x v="14"/>
    <x v="16"/>
    <n v="446"/>
    <x v="5"/>
  </r>
  <r>
    <x v="14"/>
    <x v="17"/>
    <n v="410"/>
    <x v="5"/>
  </r>
  <r>
    <x v="14"/>
    <x v="18"/>
    <n v="439"/>
    <x v="5"/>
  </r>
  <r>
    <x v="14"/>
    <x v="19"/>
    <n v="356"/>
    <x v="5"/>
  </r>
  <r>
    <x v="14"/>
    <x v="0"/>
    <n v="136"/>
    <x v="5"/>
  </r>
  <r>
    <x v="14"/>
    <x v="1"/>
    <n v="140"/>
    <x v="5"/>
  </r>
  <r>
    <x v="14"/>
    <x v="2"/>
    <n v="112"/>
    <x v="5"/>
  </r>
  <r>
    <x v="14"/>
    <x v="3"/>
    <n v="138"/>
    <x v="5"/>
  </r>
  <r>
    <x v="14"/>
    <x v="4"/>
    <n v="74"/>
    <x v="5"/>
  </r>
  <r>
    <x v="14"/>
    <x v="5"/>
    <n v="138"/>
    <x v="5"/>
  </r>
  <r>
    <x v="14"/>
    <x v="6"/>
    <n v="110"/>
    <x v="5"/>
  </r>
  <r>
    <x v="14"/>
    <x v="7"/>
    <n v="203"/>
    <x v="5"/>
  </r>
  <r>
    <x v="14"/>
    <x v="8"/>
    <n v="186"/>
    <x v="5"/>
  </r>
  <r>
    <x v="14"/>
    <x v="9"/>
    <n v="290"/>
    <x v="5"/>
  </r>
  <r>
    <x v="14"/>
    <x v="10"/>
    <n v="129"/>
    <x v="5"/>
  </r>
  <r>
    <x v="14"/>
    <x v="11"/>
    <n v="221"/>
    <x v="5"/>
  </r>
  <r>
    <x v="10"/>
    <x v="12"/>
    <n v="7.5143999999999993"/>
    <x v="5"/>
  </r>
  <r>
    <x v="10"/>
    <x v="13"/>
    <n v="7.5696000000000003"/>
    <x v="5"/>
  </r>
  <r>
    <x v="10"/>
    <x v="14"/>
    <n v="10"/>
    <x v="5"/>
  </r>
  <r>
    <x v="10"/>
    <x v="15"/>
    <n v="3"/>
    <x v="5"/>
  </r>
  <r>
    <x v="10"/>
    <x v="16"/>
    <n v="11"/>
    <x v="5"/>
  </r>
  <r>
    <x v="10"/>
    <x v="17"/>
    <n v="11"/>
    <x v="5"/>
  </r>
  <r>
    <x v="10"/>
    <x v="18"/>
    <n v="61"/>
    <x v="5"/>
  </r>
  <r>
    <x v="10"/>
    <x v="19"/>
    <n v="37"/>
    <x v="5"/>
  </r>
  <r>
    <x v="10"/>
    <x v="0"/>
    <n v="1"/>
    <x v="5"/>
  </r>
  <r>
    <x v="10"/>
    <x v="1"/>
    <n v="1"/>
    <x v="5"/>
  </r>
  <r>
    <x v="10"/>
    <x v="2"/>
    <n v="1"/>
    <x v="5"/>
  </r>
  <r>
    <x v="10"/>
    <x v="3"/>
    <n v="1"/>
    <x v="5"/>
  </r>
  <r>
    <x v="10"/>
    <x v="4"/>
    <n v="115"/>
    <x v="5"/>
  </r>
  <r>
    <x v="10"/>
    <x v="5"/>
    <n v="133"/>
    <x v="5"/>
  </r>
  <r>
    <x v="10"/>
    <x v="6"/>
    <n v="150"/>
    <x v="5"/>
  </r>
  <r>
    <x v="10"/>
    <x v="7"/>
    <n v="182"/>
    <x v="5"/>
  </r>
  <r>
    <x v="10"/>
    <x v="8"/>
    <n v="125"/>
    <x v="5"/>
  </r>
  <r>
    <x v="10"/>
    <x v="9"/>
    <n v="9"/>
    <x v="5"/>
  </r>
  <r>
    <x v="10"/>
    <x v="10"/>
    <n v="216"/>
    <x v="5"/>
  </r>
  <r>
    <x v="10"/>
    <x v="11"/>
    <n v="242"/>
    <x v="5"/>
  </r>
  <r>
    <x v="11"/>
    <x v="12"/>
    <n v="0"/>
    <x v="5"/>
  </r>
  <r>
    <x v="11"/>
    <x v="13"/>
    <n v="0"/>
    <x v="5"/>
  </r>
  <r>
    <x v="11"/>
    <x v="14"/>
    <n v="230"/>
    <x v="5"/>
  </r>
  <r>
    <x v="11"/>
    <x v="15"/>
    <n v="157"/>
    <x v="5"/>
  </r>
  <r>
    <x v="11"/>
    <x v="16"/>
    <n v="0"/>
    <x v="5"/>
  </r>
  <r>
    <x v="11"/>
    <x v="17"/>
    <n v="0"/>
    <x v="5"/>
  </r>
  <r>
    <x v="11"/>
    <x v="18"/>
    <n v="162"/>
    <x v="5"/>
  </r>
  <r>
    <x v="11"/>
    <x v="19"/>
    <n v="97"/>
    <x v="5"/>
  </r>
  <r>
    <x v="11"/>
    <x v="0"/>
    <n v="70"/>
    <x v="5"/>
  </r>
  <r>
    <x v="11"/>
    <x v="1"/>
    <n v="98"/>
    <x v="5"/>
  </r>
  <r>
    <x v="11"/>
    <x v="2"/>
    <n v="93"/>
    <x v="5"/>
  </r>
  <r>
    <x v="11"/>
    <x v="3"/>
    <n v="75"/>
    <x v="5"/>
  </r>
  <r>
    <x v="11"/>
    <x v="4"/>
    <n v="83"/>
    <x v="5"/>
  </r>
  <r>
    <x v="11"/>
    <x v="5"/>
    <n v="65"/>
    <x v="5"/>
  </r>
  <r>
    <x v="11"/>
    <x v="6"/>
    <n v="55"/>
    <x v="5"/>
  </r>
  <r>
    <x v="11"/>
    <x v="7"/>
    <n v="87"/>
    <x v="5"/>
  </r>
  <r>
    <x v="11"/>
    <x v="8"/>
    <n v="134"/>
    <x v="5"/>
  </r>
  <r>
    <x v="11"/>
    <x v="9"/>
    <n v="150"/>
    <x v="5"/>
  </r>
  <r>
    <x v="11"/>
    <x v="10"/>
    <n v="225"/>
    <x v="5"/>
  </r>
  <r>
    <x v="11"/>
    <x v="11"/>
    <n v="285"/>
    <x v="5"/>
  </r>
  <r>
    <x v="15"/>
    <x v="12"/>
    <n v="1203.3154756864137"/>
    <x v="5"/>
  </r>
  <r>
    <x v="15"/>
    <x v="13"/>
    <n v="1026.0880999999999"/>
    <x v="5"/>
  </r>
  <r>
    <x v="15"/>
    <x v="14"/>
    <n v="615"/>
    <x v="5"/>
  </r>
  <r>
    <x v="15"/>
    <x v="15"/>
    <n v="676"/>
    <x v="5"/>
  </r>
  <r>
    <x v="15"/>
    <x v="16"/>
    <n v="751"/>
    <x v="5"/>
  </r>
  <r>
    <x v="15"/>
    <x v="17"/>
    <n v="696"/>
    <x v="5"/>
  </r>
  <r>
    <x v="15"/>
    <x v="18"/>
    <n v="587"/>
    <x v="5"/>
  </r>
  <r>
    <x v="15"/>
    <x v="19"/>
    <n v="687"/>
    <x v="5"/>
  </r>
  <r>
    <x v="15"/>
    <x v="0"/>
    <n v="543"/>
    <x v="5"/>
  </r>
  <r>
    <x v="15"/>
    <x v="1"/>
    <n v="478"/>
    <x v="5"/>
  </r>
  <r>
    <x v="15"/>
    <x v="2"/>
    <n v="401"/>
    <x v="5"/>
  </r>
  <r>
    <x v="15"/>
    <x v="3"/>
    <n v="395"/>
    <x v="5"/>
  </r>
  <r>
    <x v="15"/>
    <x v="4"/>
    <n v="518"/>
    <x v="5"/>
  </r>
  <r>
    <x v="15"/>
    <x v="5"/>
    <n v="584"/>
    <x v="5"/>
  </r>
  <r>
    <x v="15"/>
    <x v="6"/>
    <n v="750"/>
    <x v="5"/>
  </r>
  <r>
    <x v="15"/>
    <x v="7"/>
    <n v="1312"/>
    <x v="5"/>
  </r>
  <r>
    <x v="15"/>
    <x v="8"/>
    <n v="1037"/>
    <x v="5"/>
  </r>
  <r>
    <x v="15"/>
    <x v="9"/>
    <n v="1213"/>
    <x v="5"/>
  </r>
  <r>
    <x v="15"/>
    <x v="10"/>
    <n v="789"/>
    <x v="5"/>
  </r>
  <r>
    <x v="15"/>
    <x v="11"/>
    <n v="777"/>
    <x v="5"/>
  </r>
  <r>
    <x v="25"/>
    <x v="12"/>
    <n v="0"/>
    <x v="5"/>
  </r>
  <r>
    <x v="25"/>
    <x v="13"/>
    <n v="0"/>
    <x v="5"/>
  </r>
  <r>
    <x v="25"/>
    <x v="14"/>
    <n v="0"/>
    <x v="5"/>
  </r>
  <r>
    <x v="25"/>
    <x v="15"/>
    <n v="0"/>
    <x v="5"/>
  </r>
  <r>
    <x v="25"/>
    <x v="16"/>
    <n v="0"/>
    <x v="5"/>
  </r>
  <r>
    <x v="25"/>
    <x v="17"/>
    <n v="0"/>
    <x v="5"/>
  </r>
  <r>
    <x v="25"/>
    <x v="18"/>
    <n v="0"/>
    <x v="5"/>
  </r>
  <r>
    <x v="25"/>
    <x v="19"/>
    <n v="0"/>
    <x v="5"/>
  </r>
  <r>
    <x v="25"/>
    <x v="0"/>
    <n v="0"/>
    <x v="5"/>
  </r>
  <r>
    <x v="25"/>
    <x v="1"/>
    <n v="0"/>
    <x v="5"/>
  </r>
  <r>
    <x v="25"/>
    <x v="2"/>
    <n v="0"/>
    <x v="5"/>
  </r>
  <r>
    <x v="25"/>
    <x v="3"/>
    <n v="0"/>
    <x v="5"/>
  </r>
  <r>
    <x v="25"/>
    <x v="4"/>
    <n v="0"/>
    <x v="5"/>
  </r>
  <r>
    <x v="25"/>
    <x v="5"/>
    <n v="0"/>
    <x v="5"/>
  </r>
  <r>
    <x v="25"/>
    <x v="6"/>
    <s v="-"/>
    <x v="5"/>
  </r>
  <r>
    <x v="25"/>
    <x v="7"/>
    <s v="-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17"/>
    <x v="12"/>
    <n v="805.11959999999999"/>
    <x v="5"/>
  </r>
  <r>
    <x v="17"/>
    <x v="13"/>
    <n v="1121.2005999999999"/>
    <x v="5"/>
  </r>
  <r>
    <x v="17"/>
    <x v="14"/>
    <n v="1355"/>
    <x v="5"/>
  </r>
  <r>
    <x v="17"/>
    <x v="15"/>
    <n v="1626"/>
    <x v="5"/>
  </r>
  <r>
    <x v="17"/>
    <x v="16"/>
    <n v="1723"/>
    <x v="5"/>
  </r>
  <r>
    <x v="17"/>
    <x v="17"/>
    <n v="1634"/>
    <x v="5"/>
  </r>
  <r>
    <x v="17"/>
    <x v="18"/>
    <n v="1670"/>
    <x v="5"/>
  </r>
  <r>
    <x v="17"/>
    <x v="19"/>
    <n v="1740"/>
    <x v="5"/>
  </r>
  <r>
    <x v="17"/>
    <x v="0"/>
    <n v="1778"/>
    <x v="5"/>
  </r>
  <r>
    <x v="17"/>
    <x v="1"/>
    <n v="2501"/>
    <x v="5"/>
  </r>
  <r>
    <x v="17"/>
    <x v="2"/>
    <n v="3290"/>
    <x v="5"/>
  </r>
  <r>
    <x v="17"/>
    <x v="3"/>
    <n v="4409"/>
    <x v="5"/>
  </r>
  <r>
    <x v="17"/>
    <x v="4"/>
    <n v="5052"/>
    <x v="5"/>
  </r>
  <r>
    <x v="17"/>
    <x v="5"/>
    <n v="6191"/>
    <x v="5"/>
  </r>
  <r>
    <x v="17"/>
    <x v="6"/>
    <n v="7451"/>
    <x v="5"/>
  </r>
  <r>
    <x v="17"/>
    <x v="7"/>
    <n v="10144"/>
    <x v="5"/>
  </r>
  <r>
    <x v="17"/>
    <x v="8"/>
    <n v="13077"/>
    <x v="5"/>
  </r>
  <r>
    <x v="17"/>
    <x v="9"/>
    <n v="13798"/>
    <x v="5"/>
  </r>
  <r>
    <x v="17"/>
    <x v="10"/>
    <n v="15402"/>
    <x v="5"/>
  </r>
  <r>
    <x v="17"/>
    <x v="11"/>
    <n v="14787"/>
    <x v="5"/>
  </r>
  <r>
    <x v="19"/>
    <x v="12"/>
    <n v="10366.7718"/>
    <x v="5"/>
  </r>
  <r>
    <x v="19"/>
    <x v="13"/>
    <n v="9283.25"/>
    <x v="5"/>
  </r>
  <r>
    <x v="19"/>
    <x v="14"/>
    <n v="9499"/>
    <x v="5"/>
  </r>
  <r>
    <x v="19"/>
    <x v="15"/>
    <n v="9632"/>
    <x v="5"/>
  </r>
  <r>
    <x v="19"/>
    <x v="16"/>
    <n v="9732"/>
    <x v="5"/>
  </r>
  <r>
    <x v="19"/>
    <x v="17"/>
    <n v="8850"/>
    <x v="5"/>
  </r>
  <r>
    <x v="19"/>
    <x v="18"/>
    <n v="9686"/>
    <x v="5"/>
  </r>
  <r>
    <x v="19"/>
    <x v="19"/>
    <n v="9506"/>
    <x v="5"/>
  </r>
  <r>
    <x v="19"/>
    <x v="0"/>
    <n v="9173"/>
    <x v="5"/>
  </r>
  <r>
    <x v="19"/>
    <x v="1"/>
    <n v="9903"/>
    <x v="5"/>
  </r>
  <r>
    <x v="19"/>
    <x v="2"/>
    <n v="11694"/>
    <x v="5"/>
  </r>
  <r>
    <x v="19"/>
    <x v="3"/>
    <n v="14925"/>
    <x v="5"/>
  </r>
  <r>
    <x v="19"/>
    <x v="4"/>
    <n v="18332"/>
    <x v="5"/>
  </r>
  <r>
    <x v="19"/>
    <x v="5"/>
    <n v="23697"/>
    <x v="5"/>
  </r>
  <r>
    <x v="19"/>
    <x v="6"/>
    <n v="27917"/>
    <x v="5"/>
  </r>
  <r>
    <x v="19"/>
    <x v="7"/>
    <n v="39615"/>
    <x v="5"/>
  </r>
  <r>
    <x v="19"/>
    <x v="8"/>
    <n v="47410"/>
    <x v="5"/>
  </r>
  <r>
    <x v="19"/>
    <x v="9"/>
    <n v="55256"/>
    <x v="5"/>
  </r>
  <r>
    <x v="19"/>
    <x v="10"/>
    <n v="61121"/>
    <x v="5"/>
  </r>
  <r>
    <x v="19"/>
    <x v="11"/>
    <n v="60459"/>
    <x v="5"/>
  </r>
  <r>
    <x v="12"/>
    <x v="12"/>
    <n v="4051"/>
    <x v="6"/>
  </r>
  <r>
    <x v="12"/>
    <x v="13"/>
    <n v="4158"/>
    <x v="6"/>
  </r>
  <r>
    <x v="12"/>
    <x v="14"/>
    <n v="4300"/>
    <x v="6"/>
  </r>
  <r>
    <x v="12"/>
    <x v="15"/>
    <n v="4521"/>
    <x v="6"/>
  </r>
  <r>
    <x v="12"/>
    <x v="16"/>
    <n v="3952"/>
    <x v="6"/>
  </r>
  <r>
    <x v="12"/>
    <x v="17"/>
    <n v="3803"/>
    <x v="6"/>
  </r>
  <r>
    <x v="12"/>
    <x v="18"/>
    <n v="3076"/>
    <x v="6"/>
  </r>
  <r>
    <x v="12"/>
    <x v="19"/>
    <n v="2749"/>
    <x v="6"/>
  </r>
  <r>
    <x v="12"/>
    <x v="0"/>
    <n v="2294"/>
    <x v="6"/>
  </r>
  <r>
    <x v="12"/>
    <x v="1"/>
    <n v="3132"/>
    <x v="6"/>
  </r>
  <r>
    <x v="12"/>
    <x v="2"/>
    <n v="4272"/>
    <x v="6"/>
  </r>
  <r>
    <x v="12"/>
    <x v="3"/>
    <n v="5421"/>
    <x v="6"/>
  </r>
  <r>
    <x v="12"/>
    <x v="4"/>
    <n v="6454"/>
    <x v="6"/>
  </r>
  <r>
    <x v="12"/>
    <x v="5"/>
    <n v="7735"/>
    <x v="6"/>
  </r>
  <r>
    <x v="12"/>
    <x v="6"/>
    <n v="8758"/>
    <x v="6"/>
  </r>
  <r>
    <x v="12"/>
    <x v="7"/>
    <n v="8142"/>
    <x v="6"/>
  </r>
  <r>
    <x v="12"/>
    <x v="8"/>
    <n v="10329"/>
    <x v="6"/>
  </r>
  <r>
    <x v="12"/>
    <x v="9"/>
    <n v="10764"/>
    <x v="6"/>
  </r>
  <r>
    <x v="12"/>
    <x v="10"/>
    <n v="14506"/>
    <x v="6"/>
  </r>
  <r>
    <x v="12"/>
    <x v="11"/>
    <n v="15234"/>
    <x v="6"/>
  </r>
  <r>
    <x v="6"/>
    <x v="12"/>
    <n v="65"/>
    <x v="6"/>
  </r>
  <r>
    <x v="6"/>
    <x v="13"/>
    <n v="126"/>
    <x v="6"/>
  </r>
  <r>
    <x v="6"/>
    <x v="14"/>
    <n v="122"/>
    <x v="6"/>
  </r>
  <r>
    <x v="6"/>
    <x v="15"/>
    <n v="120"/>
    <x v="6"/>
  </r>
  <r>
    <x v="6"/>
    <x v="16"/>
    <n v="100"/>
    <x v="6"/>
  </r>
  <r>
    <x v="6"/>
    <x v="17"/>
    <n v="100"/>
    <x v="6"/>
  </r>
  <r>
    <x v="6"/>
    <x v="18"/>
    <n v="97"/>
    <x v="6"/>
  </r>
  <r>
    <x v="6"/>
    <x v="19"/>
    <n v="197"/>
    <x v="6"/>
  </r>
  <r>
    <x v="6"/>
    <x v="0"/>
    <n v="1095"/>
    <x v="6"/>
  </r>
  <r>
    <x v="6"/>
    <x v="1"/>
    <n v="1022"/>
    <x v="6"/>
  </r>
  <r>
    <x v="6"/>
    <x v="2"/>
    <n v="207"/>
    <x v="6"/>
  </r>
  <r>
    <x v="6"/>
    <x v="3"/>
    <n v="130"/>
    <x v="6"/>
  </r>
  <r>
    <x v="6"/>
    <x v="4"/>
    <n v="175"/>
    <x v="6"/>
  </r>
  <r>
    <x v="6"/>
    <x v="5"/>
    <n v="250"/>
    <x v="6"/>
  </r>
  <r>
    <x v="6"/>
    <x v="6"/>
    <n v="323"/>
    <x v="6"/>
  </r>
  <r>
    <x v="6"/>
    <x v="7"/>
    <n v="328"/>
    <x v="6"/>
  </r>
  <r>
    <x v="6"/>
    <x v="8"/>
    <n v="275"/>
    <x v="6"/>
  </r>
  <r>
    <x v="6"/>
    <x v="9"/>
    <n v="169"/>
    <x v="6"/>
  </r>
  <r>
    <x v="6"/>
    <x v="10"/>
    <n v="809"/>
    <x v="6"/>
  </r>
  <r>
    <x v="6"/>
    <x v="11"/>
    <n v="167"/>
    <x v="6"/>
  </r>
  <r>
    <x v="2"/>
    <x v="12"/>
    <n v="22"/>
    <x v="6"/>
  </r>
  <r>
    <x v="2"/>
    <x v="13"/>
    <n v="333"/>
    <x v="6"/>
  </r>
  <r>
    <x v="2"/>
    <x v="14"/>
    <n v="279"/>
    <x v="6"/>
  </r>
  <r>
    <x v="2"/>
    <x v="15"/>
    <n v="234"/>
    <x v="6"/>
  </r>
  <r>
    <x v="2"/>
    <x v="16"/>
    <n v="347"/>
    <x v="6"/>
  </r>
  <r>
    <x v="2"/>
    <x v="17"/>
    <n v="329"/>
    <x v="6"/>
  </r>
  <r>
    <x v="2"/>
    <x v="18"/>
    <n v="219"/>
    <x v="6"/>
  </r>
  <r>
    <x v="2"/>
    <x v="19"/>
    <n v="219"/>
    <x v="6"/>
  </r>
  <r>
    <x v="2"/>
    <x v="0"/>
    <n v="219"/>
    <x v="6"/>
  </r>
  <r>
    <x v="2"/>
    <x v="1"/>
    <n v="219"/>
    <x v="6"/>
  </r>
  <r>
    <x v="2"/>
    <x v="2"/>
    <n v="188"/>
    <x v="6"/>
  </r>
  <r>
    <x v="2"/>
    <x v="3"/>
    <n v="160"/>
    <x v="6"/>
  </r>
  <r>
    <x v="2"/>
    <x v="4"/>
    <n v="94"/>
    <x v="6"/>
  </r>
  <r>
    <x v="2"/>
    <x v="5"/>
    <n v="96"/>
    <x v="6"/>
  </r>
  <r>
    <x v="2"/>
    <x v="6"/>
    <n v="83"/>
    <x v="6"/>
  </r>
  <r>
    <x v="2"/>
    <x v="7"/>
    <n v="102"/>
    <x v="6"/>
  </r>
  <r>
    <x v="2"/>
    <x v="8"/>
    <n v="119"/>
    <x v="6"/>
  </r>
  <r>
    <x v="2"/>
    <x v="9"/>
    <n v="454"/>
    <x v="6"/>
  </r>
  <r>
    <x v="2"/>
    <x v="10"/>
    <n v="621"/>
    <x v="6"/>
  </r>
  <r>
    <x v="2"/>
    <x v="11"/>
    <n v="668"/>
    <x v="6"/>
  </r>
  <r>
    <x v="9"/>
    <x v="12"/>
    <n v="1539"/>
    <x v="6"/>
  </r>
  <r>
    <x v="9"/>
    <x v="13"/>
    <n v="1596"/>
    <x v="6"/>
  </r>
  <r>
    <x v="9"/>
    <x v="14"/>
    <n v="1266"/>
    <x v="6"/>
  </r>
  <r>
    <x v="9"/>
    <x v="15"/>
    <n v="1421"/>
    <x v="6"/>
  </r>
  <r>
    <x v="9"/>
    <x v="16"/>
    <n v="1275"/>
    <x v="6"/>
  </r>
  <r>
    <x v="9"/>
    <x v="17"/>
    <n v="1155"/>
    <x v="6"/>
  </r>
  <r>
    <x v="9"/>
    <x v="18"/>
    <n v="1369"/>
    <x v="6"/>
  </r>
  <r>
    <x v="9"/>
    <x v="19"/>
    <n v="1510"/>
    <x v="6"/>
  </r>
  <r>
    <x v="9"/>
    <x v="0"/>
    <n v="1393"/>
    <x v="6"/>
  </r>
  <r>
    <x v="9"/>
    <x v="1"/>
    <n v="2060"/>
    <x v="6"/>
  </r>
  <r>
    <x v="9"/>
    <x v="2"/>
    <n v="4765"/>
    <x v="6"/>
  </r>
  <r>
    <x v="9"/>
    <x v="3"/>
    <n v="7895"/>
    <x v="6"/>
  </r>
  <r>
    <x v="9"/>
    <x v="4"/>
    <n v="8059"/>
    <x v="6"/>
  </r>
  <r>
    <x v="9"/>
    <x v="5"/>
    <n v="10490"/>
    <x v="6"/>
  </r>
  <r>
    <x v="9"/>
    <x v="6"/>
    <n v="11025"/>
    <x v="6"/>
  </r>
  <r>
    <x v="9"/>
    <x v="7"/>
    <n v="11752"/>
    <x v="6"/>
  </r>
  <r>
    <x v="9"/>
    <x v="8"/>
    <n v="12136"/>
    <x v="6"/>
  </r>
  <r>
    <x v="9"/>
    <x v="9"/>
    <n v="9453"/>
    <x v="6"/>
  </r>
  <r>
    <x v="9"/>
    <x v="10"/>
    <n v="12425"/>
    <x v="6"/>
  </r>
  <r>
    <x v="9"/>
    <x v="11"/>
    <n v="11349"/>
    <x v="6"/>
  </r>
  <r>
    <x v="3"/>
    <x v="12"/>
    <n v="783"/>
    <x v="6"/>
  </r>
  <r>
    <x v="3"/>
    <x v="13"/>
    <n v="773"/>
    <x v="6"/>
  </r>
  <r>
    <x v="3"/>
    <x v="14"/>
    <n v="721"/>
    <x v="6"/>
  </r>
  <r>
    <x v="3"/>
    <x v="15"/>
    <n v="663"/>
    <x v="6"/>
  </r>
  <r>
    <x v="3"/>
    <x v="16"/>
    <n v="1114"/>
    <x v="6"/>
  </r>
  <r>
    <x v="3"/>
    <x v="17"/>
    <n v="1228"/>
    <x v="6"/>
  </r>
  <r>
    <x v="3"/>
    <x v="18"/>
    <n v="1103"/>
    <x v="6"/>
  </r>
  <r>
    <x v="3"/>
    <x v="19"/>
    <n v="952"/>
    <x v="6"/>
  </r>
  <r>
    <x v="3"/>
    <x v="0"/>
    <n v="889"/>
    <x v="6"/>
  </r>
  <r>
    <x v="3"/>
    <x v="1"/>
    <n v="691"/>
    <x v="6"/>
  </r>
  <r>
    <x v="3"/>
    <x v="2"/>
    <n v="353"/>
    <x v="6"/>
  </r>
  <r>
    <x v="3"/>
    <x v="3"/>
    <n v="115"/>
    <x v="6"/>
  </r>
  <r>
    <x v="3"/>
    <x v="4"/>
    <n v="306"/>
    <x v="6"/>
  </r>
  <r>
    <x v="3"/>
    <x v="5"/>
    <n v="310"/>
    <x v="6"/>
  </r>
  <r>
    <x v="3"/>
    <x v="6"/>
    <n v="96"/>
    <x v="6"/>
  </r>
  <r>
    <x v="3"/>
    <x v="7"/>
    <n v="45"/>
    <x v="6"/>
  </r>
  <r>
    <x v="3"/>
    <x v="8"/>
    <n v="249"/>
    <x v="6"/>
  </r>
  <r>
    <x v="3"/>
    <x v="9"/>
    <n v="278"/>
    <x v="6"/>
  </r>
  <r>
    <x v="3"/>
    <x v="10"/>
    <n v="147"/>
    <x v="6"/>
  </r>
  <r>
    <x v="3"/>
    <x v="11"/>
    <n v="232"/>
    <x v="6"/>
  </r>
  <r>
    <x v="14"/>
    <x v="12"/>
    <n v="358"/>
    <x v="6"/>
  </r>
  <r>
    <x v="14"/>
    <x v="13"/>
    <n v="359"/>
    <x v="6"/>
  </r>
  <r>
    <x v="14"/>
    <x v="14"/>
    <n v="372"/>
    <x v="6"/>
  </r>
  <r>
    <x v="14"/>
    <x v="15"/>
    <n v="367"/>
    <x v="6"/>
  </r>
  <r>
    <x v="14"/>
    <x v="16"/>
    <n v="345"/>
    <x v="6"/>
  </r>
  <r>
    <x v="14"/>
    <x v="17"/>
    <n v="189"/>
    <x v="6"/>
  </r>
  <r>
    <x v="14"/>
    <x v="18"/>
    <n v="323"/>
    <x v="6"/>
  </r>
  <r>
    <x v="14"/>
    <x v="19"/>
    <n v="298"/>
    <x v="6"/>
  </r>
  <r>
    <x v="14"/>
    <x v="0"/>
    <n v="328"/>
    <x v="6"/>
  </r>
  <r>
    <x v="14"/>
    <x v="1"/>
    <n v="417"/>
    <x v="6"/>
  </r>
  <r>
    <x v="14"/>
    <x v="2"/>
    <n v="270"/>
    <x v="6"/>
  </r>
  <r>
    <x v="14"/>
    <x v="3"/>
    <n v="230"/>
    <x v="6"/>
  </r>
  <r>
    <x v="14"/>
    <x v="4"/>
    <n v="118"/>
    <x v="6"/>
  </r>
  <r>
    <x v="14"/>
    <x v="5"/>
    <n v="83"/>
    <x v="6"/>
  </r>
  <r>
    <x v="14"/>
    <x v="6"/>
    <n v="82"/>
    <x v="6"/>
  </r>
  <r>
    <x v="14"/>
    <x v="7"/>
    <n v="53"/>
    <x v="6"/>
  </r>
  <r>
    <x v="14"/>
    <x v="8"/>
    <n v="54"/>
    <x v="6"/>
  </r>
  <r>
    <x v="14"/>
    <x v="9"/>
    <n v="40"/>
    <x v="6"/>
  </r>
  <r>
    <x v="14"/>
    <x v="10"/>
    <n v="226"/>
    <x v="6"/>
  </r>
  <r>
    <x v="14"/>
    <x v="11"/>
    <n v="782"/>
    <x v="6"/>
  </r>
  <r>
    <x v="10"/>
    <x v="12"/>
    <n v="18"/>
    <x v="6"/>
  </r>
  <r>
    <x v="10"/>
    <x v="13"/>
    <n v="18"/>
    <x v="6"/>
  </r>
  <r>
    <x v="10"/>
    <x v="14"/>
    <n v="18"/>
    <x v="6"/>
  </r>
  <r>
    <x v="10"/>
    <x v="15"/>
    <n v="15"/>
    <x v="6"/>
  </r>
  <r>
    <x v="10"/>
    <x v="16"/>
    <n v="43"/>
    <x v="6"/>
  </r>
  <r>
    <x v="10"/>
    <x v="17"/>
    <n v="42"/>
    <x v="6"/>
  </r>
  <r>
    <x v="10"/>
    <x v="18"/>
    <n v="15"/>
    <x v="6"/>
  </r>
  <r>
    <x v="10"/>
    <x v="19"/>
    <n v="153"/>
    <x v="6"/>
  </r>
  <r>
    <x v="10"/>
    <x v="0"/>
    <n v="485"/>
    <x v="6"/>
  </r>
  <r>
    <x v="10"/>
    <x v="1"/>
    <n v="15"/>
    <x v="6"/>
  </r>
  <r>
    <x v="10"/>
    <x v="2"/>
    <n v="85"/>
    <x v="6"/>
  </r>
  <r>
    <x v="10"/>
    <x v="3"/>
    <n v="75"/>
    <x v="6"/>
  </r>
  <r>
    <x v="10"/>
    <x v="4"/>
    <n v="75"/>
    <x v="6"/>
  </r>
  <r>
    <x v="10"/>
    <x v="5"/>
    <n v="0"/>
    <x v="6"/>
  </r>
  <r>
    <x v="10"/>
    <x v="6"/>
    <n v="0"/>
    <x v="6"/>
  </r>
  <r>
    <x v="10"/>
    <x v="7"/>
    <n v="156"/>
    <x v="6"/>
  </r>
  <r>
    <x v="10"/>
    <x v="8"/>
    <n v="192"/>
    <x v="6"/>
  </r>
  <r>
    <x v="10"/>
    <x v="9"/>
    <n v="170"/>
    <x v="6"/>
  </r>
  <r>
    <x v="10"/>
    <x v="10"/>
    <n v="195"/>
    <x v="6"/>
  </r>
  <r>
    <x v="10"/>
    <x v="11"/>
    <n v="365"/>
    <x v="6"/>
  </r>
  <r>
    <x v="5"/>
    <x v="12"/>
    <n v="28"/>
    <x v="6"/>
  </r>
  <r>
    <x v="5"/>
    <x v="13"/>
    <n v="59"/>
    <x v="6"/>
  </r>
  <r>
    <x v="5"/>
    <x v="14"/>
    <n v="93"/>
    <x v="6"/>
  </r>
  <r>
    <x v="5"/>
    <x v="15"/>
    <n v="107"/>
    <x v="6"/>
  </r>
  <r>
    <x v="5"/>
    <x v="16"/>
    <n v="164"/>
    <x v="6"/>
  </r>
  <r>
    <x v="5"/>
    <x v="17"/>
    <n v="69"/>
    <x v="6"/>
  </r>
  <r>
    <x v="5"/>
    <x v="18"/>
    <n v="76"/>
    <x v="6"/>
  </r>
  <r>
    <x v="5"/>
    <x v="19"/>
    <n v="102"/>
    <x v="6"/>
  </r>
  <r>
    <x v="5"/>
    <x v="0"/>
    <n v="130"/>
    <x v="6"/>
  </r>
  <r>
    <x v="5"/>
    <x v="1"/>
    <n v="159"/>
    <x v="6"/>
  </r>
  <r>
    <x v="5"/>
    <x v="2"/>
    <n v="241"/>
    <x v="6"/>
  </r>
  <r>
    <x v="5"/>
    <x v="3"/>
    <n v="202"/>
    <x v="6"/>
  </r>
  <r>
    <x v="5"/>
    <x v="4"/>
    <n v="576"/>
    <x v="6"/>
  </r>
  <r>
    <x v="5"/>
    <x v="5"/>
    <n v="570"/>
    <x v="6"/>
  </r>
  <r>
    <x v="5"/>
    <x v="6"/>
    <n v="548"/>
    <x v="6"/>
  </r>
  <r>
    <x v="5"/>
    <x v="7"/>
    <n v="739"/>
    <x v="6"/>
  </r>
  <r>
    <x v="5"/>
    <x v="8"/>
    <n v="1944"/>
    <x v="6"/>
  </r>
  <r>
    <x v="5"/>
    <x v="9"/>
    <n v="1110"/>
    <x v="6"/>
  </r>
  <r>
    <x v="5"/>
    <x v="10"/>
    <n v="1610"/>
    <x v="6"/>
  </r>
  <r>
    <x v="5"/>
    <x v="11"/>
    <n v="1546"/>
    <x v="6"/>
  </r>
  <r>
    <x v="4"/>
    <x v="12"/>
    <n v="13"/>
    <x v="6"/>
  </r>
  <r>
    <x v="4"/>
    <x v="13"/>
    <n v="9"/>
    <x v="6"/>
  </r>
  <r>
    <x v="4"/>
    <x v="14"/>
    <n v="0"/>
    <x v="6"/>
  </r>
  <r>
    <x v="4"/>
    <x v="15"/>
    <n v="0"/>
    <x v="6"/>
  </r>
  <r>
    <x v="4"/>
    <x v="16"/>
    <n v="0"/>
    <x v="6"/>
  </r>
  <r>
    <x v="4"/>
    <x v="17"/>
    <n v="0"/>
    <x v="6"/>
  </r>
  <r>
    <x v="4"/>
    <x v="18"/>
    <n v="0"/>
    <x v="6"/>
  </r>
  <r>
    <x v="4"/>
    <x v="19"/>
    <n v="0"/>
    <x v="6"/>
  </r>
  <r>
    <x v="4"/>
    <x v="0"/>
    <n v="0"/>
    <x v="6"/>
  </r>
  <r>
    <x v="4"/>
    <x v="1"/>
    <n v="0"/>
    <x v="6"/>
  </r>
  <r>
    <x v="4"/>
    <x v="2"/>
    <n v="0"/>
    <x v="6"/>
  </r>
  <r>
    <x v="4"/>
    <x v="3"/>
    <n v="0"/>
    <x v="6"/>
  </r>
  <r>
    <x v="4"/>
    <x v="4"/>
    <n v="0"/>
    <x v="6"/>
  </r>
  <r>
    <x v="4"/>
    <x v="5"/>
    <n v="0"/>
    <x v="6"/>
  </r>
  <r>
    <x v="4"/>
    <x v="6"/>
    <n v="0"/>
    <x v="6"/>
  </r>
  <r>
    <x v="4"/>
    <x v="7"/>
    <n v="0"/>
    <x v="6"/>
  </r>
  <r>
    <x v="4"/>
    <x v="8"/>
    <n v="0"/>
    <x v="6"/>
  </r>
  <r>
    <x v="4"/>
    <x v="9"/>
    <n v="0"/>
    <x v="6"/>
  </r>
  <r>
    <x v="4"/>
    <x v="10"/>
    <n v="0"/>
    <x v="6"/>
  </r>
  <r>
    <x v="4"/>
    <x v="11"/>
    <n v="0"/>
    <x v="6"/>
  </r>
  <r>
    <x v="15"/>
    <x v="12"/>
    <n v="231"/>
    <x v="6"/>
  </r>
  <r>
    <x v="15"/>
    <x v="13"/>
    <n v="257"/>
    <x v="6"/>
  </r>
  <r>
    <x v="15"/>
    <x v="14"/>
    <n v="257"/>
    <x v="6"/>
  </r>
  <r>
    <x v="15"/>
    <x v="15"/>
    <n v="191"/>
    <x v="6"/>
  </r>
  <r>
    <x v="15"/>
    <x v="16"/>
    <n v="138"/>
    <x v="6"/>
  </r>
  <r>
    <x v="15"/>
    <x v="17"/>
    <n v="137"/>
    <x v="6"/>
  </r>
  <r>
    <x v="15"/>
    <x v="18"/>
    <n v="64"/>
    <x v="6"/>
  </r>
  <r>
    <x v="15"/>
    <x v="19"/>
    <n v="64"/>
    <x v="6"/>
  </r>
  <r>
    <x v="15"/>
    <x v="0"/>
    <n v="0"/>
    <x v="6"/>
  </r>
  <r>
    <x v="15"/>
    <x v="1"/>
    <n v="0"/>
    <x v="6"/>
  </r>
  <r>
    <x v="15"/>
    <x v="2"/>
    <n v="582"/>
    <x v="6"/>
  </r>
  <r>
    <x v="15"/>
    <x v="3"/>
    <n v="487"/>
    <x v="6"/>
  </r>
  <r>
    <x v="15"/>
    <x v="4"/>
    <n v="549"/>
    <x v="6"/>
  </r>
  <r>
    <x v="15"/>
    <x v="5"/>
    <n v="826"/>
    <x v="6"/>
  </r>
  <r>
    <x v="15"/>
    <x v="6"/>
    <n v="1908"/>
    <x v="6"/>
  </r>
  <r>
    <x v="15"/>
    <x v="7"/>
    <n v="1674"/>
    <x v="6"/>
  </r>
  <r>
    <x v="15"/>
    <x v="8"/>
    <n v="2710"/>
    <x v="6"/>
  </r>
  <r>
    <x v="15"/>
    <x v="9"/>
    <n v="6137"/>
    <x v="6"/>
  </r>
  <r>
    <x v="15"/>
    <x v="10"/>
    <n v="7387"/>
    <x v="6"/>
  </r>
  <r>
    <x v="15"/>
    <x v="11"/>
    <n v="8202"/>
    <x v="6"/>
  </r>
  <r>
    <x v="7"/>
    <x v="12"/>
    <n v="896"/>
    <x v="6"/>
  </r>
  <r>
    <x v="7"/>
    <x v="13"/>
    <n v="893"/>
    <x v="6"/>
  </r>
  <r>
    <x v="7"/>
    <x v="14"/>
    <n v="898"/>
    <x v="6"/>
  </r>
  <r>
    <x v="7"/>
    <x v="15"/>
    <n v="981"/>
    <x v="6"/>
  </r>
  <r>
    <x v="7"/>
    <x v="16"/>
    <n v="1522"/>
    <x v="6"/>
  </r>
  <r>
    <x v="7"/>
    <x v="17"/>
    <n v="1698"/>
    <x v="6"/>
  </r>
  <r>
    <x v="7"/>
    <x v="18"/>
    <n v="1385"/>
    <x v="6"/>
  </r>
  <r>
    <x v="7"/>
    <x v="19"/>
    <n v="1289"/>
    <x v="6"/>
  </r>
  <r>
    <x v="7"/>
    <x v="0"/>
    <n v="833"/>
    <x v="6"/>
  </r>
  <r>
    <x v="7"/>
    <x v="1"/>
    <n v="577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8004"/>
    <x v="6"/>
  </r>
  <r>
    <x v="19"/>
    <x v="13"/>
    <n v="8581"/>
    <x v="6"/>
  </r>
  <r>
    <x v="19"/>
    <x v="14"/>
    <n v="8326"/>
    <x v="6"/>
  </r>
  <r>
    <x v="19"/>
    <x v="15"/>
    <n v="8620"/>
    <x v="6"/>
  </r>
  <r>
    <x v="19"/>
    <x v="16"/>
    <n v="9000"/>
    <x v="6"/>
  </r>
  <r>
    <x v="19"/>
    <x v="17"/>
    <n v="8750"/>
    <x v="6"/>
  </r>
  <r>
    <x v="19"/>
    <x v="18"/>
    <n v="7727"/>
    <x v="6"/>
  </r>
  <r>
    <x v="19"/>
    <x v="19"/>
    <n v="7533"/>
    <x v="6"/>
  </r>
  <r>
    <x v="19"/>
    <x v="0"/>
    <n v="7666"/>
    <x v="6"/>
  </r>
  <r>
    <x v="19"/>
    <x v="1"/>
    <n v="8292"/>
    <x v="6"/>
  </r>
  <r>
    <x v="19"/>
    <x v="2"/>
    <n v="10963"/>
    <x v="6"/>
  </r>
  <r>
    <x v="19"/>
    <x v="3"/>
    <n v="14715"/>
    <x v="6"/>
  </r>
  <r>
    <x v="19"/>
    <x v="4"/>
    <n v="16406"/>
    <x v="6"/>
  </r>
  <r>
    <x v="19"/>
    <x v="5"/>
    <n v="20360"/>
    <x v="6"/>
  </r>
  <r>
    <x v="19"/>
    <x v="6"/>
    <n v="22823"/>
    <x v="6"/>
  </r>
  <r>
    <x v="19"/>
    <x v="7"/>
    <n v="22991"/>
    <x v="6"/>
  </r>
  <r>
    <x v="19"/>
    <x v="8"/>
    <n v="28008"/>
    <x v="6"/>
  </r>
  <r>
    <x v="19"/>
    <x v="9"/>
    <n v="28575"/>
    <x v="6"/>
  </r>
  <r>
    <x v="19"/>
    <x v="10"/>
    <n v="37926"/>
    <x v="6"/>
  </r>
  <r>
    <x v="19"/>
    <x v="11"/>
    <n v="3854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0:V71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1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4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8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6:V65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17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2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V117"/>
  <sheetViews>
    <sheetView tabSelected="1" topLeftCell="A97" workbookViewId="0">
      <selection activeCell="K105" sqref="K105"/>
    </sheetView>
  </sheetViews>
  <sheetFormatPr defaultRowHeight="13.9" x14ac:dyDescent="0.4"/>
  <cols>
    <col min="1" max="1" width="9.06640625" style="279"/>
    <col min="2" max="2" width="33.33203125" style="279" bestFit="1" customWidth="1"/>
    <col min="3" max="3" width="11.1328125" style="279" bestFit="1" customWidth="1"/>
    <col min="4" max="4" width="10.06640625" style="279" bestFit="1" customWidth="1"/>
    <col min="5" max="5" width="11.1328125" style="279" bestFit="1" customWidth="1"/>
    <col min="6" max="6" width="10.06640625" style="279" bestFit="1" customWidth="1"/>
    <col min="7" max="7" width="11.1328125" style="279" bestFit="1" customWidth="1"/>
    <col min="8" max="8" width="10.06640625" style="279" bestFit="1" customWidth="1"/>
    <col min="9" max="9" width="11.1328125" style="279" bestFit="1" customWidth="1"/>
    <col min="10" max="10" width="10.06640625" style="279" bestFit="1" customWidth="1"/>
    <col min="11" max="11" width="11.1328125" style="279" bestFit="1" customWidth="1"/>
    <col min="12" max="12" width="10.06640625" style="279" bestFit="1" customWidth="1"/>
    <col min="13" max="13" width="11.1328125" style="279" bestFit="1" customWidth="1"/>
    <col min="14" max="14" width="10.06640625" style="279" bestFit="1" customWidth="1"/>
    <col min="15" max="15" width="11.1328125" style="279" bestFit="1" customWidth="1"/>
    <col min="16" max="16" width="10.06640625" style="279" bestFit="1" customWidth="1"/>
    <col min="17" max="17" width="11.1328125" style="279" bestFit="1" customWidth="1"/>
    <col min="18" max="18" width="10.06640625" style="279" bestFit="1" customWidth="1"/>
    <col min="19" max="19" width="11.1328125" style="279" bestFit="1" customWidth="1"/>
    <col min="20" max="20" width="10.06640625" style="279" bestFit="1" customWidth="1"/>
    <col min="21" max="21" width="11.1328125" style="279" bestFit="1" customWidth="1"/>
    <col min="22" max="22" width="10.06640625" style="279" bestFit="1" customWidth="1"/>
    <col min="23" max="16384" width="9.06640625" style="279"/>
  </cols>
  <sheetData>
    <row r="2" spans="2:22" x14ac:dyDescent="0.4">
      <c r="B2" s="279" t="s">
        <v>416</v>
      </c>
    </row>
    <row r="4" spans="2:22" x14ac:dyDescent="0.4">
      <c r="B4" s="279" t="str">
        <f>上市银行不良率!A2</f>
        <v>上市银行不良率</v>
      </c>
      <c r="C4" s="280">
        <f>上市银行不良率!B2</f>
        <v>39447</v>
      </c>
      <c r="D4" s="280">
        <f>上市银行不良率!C2</f>
        <v>39629</v>
      </c>
      <c r="E4" s="280">
        <f>上市银行不良率!D2</f>
        <v>39813</v>
      </c>
      <c r="F4" s="280">
        <f>上市银行不良率!E2</f>
        <v>39994</v>
      </c>
      <c r="G4" s="280">
        <f>上市银行不良率!F2</f>
        <v>40178</v>
      </c>
      <c r="H4" s="280">
        <f>上市银行不良率!G2</f>
        <v>40359</v>
      </c>
      <c r="I4" s="280">
        <f>上市银行不良率!H2</f>
        <v>40543</v>
      </c>
      <c r="J4" s="280">
        <f>上市银行不良率!I2</f>
        <v>40724</v>
      </c>
      <c r="K4" s="280">
        <f>上市银行不良率!J2</f>
        <v>40908</v>
      </c>
      <c r="L4" s="280">
        <f>上市银行不良率!K2</f>
        <v>41090</v>
      </c>
      <c r="M4" s="280">
        <f>上市银行不良率!L2</f>
        <v>41274</v>
      </c>
      <c r="N4" s="280">
        <f>上市银行不良率!M2</f>
        <v>41455</v>
      </c>
      <c r="O4" s="280">
        <f>上市银行不良率!N2</f>
        <v>41639</v>
      </c>
      <c r="P4" s="280">
        <f>上市银行不良率!O2</f>
        <v>41820</v>
      </c>
      <c r="Q4" s="280">
        <f>上市银行不良率!P2</f>
        <v>42004</v>
      </c>
      <c r="R4" s="280">
        <f>上市银行不良率!Q2</f>
        <v>42185</v>
      </c>
      <c r="S4" s="280">
        <f>上市银行不良率!R2</f>
        <v>42369</v>
      </c>
      <c r="T4" s="280">
        <f>上市银行不良率!S2</f>
        <v>42551</v>
      </c>
      <c r="U4" s="280">
        <f>上市银行不良率!T2</f>
        <v>42735</v>
      </c>
      <c r="V4" s="280">
        <f>上市银行不良率!U2</f>
        <v>42916</v>
      </c>
    </row>
    <row r="5" spans="2:22" x14ac:dyDescent="0.4">
      <c r="B5" s="279" t="str">
        <f>上市银行不良率!A3</f>
        <v xml:space="preserve">     纺织及服装</v>
      </c>
      <c r="C5" s="281">
        <f>上市银行不良率!B3</f>
        <v>8.6763070077864296E-2</v>
      </c>
      <c r="D5" s="281">
        <f>上市银行不良率!C3</f>
        <v>7.8677550207799318E-2</v>
      </c>
      <c r="E5" s="281">
        <f>上市银行不良率!D3</f>
        <v>9.4054206373603857E-2</v>
      </c>
      <c r="F5" s="281">
        <f>上市银行不良率!E3</f>
        <v>7.8592940609565107E-2</v>
      </c>
      <c r="G5" s="281">
        <f>上市银行不良率!F3</f>
        <v>6.8495093982740271E-2</v>
      </c>
      <c r="H5" s="281">
        <f>上市银行不良率!G3</f>
        <v>5.8269458535386266E-2</v>
      </c>
      <c r="I5" s="281">
        <f>上市银行不良率!H3</f>
        <v>4.6378488978908533E-2</v>
      </c>
      <c r="J5" s="281">
        <f>上市银行不良率!I3</f>
        <v>3.5040817300806798E-2</v>
      </c>
      <c r="K5" s="281">
        <f>上市银行不良率!J3</f>
        <v>2.9418964522389887E-2</v>
      </c>
      <c r="L5" s="281">
        <f>上市银行不良率!K3</f>
        <v>2.4424284717376135E-2</v>
      </c>
      <c r="M5" s="281">
        <f>上市银行不良率!L3</f>
        <v>2.3419082979726544E-2</v>
      </c>
      <c r="N5" s="281">
        <f>上市银行不良率!M3</f>
        <v>2.5305193763400083E-2</v>
      </c>
      <c r="O5" s="281">
        <f>上市银行不良率!N3</f>
        <v>3.1496507842347976E-2</v>
      </c>
      <c r="P5" s="281">
        <f>上市银行不良率!O3</f>
        <v>3.3435499298336252E-2</v>
      </c>
      <c r="Q5" s="281">
        <f>上市银行不良率!P3</f>
        <v>3.0053839573883852E-2</v>
      </c>
      <c r="R5" s="281">
        <f>上市银行不良率!Q3</f>
        <v>4.2669186087199946E-2</v>
      </c>
      <c r="S5" s="281">
        <f>上市银行不良率!R3</f>
        <v>4.7332388205372979E-2</v>
      </c>
      <c r="T5" s="281">
        <f>上市银行不良率!S3</f>
        <v>3.4044924946936034E-2</v>
      </c>
      <c r="U5" s="281">
        <f>上市银行不良率!T3</f>
        <v>5.7733165502810095E-2</v>
      </c>
      <c r="V5" s="281" t="e">
        <f>上市银行不良率!U3</f>
        <v>#DIV/0!</v>
      </c>
    </row>
    <row r="6" spans="2:22" x14ac:dyDescent="0.4">
      <c r="B6" s="279" t="str">
        <f>上市银行不良率!A4</f>
        <v xml:space="preserve">     非金属矿物</v>
      </c>
      <c r="C6" s="281">
        <f>上市银行不良率!B4</f>
        <v>0.14426896618544716</v>
      </c>
      <c r="D6" s="281">
        <f>上市银行不良率!C4</f>
        <v>0.1288414960208864</v>
      </c>
      <c r="E6" s="281">
        <f>上市银行不良率!D4</f>
        <v>0.10410526629156619</v>
      </c>
      <c r="F6" s="281">
        <f>上市银行不良率!E4</f>
        <v>9.2784902795477339E-2</v>
      </c>
      <c r="G6" s="281">
        <f>上市银行不良率!F4</f>
        <v>8.2969186095683795E-2</v>
      </c>
      <c r="H6" s="281">
        <f>上市银行不良率!G4</f>
        <v>6.4674896243481966E-2</v>
      </c>
      <c r="I6" s="281">
        <f>上市银行不良率!H4</f>
        <v>4.9606865590197682E-2</v>
      </c>
      <c r="J6" s="281">
        <f>上市银行不良率!I4</f>
        <v>3.8951392681594754E-2</v>
      </c>
      <c r="K6" s="281">
        <f>上市银行不良率!J4</f>
        <v>3.3162334044229254E-2</v>
      </c>
      <c r="L6" s="281">
        <f>上市银行不良率!K4</f>
        <v>3.0656934306569343E-2</v>
      </c>
      <c r="M6" s="281">
        <f>上市银行不良率!L4</f>
        <v>2.6887215207786287E-2</v>
      </c>
      <c r="N6" s="281">
        <f>上市银行不良率!M4</f>
        <v>2.4437476945776467E-2</v>
      </c>
      <c r="O6" s="281">
        <f>上市银行不良率!N4</f>
        <v>2.7126078125459953E-2</v>
      </c>
      <c r="P6" s="281">
        <f>上市银行不良率!O4</f>
        <v>2.7722853847421323E-2</v>
      </c>
      <c r="Q6" s="281">
        <f>上市银行不良率!P4</f>
        <v>2.8190671450538187E-2</v>
      </c>
      <c r="R6" s="281">
        <f>上市银行不良率!Q4</f>
        <v>3.6257613415999784E-2</v>
      </c>
      <c r="S6" s="281">
        <f>上市银行不良率!R4</f>
        <v>2.5130590339892664E-2</v>
      </c>
      <c r="T6" s="281">
        <f>上市银行不良率!S4</f>
        <v>2.2827094636696608E-2</v>
      </c>
      <c r="U6" s="281">
        <f>上市银行不良率!T4</f>
        <v>3.7739619683017943E-2</v>
      </c>
      <c r="V6" s="281" t="e">
        <f>上市银行不良率!U4</f>
        <v>#DIV/0!</v>
      </c>
    </row>
    <row r="7" spans="2:22" x14ac:dyDescent="0.4">
      <c r="B7" s="279" t="str">
        <f>上市银行不良率!A5</f>
        <v xml:space="preserve">     钢铁</v>
      </c>
      <c r="C7" s="281">
        <f>上市银行不良率!B5</f>
        <v>1.8978863639057812E-2</v>
      </c>
      <c r="D7" s="281">
        <f>上市银行不良率!C5</f>
        <v>1.4593522504451307E-2</v>
      </c>
      <c r="E7" s="281">
        <f>上市银行不良率!D5</f>
        <v>1.1119220856237028E-2</v>
      </c>
      <c r="F7" s="281">
        <f>上市银行不良率!E5</f>
        <v>9.7856683733404254E-3</v>
      </c>
      <c r="G7" s="281">
        <f>上市银行不良率!F5</f>
        <v>5.8342082657249217E-3</v>
      </c>
      <c r="H7" s="281">
        <f>上市银行不良率!G5</f>
        <v>6.5834434370586363E-3</v>
      </c>
      <c r="I7" s="281">
        <f>上市银行不良率!H5</f>
        <v>1.0477462149764177E-2</v>
      </c>
      <c r="J7" s="281">
        <f>上市银行不良率!I5</f>
        <v>2.1361983194682497E-2</v>
      </c>
      <c r="K7" s="281">
        <f>上市银行不良率!J5</f>
        <v>1.8290161284258807E-2</v>
      </c>
      <c r="L7" s="281">
        <f>上市银行不良率!K5</f>
        <v>1.4663259263876335E-2</v>
      </c>
      <c r="M7" s="281">
        <f>上市银行不良率!L5</f>
        <v>1.0314511679234872E-2</v>
      </c>
      <c r="N7" s="281">
        <f>上市银行不良率!M5</f>
        <v>9.8910362001098148E-3</v>
      </c>
      <c r="O7" s="281">
        <f>上市银行不良率!N5</f>
        <v>2.6666666666666666E-3</v>
      </c>
      <c r="P7" s="281">
        <f>上市银行不良率!O5</f>
        <v>5.7863031071655044E-3</v>
      </c>
      <c r="Q7" s="281">
        <f>上市银行不良率!P5</f>
        <v>8.1149680048618316E-3</v>
      </c>
      <c r="R7" s="281">
        <f>上市银行不良率!Q5</f>
        <v>6.5868161159142943E-3</v>
      </c>
      <c r="S7" s="281">
        <f>上市银行不良率!R5</f>
        <v>9.1619012482321831E-3</v>
      </c>
      <c r="T7" s="281">
        <f>上市银行不良率!S5</f>
        <v>7.807243130639973E-3</v>
      </c>
      <c r="U7" s="281">
        <f>上市银行不良率!T5</f>
        <v>4.6889105882786447E-3</v>
      </c>
      <c r="V7" s="281" t="e">
        <f>上市银行不良率!U5</f>
        <v>#DIV/0!</v>
      </c>
    </row>
    <row r="8" spans="2:22" x14ac:dyDescent="0.4">
      <c r="B8" s="279" t="str">
        <f>上市银行不良率!A6</f>
        <v xml:space="preserve">     化工</v>
      </c>
      <c r="C8" s="281">
        <f>上市银行不良率!B6</f>
        <v>8.1984114546819198E-2</v>
      </c>
      <c r="D8" s="281">
        <f>上市银行不良率!C6</f>
        <v>7.2394267192564532E-2</v>
      </c>
      <c r="E8" s="281">
        <f>上市银行不良率!D6</f>
        <v>6.5017882718173159E-2</v>
      </c>
      <c r="F8" s="281">
        <f>上市银行不良率!E6</f>
        <v>5.2329646699698501E-2</v>
      </c>
      <c r="G8" s="281">
        <f>上市银行不良率!F6</f>
        <v>4.6021179349008956E-2</v>
      </c>
      <c r="H8" s="281">
        <f>上市银行不良率!G6</f>
        <v>3.5762675865503628E-2</v>
      </c>
      <c r="I8" s="281">
        <f>上市银行不良率!H6</f>
        <v>3.4154332763621661E-2</v>
      </c>
      <c r="J8" s="281">
        <f>上市银行不良率!I6</f>
        <v>2.4166133088657563E-2</v>
      </c>
      <c r="K8" s="281">
        <f>上市银行不良率!J6</f>
        <v>2.0100560132551328E-2</v>
      </c>
      <c r="L8" s="281">
        <f>上市银行不良率!K6</f>
        <v>1.9305237425146626E-2</v>
      </c>
      <c r="M8" s="281">
        <f>上市银行不良率!L6</f>
        <v>1.4513686662783926E-2</v>
      </c>
      <c r="N8" s="281">
        <f>上市银行不良率!M6</f>
        <v>1.2175709009573715E-2</v>
      </c>
      <c r="O8" s="281">
        <f>上市银行不良率!N6</f>
        <v>1.3299708661019517E-2</v>
      </c>
      <c r="P8" s="281">
        <f>上市银行不良率!O6</f>
        <v>1.2439580836007888E-2</v>
      </c>
      <c r="Q8" s="281">
        <f>上市银行不良率!P6</f>
        <v>1.4196716448205601E-2</v>
      </c>
      <c r="R8" s="281">
        <f>上市银行不良率!Q6</f>
        <v>2.5684791115417584E-2</v>
      </c>
      <c r="S8" s="281">
        <f>上市银行不良率!R6</f>
        <v>3.3658550002554057E-2</v>
      </c>
      <c r="T8" s="281">
        <f>上市银行不良率!S6</f>
        <v>5.3432017502284476E-2</v>
      </c>
      <c r="U8" s="281">
        <f>上市银行不良率!T6</f>
        <v>4.8801879923214407E-2</v>
      </c>
      <c r="V8" s="281" t="e">
        <f>上市银行不良率!U6</f>
        <v>#DIV/0!</v>
      </c>
    </row>
    <row r="9" spans="2:22" x14ac:dyDescent="0.4">
      <c r="B9" s="279" t="str">
        <f>上市银行不良率!A7</f>
        <v xml:space="preserve">     机械</v>
      </c>
      <c r="C9" s="281">
        <f>上市银行不良率!B7</f>
        <v>8.7880972531318893E-2</v>
      </c>
      <c r="D9" s="281">
        <f>上市银行不良率!C7</f>
        <v>6.9668917238873057E-2</v>
      </c>
      <c r="E9" s="281">
        <f>上市银行不良率!D7</f>
        <v>6.1169669187421533E-2</v>
      </c>
      <c r="F9" s="281">
        <f>上市银行不良率!E7</f>
        <v>5.1180690834798308E-2</v>
      </c>
      <c r="G9" s="281">
        <f>上市银行不良率!F7</f>
        <v>4.4068626527806548E-2</v>
      </c>
      <c r="H9" s="281">
        <f>上市银行不良率!G7</f>
        <v>2.7037089128078694E-2</v>
      </c>
      <c r="I9" s="281">
        <f>上市银行不良率!H7</f>
        <v>2.2358676640244129E-2</v>
      </c>
      <c r="J9" s="281">
        <f>上市银行不良率!I7</f>
        <v>1.5699172003571498E-2</v>
      </c>
      <c r="K9" s="281">
        <f>上市银行不良率!J7</f>
        <v>1.2890008582265165E-2</v>
      </c>
      <c r="L9" s="281">
        <f>上市银行不良率!K7</f>
        <v>1.3638511207937425E-2</v>
      </c>
      <c r="M9" s="281">
        <f>上市银行不良率!L7</f>
        <v>1.2829701158963817E-2</v>
      </c>
      <c r="N9" s="281">
        <f>上市银行不良率!M7</f>
        <v>2.0515328226971098E-2</v>
      </c>
      <c r="O9" s="281">
        <f>上市银行不良率!N7</f>
        <v>1.9298585545436932E-2</v>
      </c>
      <c r="P9" s="281">
        <f>上市银行不良率!O7</f>
        <v>1.8866341775185747E-2</v>
      </c>
      <c r="Q9" s="281">
        <f>上市银行不良率!P7</f>
        <v>2.6325374596515908E-2</v>
      </c>
      <c r="R9" s="281">
        <f>上市银行不良率!Q7</f>
        <v>3.7775030308850183E-2</v>
      </c>
      <c r="S9" s="281">
        <f>上市银行不良率!R7</f>
        <v>3.3899598512758984E-2</v>
      </c>
      <c r="T9" s="281">
        <f>上市银行不良率!S7</f>
        <v>3.5152616151510364E-2</v>
      </c>
      <c r="U9" s="281">
        <f>上市银行不良率!T7</f>
        <v>3.9069076271226293E-2</v>
      </c>
      <c r="V9" s="281" t="e">
        <f>上市银行不良率!U7</f>
        <v>#DIV/0!</v>
      </c>
    </row>
    <row r="10" spans="2:22" x14ac:dyDescent="0.4">
      <c r="B10" s="279" t="str">
        <f>上市银行不良率!A8</f>
        <v xml:space="preserve">     计算机、通信和其他电子设备</v>
      </c>
      <c r="C10" s="281">
        <f>上市银行不良率!B8</f>
        <v>8.473634237280285E-2</v>
      </c>
      <c r="D10" s="281">
        <f>上市银行不良率!C8</f>
        <v>7.7908803071476657E-2</v>
      </c>
      <c r="E10" s="281">
        <f>上市银行不良率!D8</f>
        <v>7.8396316524209544E-2</v>
      </c>
      <c r="F10" s="281">
        <f>上市银行不良率!E8</f>
        <v>8.5119838107885912E-2</v>
      </c>
      <c r="G10" s="281">
        <f>上市银行不良率!F8</f>
        <v>6.6135826819587504E-2</v>
      </c>
      <c r="H10" s="281">
        <f>上市银行不良率!G8</f>
        <v>6.3395721308070432E-2</v>
      </c>
      <c r="I10" s="281">
        <f>上市银行不良率!H8</f>
        <v>3.9291697510421941E-2</v>
      </c>
      <c r="J10" s="281">
        <f>上市银行不良率!I8</f>
        <v>4.0611448395490024E-2</v>
      </c>
      <c r="K10" s="281">
        <f>上市银行不良率!J8</f>
        <v>3.0235418130709769E-2</v>
      </c>
      <c r="L10" s="281">
        <f>上市银行不良率!K8</f>
        <v>2.037240477812852E-2</v>
      </c>
      <c r="M10" s="281">
        <f>上市银行不良率!L8</f>
        <v>1.1664798324837666E-2</v>
      </c>
      <c r="N10" s="281">
        <f>上市银行不良率!M8</f>
        <v>6.6320366173085576E-3</v>
      </c>
      <c r="O10" s="281">
        <f>上市银行不良率!N8</f>
        <v>1.0029989669110641E-2</v>
      </c>
      <c r="P10" s="281">
        <f>上市银行不良率!O8</f>
        <v>1.052215970782746E-2</v>
      </c>
      <c r="Q10" s="281">
        <f>上市银行不良率!P8</f>
        <v>7.4867989389569714E-3</v>
      </c>
      <c r="R10" s="281">
        <f>上市银行不良率!Q8</f>
        <v>1.0973606065630605E-2</v>
      </c>
      <c r="S10" s="281">
        <f>上市银行不良率!R8</f>
        <v>1.0886803843123613E-2</v>
      </c>
      <c r="T10" s="281">
        <f>上市银行不良率!S8</f>
        <v>1.610925686261154E-2</v>
      </c>
      <c r="U10" s="281">
        <f>上市银行不良率!T8</f>
        <v>1.4487131918912538E-2</v>
      </c>
      <c r="V10" s="281" t="e">
        <f>上市银行不良率!U8</f>
        <v>#DIV/0!</v>
      </c>
    </row>
    <row r="11" spans="2:22" x14ac:dyDescent="0.4">
      <c r="B11" s="279" t="str">
        <f>上市银行不良率!A9</f>
        <v xml:space="preserve">     交通运输设备</v>
      </c>
      <c r="C11" s="281">
        <f>上市银行不良率!B9</f>
        <v>4.3227597891566265E-2</v>
      </c>
      <c r="D11" s="281">
        <f>上市银行不良率!C9</f>
        <v>3.3202962469834403E-2</v>
      </c>
      <c r="E11" s="281">
        <f>上市银行不良率!D9</f>
        <v>2.7746971506568845E-2</v>
      </c>
      <c r="F11" s="281">
        <f>上市银行不良率!E9</f>
        <v>2.5462254666258687E-2</v>
      </c>
      <c r="G11" s="281">
        <f>上市银行不良率!F9</f>
        <v>2.2326041058353174E-2</v>
      </c>
      <c r="H11" s="281">
        <f>上市银行不良率!G9</f>
        <v>3.350553819333716E-2</v>
      </c>
      <c r="I11" s="281">
        <f>上市银行不良率!H9</f>
        <v>3.0530500232056015E-2</v>
      </c>
      <c r="J11" s="281">
        <f>上市银行不良率!I9</f>
        <v>2.6418992261633811E-2</v>
      </c>
      <c r="K11" s="281">
        <f>上市银行不良率!J9</f>
        <v>2.3247717165962429E-2</v>
      </c>
      <c r="L11" s="281">
        <f>上市银行不良率!K9</f>
        <v>1.8850697419617649E-2</v>
      </c>
      <c r="M11" s="281">
        <f>上市银行不良率!L9</f>
        <v>1.8033868484715197E-2</v>
      </c>
      <c r="N11" s="281">
        <f>上市银行不良率!M9</f>
        <v>2.0630414566100534E-2</v>
      </c>
      <c r="O11" s="281">
        <f>上市银行不良率!N9</f>
        <v>1.8558877613566709E-2</v>
      </c>
      <c r="P11" s="281">
        <f>上市银行不良率!O9</f>
        <v>2.0178580436866267E-2</v>
      </c>
      <c r="Q11" s="281">
        <f>上市银行不良率!P9</f>
        <v>3.6254482289243523E-2</v>
      </c>
      <c r="R11" s="281">
        <f>上市银行不良率!Q9</f>
        <v>4.0107004659243467E-2</v>
      </c>
      <c r="S11" s="281">
        <f>上市银行不良率!R9</f>
        <v>5.1226833724876013E-2</v>
      </c>
      <c r="T11" s="281">
        <f>上市银行不良率!S9</f>
        <v>4.4561780767961509E-2</v>
      </c>
      <c r="U11" s="281">
        <f>上市银行不良率!T9</f>
        <v>4.4073802013567816E-2</v>
      </c>
      <c r="V11" s="281" t="e">
        <f>上市银行不良率!U9</f>
        <v>#DIV/0!</v>
      </c>
    </row>
    <row r="12" spans="2:22" x14ac:dyDescent="0.4">
      <c r="B12" s="279" t="str">
        <f>上市银行不良率!A10</f>
        <v xml:space="preserve">     金属加工</v>
      </c>
      <c r="C12" s="281">
        <f>上市银行不良率!B10</f>
        <v>4.3401706765371167E-2</v>
      </c>
      <c r="D12" s="281">
        <f>上市银行不良率!C10</f>
        <v>3.214329083181542E-2</v>
      </c>
      <c r="E12" s="281">
        <f>上市银行不良率!D10</f>
        <v>3.4052781811808305E-2</v>
      </c>
      <c r="F12" s="281">
        <f>上市银行不良率!E10</f>
        <v>2.5568670635603429E-2</v>
      </c>
      <c r="G12" s="281">
        <f>上市银行不良率!F10</f>
        <v>1.9721577726218097E-2</v>
      </c>
      <c r="H12" s="281">
        <f>上市银行不良率!G10</f>
        <v>1.6349889540641427E-2</v>
      </c>
      <c r="I12" s="281">
        <f>上市银行不良率!H10</f>
        <v>1.1506084529157761E-2</v>
      </c>
      <c r="J12" s="281">
        <f>上市银行不良率!I10</f>
        <v>1.1069343234374278E-2</v>
      </c>
      <c r="K12" s="281">
        <f>上市银行不良率!J10</f>
        <v>1.1824759570186007E-2</v>
      </c>
      <c r="L12" s="281">
        <f>上市银行不良率!K10</f>
        <v>1.1647680520762859E-2</v>
      </c>
      <c r="M12" s="281">
        <f>上市银行不良率!L10</f>
        <v>1.4814644016209641E-2</v>
      </c>
      <c r="N12" s="281">
        <f>上市银行不良率!M10</f>
        <v>1.6124363131079202E-2</v>
      </c>
      <c r="O12" s="281">
        <f>上市银行不良率!N10</f>
        <v>2.0167490845530073E-2</v>
      </c>
      <c r="P12" s="281">
        <f>上市银行不良率!O10</f>
        <v>1.8013162837032318E-2</v>
      </c>
      <c r="Q12" s="281">
        <f>上市银行不良率!P10</f>
        <v>2.7511517843380167E-2</v>
      </c>
      <c r="R12" s="281">
        <f>上市银行不良率!Q10</f>
        <v>3.8446494973144195E-2</v>
      </c>
      <c r="S12" s="281">
        <f>上市银行不良率!R10</f>
        <v>4.1726828983135067E-2</v>
      </c>
      <c r="T12" s="281">
        <f>上市银行不良率!S10</f>
        <v>4.6898996582431393E-2</v>
      </c>
      <c r="U12" s="281">
        <f>上市银行不良率!T10</f>
        <v>6.2365285158550873E-2</v>
      </c>
      <c r="V12" s="281" t="e">
        <f>上市银行不良率!U10</f>
        <v>#DIV/0!</v>
      </c>
    </row>
    <row r="13" spans="2:22" x14ac:dyDescent="0.4">
      <c r="B13" s="279" t="str">
        <f>上市银行不良率!A11</f>
        <v xml:space="preserve">     其他</v>
      </c>
      <c r="C13" s="281">
        <f>上市银行不良率!B11</f>
        <v>0.11435317002768823</v>
      </c>
      <c r="D13" s="281">
        <f>上市银行不良率!C11</f>
        <v>9.8519685039370072E-2</v>
      </c>
      <c r="E13" s="281">
        <f>上市银行不良率!D11</f>
        <v>8.8288406069470429E-2</v>
      </c>
      <c r="F13" s="281">
        <f>上市银行不良率!E11</f>
        <v>7.5706535501346692E-2</v>
      </c>
      <c r="G13" s="281">
        <f>上市银行不良率!F11</f>
        <v>6.5865141314849177E-2</v>
      </c>
      <c r="H13" s="281">
        <f>上市银行不良率!G11</f>
        <v>5.1526123730587535E-2</v>
      </c>
      <c r="I13" s="281">
        <f>上市银行不良率!H11</f>
        <v>4.2702897007136011E-2</v>
      </c>
      <c r="J13" s="281">
        <f>上市银行不良率!I11</f>
        <v>3.404932937574278E-2</v>
      </c>
      <c r="K13" s="281">
        <f>上市银行不良率!J11</f>
        <v>2.8549107973236541E-2</v>
      </c>
      <c r="L13" s="281">
        <f>上市银行不良率!K11</f>
        <v>2.4636994644341756E-2</v>
      </c>
      <c r="M13" s="281">
        <f>上市银行不良率!L11</f>
        <v>2.1413422435019352E-2</v>
      </c>
      <c r="N13" s="281">
        <f>上市银行不良率!M11</f>
        <v>1.9860390536777087E-2</v>
      </c>
      <c r="O13" s="281">
        <f>上市银行不良率!N11</f>
        <v>2.331207809107318E-2</v>
      </c>
      <c r="P13" s="281">
        <f>上市银行不良率!O11</f>
        <v>2.4339044988876568E-2</v>
      </c>
      <c r="Q13" s="281">
        <f>上市银行不良率!P11</f>
        <v>3.4022118634968471E-2</v>
      </c>
      <c r="R13" s="281">
        <f>上市银行不良率!Q11</f>
        <v>3.7488134407719594E-2</v>
      </c>
      <c r="S13" s="281">
        <f>上市银行不良率!R11</f>
        <v>4.5352283418303788E-2</v>
      </c>
      <c r="T13" s="281">
        <f>上市银行不良率!S11</f>
        <v>3.2632523877221577E-2</v>
      </c>
      <c r="U13" s="281">
        <f>上市银行不良率!T11</f>
        <v>5.6285433704415855E-2</v>
      </c>
      <c r="V13" s="281" t="e">
        <f>上市银行不良率!U11</f>
        <v>#DIV/0!</v>
      </c>
    </row>
    <row r="14" spans="2:22" x14ac:dyDescent="0.4">
      <c r="B14" s="279" t="str">
        <f>上市银行不良率!A12</f>
        <v xml:space="preserve">     石油加工、炼焦及核燃料</v>
      </c>
      <c r="C14" s="281">
        <f>上市银行不良率!B12</f>
        <v>2.8830289980705238E-2</v>
      </c>
      <c r="D14" s="281">
        <f>上市银行不良率!C12</f>
        <v>2.2317272612907283E-2</v>
      </c>
      <c r="E14" s="281">
        <f>上市银行不良率!D12</f>
        <v>1.728643698002829E-2</v>
      </c>
      <c r="F14" s="281">
        <f>上市银行不良率!E12</f>
        <v>1.0013493359846602E-2</v>
      </c>
      <c r="G14" s="281">
        <f>上市银行不良率!F12</f>
        <v>9.0514309632187522E-3</v>
      </c>
      <c r="H14" s="281">
        <f>上市银行不良率!G12</f>
        <v>7.4339067336479424E-3</v>
      </c>
      <c r="I14" s="281">
        <f>上市银行不良率!H12</f>
        <v>4.2973971283613837E-3</v>
      </c>
      <c r="J14" s="281">
        <f>上市银行不良率!I12</f>
        <v>6.9739235900545789E-3</v>
      </c>
      <c r="K14" s="281">
        <f>上市银行不良率!J12</f>
        <v>7.2204764075131335E-3</v>
      </c>
      <c r="L14" s="281">
        <f>上市银行不良率!K12</f>
        <v>5.9067817111523261E-3</v>
      </c>
      <c r="M14" s="281">
        <f>上市银行不良率!L12</f>
        <v>5.6561701201936149E-3</v>
      </c>
      <c r="N14" s="281">
        <f>上市银行不良率!M12</f>
        <v>5.147217622921316E-3</v>
      </c>
      <c r="O14" s="281">
        <f>上市银行不良率!N12</f>
        <v>6.8477869119741878E-3</v>
      </c>
      <c r="P14" s="281">
        <f>上市银行不良率!O12</f>
        <v>5.8696175126292998E-3</v>
      </c>
      <c r="Q14" s="281">
        <f>上市银行不良率!P12</f>
        <v>3.9267771553964312E-3</v>
      </c>
      <c r="R14" s="281">
        <f>上市银行不良率!Q12</f>
        <v>2.3857238286096E-3</v>
      </c>
      <c r="S14" s="281">
        <f>上市银行不良率!R12</f>
        <v>4.6041398891169642E-3</v>
      </c>
      <c r="T14" s="281">
        <f>上市银行不良率!S12</f>
        <v>1.5540871267743514E-2</v>
      </c>
      <c r="U14" s="281">
        <f>上市银行不良率!T12</f>
        <v>2.4131381968495139E-2</v>
      </c>
      <c r="V14" s="281" t="e">
        <f>上市银行不良率!U12</f>
        <v>#DIV/0!</v>
      </c>
    </row>
    <row r="15" spans="2:22" x14ac:dyDescent="0.4">
      <c r="B15" s="285" t="str">
        <f>上市银行不良率!A13</f>
        <v>采矿业</v>
      </c>
      <c r="C15" s="281">
        <f>上市银行不良率!B13</f>
        <v>8.4206295188788728E-3</v>
      </c>
      <c r="D15" s="281">
        <f>上市银行不良率!C13</f>
        <v>5.5972710070641973E-3</v>
      </c>
      <c r="E15" s="281">
        <f>上市银行不良率!D13</f>
        <v>4.101878463421034E-3</v>
      </c>
      <c r="F15" s="281">
        <f>上市银行不良率!E13</f>
        <v>3.3456354785759328E-3</v>
      </c>
      <c r="G15" s="281">
        <f>上市银行不良率!F13</f>
        <v>5.560088628319017E-3</v>
      </c>
      <c r="H15" s="281">
        <f>上市银行不良率!G13</f>
        <v>3.3669505961802602E-3</v>
      </c>
      <c r="I15" s="281">
        <f>上市银行不良率!H13</f>
        <v>3.4662907947279648E-3</v>
      </c>
      <c r="J15" s="281">
        <f>上市银行不良率!I13</f>
        <v>3.5932081146124633E-3</v>
      </c>
      <c r="K15" s="281">
        <f>上市银行不良率!J13</f>
        <v>2.8654176519630542E-3</v>
      </c>
      <c r="L15" s="281">
        <f>上市银行不良率!K13</f>
        <v>1.8226806913347537E-3</v>
      </c>
      <c r="M15" s="281">
        <f>上市银行不良率!L13</f>
        <v>1.7650945875524488E-3</v>
      </c>
      <c r="N15" s="281">
        <f>上市银行不良率!M13</f>
        <v>1.7122467550224662E-3</v>
      </c>
      <c r="O15" s="281">
        <f>上市银行不良率!N13</f>
        <v>2.3119320858287001E-3</v>
      </c>
      <c r="P15" s="281">
        <f>上市银行不良率!O13</f>
        <v>4.2057128203543195E-3</v>
      </c>
      <c r="Q15" s="281">
        <f>上市银行不良率!P13</f>
        <v>9.6578864625314689E-3</v>
      </c>
      <c r="R15" s="281">
        <f>上市银行不良率!Q13</f>
        <v>1.6003095063767781E-2</v>
      </c>
      <c r="S15" s="281">
        <f>上市银行不良率!R13</f>
        <v>2.637949890313103E-2</v>
      </c>
      <c r="T15" s="281">
        <f>上市银行不良率!S13</f>
        <v>3.7960157007338916E-2</v>
      </c>
      <c r="U15" s="281">
        <f>上市银行不良率!T13</f>
        <v>4.3320520509015477E-2</v>
      </c>
      <c r="V15" s="281">
        <f>上市银行不良率!U13</f>
        <v>4.4608886581963839E-2</v>
      </c>
    </row>
    <row r="16" spans="2:22" x14ac:dyDescent="0.4">
      <c r="B16" s="279" t="str">
        <f>上市银行不良率!A14</f>
        <v>贷款和垫款总额</v>
      </c>
      <c r="C16" s="281">
        <f>上市银行不良率!B14</f>
        <v>2.8913326380343222E-2</v>
      </c>
      <c r="D16" s="281">
        <f>上市银行不良率!C14</f>
        <v>2.4702502044476635E-2</v>
      </c>
      <c r="E16" s="281">
        <f>上市银行不良率!D14</f>
        <v>2.1265002659863735E-2</v>
      </c>
      <c r="F16" s="281">
        <f>上市银行不良率!E14</f>
        <v>1.6349593534670932E-2</v>
      </c>
      <c r="G16" s="281">
        <f>上市银行不良率!F14</f>
        <v>1.8427128713177181E-2</v>
      </c>
      <c r="H16" s="281">
        <f>上市银行不良率!G14</f>
        <v>1.4696503554148813E-2</v>
      </c>
      <c r="I16" s="281">
        <f>上市银行不良率!H14</f>
        <v>1.3017614285881799E-2</v>
      </c>
      <c r="J16" s="281">
        <f>上市银行不良率!I14</f>
        <v>1.1247478542976849E-2</v>
      </c>
      <c r="K16" s="281">
        <f>上市银行不良率!J14</f>
        <v>1.0986950412204995E-2</v>
      </c>
      <c r="L16" s="281">
        <f>上市银行不良率!K14</f>
        <v>1.0295762399217421E-2</v>
      </c>
      <c r="M16" s="281">
        <f>上市银行不良率!L14</f>
        <v>9.9314065452421434E-3</v>
      </c>
      <c r="N16" s="281">
        <f>上市银行不良率!M14</f>
        <v>1.0287152568473295E-2</v>
      </c>
      <c r="O16" s="281">
        <f>上市银行不良率!N14</f>
        <v>1.0445671534434006E-2</v>
      </c>
      <c r="P16" s="281">
        <f>上市银行不良率!O14</f>
        <v>1.1242809411884025E-2</v>
      </c>
      <c r="Q16" s="281">
        <f>上市银行不良率!P14</f>
        <v>1.3110333786435162E-2</v>
      </c>
      <c r="R16" s="281">
        <f>上市银行不良率!Q14</f>
        <v>1.5792108240278574E-2</v>
      </c>
      <c r="S16" s="281">
        <f>上市银行不良率!R14</f>
        <v>1.823421616350027E-2</v>
      </c>
      <c r="T16" s="281">
        <f>上市银行不良率!S14</f>
        <v>1.8693235292615511E-2</v>
      </c>
      <c r="U16" s="281">
        <f>上市银行不良率!T14</f>
        <v>1.9285740174864081E-2</v>
      </c>
      <c r="V16" s="281">
        <f>上市银行不良率!U14</f>
        <v>1.8680868964443383E-2</v>
      </c>
    </row>
    <row r="17" spans="2:22" x14ac:dyDescent="0.4">
      <c r="B17" s="279" t="str">
        <f>上市银行不良率!A15</f>
        <v>电力、热力、燃气及水生产和供应业</v>
      </c>
      <c r="C17" s="281">
        <f>上市银行不良率!B15</f>
        <v>1.4067878141717241E-2</v>
      </c>
      <c r="D17" s="281">
        <f>上市银行不良率!C15</f>
        <v>1.3112510499718075E-2</v>
      </c>
      <c r="E17" s="281">
        <f>上市银行不良率!D15</f>
        <v>1.3524487735543411E-2</v>
      </c>
      <c r="F17" s="281">
        <f>上市银行不良率!E15</f>
        <v>1.0771083792106242E-2</v>
      </c>
      <c r="G17" s="281">
        <f>上市银行不良率!F15</f>
        <v>1.6690051739604389E-2</v>
      </c>
      <c r="H17" s="281">
        <f>上市银行不良率!G15</f>
        <v>1.4298770416529527E-2</v>
      </c>
      <c r="I17" s="281">
        <f>上市银行不良率!H15</f>
        <v>1.3984823383833684E-2</v>
      </c>
      <c r="J17" s="281">
        <f>上市银行不良率!I15</f>
        <v>1.2160370865105812E-2</v>
      </c>
      <c r="K17" s="281">
        <f>上市银行不良率!J15</f>
        <v>1.0993913808479867E-2</v>
      </c>
      <c r="L17" s="281">
        <f>上市银行不良率!K15</f>
        <v>8.9968422574436338E-3</v>
      </c>
      <c r="M17" s="281">
        <f>上市银行不良率!L15</f>
        <v>7.574074993157558E-3</v>
      </c>
      <c r="N17" s="281">
        <f>上市银行不良率!M15</f>
        <v>6.1762161738352457E-3</v>
      </c>
      <c r="O17" s="281">
        <f>上市银行不良率!N15</f>
        <v>4.561793756438553E-3</v>
      </c>
      <c r="P17" s="281">
        <f>上市银行不良率!O15</f>
        <v>3.5124698159264738E-3</v>
      </c>
      <c r="Q17" s="281">
        <f>上市银行不良率!P15</f>
        <v>2.6845923761465692E-3</v>
      </c>
      <c r="R17" s="281">
        <f>上市银行不良率!Q15</f>
        <v>2.8110597997829823E-3</v>
      </c>
      <c r="S17" s="281">
        <f>上市银行不良率!R15</f>
        <v>2.8469395876342244E-3</v>
      </c>
      <c r="T17" s="281">
        <f>上市银行不良率!S15</f>
        <v>2.8136268983610544E-3</v>
      </c>
      <c r="U17" s="281">
        <f>上市银行不良率!T15</f>
        <v>2.6876057092523938E-3</v>
      </c>
      <c r="V17" s="281">
        <f>上市银行不良率!U15</f>
        <v>3.0784918641475144E-3</v>
      </c>
    </row>
    <row r="18" spans="2:22" x14ac:dyDescent="0.4">
      <c r="B18" s="279" t="str">
        <f>上市银行不良率!A17</f>
        <v>房地产业</v>
      </c>
      <c r="C18" s="281">
        <f>上市银行不良率!B17</f>
        <v>3.8440143300056906E-2</v>
      </c>
      <c r="D18" s="281">
        <f>上市银行不良率!C17</f>
        <v>3.2942331694012325E-2</v>
      </c>
      <c r="E18" s="281">
        <f>上市银行不良率!D17</f>
        <v>2.9294586291530467E-2</v>
      </c>
      <c r="F18" s="281">
        <f>上市银行不良率!E17</f>
        <v>2.2557423788760987E-2</v>
      </c>
      <c r="G18" s="281">
        <f>上市银行不良率!F17</f>
        <v>2.2149764196524313E-2</v>
      </c>
      <c r="H18" s="281">
        <f>上市银行不良率!G17</f>
        <v>1.4622236982647491E-2</v>
      </c>
      <c r="I18" s="281">
        <f>上市银行不良率!H17</f>
        <v>1.3141718041771399E-2</v>
      </c>
      <c r="J18" s="281">
        <f>上市银行不良率!I17</f>
        <v>1.0576576863098871E-2</v>
      </c>
      <c r="K18" s="281">
        <f>上市银行不良率!J17</f>
        <v>1.0794713376370297E-2</v>
      </c>
      <c r="L18" s="281">
        <f>上市银行不良率!K17</f>
        <v>8.9945400757385618E-3</v>
      </c>
      <c r="M18" s="281">
        <f>上市银行不良率!L17</f>
        <v>7.2776117814382386E-3</v>
      </c>
      <c r="N18" s="281">
        <f>上市银行不良率!M17</f>
        <v>5.8038732508468175E-3</v>
      </c>
      <c r="O18" s="281">
        <f>上市银行不良率!N17</f>
        <v>5.4405682741118112E-3</v>
      </c>
      <c r="P18" s="281">
        <f>上市银行不良率!O17</f>
        <v>4.4172764726724276E-3</v>
      </c>
      <c r="Q18" s="281">
        <f>上市银行不良率!P17</f>
        <v>5.9927396388583867E-3</v>
      </c>
      <c r="R18" s="281">
        <f>上市银行不良率!Q17</f>
        <v>7.0837758131735299E-3</v>
      </c>
      <c r="S18" s="281">
        <f>上市银行不良率!R17</f>
        <v>8.3170767951325376E-3</v>
      </c>
      <c r="T18" s="281">
        <f>上市银行不良率!S17</f>
        <v>8.5225913511061298E-3</v>
      </c>
      <c r="U18" s="281">
        <f>上市银行不良率!T17</f>
        <v>1.2081642776657776E-2</v>
      </c>
      <c r="V18" s="281">
        <f>上市银行不良率!U17</f>
        <v>1.15097864219615E-2</v>
      </c>
    </row>
    <row r="19" spans="2:22" x14ac:dyDescent="0.4">
      <c r="B19" s="279" t="str">
        <f>上市银行不良率!A18</f>
        <v>个人</v>
      </c>
      <c r="C19" s="281" t="e">
        <f>上市银行不良率!B18</f>
        <v>#DIV/0!</v>
      </c>
      <c r="D19" s="281" t="e">
        <f>上市银行不良率!C18</f>
        <v>#DIV/0!</v>
      </c>
      <c r="E19" s="281" t="e">
        <f>上市银行不良率!D18</f>
        <v>#DIV/0!</v>
      </c>
      <c r="F19" s="281" t="e">
        <f>上市银行不良率!E18</f>
        <v>#DIV/0!</v>
      </c>
      <c r="G19" s="281" t="e">
        <f>上市银行不良率!F18</f>
        <v>#DIV/0!</v>
      </c>
      <c r="H19" s="281" t="e">
        <f>上市银行不良率!G18</f>
        <v>#DIV/0!</v>
      </c>
      <c r="I19" s="281" t="e">
        <f>上市银行不良率!H18</f>
        <v>#DIV/0!</v>
      </c>
      <c r="J19" s="281" t="e">
        <f>上市银行不良率!I18</f>
        <v>#DIV/0!</v>
      </c>
      <c r="K19" s="281" t="e">
        <f>上市银行不良率!J18</f>
        <v>#DIV/0!</v>
      </c>
      <c r="L19" s="281" t="e">
        <f>上市银行不良率!K18</f>
        <v>#DIV/0!</v>
      </c>
      <c r="M19" s="281" t="e">
        <f>上市银行不良率!L18</f>
        <v>#DIV/0!</v>
      </c>
      <c r="N19" s="281" t="e">
        <f>上市银行不良率!M18</f>
        <v>#DIV/0!</v>
      </c>
      <c r="O19" s="281" t="e">
        <f>上市银行不良率!N18</f>
        <v>#DIV/0!</v>
      </c>
      <c r="P19" s="281" t="e">
        <f>上市银行不良率!O18</f>
        <v>#DIV/0!</v>
      </c>
      <c r="Q19" s="281" t="e">
        <f>上市银行不良率!P18</f>
        <v>#DIV/0!</v>
      </c>
      <c r="R19" s="281" t="e">
        <f>上市银行不良率!Q18</f>
        <v>#DIV/0!</v>
      </c>
      <c r="S19" s="281" t="e">
        <f>上市银行不良率!R18</f>
        <v>#DIV/0!</v>
      </c>
      <c r="T19" s="281" t="e">
        <f>上市银行不良率!S18</f>
        <v>#DIV/0!</v>
      </c>
      <c r="U19" s="281" t="e">
        <f>上市银行不良率!T18</f>
        <v>#DIV/0!</v>
      </c>
      <c r="V19" s="281" t="e">
        <f>上市银行不良率!U18</f>
        <v>#DIV/0!</v>
      </c>
    </row>
    <row r="20" spans="2:22" x14ac:dyDescent="0.4">
      <c r="B20" s="279" t="str">
        <f>上市银行不良率!A19</f>
        <v>个人贷款</v>
      </c>
      <c r="C20" s="281">
        <f>上市银行不良率!B19</f>
        <v>9.7127486702172049E-3</v>
      </c>
      <c r="D20" s="281">
        <f>上市银行不良率!C19</f>
        <v>1.0627156787482847E-2</v>
      </c>
      <c r="E20" s="281">
        <f>上市银行不良率!D19</f>
        <v>8.6892756162689194E-3</v>
      </c>
      <c r="F20" s="281">
        <f>上市银行不良率!E19</f>
        <v>7.4528127638895702E-3</v>
      </c>
      <c r="G20" s="281">
        <f>上市银行不良率!F19</f>
        <v>5.6424427117201482E-3</v>
      </c>
      <c r="H20" s="281">
        <f>上市银行不良率!G19</f>
        <v>4.8342245842823107E-3</v>
      </c>
      <c r="I20" s="281">
        <f>上市银行不良率!H19</f>
        <v>3.7852182505559427E-3</v>
      </c>
      <c r="J20" s="281">
        <f>上市银行不良率!I19</f>
        <v>3.2919453348072675E-3</v>
      </c>
      <c r="K20" s="281">
        <f>上市银行不良率!J19</f>
        <v>3.353774725354159E-3</v>
      </c>
      <c r="L20" s="281">
        <f>上市银行不良率!K19</f>
        <v>3.7919273299932533E-3</v>
      </c>
      <c r="M20" s="281">
        <f>上市银行不良率!L19</f>
        <v>3.726666217439157E-3</v>
      </c>
      <c r="N20" s="281">
        <f>上市银行不良率!M19</f>
        <v>4.436413437775121E-3</v>
      </c>
      <c r="O20" s="281">
        <f>上市银行不良率!N19</f>
        <v>4.835624171530023E-3</v>
      </c>
      <c r="P20" s="281">
        <f>上市银行不良率!O19</f>
        <v>5.8507285807685517E-3</v>
      </c>
      <c r="Q20" s="281">
        <f>上市银行不良率!P19</f>
        <v>6.7245025116589134E-3</v>
      </c>
      <c r="R20" s="281">
        <f>上市银行不良率!Q19</f>
        <v>8.6456878507878993E-3</v>
      </c>
      <c r="S20" s="281">
        <f>上市银行不良率!R19</f>
        <v>9.4767923112749688E-3</v>
      </c>
      <c r="T20" s="281">
        <f>上市银行不良率!S19</f>
        <v>1.0043122899858965E-2</v>
      </c>
      <c r="U20" s="281">
        <f>上市银行不良率!T19</f>
        <v>9.2170570025153862E-3</v>
      </c>
      <c r="V20" s="281">
        <f>上市银行不良率!U19</f>
        <v>8.8571492530020741E-3</v>
      </c>
    </row>
    <row r="21" spans="2:22" x14ac:dyDescent="0.4">
      <c r="B21" s="279" t="str">
        <f>上市银行不良率!A20</f>
        <v>公共管理、社会保障和社会组织</v>
      </c>
      <c r="C21" s="281">
        <f>上市银行不良率!B20</f>
        <v>1.598819333415324E-3</v>
      </c>
      <c r="D21" s="281">
        <f>上市银行不良率!C20</f>
        <v>8.7455057817510445E-4</v>
      </c>
      <c r="E21" s="281">
        <f>上市银行不良率!D20</f>
        <v>0</v>
      </c>
      <c r="F21" s="281">
        <f>上市银行不良率!E20</f>
        <v>0</v>
      </c>
      <c r="G21" s="281">
        <f>上市银行不良率!F20</f>
        <v>0</v>
      </c>
      <c r="H21" s="281">
        <f>上市银行不良率!G20</f>
        <v>0</v>
      </c>
      <c r="I21" s="281">
        <f>上市银行不良率!H20</f>
        <v>0</v>
      </c>
      <c r="J21" s="281">
        <f>上市银行不良率!I20</f>
        <v>0</v>
      </c>
      <c r="K21" s="281">
        <f>上市银行不良率!J20</f>
        <v>7.0378412407291844E-4</v>
      </c>
      <c r="L21" s="281">
        <f>上市银行不良率!K20</f>
        <v>7.0010697375260051E-4</v>
      </c>
      <c r="M21" s="281">
        <f>上市银行不良率!L20</f>
        <v>3.9168467932630235E-4</v>
      </c>
      <c r="N21" s="281">
        <f>上市银行不良率!M20</f>
        <v>0</v>
      </c>
      <c r="O21" s="281">
        <f>上市银行不良率!N20</f>
        <v>3.3646016984509373E-4</v>
      </c>
      <c r="P21" s="281">
        <f>上市银行不良率!O20</f>
        <v>2.8636493802244558E-4</v>
      </c>
      <c r="Q21" s="281">
        <f>上市银行不良率!P20</f>
        <v>1.5188719844062476E-4</v>
      </c>
      <c r="R21" s="281">
        <f>上市银行不良率!Q20</f>
        <v>1.5767670541691156E-4</v>
      </c>
      <c r="S21" s="281">
        <f>上市银行不良率!R20</f>
        <v>1.2379148562161895E-4</v>
      </c>
      <c r="T21" s="281">
        <f>上市银行不良率!S20</f>
        <v>1.3611924045463827E-4</v>
      </c>
      <c r="U21" s="281">
        <f>上市银行不良率!T20</f>
        <v>1.5606467320057431E-4</v>
      </c>
      <c r="V21" s="281">
        <f>上市银行不良率!U20</f>
        <v>1.8013149599207422E-4</v>
      </c>
    </row>
    <row r="22" spans="2:22" x14ac:dyDescent="0.4">
      <c r="B22" s="285" t="str">
        <f>上市银行不良率!A21</f>
        <v>公司贷款</v>
      </c>
      <c r="C22" s="281">
        <f>上市银行不良率!B21</f>
        <v>2.1499999999999998E-2</v>
      </c>
      <c r="D22" s="281">
        <f>上市银行不良率!C21</f>
        <v>1.6399999999999998E-2</v>
      </c>
      <c r="E22" s="281">
        <f>上市银行不良率!D21</f>
        <v>1.5708664454903171E-2</v>
      </c>
      <c r="F22" s="281">
        <f>上市银行不良率!E21</f>
        <v>1.2874197573746029E-2</v>
      </c>
      <c r="G22" s="281">
        <f>上市银行不良率!F21</f>
        <v>1.1418656507878574E-2</v>
      </c>
      <c r="H22" s="281">
        <f>上市银行不良率!G21</f>
        <v>8.8755395002097122E-3</v>
      </c>
      <c r="I22" s="281">
        <f>上市银行不良率!H21</f>
        <v>9.2083421882448897E-3</v>
      </c>
      <c r="J22" s="281">
        <f>上市银行不良率!I21</f>
        <v>8.1457294707373631E-3</v>
      </c>
      <c r="K22" s="281">
        <f>上市银行不良率!J21</f>
        <v>7.439330973269714E-3</v>
      </c>
      <c r="L22" s="281">
        <f>上市银行不良率!K21</f>
        <v>6.7786179568355342E-3</v>
      </c>
      <c r="M22" s="281">
        <f>上市银行不良率!L21</f>
        <v>7.2898423627971694E-3</v>
      </c>
      <c r="N22" s="281">
        <f>上市银行不良率!M21</f>
        <v>8.2235272957607696E-3</v>
      </c>
      <c r="O22" s="281">
        <f>上市银行不良率!N21</f>
        <v>1.0016518203965877E-2</v>
      </c>
      <c r="P22" s="281">
        <f>上市银行不良率!O21</f>
        <v>1.1822842412302888E-2</v>
      </c>
      <c r="Q22" s="281">
        <f>上市银行不良率!P21</f>
        <v>1.3945359212583939E-2</v>
      </c>
      <c r="R22" s="281">
        <f>上市银行不良率!Q21</f>
        <v>2.0115776117029301E-2</v>
      </c>
      <c r="S22" s="281">
        <f>上市银行不良率!R21</f>
        <v>2.2770714366249493E-2</v>
      </c>
      <c r="T22" s="281">
        <f>上市银行不良率!S21</f>
        <v>2.7809379175632819E-2</v>
      </c>
      <c r="U22" s="281">
        <f>上市银行不良率!T21</f>
        <v>2.9184141149134733E-2</v>
      </c>
      <c r="V22" s="281">
        <f>上市银行不良率!U21</f>
        <v>2.7119545822424929E-2</v>
      </c>
    </row>
    <row r="23" spans="2:22" x14ac:dyDescent="0.4">
      <c r="B23" s="279" t="str">
        <f>上市银行不良率!A22</f>
        <v>海外和子公司</v>
      </c>
      <c r="C23" s="281">
        <f>上市银行不良率!B22</f>
        <v>3.651916760114718E-3</v>
      </c>
      <c r="D23" s="281">
        <f>上市银行不良率!C22</f>
        <v>2.9441413187833018E-3</v>
      </c>
      <c r="E23" s="281">
        <f>上市银行不良率!D22</f>
        <v>5.1227535637456368E-3</v>
      </c>
      <c r="F23" s="281">
        <f>上市银行不良率!E22</f>
        <v>8.248002049603716E-3</v>
      </c>
      <c r="G23" s="281">
        <f>上市银行不良率!F22</f>
        <v>5.124045423970245E-2</v>
      </c>
      <c r="H23" s="281">
        <f>上市银行不良率!G22</f>
        <v>4.595384579119817E-2</v>
      </c>
      <c r="I23" s="281">
        <f>上市银行不良率!H22</f>
        <v>1.4959832130973275E-2</v>
      </c>
      <c r="J23" s="281">
        <f>上市银行不良率!I22</f>
        <v>5.5803659333821662E-3</v>
      </c>
      <c r="K23" s="281">
        <f>上市银行不良率!J22</f>
        <v>6.6634299883675087E-3</v>
      </c>
      <c r="L23" s="281">
        <f>上市银行不良率!K22</f>
        <v>4.9831907318114779E-3</v>
      </c>
      <c r="M23" s="281">
        <f>上市银行不良率!L22</f>
        <v>2.9146080766125552E-3</v>
      </c>
      <c r="N23" s="281">
        <f>上市银行不良率!M22</f>
        <v>1.3197445946908064E-3</v>
      </c>
      <c r="O23" s="281">
        <f>上市银行不良率!N22</f>
        <v>1.2828304397102545E-3</v>
      </c>
      <c r="P23" s="281">
        <f>上市银行不良率!O22</f>
        <v>1.4137874183132889E-3</v>
      </c>
      <c r="Q23" s="281">
        <f>上市银行不良率!P22</f>
        <v>9.4062760949280531E-3</v>
      </c>
      <c r="R23" s="281">
        <f>上市银行不良率!Q22</f>
        <v>6.4700783570939965E-3</v>
      </c>
      <c r="S23" s="281">
        <f>上市银行不良率!R22</f>
        <v>4.5068246201390681E-3</v>
      </c>
      <c r="T23" s="281">
        <f>上市银行不良率!S22</f>
        <v>4.3360821262895099E-3</v>
      </c>
      <c r="U23" s="281">
        <f>上市银行不良率!T22</f>
        <v>4.5520324035940177E-3</v>
      </c>
      <c r="V23" s="281">
        <f>上市银行不良率!U22</f>
        <v>3.6879344022068519E-3</v>
      </c>
    </row>
    <row r="24" spans="2:22" x14ac:dyDescent="0.4">
      <c r="B24" s="279" t="str">
        <f>上市银行不良率!A23</f>
        <v>建筑业</v>
      </c>
      <c r="C24" s="281">
        <f>上市银行不良率!B23</f>
        <v>2.4995273028665145E-2</v>
      </c>
      <c r="D24" s="281">
        <f>上市银行不良率!C23</f>
        <v>2.1237699487464238E-2</v>
      </c>
      <c r="E24" s="281">
        <f>上市银行不良率!D23</f>
        <v>1.4648053967126758E-2</v>
      </c>
      <c r="F24" s="281">
        <f>上市银行不良率!E23</f>
        <v>1.3030352727319462E-2</v>
      </c>
      <c r="G24" s="281">
        <f>上市银行不良率!F23</f>
        <v>1.634966659724451E-2</v>
      </c>
      <c r="H24" s="281">
        <f>上市银行不良率!G23</f>
        <v>1.3461891098591808E-2</v>
      </c>
      <c r="I24" s="281">
        <f>上市银行不良率!H23</f>
        <v>1.3414031622425387E-2</v>
      </c>
      <c r="J24" s="281">
        <f>上市银行不良率!I23</f>
        <v>1.1066974107865092E-2</v>
      </c>
      <c r="K24" s="281">
        <f>上市银行不良率!J23</f>
        <v>7.1867284419216571E-3</v>
      </c>
      <c r="L24" s="281">
        <f>上市银行不良率!K23</f>
        <v>6.4735999762383298E-3</v>
      </c>
      <c r="M24" s="281">
        <f>上市银行不良率!L23</f>
        <v>4.8929066066754449E-3</v>
      </c>
      <c r="N24" s="281">
        <f>上市银行不良率!M23</f>
        <v>4.893092395856934E-3</v>
      </c>
      <c r="O24" s="281">
        <f>上市银行不良率!N23</f>
        <v>4.9460547210644166E-3</v>
      </c>
      <c r="P24" s="281">
        <f>上市银行不良率!O23</f>
        <v>5.6561197077562037E-3</v>
      </c>
      <c r="Q24" s="281">
        <f>上市银行不良率!P23</f>
        <v>7.5683291811173637E-3</v>
      </c>
      <c r="R24" s="281">
        <f>上市银行不良率!Q23</f>
        <v>1.240468230582991E-2</v>
      </c>
      <c r="S24" s="281">
        <f>上市银行不良率!R23</f>
        <v>1.650724639778569E-2</v>
      </c>
      <c r="T24" s="281">
        <f>上市银行不良率!S23</f>
        <v>1.6431875109822094E-2</v>
      </c>
      <c r="U24" s="281">
        <f>上市银行不良率!T23</f>
        <v>2.3785762505837412E-2</v>
      </c>
      <c r="V24" s="281">
        <f>上市银行不良率!U23</f>
        <v>2.302095043633889E-2</v>
      </c>
    </row>
    <row r="25" spans="2:22" x14ac:dyDescent="0.4">
      <c r="B25" s="279" t="str">
        <f>上市银行不良率!A24</f>
        <v>交通运输、仓储和邮政业</v>
      </c>
      <c r="C25" s="281">
        <f>上市银行不良率!B24</f>
        <v>1.2570840675096343E-2</v>
      </c>
      <c r="D25" s="281">
        <f>上市银行不良率!C24</f>
        <v>1.3514232036801826E-2</v>
      </c>
      <c r="E25" s="281">
        <f>上市银行不良率!D24</f>
        <v>1.2062635376712032E-2</v>
      </c>
      <c r="F25" s="281">
        <f>上市银行不良率!E24</f>
        <v>9.4068534436492143E-3</v>
      </c>
      <c r="G25" s="281">
        <f>上市银行不良率!F24</f>
        <v>1.2504848271485711E-2</v>
      </c>
      <c r="H25" s="281">
        <f>上市银行不良率!G24</f>
        <v>1.0887368411823157E-2</v>
      </c>
      <c r="I25" s="281">
        <f>上市银行不良率!H24</f>
        <v>8.8478458599949364E-3</v>
      </c>
      <c r="J25" s="281">
        <f>上市银行不良率!I24</f>
        <v>8.733677168826965E-3</v>
      </c>
      <c r="K25" s="281">
        <f>上市银行不良率!J24</f>
        <v>1.0680353369338851E-2</v>
      </c>
      <c r="L25" s="281">
        <f>上市银行不良率!K24</f>
        <v>8.1461731861430277E-3</v>
      </c>
      <c r="M25" s="281">
        <f>上市银行不良率!L24</f>
        <v>6.6410212424699846E-3</v>
      </c>
      <c r="N25" s="281">
        <f>上市银行不良率!M24</f>
        <v>5.7101179627395415E-3</v>
      </c>
      <c r="O25" s="281">
        <f>上市银行不良率!N24</f>
        <v>5.0802507220584067E-3</v>
      </c>
      <c r="P25" s="281">
        <f>上市银行不良率!O24</f>
        <v>4.9243267317795767E-3</v>
      </c>
      <c r="Q25" s="281">
        <f>上市银行不良率!P24</f>
        <v>3.8229659293008778E-3</v>
      </c>
      <c r="R25" s="281">
        <f>上市银行不良率!Q24</f>
        <v>4.2407704890616328E-3</v>
      </c>
      <c r="S25" s="281">
        <f>上市银行不良率!R24</f>
        <v>3.7592735708352597E-3</v>
      </c>
      <c r="T25" s="281">
        <f>上市银行不良率!S24</f>
        <v>4.3216319325079539E-3</v>
      </c>
      <c r="U25" s="281">
        <f>上市银行不良率!T24</f>
        <v>4.273147915402363E-3</v>
      </c>
      <c r="V25" s="281">
        <f>上市银行不良率!U24</f>
        <v>4.524101209354218E-3</v>
      </c>
    </row>
    <row r="26" spans="2:22" x14ac:dyDescent="0.4">
      <c r="B26" s="279" t="str">
        <f>上市银行不良率!A25</f>
        <v>教育</v>
      </c>
      <c r="C26" s="281">
        <f>上市银行不良率!B25</f>
        <v>1.8297442196716696E-2</v>
      </c>
      <c r="D26" s="281">
        <f>上市银行不良率!C25</f>
        <v>1.5996481528022116E-2</v>
      </c>
      <c r="E26" s="281">
        <f>上市银行不良率!D25</f>
        <v>1.301954473345669E-2</v>
      </c>
      <c r="F26" s="281">
        <f>上市银行不良率!E25</f>
        <v>1.0515364024506108E-2</v>
      </c>
      <c r="G26" s="281">
        <f>上市银行不良率!F25</f>
        <v>1.0300715972984924E-2</v>
      </c>
      <c r="H26" s="281">
        <f>上市银行不良率!G25</f>
        <v>7.6898215558185382E-3</v>
      </c>
      <c r="I26" s="281">
        <f>上市银行不良率!H25</f>
        <v>1.0432743229043613E-2</v>
      </c>
      <c r="J26" s="281">
        <f>上市银行不良率!I25</f>
        <v>8.3278166932051981E-3</v>
      </c>
      <c r="K26" s="281">
        <f>上市银行不良率!J25</f>
        <v>8.0298964633419654E-3</v>
      </c>
      <c r="L26" s="281">
        <f>上市银行不良率!K25</f>
        <v>6.2196583997519055E-3</v>
      </c>
      <c r="M26" s="281">
        <f>上市银行不良率!L25</f>
        <v>5.9236538925042182E-3</v>
      </c>
      <c r="N26" s="281">
        <f>上市银行不良率!M25</f>
        <v>5.08909318846636E-3</v>
      </c>
      <c r="O26" s="281">
        <f>上市银行不良率!N25</f>
        <v>3.2820004302789346E-3</v>
      </c>
      <c r="P26" s="281">
        <f>上市银行不良率!O25</f>
        <v>2.5381455552000083E-3</v>
      </c>
      <c r="Q26" s="281">
        <f>上市银行不良率!P25</f>
        <v>8.1525813719015715E-4</v>
      </c>
      <c r="R26" s="281">
        <f>上市银行不良率!Q25</f>
        <v>1.6596834429792441E-3</v>
      </c>
      <c r="S26" s="281">
        <f>上市银行不良率!R25</f>
        <v>2.0648443665059186E-3</v>
      </c>
      <c r="T26" s="281">
        <f>上市银行不良率!S25</f>
        <v>2.5126556465669466E-3</v>
      </c>
      <c r="U26" s="281">
        <f>上市银行不良率!T25</f>
        <v>2.5741636104199342E-3</v>
      </c>
      <c r="V26" s="281">
        <f>上市银行不良率!U25</f>
        <v>1.579080152625814E-3</v>
      </c>
    </row>
    <row r="27" spans="2:22" x14ac:dyDescent="0.4">
      <c r="B27" s="279" t="str">
        <f>上市银行不良率!A26</f>
        <v>金融业</v>
      </c>
      <c r="C27" s="281">
        <f>上市银行不良率!B26</f>
        <v>2.6305745574117027E-2</v>
      </c>
      <c r="D27" s="281">
        <f>上市银行不良率!C26</f>
        <v>2.269723464823099E-2</v>
      </c>
      <c r="E27" s="281">
        <f>上市银行不良率!D26</f>
        <v>2.088244917709248E-2</v>
      </c>
      <c r="F27" s="281">
        <f>上市银行不良率!E26</f>
        <v>1.8095119995776138E-2</v>
      </c>
      <c r="G27" s="281">
        <f>上市银行不良率!F26</f>
        <v>1.8968827388980921E-2</v>
      </c>
      <c r="H27" s="281">
        <f>上市银行不良率!G26</f>
        <v>1.8600008820677975E-2</v>
      </c>
      <c r="I27" s="281">
        <f>上市银行不良率!H26</f>
        <v>1.5406803143322656E-2</v>
      </c>
      <c r="J27" s="281">
        <f>上市银行不良率!I26</f>
        <v>1.2058059886489661E-2</v>
      </c>
      <c r="K27" s="281">
        <f>上市银行不良率!J26</f>
        <v>7.4334542583952739E-3</v>
      </c>
      <c r="L27" s="281">
        <f>上市银行不良率!K26</f>
        <v>5.003716698484771E-3</v>
      </c>
      <c r="M27" s="281">
        <f>上市银行不良率!L26</f>
        <v>2.4209755383037933E-4</v>
      </c>
      <c r="N27" s="281">
        <f>上市银行不良率!M26</f>
        <v>4.0000000000000001E-3</v>
      </c>
      <c r="O27" s="281">
        <f>上市银行不良率!N26</f>
        <v>1.1435881277963326E-3</v>
      </c>
      <c r="P27" s="281">
        <f>上市银行不良率!O26</f>
        <v>2.1171621657018625E-3</v>
      </c>
      <c r="Q27" s="281">
        <f>上市银行不良率!P26</f>
        <v>2.6076607416455058E-3</v>
      </c>
      <c r="R27" s="281">
        <f>上市银行不良率!Q26</f>
        <v>2.158702686158196E-3</v>
      </c>
      <c r="S27" s="281">
        <f>上市银行不良率!R26</f>
        <v>1.9807902735562311E-3</v>
      </c>
      <c r="T27" s="281">
        <f>上市银行不良率!S26</f>
        <v>1.4515353926730611E-3</v>
      </c>
      <c r="U27" s="281">
        <f>上市银行不良率!T26</f>
        <v>7.2034537203131336E-4</v>
      </c>
      <c r="V27" s="281">
        <f>上市银行不良率!U26</f>
        <v>7.114706958911589E-4</v>
      </c>
    </row>
    <row r="28" spans="2:22" x14ac:dyDescent="0.4">
      <c r="B28" s="279" t="str">
        <f>上市银行不良率!A27</f>
        <v>居民服务、修理和其他服务业</v>
      </c>
      <c r="C28" s="281" t="e">
        <f>上市银行不良率!B27</f>
        <v>#DIV/0!</v>
      </c>
      <c r="D28" s="281" t="e">
        <f>上市银行不良率!C27</f>
        <v>#DIV/0!</v>
      </c>
      <c r="E28" s="281">
        <f>上市银行不良率!D27</f>
        <v>9.7284158066416517E-3</v>
      </c>
      <c r="F28" s="281">
        <f>上市银行不良率!E27</f>
        <v>5.1927335696554484E-3</v>
      </c>
      <c r="G28" s="281">
        <f>上市银行不良率!F27</f>
        <v>3.9667651102925847E-3</v>
      </c>
      <c r="H28" s="281">
        <f>上市银行不良率!G27</f>
        <v>1.9651151572415686E-3</v>
      </c>
      <c r="I28" s="281">
        <f>上市银行不良率!H27</f>
        <v>2.5099746885976141E-3</v>
      </c>
      <c r="J28" s="281">
        <f>上市银行不良率!I27</f>
        <v>1.8298268865915284E-3</v>
      </c>
      <c r="K28" s="281">
        <f>上市银行不良率!J27</f>
        <v>1.2615753004792244E-3</v>
      </c>
      <c r="L28" s="281">
        <f>上市银行不良率!K27</f>
        <v>1.4581444733504419E-3</v>
      </c>
      <c r="M28" s="281">
        <f>上市银行不良率!L27</f>
        <v>1.3789595437916937E-3</v>
      </c>
      <c r="N28" s="281">
        <f>上市银行不良率!M27</f>
        <v>2.5108757075675003E-3</v>
      </c>
      <c r="O28" s="281">
        <f>上市银行不良率!N27</f>
        <v>5.1913001064207171E-3</v>
      </c>
      <c r="P28" s="281">
        <f>上市银行不良率!O27</f>
        <v>3.6903872147570965E-3</v>
      </c>
      <c r="Q28" s="281">
        <f>上市银行不良率!P27</f>
        <v>2.7421299575070826E-3</v>
      </c>
      <c r="R28" s="281">
        <f>上市银行不良率!Q27</f>
        <v>4.3396534765831885E-3</v>
      </c>
      <c r="S28" s="281">
        <f>上市银行不良率!R27</f>
        <v>4.92951571664912E-3</v>
      </c>
      <c r="T28" s="281">
        <f>上市银行不良率!S27</f>
        <v>6.9572418455298287E-3</v>
      </c>
      <c r="U28" s="281">
        <f>上市银行不良率!T27</f>
        <v>7.4720796758946662E-3</v>
      </c>
      <c r="V28" s="281">
        <f>上市银行不良率!U27</f>
        <v>3.9194470924690181E-3</v>
      </c>
    </row>
    <row r="29" spans="2:22" x14ac:dyDescent="0.4">
      <c r="B29" s="279" t="str">
        <f>上市银行不良率!A28</f>
        <v>科教文卫</v>
      </c>
      <c r="C29" s="281">
        <f>上市银行不良率!B28</f>
        <v>4.1686884095034654E-2</v>
      </c>
      <c r="D29" s="281">
        <f>上市银行不良率!C28</f>
        <v>4.04713009891478E-2</v>
      </c>
      <c r="E29" s="281">
        <f>上市银行不良率!D28</f>
        <v>1.8271756174897003E-2</v>
      </c>
      <c r="F29" s="281">
        <f>上市银行不良率!E28</f>
        <v>1.3659164898515508E-2</v>
      </c>
      <c r="G29" s="281">
        <f>上市银行不良率!F28</f>
        <v>9.1768620183813095E-3</v>
      </c>
      <c r="H29" s="281">
        <f>上市银行不良率!G28</f>
        <v>7.5596163383733926E-3</v>
      </c>
      <c r="I29" s="281">
        <f>上市银行不良率!H28</f>
        <v>7.5731270821574898E-3</v>
      </c>
      <c r="J29" s="281">
        <f>上市银行不良率!I28</f>
        <v>7.5872646774249545E-3</v>
      </c>
      <c r="K29" s="281">
        <f>上市银行不良率!J28</f>
        <v>6.2545618995467752E-3</v>
      </c>
      <c r="L29" s="281">
        <f>上市银行不良率!K28</f>
        <v>5.3683584639567343E-3</v>
      </c>
      <c r="M29" s="281">
        <f>上市银行不良率!L28</f>
        <v>4.5861600686205152E-3</v>
      </c>
      <c r="N29" s="281">
        <f>上市银行不良率!M28</f>
        <v>3.6277236414196164E-3</v>
      </c>
      <c r="O29" s="281">
        <f>上市银行不良率!N28</f>
        <v>3.5673117098490225E-3</v>
      </c>
      <c r="P29" s="281">
        <f>上市银行不良率!O28</f>
        <v>5.6804790129788155E-3</v>
      </c>
      <c r="Q29" s="281">
        <f>上市银行不良率!P28</f>
        <v>5.4574606728940442E-3</v>
      </c>
      <c r="R29" s="281">
        <f>上市银行不良率!Q28</f>
        <v>5.3504200509971456E-3</v>
      </c>
      <c r="S29" s="281">
        <f>上市银行不良率!R28</f>
        <v>6.0377049312527725E-3</v>
      </c>
      <c r="T29" s="281">
        <f>上市银行不良率!S28</f>
        <v>5.4662139525876669E-3</v>
      </c>
      <c r="U29" s="281">
        <f>上市银行不良率!T28</f>
        <v>5.9474613526499997E-3</v>
      </c>
      <c r="V29" s="281">
        <f>上市银行不良率!U28</f>
        <v>5.5763023246670831E-3</v>
      </c>
    </row>
    <row r="30" spans="2:22" x14ac:dyDescent="0.4">
      <c r="B30" s="279" t="str">
        <f>上市银行不良率!A29</f>
        <v>能源业</v>
      </c>
      <c r="C30" s="281">
        <f>上市银行不良率!B29</f>
        <v>5.0000000000000001E-3</v>
      </c>
      <c r="D30" s="281">
        <f>上市银行不良率!C29</f>
        <v>4.1999999999999997E-3</v>
      </c>
      <c r="E30" s="281">
        <f>上市银行不良率!D29</f>
        <v>0</v>
      </c>
      <c r="F30" s="281">
        <f>上市银行不良率!E29</f>
        <v>0</v>
      </c>
      <c r="G30" s="281">
        <f>上市银行不良率!F29</f>
        <v>1E-4</v>
      </c>
      <c r="H30" s="281">
        <f>上市银行不良率!G29</f>
        <v>1E-4</v>
      </c>
      <c r="I30" s="281">
        <f>上市银行不良率!H29</f>
        <v>0</v>
      </c>
      <c r="J30" s="281">
        <f>上市银行不良率!I29</f>
        <v>0</v>
      </c>
      <c r="K30" s="281">
        <f>上市银行不良率!J29</f>
        <v>0</v>
      </c>
      <c r="L30" s="281">
        <f>上市银行不良率!K29</f>
        <v>0</v>
      </c>
      <c r="M30" s="281">
        <f>上市银行不良率!L29</f>
        <v>0</v>
      </c>
      <c r="N30" s="281">
        <f>上市银行不良率!M29</f>
        <v>0</v>
      </c>
      <c r="O30" s="281">
        <f>上市银行不良率!N29</f>
        <v>0</v>
      </c>
      <c r="P30" s="281">
        <f>上市银行不良率!O29</f>
        <v>0</v>
      </c>
      <c r="Q30" s="281">
        <f>上市银行不良率!P29</f>
        <v>0</v>
      </c>
      <c r="R30" s="281">
        <f>上市银行不良率!Q29</f>
        <v>0</v>
      </c>
      <c r="S30" s="281">
        <f>上市银行不良率!R29</f>
        <v>0</v>
      </c>
      <c r="T30" s="281">
        <f>上市银行不良率!S29</f>
        <v>0</v>
      </c>
      <c r="U30" s="281">
        <f>上市银行不良率!T29</f>
        <v>0</v>
      </c>
      <c r="V30" s="281">
        <f>上市银行不良率!U29</f>
        <v>0</v>
      </c>
    </row>
    <row r="31" spans="2:22" x14ac:dyDescent="0.4">
      <c r="B31" s="279" t="str">
        <f>上市银行不良率!A30</f>
        <v>农、林、牧、渔业</v>
      </c>
      <c r="C31" s="281">
        <f>上市银行不良率!B30</f>
        <v>8.8999999999999996E-2</v>
      </c>
      <c r="D31" s="281">
        <f>上市银行不良率!C30</f>
        <v>6.3200000000000006E-2</v>
      </c>
      <c r="E31" s="281">
        <f>上市银行不良率!D30</f>
        <v>3.0259577349266962E-2</v>
      </c>
      <c r="F31" s="281">
        <f>上市银行不良率!E30</f>
        <v>1.0933149982632104E-2</v>
      </c>
      <c r="G31" s="281">
        <f>上市银行不良率!F30</f>
        <v>8.447026154670384E-3</v>
      </c>
      <c r="H31" s="281">
        <f>上市银行不良率!G30</f>
        <v>4.6068794090131327E-3</v>
      </c>
      <c r="I31" s="281">
        <f>上市银行不良率!H30</f>
        <v>1.165993268761652E-3</v>
      </c>
      <c r="J31" s="281">
        <f>上市银行不良率!I30</f>
        <v>8.0979737526907592E-4</v>
      </c>
      <c r="K31" s="281">
        <f>上市银行不良率!J30</f>
        <v>0</v>
      </c>
      <c r="L31" s="281">
        <f>上市银行不良率!K30</f>
        <v>1.3938786564439065E-3</v>
      </c>
      <c r="M31" s="281">
        <f>上市银行不良率!L30</f>
        <v>1.2724098767509359E-3</v>
      </c>
      <c r="N31" s="281">
        <f>上市银行不良率!M30</f>
        <v>4.673413023306588E-3</v>
      </c>
      <c r="O31" s="281">
        <f>上市银行不良率!N30</f>
        <v>1.5149605862798652E-3</v>
      </c>
      <c r="P31" s="281">
        <f>上市银行不良率!O30</f>
        <v>2.0107811562108677E-3</v>
      </c>
      <c r="Q31" s="281">
        <f>上市银行不良率!P30</f>
        <v>3.5294401172425143E-3</v>
      </c>
      <c r="R31" s="281">
        <f>上市银行不良率!Q30</f>
        <v>3.7687192420578553E-3</v>
      </c>
      <c r="S31" s="281">
        <f>上市银行不良率!R30</f>
        <v>4.5896335116811056E-3</v>
      </c>
      <c r="T31" s="281">
        <f>上市银行不良率!S30</f>
        <v>4.0419562155629401E-3</v>
      </c>
      <c r="U31" s="281">
        <f>上市银行不良率!T30</f>
        <v>6.3717056245053581E-3</v>
      </c>
      <c r="V31" s="281">
        <f>上市银行不良率!U30</f>
        <v>1.1393796890553592E-2</v>
      </c>
    </row>
    <row r="32" spans="2:22" x14ac:dyDescent="0.4">
      <c r="B32" s="285" t="str">
        <f>上市银行不良率!A31</f>
        <v>批发和零售业</v>
      </c>
      <c r="C32" s="281">
        <f>上市银行不良率!B31</f>
        <v>6.5782698818034044E-2</v>
      </c>
      <c r="D32" s="281">
        <f>上市银行不良率!C31</f>
        <v>5.1553538966180298E-2</v>
      </c>
      <c r="E32" s="281">
        <f>上市银行不良率!D31</f>
        <v>5.5488458049901997E-2</v>
      </c>
      <c r="F32" s="281">
        <f>上市银行不良率!E31</f>
        <v>4.6491269700820965E-2</v>
      </c>
      <c r="G32" s="281">
        <f>上市银行不良率!F31</f>
        <v>3.8146972867293454E-2</v>
      </c>
      <c r="H32" s="281">
        <f>上市银行不良率!G31</f>
        <v>2.8061422134606395E-2</v>
      </c>
      <c r="I32" s="281">
        <f>上市银行不良率!H31</f>
        <v>2.2263230826554296E-2</v>
      </c>
      <c r="J32" s="281">
        <f>上市银行不良率!I31</f>
        <v>1.7653517333403163E-2</v>
      </c>
      <c r="K32" s="281">
        <f>上市银行不良率!J31</f>
        <v>1.6124830543663891E-2</v>
      </c>
      <c r="L32" s="281">
        <f>上市银行不良率!K31</f>
        <v>1.8796921700714626E-2</v>
      </c>
      <c r="M32" s="281">
        <f>上市银行不良率!L31</f>
        <v>2.2595365826188138E-2</v>
      </c>
      <c r="N32" s="281">
        <f>上市银行不良率!M31</f>
        <v>2.6077511046841469E-2</v>
      </c>
      <c r="O32" s="281">
        <f>上市银行不良率!N31</f>
        <v>2.7000243497129175E-2</v>
      </c>
      <c r="P32" s="281">
        <f>上市银行不良率!O31</f>
        <v>3.0296920291952825E-2</v>
      </c>
      <c r="Q32" s="281">
        <f>上市银行不良率!P31</f>
        <v>4.0271433719645436E-2</v>
      </c>
      <c r="R32" s="281">
        <f>上市银行不良率!Q31</f>
        <v>4.9518317344271777E-2</v>
      </c>
      <c r="S32" s="281">
        <f>上市银行不良率!R31</f>
        <v>6.2159256727818676E-2</v>
      </c>
      <c r="T32" s="281">
        <f>上市银行不良率!S31</f>
        <v>6.5378503430873314E-2</v>
      </c>
      <c r="U32" s="281">
        <f>上市银行不良率!T31</f>
        <v>7.1326115262741546E-2</v>
      </c>
      <c r="V32" s="281">
        <f>上市银行不良率!U31</f>
        <v>6.9884364326548154E-2</v>
      </c>
    </row>
    <row r="33" spans="2:22" x14ac:dyDescent="0.4">
      <c r="B33" s="279" t="str">
        <f>上市银行不良率!A32</f>
        <v>票据贴现</v>
      </c>
      <c r="C33" s="281">
        <f>上市银行不良率!B32</f>
        <v>0</v>
      </c>
      <c r="D33" s="281">
        <f>上市银行不良率!C32</f>
        <v>0</v>
      </c>
      <c r="E33" s="281">
        <f>上市银行不良率!D32</f>
        <v>0</v>
      </c>
      <c r="F33" s="281">
        <f>上市银行不良率!E32</f>
        <v>0</v>
      </c>
      <c r="G33" s="281">
        <f>上市银行不良率!F32</f>
        <v>0</v>
      </c>
      <c r="H33" s="281">
        <f>上市银行不良率!G32</f>
        <v>0</v>
      </c>
      <c r="I33" s="281">
        <f>上市银行不良率!H32</f>
        <v>0</v>
      </c>
      <c r="J33" s="281">
        <f>上市银行不良率!I32</f>
        <v>4.7332587214696606E-4</v>
      </c>
      <c r="K33" s="281">
        <f>上市银行不良率!J32</f>
        <v>0</v>
      </c>
      <c r="L33" s="281">
        <f>上市银行不良率!K32</f>
        <v>0</v>
      </c>
      <c r="M33" s="281">
        <f>上市银行不良率!L32</f>
        <v>0</v>
      </c>
      <c r="N33" s="281">
        <f>上市银行不良率!M32</f>
        <v>0</v>
      </c>
      <c r="O33" s="281">
        <f>上市银行不良率!N32</f>
        <v>0</v>
      </c>
      <c r="P33" s="281">
        <f>上市银行不良率!O32</f>
        <v>0</v>
      </c>
      <c r="Q33" s="281">
        <f>上市银行不良率!P32</f>
        <v>0</v>
      </c>
      <c r="R33" s="281">
        <f>上市银行不良率!Q32</f>
        <v>6.248558876167343E-5</v>
      </c>
      <c r="S33" s="281">
        <f>上市银行不良率!R32</f>
        <v>0</v>
      </c>
      <c r="T33" s="281">
        <f>上市银行不良率!S32</f>
        <v>0</v>
      </c>
      <c r="U33" s="281">
        <f>上市银行不良率!T32</f>
        <v>1.3098958995796979E-4</v>
      </c>
      <c r="V33" s="281">
        <f>上市银行不良率!U32</f>
        <v>0</v>
      </c>
    </row>
    <row r="34" spans="2:22" x14ac:dyDescent="0.4">
      <c r="B34" s="279" t="str">
        <f>上市银行不良率!A33</f>
        <v>其他</v>
      </c>
      <c r="C34" s="281">
        <f>上市银行不良率!B33</f>
        <v>3.6210911372173811E-2</v>
      </c>
      <c r="D34" s="281">
        <f>上市银行不良率!C33</f>
        <v>2.9785068209893125E-2</v>
      </c>
      <c r="E34" s="281">
        <f>上市银行不良率!D33</f>
        <v>2.2946909741939713E-2</v>
      </c>
      <c r="F34" s="281">
        <f>上市银行不良率!E33</f>
        <v>1.6342623571548642E-2</v>
      </c>
      <c r="G34" s="281">
        <f>上市银行不良率!F33</f>
        <v>2.8500818154537002E-2</v>
      </c>
      <c r="H34" s="281">
        <f>上市银行不良率!G33</f>
        <v>2.4272455350981288E-2</v>
      </c>
      <c r="I34" s="281">
        <f>上市银行不良率!H33</f>
        <v>2.1348432953945427E-2</v>
      </c>
      <c r="J34" s="281">
        <f>上市银行不良率!I33</f>
        <v>1.9057644590699852E-2</v>
      </c>
      <c r="K34" s="281">
        <f>上市银行不良率!J33</f>
        <v>1.6701592256834305E-2</v>
      </c>
      <c r="L34" s="281">
        <f>上市银行不良率!K33</f>
        <v>1.3362479277605904E-2</v>
      </c>
      <c r="M34" s="281">
        <f>上市银行不良率!L33</f>
        <v>1.1637874227032384E-2</v>
      </c>
      <c r="N34" s="281">
        <f>上市银行不良率!M33</f>
        <v>1.0570781336851192E-2</v>
      </c>
      <c r="O34" s="281">
        <f>上市银行不良率!N33</f>
        <v>8.8011546161366923E-3</v>
      </c>
      <c r="P34" s="281">
        <f>上市银行不良率!O33</f>
        <v>7.9067745397204871E-3</v>
      </c>
      <c r="Q34" s="281">
        <f>上市银行不良率!P33</f>
        <v>8.3577181349810473E-3</v>
      </c>
      <c r="R34" s="281">
        <f>上市银行不良率!Q33</f>
        <v>1.0672302274888541E-2</v>
      </c>
      <c r="S34" s="281">
        <f>上市银行不良率!R33</f>
        <v>1.2042413297558136E-2</v>
      </c>
      <c r="T34" s="281">
        <f>上市银行不良率!S33</f>
        <v>1.5257163680112908E-2</v>
      </c>
      <c r="U34" s="281">
        <f>上市银行不良率!T33</f>
        <v>1.6100085546723205E-2</v>
      </c>
      <c r="V34" s="281">
        <f>上市银行不良率!U33</f>
        <v>1.797026837583237E-2</v>
      </c>
    </row>
    <row r="35" spans="2:22" x14ac:dyDescent="0.4">
      <c r="B35" s="279" t="str">
        <f>上市银行不良率!A34</f>
        <v>企业贷款</v>
      </c>
      <c r="C35" s="281" t="e">
        <f>上市银行不良率!B34</f>
        <v>#DIV/0!</v>
      </c>
      <c r="D35" s="281" t="e">
        <f>上市银行不良率!C34</f>
        <v>#DIV/0!</v>
      </c>
      <c r="E35" s="281">
        <f>上市银行不良率!D34</f>
        <v>1.34E-2</v>
      </c>
      <c r="F35" s="281">
        <f>上市银行不良率!E34</f>
        <v>9.5999999999999992E-3</v>
      </c>
      <c r="G35" s="281">
        <f>上市银行不良率!F34</f>
        <v>8.6E-3</v>
      </c>
      <c r="H35" s="281">
        <f>上市银行不良率!G34</f>
        <v>6.6E-3</v>
      </c>
      <c r="I35" s="281">
        <f>上市银行不良率!H34</f>
        <v>5.6000000000000008E-3</v>
      </c>
      <c r="J35" s="281">
        <f>上市银行不良率!I34</f>
        <v>4.5999999999999999E-3</v>
      </c>
      <c r="K35" s="281">
        <f>上市银行不良率!J34</f>
        <v>4.7000000000000002E-3</v>
      </c>
      <c r="L35" s="281">
        <f>上市银行不良率!K34</f>
        <v>5.8999999999999999E-3</v>
      </c>
      <c r="M35" s="281">
        <f>上市银行不良率!L34</f>
        <v>7.0963501305336893E-3</v>
      </c>
      <c r="N35" s="281">
        <f>上市银行不良率!M34</f>
        <v>7.971896003194031E-3</v>
      </c>
      <c r="O35" s="281">
        <f>上市银行不良率!N34</f>
        <v>8.7096911347585241E-3</v>
      </c>
      <c r="P35" s="281">
        <f>上市银行不良率!O34</f>
        <v>1.1404567009962681E-2</v>
      </c>
      <c r="Q35" s="281">
        <f>上市银行不良率!P34</f>
        <v>1.2636532951779217E-2</v>
      </c>
      <c r="R35" s="281">
        <f>上市银行不良率!Q34</f>
        <v>1.4806434934727799E-2</v>
      </c>
      <c r="S35" s="281">
        <f>上市银行不良率!R34</f>
        <v>1.850869832474027E-2</v>
      </c>
      <c r="T35" s="281">
        <f>上市银行不良率!S34</f>
        <v>1.8353252858157941E-2</v>
      </c>
      <c r="U35" s="281">
        <f>上市银行不良率!T34</f>
        <v>2.2366926585373498E-2</v>
      </c>
      <c r="V35" s="281">
        <f>上市银行不良率!U34</f>
        <v>2.4363603858886043E-2</v>
      </c>
    </row>
    <row r="36" spans="2:22" x14ac:dyDescent="0.4">
      <c r="B36" s="279" t="str">
        <f>上市银行不良率!A35</f>
        <v>商业</v>
      </c>
      <c r="C36" s="281">
        <f>上市银行不良率!B35</f>
        <v>0.13450000000000001</v>
      </c>
      <c r="D36" s="281">
        <f>上市银行不良率!C35</f>
        <v>0.1069</v>
      </c>
      <c r="E36" s="281">
        <f>上市银行不良率!D35</f>
        <v>5.5000000000000005E-3</v>
      </c>
      <c r="F36" s="281">
        <f>上市银行不良率!E35</f>
        <v>2.3599999999999999E-2</v>
      </c>
      <c r="G36" s="281">
        <f>上市银行不良率!F35</f>
        <v>2.1299999999999999E-2</v>
      </c>
      <c r="H36" s="281">
        <f>上市银行不良率!G35</f>
        <v>1.7600000000000001E-2</v>
      </c>
      <c r="I36" s="281">
        <f>上市银行不良率!H35</f>
        <v>1.5700000000000002E-2</v>
      </c>
      <c r="J36" s="281">
        <f>上市银行不良率!I35</f>
        <v>1.03E-2</v>
      </c>
      <c r="K36" s="281">
        <f>上市银行不良率!J35</f>
        <v>9.9000000000000008E-3</v>
      </c>
      <c r="L36" s="281">
        <f>上市银行不良率!K35</f>
        <v>1.15E-2</v>
      </c>
      <c r="M36" s="281">
        <f>上市银行不良率!L35</f>
        <v>1.6299999999999999E-2</v>
      </c>
      <c r="N36" s="281">
        <f>上市银行不良率!M35</f>
        <v>1.7899999999999999E-2</v>
      </c>
      <c r="O36" s="281">
        <f>上市银行不良率!N35</f>
        <v>1.5800000000000002E-2</v>
      </c>
      <c r="P36" s="281">
        <f>上市银行不良率!O35</f>
        <v>1.4200000000000001E-2</v>
      </c>
      <c r="Q36" s="281">
        <f>上市银行不良率!P35</f>
        <v>1.6299999999999999E-2</v>
      </c>
      <c r="R36" s="281">
        <f>上市银行不良率!Q35</f>
        <v>2.2200000000000001E-2</v>
      </c>
      <c r="S36" s="281">
        <f>上市银行不良率!R35</f>
        <v>2.7300000000000001E-2</v>
      </c>
      <c r="T36" s="281">
        <f>上市银行不良率!S35</f>
        <v>3.6700000000000003E-2</v>
      </c>
      <c r="U36" s="281">
        <f>上市银行不良率!T35</f>
        <v>6.6699999999999995E-2</v>
      </c>
      <c r="V36" s="281">
        <f>上市银行不良率!U35</f>
        <v>6.6600000000000006E-2</v>
      </c>
    </row>
    <row r="37" spans="2:22" x14ac:dyDescent="0.4">
      <c r="B37" s="279" t="str">
        <f>上市银行不良率!A36</f>
        <v>水利、环境和公共设施管理业</v>
      </c>
      <c r="C37" s="281">
        <f>上市银行不良率!B36</f>
        <v>6.4655037893574917E-3</v>
      </c>
      <c r="D37" s="281">
        <f>上市银行不良率!C36</f>
        <v>6.4046722238392199E-3</v>
      </c>
      <c r="E37" s="281">
        <f>上市银行不良率!D36</f>
        <v>7.4968063472708492E-3</v>
      </c>
      <c r="F37" s="281">
        <f>上市银行不良率!E36</f>
        <v>3.0095791807071468E-3</v>
      </c>
      <c r="G37" s="281">
        <f>上市银行不良率!F36</f>
        <v>4.8877290985421548E-3</v>
      </c>
      <c r="H37" s="281">
        <f>上市银行不良率!G36</f>
        <v>4.2455764065746976E-3</v>
      </c>
      <c r="I37" s="281">
        <f>上市银行不良率!H36</f>
        <v>5.6132073885311936E-3</v>
      </c>
      <c r="J37" s="281">
        <f>上市银行不良率!I36</f>
        <v>4.819574746443683E-3</v>
      </c>
      <c r="K37" s="281">
        <f>上市银行不良率!J36</f>
        <v>4.3516960803850115E-3</v>
      </c>
      <c r="L37" s="281">
        <f>上市银行不良率!K36</f>
        <v>3.1166108100565259E-3</v>
      </c>
      <c r="M37" s="281">
        <f>上市银行不良率!L36</f>
        <v>1.8555549408360409E-3</v>
      </c>
      <c r="N37" s="281">
        <f>上市银行不良率!M36</f>
        <v>1.2966668608570455E-3</v>
      </c>
      <c r="O37" s="281">
        <f>上市银行不良率!N36</f>
        <v>1.2898996714925549E-3</v>
      </c>
      <c r="P37" s="281">
        <f>上市银行不良率!O36</f>
        <v>9.5564106519986744E-4</v>
      </c>
      <c r="Q37" s="281">
        <f>上市银行不良率!P36</f>
        <v>8.1064569253728438E-4</v>
      </c>
      <c r="R37" s="281">
        <f>上市银行不良率!Q36</f>
        <v>2.0374931503640108E-3</v>
      </c>
      <c r="S37" s="281">
        <f>上市银行不良率!R36</f>
        <v>1.4028258481279673E-3</v>
      </c>
      <c r="T37" s="281">
        <f>上市银行不良率!S36</f>
        <v>9.1907611352655882E-4</v>
      </c>
      <c r="U37" s="281">
        <f>上市银行不良率!T36</f>
        <v>1.9612173227831192E-3</v>
      </c>
      <c r="V37" s="281">
        <f>上市银行不良率!U36</f>
        <v>1.8332308996934559E-3</v>
      </c>
    </row>
    <row r="38" spans="2:22" x14ac:dyDescent="0.4">
      <c r="B38" s="279" t="str">
        <f>上市银行不良率!A37</f>
        <v>贴现</v>
      </c>
      <c r="C38" s="281" t="e">
        <f>上市银行不良率!B37</f>
        <v>#DIV/0!</v>
      </c>
      <c r="D38" s="281" t="e">
        <f>上市银行不良率!C37</f>
        <v>#DIV/0!</v>
      </c>
      <c r="E38" s="281">
        <f>上市银行不良率!D37</f>
        <v>0</v>
      </c>
      <c r="F38" s="281">
        <f>上市银行不良率!E37</f>
        <v>0</v>
      </c>
      <c r="G38" s="281">
        <f>上市银行不良率!F37</f>
        <v>0</v>
      </c>
      <c r="H38" s="281">
        <f>上市银行不良率!G37</f>
        <v>0</v>
      </c>
      <c r="I38" s="281">
        <f>上市银行不良率!H37</f>
        <v>0</v>
      </c>
      <c r="J38" s="281">
        <f>上市银行不良率!I37</f>
        <v>0</v>
      </c>
      <c r="K38" s="281">
        <f>上市银行不良率!J37</f>
        <v>2.8275901772231733E-3</v>
      </c>
      <c r="L38" s="281">
        <f>上市银行不良率!K37</f>
        <v>0</v>
      </c>
      <c r="M38" s="281">
        <f>上市银行不良率!L37</f>
        <v>5.5168229553541016E-3</v>
      </c>
      <c r="N38" s="281">
        <f>上市银行不良率!M37</f>
        <v>6.0624137395433467E-3</v>
      </c>
      <c r="O38" s="281">
        <f>上市银行不良率!N37</f>
        <v>0</v>
      </c>
      <c r="P38" s="281">
        <f>上市银行不良率!O37</f>
        <v>0</v>
      </c>
      <c r="Q38" s="281">
        <f>上市银行不良率!P37</f>
        <v>0</v>
      </c>
      <c r="R38" s="281">
        <f>上市银行不良率!Q37</f>
        <v>0</v>
      </c>
      <c r="S38" s="281">
        <f>上市银行不良率!R37</f>
        <v>0</v>
      </c>
      <c r="T38" s="281">
        <f>上市银行不良率!S37</f>
        <v>0</v>
      </c>
      <c r="U38" s="281">
        <f>上市银行不良率!T37</f>
        <v>0</v>
      </c>
      <c r="V38" s="281">
        <f>上市银行不良率!U37</f>
        <v>0</v>
      </c>
    </row>
    <row r="39" spans="2:22" x14ac:dyDescent="0.4">
      <c r="B39" s="279" t="str">
        <f>上市银行不良率!A38</f>
        <v>文化、体育和娱乐业</v>
      </c>
      <c r="C39" s="281" t="e">
        <f>上市银行不良率!B38</f>
        <v>#DIV/0!</v>
      </c>
      <c r="D39" s="281" t="e">
        <f>上市银行不良率!C38</f>
        <v>#DIV/0!</v>
      </c>
      <c r="E39" s="281" t="e">
        <f>上市银行不良率!D38</f>
        <v>#DIV/0!</v>
      </c>
      <c r="F39" s="281" t="e">
        <f>上市银行不良率!E38</f>
        <v>#DIV/0!</v>
      </c>
      <c r="G39" s="281" t="e">
        <f>上市银行不良率!F38</f>
        <v>#DIV/0!</v>
      </c>
      <c r="H39" s="281" t="e">
        <f>上市银行不良率!G38</f>
        <v>#DIV/0!</v>
      </c>
      <c r="I39" s="281" t="e">
        <f>上市银行不良率!H38</f>
        <v>#DIV/0!</v>
      </c>
      <c r="J39" s="281" t="e">
        <f>上市银行不良率!I38</f>
        <v>#DIV/0!</v>
      </c>
      <c r="K39" s="281" t="e">
        <f>上市银行不良率!J38</f>
        <v>#DIV/0!</v>
      </c>
      <c r="L39" s="281" t="e">
        <f>上市银行不良率!K38</f>
        <v>#DIV/0!</v>
      </c>
      <c r="M39" s="281" t="e">
        <f>上市银行不良率!L38</f>
        <v>#DIV/0!</v>
      </c>
      <c r="N39" s="281" t="e">
        <f>上市银行不良率!M38</f>
        <v>#DIV/0!</v>
      </c>
      <c r="O39" s="281" t="e">
        <f>上市银行不良率!N38</f>
        <v>#DIV/0!</v>
      </c>
      <c r="P39" s="281" t="e">
        <f>上市银行不良率!O38</f>
        <v>#DIV/0!</v>
      </c>
      <c r="Q39" s="281" t="e">
        <f>上市银行不良率!P38</f>
        <v>#DIV/0!</v>
      </c>
      <c r="R39" s="281" t="e">
        <f>上市银行不良率!Q38</f>
        <v>#DIV/0!</v>
      </c>
      <c r="S39" s="281" t="e">
        <f>上市银行不良率!R38</f>
        <v>#DIV/0!</v>
      </c>
      <c r="T39" s="281" t="e">
        <f>上市银行不良率!S38</f>
        <v>#DIV/0!</v>
      </c>
      <c r="U39" s="281" t="e">
        <f>上市银行不良率!T38</f>
        <v>#DIV/0!</v>
      </c>
      <c r="V39" s="281" t="e">
        <f>上市银行不良率!U38</f>
        <v>#DIV/0!</v>
      </c>
    </row>
    <row r="40" spans="2:22" x14ac:dyDescent="0.4">
      <c r="B40" s="279" t="str">
        <f>上市银行不良率!A39</f>
        <v>信息传输、软件和信息技术服务业</v>
      </c>
      <c r="C40" s="281">
        <f>上市银行不良率!B39</f>
        <v>3.2332756792947608E-2</v>
      </c>
      <c r="D40" s="281">
        <f>上市银行不良率!C39</f>
        <v>2.6362217547669133E-2</v>
      </c>
      <c r="E40" s="281">
        <f>上市银行不良率!D39</f>
        <v>2.8807496789657046E-2</v>
      </c>
      <c r="F40" s="281">
        <f>上市银行不良率!E39</f>
        <v>3.3402799104723747E-2</v>
      </c>
      <c r="G40" s="281">
        <f>上市银行不良率!F39</f>
        <v>3.0579093549716215E-2</v>
      </c>
      <c r="H40" s="281">
        <f>上市银行不良率!G39</f>
        <v>2.5246843355650004E-2</v>
      </c>
      <c r="I40" s="281">
        <f>上市银行不良率!H39</f>
        <v>2.2557527212237371E-2</v>
      </c>
      <c r="J40" s="281">
        <f>上市银行不良率!I39</f>
        <v>2.7143291154841626E-2</v>
      </c>
      <c r="K40" s="281">
        <f>上市银行不良率!J39</f>
        <v>2.4921502565961425E-2</v>
      </c>
      <c r="L40" s="281">
        <f>上市银行不良率!K39</f>
        <v>1.9526207442596991E-2</v>
      </c>
      <c r="M40" s="281">
        <f>上市银行不良率!L39</f>
        <v>2.3529789162085424E-2</v>
      </c>
      <c r="N40" s="281">
        <f>上市银行不良率!M39</f>
        <v>2.1516111413677739E-2</v>
      </c>
      <c r="O40" s="281">
        <f>上市银行不良率!N39</f>
        <v>1.2473408179548815E-2</v>
      </c>
      <c r="P40" s="281">
        <f>上市银行不良率!O39</f>
        <v>1.3549976582574903E-2</v>
      </c>
      <c r="Q40" s="281">
        <f>上市银行不良率!P39</f>
        <v>1.3793271379700078E-2</v>
      </c>
      <c r="R40" s="281">
        <f>上市银行不良率!Q39</f>
        <v>1.5049171496467244E-2</v>
      </c>
      <c r="S40" s="281">
        <f>上市银行不良率!R39</f>
        <v>9.1882457435040789E-3</v>
      </c>
      <c r="T40" s="281">
        <f>上市银行不良率!S39</f>
        <v>5.1060176218438724E-3</v>
      </c>
      <c r="U40" s="281">
        <f>上市银行不良率!T39</f>
        <v>4.8293169875968786E-3</v>
      </c>
      <c r="V40" s="281">
        <f>上市银行不良率!U39</f>
        <v>5.3997559068965743E-3</v>
      </c>
    </row>
    <row r="41" spans="2:22" x14ac:dyDescent="0.4">
      <c r="B41" s="285" t="str">
        <f>上市银行不良率!A40</f>
        <v>制造业</v>
      </c>
      <c r="C41" s="281">
        <f>上市银行不良率!B40</f>
        <v>5.4661922495305916E-2</v>
      </c>
      <c r="D41" s="281">
        <f>上市银行不良率!C40</f>
        <v>4.4502714835267076E-2</v>
      </c>
      <c r="E41" s="281">
        <f>上市银行不良率!D40</f>
        <v>4.0018205788555271E-2</v>
      </c>
      <c r="F41" s="281">
        <f>上市银行不良率!E40</f>
        <v>3.4109234289661186E-2</v>
      </c>
      <c r="G41" s="281">
        <f>上市银行不良率!F40</f>
        <v>3.1825802538395981E-2</v>
      </c>
      <c r="H41" s="281">
        <f>上市银行不良率!G40</f>
        <v>2.5049866176306404E-2</v>
      </c>
      <c r="I41" s="281">
        <f>上市银行不良率!H40</f>
        <v>2.2617754717758551E-2</v>
      </c>
      <c r="J41" s="281">
        <f>上市银行不良率!I40</f>
        <v>1.9241416309840206E-2</v>
      </c>
      <c r="K41" s="281">
        <f>上市银行不良率!J40</f>
        <v>1.8276828015077521E-2</v>
      </c>
      <c r="L41" s="281">
        <f>上市银行不良率!K40</f>
        <v>1.8182572731954699E-2</v>
      </c>
      <c r="M41" s="281">
        <f>上市银行不良率!L40</f>
        <v>1.8058647575196089E-2</v>
      </c>
      <c r="N41" s="281">
        <f>上市银行不良率!M40</f>
        <v>1.9664999287002261E-2</v>
      </c>
      <c r="O41" s="281">
        <f>上市银行不良率!N40</f>
        <v>2.1623571251149228E-2</v>
      </c>
      <c r="P41" s="281">
        <f>上市银行不良率!O40</f>
        <v>2.4459290350356135E-2</v>
      </c>
      <c r="Q41" s="281">
        <f>上市银行不良率!P40</f>
        <v>2.8776747721692888E-2</v>
      </c>
      <c r="R41" s="281">
        <f>上市银行不良率!Q40</f>
        <v>3.4635155553866044E-2</v>
      </c>
      <c r="S41" s="281">
        <f>上市银行不良率!R40</f>
        <v>4.2089667958261877E-2</v>
      </c>
      <c r="T41" s="281">
        <f>上市银行不良率!S40</f>
        <v>4.5212831455938886E-2</v>
      </c>
      <c r="U41" s="281">
        <f>上市银行不良率!T40</f>
        <v>4.8322133141720312E-2</v>
      </c>
      <c r="V41" s="281">
        <f>上市银行不良率!U40</f>
        <v>4.9721658959444803E-2</v>
      </c>
    </row>
    <row r="42" spans="2:22" x14ac:dyDescent="0.4">
      <c r="B42" s="279" t="str">
        <f>上市银行不良率!A41</f>
        <v>主要行业贷款投向小计</v>
      </c>
      <c r="C42" s="281" t="e">
        <f>上市银行不良率!B41</f>
        <v>#DIV/0!</v>
      </c>
      <c r="D42" s="281" t="e">
        <f>上市银行不良率!C41</f>
        <v>#DIV/0!</v>
      </c>
      <c r="E42" s="281" t="e">
        <f>上市银行不良率!D41</f>
        <v>#DIV/0!</v>
      </c>
      <c r="F42" s="281" t="e">
        <f>上市银行不良率!E41</f>
        <v>#DIV/0!</v>
      </c>
      <c r="G42" s="281" t="e">
        <f>上市银行不良率!F41</f>
        <v>#DIV/0!</v>
      </c>
      <c r="H42" s="281" t="e">
        <f>上市银行不良率!G41</f>
        <v>#DIV/0!</v>
      </c>
      <c r="I42" s="281" t="e">
        <f>上市银行不良率!H41</f>
        <v>#DIV/0!</v>
      </c>
      <c r="J42" s="281" t="e">
        <f>上市银行不良率!I41</f>
        <v>#DIV/0!</v>
      </c>
      <c r="K42" s="281" t="e">
        <f>上市银行不良率!J41</f>
        <v>#DIV/0!</v>
      </c>
      <c r="L42" s="281" t="e">
        <f>上市银行不良率!K41</f>
        <v>#DIV/0!</v>
      </c>
      <c r="M42" s="281" t="e">
        <f>上市银行不良率!L41</f>
        <v>#DIV/0!</v>
      </c>
      <c r="N42" s="281" t="e">
        <f>上市银行不良率!M41</f>
        <v>#DIV/0!</v>
      </c>
      <c r="O42" s="281">
        <f>上市银行不良率!N41</f>
        <v>0</v>
      </c>
      <c r="P42" s="281">
        <f>上市银行不良率!O41</f>
        <v>0</v>
      </c>
      <c r="Q42" s="281">
        <f>上市银行不良率!P41</f>
        <v>0</v>
      </c>
      <c r="R42" s="281">
        <f>上市银行不良率!Q41</f>
        <v>0</v>
      </c>
      <c r="S42" s="281">
        <f>上市银行不良率!R41</f>
        <v>0</v>
      </c>
      <c r="T42" s="281">
        <f>上市银行不良率!S41</f>
        <v>0</v>
      </c>
      <c r="U42" s="281">
        <f>上市银行不良率!T41</f>
        <v>0</v>
      </c>
      <c r="V42" s="281">
        <f>上市银行不良率!U41</f>
        <v>0</v>
      </c>
    </row>
    <row r="43" spans="2:22" x14ac:dyDescent="0.4">
      <c r="B43" s="285" t="str">
        <f>上市银行不良率!A42</f>
        <v>住宿和餐饮业</v>
      </c>
      <c r="C43" s="281" t="e">
        <f>上市银行不良率!B42</f>
        <v>#DIV/0!</v>
      </c>
      <c r="D43" s="281" t="e">
        <f>上市银行不良率!C42</f>
        <v>#DIV/0!</v>
      </c>
      <c r="E43" s="281">
        <f>上市银行不良率!D42</f>
        <v>2.3300000000000001E-2</v>
      </c>
      <c r="F43" s="281">
        <f>上市银行不良率!E42</f>
        <v>7.6E-3</v>
      </c>
      <c r="G43" s="281">
        <f>上市银行不良率!F42</f>
        <v>6.0000000000000001E-3</v>
      </c>
      <c r="H43" s="281">
        <f>上市银行不良率!G42</f>
        <v>2E-3</v>
      </c>
      <c r="I43" s="281">
        <f>上市银行不良率!H42</f>
        <v>4.0000000000000002E-4</v>
      </c>
      <c r="J43" s="281">
        <f>上市银行不良率!I42</f>
        <v>2.9999999999999997E-4</v>
      </c>
      <c r="K43" s="281">
        <f>上市银行不良率!J42</f>
        <v>1.3769307245805738E-2</v>
      </c>
      <c r="L43" s="281">
        <f>上市银行不良率!K42</f>
        <v>1.0865369799691833E-2</v>
      </c>
      <c r="M43" s="281">
        <f>上市银行不良率!L42</f>
        <v>1.4224688402806437E-2</v>
      </c>
      <c r="N43" s="281">
        <f>上市银行不良率!M42</f>
        <v>4.6446079154738367E-3</v>
      </c>
      <c r="O43" s="281">
        <f>上市银行不良率!N42</f>
        <v>4.729773869346734E-3</v>
      </c>
      <c r="P43" s="281">
        <f>上市银行不良率!O42</f>
        <v>7.2143159633260628E-3</v>
      </c>
      <c r="Q43" s="281">
        <f>上市银行不良率!P42</f>
        <v>7.9755113654494583E-3</v>
      </c>
      <c r="R43" s="281">
        <f>上市银行不良率!Q42</f>
        <v>1.2579879309778863E-2</v>
      </c>
      <c r="S43" s="281">
        <f>上市银行不良率!R42</f>
        <v>2.2102564877685797E-2</v>
      </c>
      <c r="T43" s="281">
        <f>上市银行不良率!S42</f>
        <v>1.7247919958829051E-2</v>
      </c>
      <c r="U43" s="281">
        <f>上市银行不良率!T42</f>
        <v>2.1097518738870561E-2</v>
      </c>
      <c r="V43" s="281">
        <f>上市银行不良率!U42</f>
        <v>2.4980152495044636E-2</v>
      </c>
    </row>
    <row r="44" spans="2:22" x14ac:dyDescent="0.4">
      <c r="B44" s="279" t="str">
        <f>上市银行不良率!A43</f>
        <v>租赁和商业服务</v>
      </c>
      <c r="C44" s="281">
        <f>上市银行不良率!B43</f>
        <v>1.5499348879670277E-2</v>
      </c>
      <c r="D44" s="281">
        <f>上市银行不良率!C43</f>
        <v>1.4661130934840391E-2</v>
      </c>
      <c r="E44" s="281">
        <f>上市银行不良率!D43</f>
        <v>1.5745078903784945E-2</v>
      </c>
      <c r="F44" s="281">
        <f>上市银行不良率!E43</f>
        <v>6.6223282918833858E-3</v>
      </c>
      <c r="G44" s="281">
        <f>上市银行不良率!F43</f>
        <v>8.1638918061780561E-3</v>
      </c>
      <c r="H44" s="281">
        <f>上市银行不良率!G43</f>
        <v>5.9952521788521592E-3</v>
      </c>
      <c r="I44" s="281">
        <f>上市银行不良率!H43</f>
        <v>6.3139150861982827E-3</v>
      </c>
      <c r="J44" s="281">
        <f>上市银行不良率!I43</f>
        <v>6.0919137518270694E-3</v>
      </c>
      <c r="K44" s="281">
        <f>上市银行不良率!J43</f>
        <v>6.6245924912849254E-3</v>
      </c>
      <c r="L44" s="281">
        <f>上市银行不良率!K43</f>
        <v>5.3369818157375012E-3</v>
      </c>
      <c r="M44" s="281">
        <f>上市银行不良率!L43</f>
        <v>3.9460393335453937E-3</v>
      </c>
      <c r="N44" s="281">
        <f>上市银行不良率!M43</f>
        <v>3.0582914073394116E-3</v>
      </c>
      <c r="O44" s="281">
        <f>上市银行不良率!N43</f>
        <v>2.3228039664538853E-3</v>
      </c>
      <c r="P44" s="281">
        <f>上市银行不良率!O43</f>
        <v>1.5379499749721705E-3</v>
      </c>
      <c r="Q44" s="281">
        <f>上市银行不良率!P43</f>
        <v>2.1279001065246167E-3</v>
      </c>
      <c r="R44" s="281">
        <f>上市银行不良率!Q43</f>
        <v>3.464302739601785E-3</v>
      </c>
      <c r="S44" s="281">
        <f>上市银行不良率!R43</f>
        <v>4.5227254581942473E-3</v>
      </c>
      <c r="T44" s="281">
        <f>上市银行不良率!S43</f>
        <v>4.3392866568564663E-3</v>
      </c>
      <c r="U44" s="281">
        <f>上市银行不良率!T43</f>
        <v>4.6477543193904668E-3</v>
      </c>
      <c r="V44" s="281">
        <f>上市银行不良率!U43</f>
        <v>4.4888910066562399E-3</v>
      </c>
    </row>
    <row r="45" spans="2:22" x14ac:dyDescent="0.4">
      <c r="B45" s="279" t="str">
        <f>上市银行不良率!A44</f>
        <v>(空白)</v>
      </c>
      <c r="C45" s="281" t="e">
        <f>上市银行不良率!B44</f>
        <v>#DIV/0!</v>
      </c>
      <c r="D45" s="281" t="e">
        <f>上市银行不良率!C44</f>
        <v>#DIV/0!</v>
      </c>
      <c r="E45" s="281" t="e">
        <f>上市银行不良率!D44</f>
        <v>#DIV/0!</v>
      </c>
      <c r="F45" s="281" t="e">
        <f>上市银行不良率!E44</f>
        <v>#DIV/0!</v>
      </c>
      <c r="G45" s="281" t="e">
        <f>上市银行不良率!F44</f>
        <v>#DIV/0!</v>
      </c>
      <c r="H45" s="281" t="e">
        <f>上市银行不良率!G44</f>
        <v>#DIV/0!</v>
      </c>
      <c r="I45" s="281" t="e">
        <f>上市银行不良率!H44</f>
        <v>#DIV/0!</v>
      </c>
      <c r="J45" s="281" t="e">
        <f>上市银行不良率!I44</f>
        <v>#DIV/0!</v>
      </c>
      <c r="K45" s="281" t="e">
        <f>上市银行不良率!J44</f>
        <v>#DIV/0!</v>
      </c>
      <c r="L45" s="281" t="e">
        <f>上市银行不良率!K44</f>
        <v>#DIV/0!</v>
      </c>
      <c r="M45" s="281" t="e">
        <f>上市银行不良率!L44</f>
        <v>#DIV/0!</v>
      </c>
      <c r="N45" s="281" t="e">
        <f>上市银行不良率!M44</f>
        <v>#DIV/0!</v>
      </c>
      <c r="O45" s="281" t="e">
        <f>上市银行不良率!N44</f>
        <v>#DIV/0!</v>
      </c>
      <c r="P45" s="281" t="e">
        <f>上市银行不良率!O44</f>
        <v>#DIV/0!</v>
      </c>
      <c r="Q45" s="281" t="e">
        <f>上市银行不良率!P44</f>
        <v>#DIV/0!</v>
      </c>
      <c r="R45" s="281" t="e">
        <f>上市银行不良率!Q44</f>
        <v>#DIV/0!</v>
      </c>
      <c r="S45" s="281" t="e">
        <f>上市银行不良率!R44</f>
        <v>#DIV/0!</v>
      </c>
      <c r="T45" s="281" t="e">
        <f>上市银行不良率!S44</f>
        <v>#DIV/0!</v>
      </c>
      <c r="U45" s="281" t="e">
        <f>上市银行不良率!T44</f>
        <v>#DIV/0!</v>
      </c>
      <c r="V45" s="281" t="e">
        <f>上市银行不良率!U44</f>
        <v>#DIV/0!</v>
      </c>
    </row>
    <row r="49" spans="2:22" x14ac:dyDescent="0.4">
      <c r="B49" s="279" t="s">
        <v>417</v>
      </c>
    </row>
    <row r="50" spans="2:22" x14ac:dyDescent="0.4">
      <c r="B50" s="280" t="str">
        <f>股份行不良率!A4</f>
        <v>行标签</v>
      </c>
      <c r="C50" s="280">
        <f>股份行不良率!B4</f>
        <v>39447</v>
      </c>
      <c r="D50" s="280">
        <f>股份行不良率!C4</f>
        <v>39629</v>
      </c>
      <c r="E50" s="280">
        <f>股份行不良率!D4</f>
        <v>39813</v>
      </c>
      <c r="F50" s="280">
        <f>股份行不良率!E4</f>
        <v>39994</v>
      </c>
      <c r="G50" s="280">
        <f>股份行不良率!F4</f>
        <v>40178</v>
      </c>
      <c r="H50" s="280">
        <f>股份行不良率!G4</f>
        <v>40359</v>
      </c>
      <c r="I50" s="280">
        <f>股份行不良率!H4</f>
        <v>40543</v>
      </c>
      <c r="J50" s="280">
        <f>股份行不良率!I4</f>
        <v>40724</v>
      </c>
      <c r="K50" s="280">
        <f>股份行不良率!J4</f>
        <v>40908</v>
      </c>
      <c r="L50" s="280">
        <f>股份行不良率!K4</f>
        <v>41090</v>
      </c>
      <c r="M50" s="280">
        <f>股份行不良率!L4</f>
        <v>41274</v>
      </c>
      <c r="N50" s="280">
        <f>股份行不良率!M4</f>
        <v>41455</v>
      </c>
      <c r="O50" s="280">
        <f>股份行不良率!N4</f>
        <v>41639</v>
      </c>
      <c r="P50" s="280">
        <f>股份行不良率!O4</f>
        <v>41820</v>
      </c>
      <c r="Q50" s="280">
        <f>股份行不良率!P4</f>
        <v>42004</v>
      </c>
      <c r="R50" s="280">
        <f>股份行不良率!Q4</f>
        <v>42185</v>
      </c>
      <c r="S50" s="280">
        <f>股份行不良率!R4</f>
        <v>42369</v>
      </c>
      <c r="T50" s="280">
        <f>股份行不良率!S4</f>
        <v>42551</v>
      </c>
      <c r="U50" s="280">
        <f>股份行不良率!T4</f>
        <v>42735</v>
      </c>
      <c r="V50" s="280">
        <f>股份行不良率!U4</f>
        <v>42916</v>
      </c>
    </row>
    <row r="51" spans="2:22" x14ac:dyDescent="0.4">
      <c r="B51" s="286" t="str">
        <f>股份行不良率!A5</f>
        <v>采矿业</v>
      </c>
      <c r="C51" s="282">
        <f>股份行不良率!B5</f>
        <v>5.9470137288305438E-3</v>
      </c>
      <c r="D51" s="282">
        <f>股份行不良率!C5</f>
        <v>5.1235117082128511E-3</v>
      </c>
      <c r="E51" s="282">
        <f>股份行不良率!D5</f>
        <v>1.539710677652619E-3</v>
      </c>
      <c r="F51" s="282">
        <f>股份行不良率!E5</f>
        <v>1.4124311786961954E-3</v>
      </c>
      <c r="G51" s="282">
        <f>股份行不良率!F5</f>
        <v>1.4135638946999925E-3</v>
      </c>
      <c r="H51" s="282">
        <f>股份行不良率!G5</f>
        <v>1.1714227786999607E-3</v>
      </c>
      <c r="I51" s="282">
        <f>股份行不良率!H5</f>
        <v>8.8277570385176412E-4</v>
      </c>
      <c r="J51" s="282">
        <f>股份行不良率!I5</f>
        <v>1.5190832954716329E-4</v>
      </c>
      <c r="K51" s="282">
        <f>股份行不良率!J5</f>
        <v>3.7518316851199723E-4</v>
      </c>
      <c r="L51" s="282">
        <f>股份行不良率!K5</f>
        <v>1.7712948262374383E-4</v>
      </c>
      <c r="M51" s="282">
        <f>股份行不良率!L5</f>
        <v>1.0866808800014702E-3</v>
      </c>
      <c r="N51" s="282">
        <f>股份行不良率!M5</f>
        <v>1.164961689790847E-3</v>
      </c>
      <c r="O51" s="282">
        <f>股份行不良率!N5</f>
        <v>1.7354416785442008E-3</v>
      </c>
      <c r="P51" s="282">
        <f>股份行不良率!O5</f>
        <v>4.6241455639895899E-3</v>
      </c>
      <c r="Q51" s="282">
        <f>股份行不良率!P5</f>
        <v>9.0466266657165256E-3</v>
      </c>
      <c r="R51" s="282">
        <f>股份行不良率!Q5</f>
        <v>1.4528096081645602E-2</v>
      </c>
      <c r="S51" s="282">
        <f>股份行不良率!R5</f>
        <v>2.2475414618701565E-2</v>
      </c>
      <c r="T51" s="282">
        <f>股份行不良率!S5</f>
        <v>3.5459746262120735E-2</v>
      </c>
      <c r="U51" s="282">
        <f>股份行不良率!T5</f>
        <v>4.4235933763146967E-2</v>
      </c>
      <c r="V51" s="282">
        <f>股份行不良率!U5</f>
        <v>4.3076959761052171E-2</v>
      </c>
    </row>
    <row r="52" spans="2:22" x14ac:dyDescent="0.4">
      <c r="B52" s="280" t="str">
        <f>股份行不良率!A6</f>
        <v>贷款和垫款总额</v>
      </c>
      <c r="C52" s="282">
        <f>股份行不良率!B6</f>
        <v>2.2679032567662679E-2</v>
      </c>
      <c r="D52" s="282">
        <f>股份行不良率!C6</f>
        <v>1.9472368477235429E-2</v>
      </c>
      <c r="E52" s="282">
        <f>股份行不良率!D6</f>
        <v>1.1355843743844561E-2</v>
      </c>
      <c r="F52" s="282">
        <f>股份行不良率!E6</f>
        <v>8.9696329610311296E-3</v>
      </c>
      <c r="G52" s="282">
        <f>股份行不良率!F6</f>
        <v>8.1022326390451718E-3</v>
      </c>
      <c r="H52" s="282">
        <f>股份行不良率!G6</f>
        <v>6.7226031264766605E-3</v>
      </c>
      <c r="I52" s="282">
        <f>股份行不良率!H6</f>
        <v>6.0454337370545617E-3</v>
      </c>
      <c r="J52" s="282">
        <f>股份行不良率!I6</f>
        <v>5.243815998307982E-3</v>
      </c>
      <c r="K52" s="282">
        <f>股份行不良率!J6</f>
        <v>5.5961337994550374E-3</v>
      </c>
      <c r="L52" s="282">
        <f>股份行不良率!K6</f>
        <v>6.0574464417203445E-3</v>
      </c>
      <c r="M52" s="282">
        <f>股份行不良率!L6</f>
        <v>6.7696773410156124E-3</v>
      </c>
      <c r="N52" s="282">
        <f>股份行不良率!M6</f>
        <v>7.767335207902161E-3</v>
      </c>
      <c r="O52" s="282">
        <f>股份行不良率!N6</f>
        <v>8.6130362694000016E-3</v>
      </c>
      <c r="P52" s="282">
        <f>股份行不良率!O6</f>
        <v>1.0179762136565634E-2</v>
      </c>
      <c r="Q52" s="282">
        <f>股份行不良率!P6</f>
        <v>1.1562860000574441E-2</v>
      </c>
      <c r="R52" s="282">
        <f>股份行不良率!Q6</f>
        <v>1.3757256822541402E-2</v>
      </c>
      <c r="S52" s="282">
        <f>股份行不良率!R6</f>
        <v>1.5772115374206301E-2</v>
      </c>
      <c r="T52" s="282">
        <f>股份行不良率!S6</f>
        <v>1.6465142296242824E-2</v>
      </c>
      <c r="U52" s="282">
        <f>股份行不良率!T6</f>
        <v>1.7942523470915447E-2</v>
      </c>
      <c r="V52" s="282">
        <f>股份行不良率!U6</f>
        <v>1.788515259298188E-2</v>
      </c>
    </row>
    <row r="53" spans="2:22" x14ac:dyDescent="0.4">
      <c r="B53" s="286" t="str">
        <f>股份行不良率!A7</f>
        <v>电力、热力、燃气及水生产和供应业</v>
      </c>
      <c r="C53" s="282">
        <f>股份行不良率!B7</f>
        <v>1.0054767393267819E-2</v>
      </c>
      <c r="D53" s="282">
        <f>股份行不良率!C7</f>
        <v>9.4138103306505867E-3</v>
      </c>
      <c r="E53" s="282">
        <f>股份行不良率!D7</f>
        <v>5.9777786288966496E-3</v>
      </c>
      <c r="F53" s="282">
        <f>股份行不良率!E7</f>
        <v>4.4172639261307114E-3</v>
      </c>
      <c r="G53" s="282">
        <f>股份行不良率!F7</f>
        <v>4.5495408060184529E-3</v>
      </c>
      <c r="H53" s="282">
        <f>股份行不良率!G7</f>
        <v>4.5534435359600479E-3</v>
      </c>
      <c r="I53" s="282">
        <f>股份行不良率!H7</f>
        <v>3.8436496673108678E-3</v>
      </c>
      <c r="J53" s="282">
        <f>股份行不良率!I7</f>
        <v>3.5041291284040382E-3</v>
      </c>
      <c r="K53" s="282">
        <f>股份行不良率!J7</f>
        <v>3.1274806325039574E-3</v>
      </c>
      <c r="L53" s="282">
        <f>股份行不良率!K7</f>
        <v>2.9118996906358149E-3</v>
      </c>
      <c r="M53" s="282">
        <f>股份行不良率!L7</f>
        <v>2.7753773779402116E-3</v>
      </c>
      <c r="N53" s="282">
        <f>股份行不良率!M7</f>
        <v>1.925246268475203E-3</v>
      </c>
      <c r="O53" s="282">
        <f>股份行不良率!N7</f>
        <v>1.4342187221372084E-3</v>
      </c>
      <c r="P53" s="282">
        <f>股份行不良率!O7</f>
        <v>6.405760162234615E-4</v>
      </c>
      <c r="Q53" s="282">
        <f>股份行不良率!P7</f>
        <v>6.3341164756549587E-4</v>
      </c>
      <c r="R53" s="282">
        <f>股份行不良率!Q7</f>
        <v>8.5793814034160155E-4</v>
      </c>
      <c r="S53" s="282">
        <f>股份行不良率!R7</f>
        <v>1.1808220697474513E-3</v>
      </c>
      <c r="T53" s="282">
        <f>股份行不良率!S7</f>
        <v>4.0710351939423402E-3</v>
      </c>
      <c r="U53" s="282">
        <f>股份行不良率!T7</f>
        <v>5.9286450780502483E-3</v>
      </c>
      <c r="V53" s="282">
        <f>股份行不良率!U7</f>
        <v>7.0509577245388057E-3</v>
      </c>
    </row>
    <row r="54" spans="2:22" x14ac:dyDescent="0.4">
      <c r="B54" s="280" t="str">
        <f>股份行不良率!A8</f>
        <v>房地产业</v>
      </c>
      <c r="C54" s="282">
        <f>股份行不良率!B8</f>
        <v>3.8175705322314624E-2</v>
      </c>
      <c r="D54" s="282">
        <f>股份行不良率!C8</f>
        <v>3.2130785389068807E-2</v>
      </c>
      <c r="E54" s="282">
        <f>股份行不良率!D8</f>
        <v>1.4996495965231465E-2</v>
      </c>
      <c r="F54" s="282">
        <f>股份行不良率!E8</f>
        <v>1.1530782782795202E-2</v>
      </c>
      <c r="G54" s="282">
        <f>股份行不良率!F8</f>
        <v>9.9764827665210533E-3</v>
      </c>
      <c r="H54" s="282">
        <f>股份行不良率!G8</f>
        <v>7.9709944357669038E-3</v>
      </c>
      <c r="I54" s="282">
        <f>股份行不良率!H8</f>
        <v>7.2582327167437346E-3</v>
      </c>
      <c r="J54" s="282">
        <f>股份行不良率!I8</f>
        <v>5.2177387851216018E-3</v>
      </c>
      <c r="K54" s="282">
        <f>股份行不良率!J8</f>
        <v>4.6632951137564422E-3</v>
      </c>
      <c r="L54" s="282">
        <f>股份行不良率!K8</f>
        <v>3.6970913835420432E-3</v>
      </c>
      <c r="M54" s="282">
        <f>股份行不良率!L8</f>
        <v>2.9000626049267941E-3</v>
      </c>
      <c r="N54" s="282">
        <f>股份行不良率!M8</f>
        <v>1.8690822830882588E-3</v>
      </c>
      <c r="O54" s="282">
        <f>股份行不良率!N8</f>
        <v>1.7620699078357736E-3</v>
      </c>
      <c r="P54" s="282">
        <f>股份行不良率!O8</f>
        <v>2.4170608660705702E-3</v>
      </c>
      <c r="Q54" s="282">
        <f>股份行不良率!P8</f>
        <v>1.7939006978714138E-3</v>
      </c>
      <c r="R54" s="282">
        <f>股份行不良率!Q8</f>
        <v>1.6858054018004018E-3</v>
      </c>
      <c r="S54" s="282">
        <f>股份行不良率!R8</f>
        <v>2.6179065721500384E-3</v>
      </c>
      <c r="T54" s="282">
        <f>股份行不良率!S8</f>
        <v>1.7712405957305659E-3</v>
      </c>
      <c r="U54" s="282">
        <f>股份行不良率!T8</f>
        <v>3.3206607021980051E-3</v>
      </c>
      <c r="V54" s="282">
        <f>股份行不良率!U8</f>
        <v>4.1484197744630262E-3</v>
      </c>
    </row>
    <row r="55" spans="2:22" x14ac:dyDescent="0.4">
      <c r="B55" s="280" t="str">
        <f>股份行不良率!A9</f>
        <v>个人贷款</v>
      </c>
      <c r="C55" s="282">
        <f>股份行不良率!B9</f>
        <v>4.5999999999999999E-3</v>
      </c>
      <c r="D55" s="282">
        <f>股份行不良率!C9</f>
        <v>5.8999999999999999E-3</v>
      </c>
      <c r="E55" s="282">
        <f>股份行不良率!D9</f>
        <v>4.9587544204313851E-3</v>
      </c>
      <c r="F55" s="282">
        <f>股份行不良率!E9</f>
        <v>5.1813749072102244E-3</v>
      </c>
      <c r="G55" s="282">
        <f>股份行不良率!F9</f>
        <v>4.137539571440447E-3</v>
      </c>
      <c r="H55" s="282">
        <f>股份行不良率!G9</f>
        <v>3.3573326476313567E-3</v>
      </c>
      <c r="I55" s="282">
        <f>股份行不良率!H9</f>
        <v>2.9983609742986325E-3</v>
      </c>
      <c r="J55" s="282">
        <f>股份行不良率!I9</f>
        <v>2.8351297547436734E-3</v>
      </c>
      <c r="K55" s="282">
        <f>股份行不良率!J9</f>
        <v>3.7648167118961486E-3</v>
      </c>
      <c r="L55" s="282">
        <f>股份行不良率!K9</f>
        <v>4.7956793966240797E-3</v>
      </c>
      <c r="M55" s="282">
        <f>股份行不良率!L9</f>
        <v>4.4921201442560243E-3</v>
      </c>
      <c r="N55" s="282">
        <f>股份行不良率!M9</f>
        <v>5.8089387495548371E-3</v>
      </c>
      <c r="O55" s="282">
        <f>股份行不良率!N9</f>
        <v>6.1999039185753465E-3</v>
      </c>
      <c r="P55" s="282">
        <f>股份行不良率!O9</f>
        <v>7.8560278760908611E-3</v>
      </c>
      <c r="Q55" s="282">
        <f>股份行不良率!P9</f>
        <v>9.232679029673627E-3</v>
      </c>
      <c r="R55" s="282">
        <f>股份行不良率!Q9</f>
        <v>1.1902527731821757E-2</v>
      </c>
      <c r="S55" s="282">
        <f>股份行不良率!R9</f>
        <v>1.3133724898951545E-2</v>
      </c>
      <c r="T55" s="282">
        <f>股份行不良率!S9</f>
        <v>1.3753571670551547E-2</v>
      </c>
      <c r="U55" s="282">
        <f>股份行不良率!T9</f>
        <v>1.265307694572527E-2</v>
      </c>
      <c r="V55" s="282">
        <f>股份行不良率!U9</f>
        <v>1.1958706434672119E-2</v>
      </c>
    </row>
    <row r="56" spans="2:22" x14ac:dyDescent="0.4">
      <c r="B56" s="280" t="str">
        <f>股份行不良率!A10</f>
        <v>公共管理、社会保障和社会组织</v>
      </c>
      <c r="C56" s="282">
        <f>股份行不良率!B10</f>
        <v>1.598819333415324E-3</v>
      </c>
      <c r="D56" s="282">
        <f>股份行不良率!C10</f>
        <v>8.7455057817510445E-4</v>
      </c>
      <c r="E56" s="282">
        <f>股份行不良率!D10</f>
        <v>0</v>
      </c>
      <c r="F56" s="282">
        <f>股份行不良率!E10</f>
        <v>0</v>
      </c>
      <c r="G56" s="282">
        <f>股份行不良率!F10</f>
        <v>0</v>
      </c>
      <c r="H56" s="282">
        <f>股份行不良率!G10</f>
        <v>0</v>
      </c>
      <c r="I56" s="282">
        <f>股份行不良率!H10</f>
        <v>0</v>
      </c>
      <c r="J56" s="282">
        <f>股份行不良率!I10</f>
        <v>0</v>
      </c>
      <c r="K56" s="282">
        <f>股份行不良率!J10</f>
        <v>7.0378412407291844E-4</v>
      </c>
      <c r="L56" s="282">
        <f>股份行不良率!K10</f>
        <v>7.0010697375260051E-4</v>
      </c>
      <c r="M56" s="282">
        <f>股份行不良率!L10</f>
        <v>3.9168467932630235E-4</v>
      </c>
      <c r="N56" s="282">
        <f>股份行不良率!M10</f>
        <v>0</v>
      </c>
      <c r="O56" s="282">
        <f>股份行不良率!N10</f>
        <v>3.3646016984509373E-4</v>
      </c>
      <c r="P56" s="282">
        <f>股份行不良率!O10</f>
        <v>2.8636493802244558E-4</v>
      </c>
      <c r="Q56" s="282">
        <f>股份行不良率!P10</f>
        <v>1.5188719844062476E-4</v>
      </c>
      <c r="R56" s="282">
        <f>股份行不良率!Q10</f>
        <v>1.5767670541691156E-4</v>
      </c>
      <c r="S56" s="282">
        <f>股份行不良率!R10</f>
        <v>1.2379148562161895E-4</v>
      </c>
      <c r="T56" s="282">
        <f>股份行不良率!S10</f>
        <v>1.3611924045463827E-4</v>
      </c>
      <c r="U56" s="282">
        <f>股份行不良率!T10</f>
        <v>1.5606467320057431E-4</v>
      </c>
      <c r="V56" s="282">
        <f>股份行不良率!U10</f>
        <v>1.8013149599207422E-4</v>
      </c>
    </row>
    <row r="57" spans="2:22" x14ac:dyDescent="0.4">
      <c r="B57" s="286" t="str">
        <f>股份行不良率!A11</f>
        <v>公司贷款</v>
      </c>
      <c r="C57" s="282">
        <f>股份行不良率!B11</f>
        <v>2.1499999999999998E-2</v>
      </c>
      <c r="D57" s="282">
        <f>股份行不良率!C11</f>
        <v>1.6399999999999998E-2</v>
      </c>
      <c r="E57" s="282">
        <f>股份行不良率!D11</f>
        <v>1.5708664454903171E-2</v>
      </c>
      <c r="F57" s="282">
        <f>股份行不良率!E11</f>
        <v>1.2874197573746029E-2</v>
      </c>
      <c r="G57" s="282">
        <f>股份行不良率!F11</f>
        <v>1.1418656507878574E-2</v>
      </c>
      <c r="H57" s="282">
        <f>股份行不良率!G11</f>
        <v>8.8755395002097122E-3</v>
      </c>
      <c r="I57" s="282">
        <f>股份行不良率!H11</f>
        <v>9.2083421882448897E-3</v>
      </c>
      <c r="J57" s="282">
        <f>股份行不良率!I11</f>
        <v>8.1457294707373631E-3</v>
      </c>
      <c r="K57" s="282">
        <f>股份行不良率!J11</f>
        <v>7.439330973269714E-3</v>
      </c>
      <c r="L57" s="282">
        <f>股份行不良率!K11</f>
        <v>6.7786179568355342E-3</v>
      </c>
      <c r="M57" s="282">
        <f>股份行不良率!L11</f>
        <v>7.2898423627971694E-3</v>
      </c>
      <c r="N57" s="282">
        <f>股份行不良率!M11</f>
        <v>8.2235272957607696E-3</v>
      </c>
      <c r="O57" s="282">
        <f>股份行不良率!N11</f>
        <v>1.0016518203965877E-2</v>
      </c>
      <c r="P57" s="282">
        <f>股份行不良率!O11</f>
        <v>1.1822842412302888E-2</v>
      </c>
      <c r="Q57" s="282">
        <f>股份行不良率!P11</f>
        <v>1.3945359212583939E-2</v>
      </c>
      <c r="R57" s="282">
        <f>股份行不良率!Q11</f>
        <v>2.0115776117029301E-2</v>
      </c>
      <c r="S57" s="282">
        <f>股份行不良率!R11</f>
        <v>2.2770714366249493E-2</v>
      </c>
      <c r="T57" s="282">
        <f>股份行不良率!S11</f>
        <v>2.7809379175632819E-2</v>
      </c>
      <c r="U57" s="282">
        <f>股份行不良率!T11</f>
        <v>2.9184141149134733E-2</v>
      </c>
      <c r="V57" s="282">
        <f>股份行不良率!U11</f>
        <v>2.7119545822424929E-2</v>
      </c>
    </row>
    <row r="58" spans="2:22" x14ac:dyDescent="0.4">
      <c r="B58" s="280" t="str">
        <f>股份行不良率!A12</f>
        <v>建筑业</v>
      </c>
      <c r="C58" s="282">
        <f>股份行不良率!B12</f>
        <v>2.3880332783278328E-2</v>
      </c>
      <c r="D58" s="282">
        <f>股份行不良率!C12</f>
        <v>1.723546090919293E-2</v>
      </c>
      <c r="E58" s="282">
        <f>股份行不良率!D12</f>
        <v>2.4132884017093914E-3</v>
      </c>
      <c r="F58" s="282">
        <f>股份行不良率!E12</f>
        <v>3.1222849105856992E-3</v>
      </c>
      <c r="G58" s="282">
        <f>股份行不良率!F12</f>
        <v>3.9565666809681299E-3</v>
      </c>
      <c r="H58" s="282">
        <f>股份行不良率!G12</f>
        <v>2.5083645810472103E-3</v>
      </c>
      <c r="I58" s="282">
        <f>股份行不良率!H12</f>
        <v>3.0700150182527571E-3</v>
      </c>
      <c r="J58" s="282">
        <f>股份行不良率!I12</f>
        <v>2.6676410346313986E-3</v>
      </c>
      <c r="K58" s="282">
        <f>股份行不良率!J12</f>
        <v>3.1950364813481103E-3</v>
      </c>
      <c r="L58" s="282">
        <f>股份行不良率!K12</f>
        <v>3.0500300088641291E-3</v>
      </c>
      <c r="M58" s="282">
        <f>股份行不良率!L12</f>
        <v>3.4098665349292989E-3</v>
      </c>
      <c r="N58" s="282">
        <f>股份行不良率!M12</f>
        <v>2.7097577219092222E-3</v>
      </c>
      <c r="O58" s="282">
        <f>股份行不良率!N12</f>
        <v>3.1788381652398823E-3</v>
      </c>
      <c r="P58" s="282">
        <f>股份行不良率!O12</f>
        <v>3.6613729400035186E-3</v>
      </c>
      <c r="Q58" s="282">
        <f>股份行不良率!P12</f>
        <v>4.2309949496263325E-3</v>
      </c>
      <c r="R58" s="282">
        <f>股份行不良率!Q12</f>
        <v>6.3160779584395619E-3</v>
      </c>
      <c r="S58" s="282">
        <f>股份行不良率!R12</f>
        <v>1.0356764676835783E-2</v>
      </c>
      <c r="T58" s="282">
        <f>股份行不良率!S12</f>
        <v>1.0129956687256463E-2</v>
      </c>
      <c r="U58" s="282">
        <f>股份行不良率!T12</f>
        <v>1.3324624094108492E-2</v>
      </c>
      <c r="V58" s="282">
        <f>股份行不良率!U12</f>
        <v>1.5364275217553245E-2</v>
      </c>
    </row>
    <row r="59" spans="2:22" x14ac:dyDescent="0.4">
      <c r="B59" s="280" t="str">
        <f>股份行不良率!A13</f>
        <v>交通运输、仓储和邮政业</v>
      </c>
      <c r="C59" s="282">
        <f>股份行不良率!B13</f>
        <v>1.1980355944741687E-2</v>
      </c>
      <c r="D59" s="282">
        <f>股份行不良率!C13</f>
        <v>8.8931005727016926E-3</v>
      </c>
      <c r="E59" s="282">
        <f>股份行不良率!D13</f>
        <v>6.6170430815510545E-3</v>
      </c>
      <c r="F59" s="282">
        <f>股份行不良率!E13</f>
        <v>2.9829031782829438E-3</v>
      </c>
      <c r="G59" s="282">
        <f>股份行不良率!F13</f>
        <v>2.4147364988366025E-3</v>
      </c>
      <c r="H59" s="282">
        <f>股份行不良率!G13</f>
        <v>1.9145547199803568E-3</v>
      </c>
      <c r="I59" s="282">
        <f>股份行不良率!H13</f>
        <v>2.509260403201936E-3</v>
      </c>
      <c r="J59" s="282">
        <f>股份行不良率!I13</f>
        <v>3.5058242817601576E-3</v>
      </c>
      <c r="K59" s="282">
        <f>股份行不良率!J13</f>
        <v>5.5254390949396621E-3</v>
      </c>
      <c r="L59" s="282">
        <f>股份行不良率!K13</f>
        <v>4.6745120444497993E-3</v>
      </c>
      <c r="M59" s="282">
        <f>股份行不良率!L13</f>
        <v>2.8175651992559231E-3</v>
      </c>
      <c r="N59" s="282">
        <f>股份行不良率!M13</f>
        <v>2.7865711768464913E-3</v>
      </c>
      <c r="O59" s="282">
        <f>股份行不良率!N13</f>
        <v>5.102698093801792E-3</v>
      </c>
      <c r="P59" s="282">
        <f>股份行不良率!O13</f>
        <v>4.5597473317360053E-3</v>
      </c>
      <c r="Q59" s="282">
        <f>股份行不良率!P13</f>
        <v>2.6353718935990945E-3</v>
      </c>
      <c r="R59" s="282">
        <f>股份行不良率!Q13</f>
        <v>5.7922137904027667E-3</v>
      </c>
      <c r="S59" s="282">
        <f>股份行不良率!R13</f>
        <v>4.9956073037660332E-3</v>
      </c>
      <c r="T59" s="282">
        <f>股份行不良率!S13</f>
        <v>5.4809960576988814E-3</v>
      </c>
      <c r="U59" s="282">
        <f>股份行不良率!T13</f>
        <v>6.9153188779210364E-3</v>
      </c>
      <c r="V59" s="282">
        <f>股份行不良率!U13</f>
        <v>6.4517272100424556E-3</v>
      </c>
    </row>
    <row r="60" spans="2:22" x14ac:dyDescent="0.4">
      <c r="B60" s="280" t="str">
        <f>股份行不良率!A14</f>
        <v>教育</v>
      </c>
      <c r="C60" s="282" t="e">
        <f>股份行不良率!B14</f>
        <v>#DIV/0!</v>
      </c>
      <c r="D60" s="282" t="e">
        <f>股份行不良率!C14</f>
        <v>#DIV/0!</v>
      </c>
      <c r="E60" s="282">
        <f>股份行不良率!D14</f>
        <v>1.3660284373097861E-3</v>
      </c>
      <c r="F60" s="282">
        <f>股份行不良率!E14</f>
        <v>2.0814206892494618E-3</v>
      </c>
      <c r="G60" s="282">
        <f>股份行不良率!F14</f>
        <v>1.7434748184493177E-3</v>
      </c>
      <c r="H60" s="282">
        <f>股份行不良率!G14</f>
        <v>3.2115078728869539E-3</v>
      </c>
      <c r="I60" s="282">
        <f>股份行不良率!H14</f>
        <v>1.7035908274268428E-3</v>
      </c>
      <c r="J60" s="282">
        <f>股份行不良率!I14</f>
        <v>6.1321875222784322E-3</v>
      </c>
      <c r="K60" s="282">
        <f>股份行不良率!J14</f>
        <v>5.3873998356945294E-3</v>
      </c>
      <c r="L60" s="282">
        <f>股份行不良率!K14</f>
        <v>6.7536006807520973E-3</v>
      </c>
      <c r="M60" s="282">
        <f>股份行不良率!L14</f>
        <v>7.7123772102161104E-3</v>
      </c>
      <c r="N60" s="282">
        <f>股份行不良率!M14</f>
        <v>7.5409998293806523E-3</v>
      </c>
      <c r="O60" s="282">
        <f>股份行不良率!N14</f>
        <v>9.7547766006448634E-3</v>
      </c>
      <c r="P60" s="282">
        <f>股份行不良率!O14</f>
        <v>2.4697104677060132E-3</v>
      </c>
      <c r="Q60" s="282">
        <f>股份行不良率!P14</f>
        <v>2.9869680649321096E-3</v>
      </c>
      <c r="R60" s="282">
        <f>股份行不良率!Q14</f>
        <v>1.2868669702943377E-3</v>
      </c>
      <c r="S60" s="282">
        <f>股份行不良率!R14</f>
        <v>1.1003716409376787E-3</v>
      </c>
      <c r="T60" s="282">
        <f>股份行不良率!S14</f>
        <v>1.2985961885342329E-3</v>
      </c>
      <c r="U60" s="282">
        <f>股份行不良率!T14</f>
        <v>1.2562869822485207E-3</v>
      </c>
      <c r="V60" s="282">
        <f>股份行不良率!U14</f>
        <v>5.2524189441520961E-4</v>
      </c>
    </row>
    <row r="61" spans="2:22" x14ac:dyDescent="0.4">
      <c r="B61" s="280" t="str">
        <f>股份行不良率!A15</f>
        <v>金融业</v>
      </c>
      <c r="C61" s="282">
        <f>股份行不良率!B15</f>
        <v>2.6305745574117027E-2</v>
      </c>
      <c r="D61" s="282">
        <f>股份行不良率!C15</f>
        <v>2.269723464823099E-2</v>
      </c>
      <c r="E61" s="282">
        <f>股份行不良率!D15</f>
        <v>2.088244917709248E-2</v>
      </c>
      <c r="F61" s="282">
        <f>股份行不良率!E15</f>
        <v>1.8095119995776138E-2</v>
      </c>
      <c r="G61" s="282">
        <f>股份行不良率!F15</f>
        <v>1.8968827388980921E-2</v>
      </c>
      <c r="H61" s="282">
        <f>股份行不良率!G15</f>
        <v>1.8600008820677975E-2</v>
      </c>
      <c r="I61" s="282">
        <f>股份行不良率!H15</f>
        <v>1.5406803143322656E-2</v>
      </c>
      <c r="J61" s="282">
        <f>股份行不良率!I15</f>
        <v>1.2058059886489661E-2</v>
      </c>
      <c r="K61" s="282">
        <f>股份行不良率!J15</f>
        <v>7.4334542583952739E-3</v>
      </c>
      <c r="L61" s="282">
        <f>股份行不良率!K15</f>
        <v>5.003716698484771E-3</v>
      </c>
      <c r="M61" s="282">
        <f>股份行不良率!L15</f>
        <v>2.4209755383037933E-4</v>
      </c>
      <c r="N61" s="282">
        <f>股份行不良率!M15</f>
        <v>4.0000000000000001E-3</v>
      </c>
      <c r="O61" s="282">
        <f>股份行不良率!N15</f>
        <v>1.1435881277963326E-3</v>
      </c>
      <c r="P61" s="282">
        <f>股份行不良率!O15</f>
        <v>2.1171621657018625E-3</v>
      </c>
      <c r="Q61" s="282">
        <f>股份行不良率!P15</f>
        <v>9.713980561785753E-4</v>
      </c>
      <c r="R61" s="282">
        <f>股份行不良率!Q15</f>
        <v>1.1511974056211539E-3</v>
      </c>
      <c r="S61" s="282">
        <f>股份行不良率!R15</f>
        <v>1.2073591589532625E-3</v>
      </c>
      <c r="T61" s="282">
        <f>股份行不良率!S15</f>
        <v>6.4989371697909764E-4</v>
      </c>
      <c r="U61" s="282">
        <f>股份行不良率!T15</f>
        <v>4.5988124744654766E-4</v>
      </c>
      <c r="V61" s="282">
        <f>股份行不良率!U15</f>
        <v>3.0357731204592542E-4</v>
      </c>
    </row>
    <row r="62" spans="2:22" x14ac:dyDescent="0.4">
      <c r="B62" s="280" t="str">
        <f>股份行不良率!A16</f>
        <v>居民服务、修理和其他服务业</v>
      </c>
      <c r="C62" s="282" t="e">
        <f>股份行不良率!B16</f>
        <v>#DIV/0!</v>
      </c>
      <c r="D62" s="282" t="e">
        <f>股份行不良率!C16</f>
        <v>#DIV/0!</v>
      </c>
      <c r="E62" s="282">
        <f>股份行不良率!D16</f>
        <v>9.7284158066416517E-3</v>
      </c>
      <c r="F62" s="282">
        <f>股份行不良率!E16</f>
        <v>5.1927335696554484E-3</v>
      </c>
      <c r="G62" s="282">
        <f>股份行不良率!F16</f>
        <v>3.9667651102925847E-3</v>
      </c>
      <c r="H62" s="282">
        <f>股份行不良率!G16</f>
        <v>1.9651151572415686E-3</v>
      </c>
      <c r="I62" s="282">
        <f>股份行不良率!H16</f>
        <v>2.5099746885976141E-3</v>
      </c>
      <c r="J62" s="282">
        <f>股份行不良率!I16</f>
        <v>1.8298268865915284E-3</v>
      </c>
      <c r="K62" s="282">
        <f>股份行不良率!J16</f>
        <v>1.2615753004792244E-3</v>
      </c>
      <c r="L62" s="282">
        <f>股份行不良率!K16</f>
        <v>1.4581444733504419E-3</v>
      </c>
      <c r="M62" s="282">
        <f>股份行不良率!L16</f>
        <v>1.3789595437916937E-3</v>
      </c>
      <c r="N62" s="282">
        <f>股份行不良率!M16</f>
        <v>2.5108757075675003E-3</v>
      </c>
      <c r="O62" s="282">
        <f>股份行不良率!N16</f>
        <v>5.1913001064207171E-3</v>
      </c>
      <c r="P62" s="282">
        <f>股份行不良率!O16</f>
        <v>3.6903872147570965E-3</v>
      </c>
      <c r="Q62" s="282">
        <f>股份行不良率!P16</f>
        <v>2.7421299575070826E-3</v>
      </c>
      <c r="R62" s="282">
        <f>股份行不良率!Q16</f>
        <v>4.3396534765831885E-3</v>
      </c>
      <c r="S62" s="282">
        <f>股份行不良率!R16</f>
        <v>4.92951571664912E-3</v>
      </c>
      <c r="T62" s="282">
        <f>股份行不良率!S16</f>
        <v>6.9572418455298287E-3</v>
      </c>
      <c r="U62" s="282">
        <f>股份行不良率!T16</f>
        <v>7.4720796758946662E-3</v>
      </c>
      <c r="V62" s="282">
        <f>股份行不良率!U16</f>
        <v>3.9194470924690181E-3</v>
      </c>
    </row>
    <row r="63" spans="2:22" x14ac:dyDescent="0.4">
      <c r="B63" s="280" t="str">
        <f>股份行不良率!A17</f>
        <v>科教文卫</v>
      </c>
      <c r="C63" s="282">
        <f>股份行不良率!B17</f>
        <v>7.6100000000000001E-2</v>
      </c>
      <c r="D63" s="282">
        <f>股份行不良率!C17</f>
        <v>6.8000000000000005E-2</v>
      </c>
      <c r="E63" s="282">
        <f>股份行不良率!D17</f>
        <v>7.7067094251685514E-4</v>
      </c>
      <c r="F63" s="282">
        <f>股份行不良率!E17</f>
        <v>1.2000639977398206E-3</v>
      </c>
      <c r="G63" s="282">
        <f>股份行不良率!F17</f>
        <v>3.7044684769681419E-4</v>
      </c>
      <c r="H63" s="282">
        <f>股份行不良率!G17</f>
        <v>5.3654669105810619E-4</v>
      </c>
      <c r="I63" s="282">
        <f>股份行不良率!H17</f>
        <v>1.7147447799254255E-3</v>
      </c>
      <c r="J63" s="282">
        <f>股份行不良率!I17</f>
        <v>1.0346356587658972E-3</v>
      </c>
      <c r="K63" s="282">
        <f>股份行不良率!J17</f>
        <v>2.382502632320991E-3</v>
      </c>
      <c r="L63" s="282">
        <f>股份行不良率!K17</f>
        <v>2.5072738609289227E-3</v>
      </c>
      <c r="M63" s="282">
        <f>股份行不良率!L17</f>
        <v>2.049574157601485E-3</v>
      </c>
      <c r="N63" s="282">
        <f>股份行不良率!M17</f>
        <v>5.9855977878202089E-4</v>
      </c>
      <c r="O63" s="282">
        <f>股份行不良率!N17</f>
        <v>1.5031398062371824E-3</v>
      </c>
      <c r="P63" s="282">
        <f>股份行不良率!O17</f>
        <v>7.2915483690024164E-3</v>
      </c>
      <c r="Q63" s="282">
        <f>股份行不良率!P17</f>
        <v>7.4002282462243855E-3</v>
      </c>
      <c r="R63" s="282">
        <f>股份行不良率!Q17</f>
        <v>8.2183570077839826E-3</v>
      </c>
      <c r="S63" s="282">
        <f>股份行不良率!R17</f>
        <v>7.4708523666051135E-3</v>
      </c>
      <c r="T63" s="282">
        <f>股份行不良率!S17</f>
        <v>5.9360964893200516E-3</v>
      </c>
      <c r="U63" s="282">
        <f>股份行不良率!T17</f>
        <v>6.1826339556514112E-3</v>
      </c>
      <c r="V63" s="282">
        <f>股份行不良率!U17</f>
        <v>4.7013418392637769E-3</v>
      </c>
    </row>
    <row r="64" spans="2:22" x14ac:dyDescent="0.4">
      <c r="B64" s="280" t="str">
        <f>股份行不良率!A18</f>
        <v>能源业</v>
      </c>
      <c r="C64" s="282">
        <f>股份行不良率!B18</f>
        <v>5.0000000000000001E-3</v>
      </c>
      <c r="D64" s="282">
        <f>股份行不良率!C18</f>
        <v>4.1999999999999997E-3</v>
      </c>
      <c r="E64" s="282">
        <f>股份行不良率!D18</f>
        <v>0</v>
      </c>
      <c r="F64" s="282">
        <f>股份行不良率!E18</f>
        <v>0</v>
      </c>
      <c r="G64" s="282">
        <f>股份行不良率!F18</f>
        <v>1E-4</v>
      </c>
      <c r="H64" s="282">
        <f>股份行不良率!G18</f>
        <v>1E-4</v>
      </c>
      <c r="I64" s="282">
        <f>股份行不良率!H18</f>
        <v>0</v>
      </c>
      <c r="J64" s="282">
        <f>股份行不良率!I18</f>
        <v>0</v>
      </c>
      <c r="K64" s="282">
        <f>股份行不良率!J18</f>
        <v>0</v>
      </c>
      <c r="L64" s="282">
        <f>股份行不良率!K18</f>
        <v>0</v>
      </c>
      <c r="M64" s="282">
        <f>股份行不良率!L18</f>
        <v>0</v>
      </c>
      <c r="N64" s="282">
        <f>股份行不良率!M18</f>
        <v>0</v>
      </c>
      <c r="O64" s="282">
        <f>股份行不良率!N18</f>
        <v>0</v>
      </c>
      <c r="P64" s="282">
        <f>股份行不良率!O18</f>
        <v>0</v>
      </c>
      <c r="Q64" s="282">
        <f>股份行不良率!P18</f>
        <v>0</v>
      </c>
      <c r="R64" s="282">
        <f>股份行不良率!Q18</f>
        <v>0</v>
      </c>
      <c r="S64" s="282">
        <f>股份行不良率!R18</f>
        <v>0</v>
      </c>
      <c r="T64" s="282">
        <f>股份行不良率!S18</f>
        <v>0</v>
      </c>
      <c r="U64" s="282">
        <f>股份行不良率!T18</f>
        <v>0</v>
      </c>
      <c r="V64" s="282">
        <f>股份行不良率!U18</f>
        <v>0</v>
      </c>
    </row>
    <row r="65" spans="2:22" x14ac:dyDescent="0.4">
      <c r="B65" s="280" t="str">
        <f>股份行不良率!A19</f>
        <v>农、林、牧、渔业</v>
      </c>
      <c r="C65" s="282">
        <f>股份行不良率!B19</f>
        <v>8.8999999999999996E-2</v>
      </c>
      <c r="D65" s="282">
        <f>股份行不良率!C19</f>
        <v>6.3200000000000006E-2</v>
      </c>
      <c r="E65" s="282">
        <f>股份行不良率!D19</f>
        <v>3.0259577349266962E-2</v>
      </c>
      <c r="F65" s="282">
        <f>股份行不良率!E19</f>
        <v>1.0933149982632104E-2</v>
      </c>
      <c r="G65" s="282">
        <f>股份行不良率!F19</f>
        <v>8.447026154670384E-3</v>
      </c>
      <c r="H65" s="282">
        <f>股份行不良率!G19</f>
        <v>4.6068794090131327E-3</v>
      </c>
      <c r="I65" s="282">
        <f>股份行不良率!H19</f>
        <v>1.165993268761652E-3</v>
      </c>
      <c r="J65" s="282">
        <f>股份行不良率!I19</f>
        <v>8.0979737526907592E-4</v>
      </c>
      <c r="K65" s="282">
        <f>股份行不良率!J19</f>
        <v>0</v>
      </c>
      <c r="L65" s="282">
        <f>股份行不良率!K19</f>
        <v>1.3938786564439065E-3</v>
      </c>
      <c r="M65" s="282">
        <f>股份行不良率!L19</f>
        <v>1.2724098767509359E-3</v>
      </c>
      <c r="N65" s="282">
        <f>股份行不良率!M19</f>
        <v>4.673413023306588E-3</v>
      </c>
      <c r="O65" s="282">
        <f>股份行不良率!N19</f>
        <v>2.8150577140046863E-3</v>
      </c>
      <c r="P65" s="282">
        <f>股份行不良率!O19</f>
        <v>2.224177354920101E-3</v>
      </c>
      <c r="Q65" s="282">
        <f>股份行不良率!P19</f>
        <v>4.3263744292237442E-3</v>
      </c>
      <c r="R65" s="282">
        <f>股份行不良率!Q19</f>
        <v>6.2801352976548401E-3</v>
      </c>
      <c r="S65" s="282">
        <f>股份行不良率!R19</f>
        <v>1.0275777101717655E-2</v>
      </c>
      <c r="T65" s="282">
        <f>股份行不良率!S19</f>
        <v>1.0477493831208049E-2</v>
      </c>
      <c r="U65" s="282">
        <f>股份行不良率!T19</f>
        <v>1.6568653712928445E-2</v>
      </c>
      <c r="V65" s="282">
        <f>股份行不良率!U19</f>
        <v>2.6357801852439449E-2</v>
      </c>
    </row>
    <row r="66" spans="2:22" x14ac:dyDescent="0.4">
      <c r="B66" s="286" t="str">
        <f>股份行不良率!A20</f>
        <v>批发和零售业</v>
      </c>
      <c r="C66" s="282">
        <f>股份行不良率!B20</f>
        <v>1.8429918858943302E-2</v>
      </c>
      <c r="D66" s="282">
        <f>股份行不良率!C20</f>
        <v>1.5376800080959369E-2</v>
      </c>
      <c r="E66" s="282">
        <f>股份行不良率!D20</f>
        <v>2.9734976813083493E-2</v>
      </c>
      <c r="F66" s="282">
        <f>股份行不良率!E20</f>
        <v>2.3220072338948659E-2</v>
      </c>
      <c r="G66" s="282">
        <f>股份行不良率!F20</f>
        <v>1.8952954714785003E-2</v>
      </c>
      <c r="H66" s="282">
        <f>股份行不良率!G20</f>
        <v>1.3727637005687191E-2</v>
      </c>
      <c r="I66" s="282">
        <f>股份行不良率!H20</f>
        <v>1.2773205504828154E-2</v>
      </c>
      <c r="J66" s="282">
        <f>股份行不良率!I20</f>
        <v>1.0186398515595304E-2</v>
      </c>
      <c r="K66" s="282">
        <f>股份行不良率!J20</f>
        <v>9.0036057867876242E-3</v>
      </c>
      <c r="L66" s="282">
        <f>股份行不良率!K20</f>
        <v>9.9045475939141866E-3</v>
      </c>
      <c r="M66" s="282">
        <f>股份行不良率!L20</f>
        <v>1.4555736293661191E-2</v>
      </c>
      <c r="N66" s="282">
        <f>股份行不良率!M20</f>
        <v>1.8059084601360048E-2</v>
      </c>
      <c r="O66" s="282">
        <f>股份行不良率!N20</f>
        <v>1.9057139556394081E-2</v>
      </c>
      <c r="P66" s="282">
        <f>股份行不良率!O20</f>
        <v>2.2484169257916315E-2</v>
      </c>
      <c r="Q66" s="282">
        <f>股份行不良率!P20</f>
        <v>2.8185006487916168E-2</v>
      </c>
      <c r="R66" s="282">
        <f>股份行不良率!Q20</f>
        <v>3.4930539695677131E-2</v>
      </c>
      <c r="S66" s="282">
        <f>股份行不良率!R20</f>
        <v>4.2266130155975662E-2</v>
      </c>
      <c r="T66" s="282">
        <f>股份行不良率!S20</f>
        <v>4.3028259093394278E-2</v>
      </c>
      <c r="U66" s="282">
        <f>股份行不良率!T20</f>
        <v>4.8897217874363456E-2</v>
      </c>
      <c r="V66" s="282">
        <f>股份行不良率!U20</f>
        <v>5.1375678600387407E-2</v>
      </c>
    </row>
    <row r="67" spans="2:22" x14ac:dyDescent="0.4">
      <c r="B67" s="280" t="str">
        <f>股份行不良率!A21</f>
        <v>票据贴现</v>
      </c>
      <c r="C67" s="282">
        <f>股份行不良率!B21</f>
        <v>0</v>
      </c>
      <c r="D67" s="282">
        <f>股份行不良率!C21</f>
        <v>0</v>
      </c>
      <c r="E67" s="282">
        <f>股份行不良率!D21</f>
        <v>0</v>
      </c>
      <c r="F67" s="282">
        <f>股份行不良率!E21</f>
        <v>0</v>
      </c>
      <c r="G67" s="282">
        <f>股份行不良率!F21</f>
        <v>0</v>
      </c>
      <c r="H67" s="282">
        <f>股份行不良率!G21</f>
        <v>0</v>
      </c>
      <c r="I67" s="282">
        <f>股份行不良率!H21</f>
        <v>0</v>
      </c>
      <c r="J67" s="282">
        <f>股份行不良率!I21</f>
        <v>1.0467177902309538E-3</v>
      </c>
      <c r="K67" s="282">
        <f>股份行不良率!J21</f>
        <v>0</v>
      </c>
      <c r="L67" s="282">
        <f>股份行不良率!K21</f>
        <v>0</v>
      </c>
      <c r="M67" s="282">
        <f>股份行不良率!L21</f>
        <v>0</v>
      </c>
      <c r="N67" s="282">
        <f>股份行不良率!M21</f>
        <v>0</v>
      </c>
      <c r="O67" s="282">
        <f>股份行不良率!N21</f>
        <v>0</v>
      </c>
      <c r="P67" s="282">
        <f>股份行不良率!O21</f>
        <v>0</v>
      </c>
      <c r="Q67" s="282">
        <f>股份行不良率!P21</f>
        <v>0</v>
      </c>
      <c r="R67" s="282">
        <f>股份行不良率!Q21</f>
        <v>1.7594551409504667E-4</v>
      </c>
      <c r="S67" s="282">
        <f>股份行不良率!R21</f>
        <v>0</v>
      </c>
      <c r="T67" s="282">
        <f>股份行不良率!S21</f>
        <v>0</v>
      </c>
      <c r="U67" s="282">
        <f>股份行不良率!T21</f>
        <v>4.3628216111388311E-4</v>
      </c>
      <c r="V67" s="282">
        <f>股份行不良率!U21</f>
        <v>0</v>
      </c>
    </row>
    <row r="68" spans="2:22" x14ac:dyDescent="0.4">
      <c r="B68" s="280" t="str">
        <f>股份行不良率!A22</f>
        <v>其他</v>
      </c>
      <c r="C68" s="282">
        <f>股份行不良率!B22</f>
        <v>2.1662194091856147E-2</v>
      </c>
      <c r="D68" s="282">
        <f>股份行不良率!C22</f>
        <v>1.8598894200253888E-2</v>
      </c>
      <c r="E68" s="282">
        <f>股份行不良率!D22</f>
        <v>8.4246085526690963E-3</v>
      </c>
      <c r="F68" s="282">
        <f>股份行不良率!E22</f>
        <v>9.0677910233507106E-3</v>
      </c>
      <c r="G68" s="282">
        <f>股份行不良率!F22</f>
        <v>7.9492831331390724E-3</v>
      </c>
      <c r="H68" s="282">
        <f>股份行不良率!G22</f>
        <v>6.5615453241654577E-3</v>
      </c>
      <c r="I68" s="282">
        <f>股份行不良率!H22</f>
        <v>5.2147231484469285E-3</v>
      </c>
      <c r="J68" s="282">
        <f>股份行不良率!I22</f>
        <v>5.5081665044440665E-3</v>
      </c>
      <c r="K68" s="282">
        <f>股份行不良率!J22</f>
        <v>4.9216625452379054E-3</v>
      </c>
      <c r="L68" s="282">
        <f>股份行不良率!K22</f>
        <v>5.2088957084268656E-3</v>
      </c>
      <c r="M68" s="282">
        <f>股份行不良率!L22</f>
        <v>4.7190569041698719E-3</v>
      </c>
      <c r="N68" s="282">
        <f>股份行不良率!M22</f>
        <v>3.6709661406416384E-3</v>
      </c>
      <c r="O68" s="282">
        <f>股份行不良率!N22</f>
        <v>3.9471018713124507E-3</v>
      </c>
      <c r="P68" s="282">
        <f>股份行不良率!O22</f>
        <v>4.1361912852495705E-3</v>
      </c>
      <c r="Q68" s="282">
        <f>股份行不良率!P22</f>
        <v>6.7830080367393799E-3</v>
      </c>
      <c r="R68" s="282">
        <f>股份行不良率!Q22</f>
        <v>8.9092571329265954E-3</v>
      </c>
      <c r="S68" s="282">
        <f>股份行不良率!R22</f>
        <v>7.8951826455418376E-3</v>
      </c>
      <c r="T68" s="282">
        <f>股份行不良率!S22</f>
        <v>1.3642550716457617E-2</v>
      </c>
      <c r="U68" s="282">
        <f>股份行不良率!T22</f>
        <v>1.4688188008806512E-2</v>
      </c>
      <c r="V68" s="282">
        <f>股份行不良率!U22</f>
        <v>1.5052237726845491E-2</v>
      </c>
    </row>
    <row r="69" spans="2:22" x14ac:dyDescent="0.4">
      <c r="B69" s="286" t="str">
        <f>股份行不良率!A23</f>
        <v>企业贷款</v>
      </c>
      <c r="C69" s="282" t="e">
        <f>股份行不良率!B23</f>
        <v>#DIV/0!</v>
      </c>
      <c r="D69" s="282" t="e">
        <f>股份行不良率!C23</f>
        <v>#DIV/0!</v>
      </c>
      <c r="E69" s="282">
        <f>股份行不良率!D23</f>
        <v>1.34E-2</v>
      </c>
      <c r="F69" s="282">
        <f>股份行不良率!E23</f>
        <v>9.5999999999999992E-3</v>
      </c>
      <c r="G69" s="282">
        <f>股份行不良率!F23</f>
        <v>8.6E-3</v>
      </c>
      <c r="H69" s="282">
        <f>股份行不良率!G23</f>
        <v>6.6E-3</v>
      </c>
      <c r="I69" s="282">
        <f>股份行不良率!H23</f>
        <v>5.6000000000000008E-3</v>
      </c>
      <c r="J69" s="282">
        <f>股份行不良率!I23</f>
        <v>4.5999999999999999E-3</v>
      </c>
      <c r="K69" s="282">
        <f>股份行不良率!J23</f>
        <v>4.7000000000000002E-3</v>
      </c>
      <c r="L69" s="282">
        <f>股份行不良率!K23</f>
        <v>5.8999999999999999E-3</v>
      </c>
      <c r="M69" s="282">
        <f>股份行不良率!L23</f>
        <v>7.0963501305336893E-3</v>
      </c>
      <c r="N69" s="282">
        <f>股份行不良率!M23</f>
        <v>7.971896003194031E-3</v>
      </c>
      <c r="O69" s="282">
        <f>股份行不良率!N23</f>
        <v>8.7096911347585241E-3</v>
      </c>
      <c r="P69" s="282">
        <f>股份行不良率!O23</f>
        <v>1.1404567009962681E-2</v>
      </c>
      <c r="Q69" s="282">
        <f>股份行不良率!P23</f>
        <v>1.2636532951779217E-2</v>
      </c>
      <c r="R69" s="282">
        <f>股份行不良率!Q23</f>
        <v>1.4806434934727799E-2</v>
      </c>
      <c r="S69" s="282">
        <f>股份行不良率!R23</f>
        <v>1.850869832474027E-2</v>
      </c>
      <c r="T69" s="282">
        <f>股份行不良率!S23</f>
        <v>1.8353252858157941E-2</v>
      </c>
      <c r="U69" s="282">
        <f>股份行不良率!T23</f>
        <v>2.2366926585373498E-2</v>
      </c>
      <c r="V69" s="282">
        <f>股份行不良率!U23</f>
        <v>2.4363603858886043E-2</v>
      </c>
    </row>
    <row r="70" spans="2:22" x14ac:dyDescent="0.4">
      <c r="B70" s="280" t="str">
        <f>股份行不良率!A24</f>
        <v>商业</v>
      </c>
      <c r="C70" s="282">
        <f>股份行不良率!B24</f>
        <v>0.13450000000000001</v>
      </c>
      <c r="D70" s="282">
        <f>股份行不良率!C24</f>
        <v>0.1069</v>
      </c>
      <c r="E70" s="282">
        <f>股份行不良率!D24</f>
        <v>5.5000000000000005E-3</v>
      </c>
      <c r="F70" s="282">
        <f>股份行不良率!E24</f>
        <v>2.3599999999999999E-2</v>
      </c>
      <c r="G70" s="282">
        <f>股份行不良率!F24</f>
        <v>2.1299999999999999E-2</v>
      </c>
      <c r="H70" s="282">
        <f>股份行不良率!G24</f>
        <v>1.7600000000000001E-2</v>
      </c>
      <c r="I70" s="282">
        <f>股份行不良率!H24</f>
        <v>1.5700000000000002E-2</v>
      </c>
      <c r="J70" s="282">
        <f>股份行不良率!I24</f>
        <v>1.03E-2</v>
      </c>
      <c r="K70" s="282">
        <f>股份行不良率!J24</f>
        <v>9.9000000000000008E-3</v>
      </c>
      <c r="L70" s="282">
        <f>股份行不良率!K24</f>
        <v>1.15E-2</v>
      </c>
      <c r="M70" s="282">
        <f>股份行不良率!L24</f>
        <v>1.6299999999999999E-2</v>
      </c>
      <c r="N70" s="282">
        <f>股份行不良率!M24</f>
        <v>1.7899999999999999E-2</v>
      </c>
      <c r="O70" s="282">
        <f>股份行不良率!N24</f>
        <v>1.5800000000000002E-2</v>
      </c>
      <c r="P70" s="282">
        <f>股份行不良率!O24</f>
        <v>1.4200000000000001E-2</v>
      </c>
      <c r="Q70" s="282">
        <f>股份行不良率!P24</f>
        <v>1.6299999999999999E-2</v>
      </c>
      <c r="R70" s="282">
        <f>股份行不良率!Q24</f>
        <v>2.2200000000000001E-2</v>
      </c>
      <c r="S70" s="282">
        <f>股份行不良率!R24</f>
        <v>2.7300000000000001E-2</v>
      </c>
      <c r="T70" s="282">
        <f>股份行不良率!S24</f>
        <v>3.6700000000000003E-2</v>
      </c>
      <c r="U70" s="282">
        <f>股份行不良率!T24</f>
        <v>6.6699999999999995E-2</v>
      </c>
      <c r="V70" s="282">
        <f>股份行不良率!U24</f>
        <v>6.6600000000000006E-2</v>
      </c>
    </row>
    <row r="71" spans="2:22" x14ac:dyDescent="0.4">
      <c r="B71" s="280" t="str">
        <f>股份行不良率!A25</f>
        <v>水利、环境和公共设施管理业</v>
      </c>
      <c r="C71" s="282">
        <f>股份行不良率!B25</f>
        <v>7.3770889955473312E-4</v>
      </c>
      <c r="D71" s="282">
        <f>股份行不良率!C25</f>
        <v>5.924923533228288E-4</v>
      </c>
      <c r="E71" s="282">
        <f>股份行不良率!D25</f>
        <v>2.3064810882966267E-4</v>
      </c>
      <c r="F71" s="282">
        <f>股份行不良率!E25</f>
        <v>6.8146228321976099E-4</v>
      </c>
      <c r="G71" s="282">
        <f>股份行不良率!F25</f>
        <v>1.8410494939461231E-4</v>
      </c>
      <c r="H71" s="282">
        <f>股份行不良率!G25</f>
        <v>1.6153635877583713E-4</v>
      </c>
      <c r="I71" s="282">
        <f>股份行不良率!H25</f>
        <v>2.4026530119849421E-4</v>
      </c>
      <c r="J71" s="282">
        <f>股份行不良率!I25</f>
        <v>6.1578015466180671E-4</v>
      </c>
      <c r="K71" s="282">
        <f>股份行不良率!J25</f>
        <v>1.5155931804369251E-3</v>
      </c>
      <c r="L71" s="282">
        <f>股份行不良率!K25</f>
        <v>5.5201076857087218E-5</v>
      </c>
      <c r="M71" s="282">
        <f>股份行不良率!L25</f>
        <v>4.6294093547285755E-4</v>
      </c>
      <c r="N71" s="282">
        <f>股份行不良率!M25</f>
        <v>4.8528142166263016E-4</v>
      </c>
      <c r="O71" s="282">
        <f>股份行不良率!N25</f>
        <v>1.6885325367951051E-3</v>
      </c>
      <c r="P71" s="282">
        <f>股份行不良率!O25</f>
        <v>1.0472586559592647E-3</v>
      </c>
      <c r="Q71" s="282">
        <f>股份行不良率!P25</f>
        <v>7.8781214737151033E-4</v>
      </c>
      <c r="R71" s="282">
        <f>股份行不良率!Q25</f>
        <v>1.08512169682513E-3</v>
      </c>
      <c r="S71" s="282">
        <f>股份行不良率!R25</f>
        <v>1.1152249658496873E-3</v>
      </c>
      <c r="T71" s="282">
        <f>股份行不良率!S25</f>
        <v>6.9011125490523503E-4</v>
      </c>
      <c r="U71" s="282">
        <f>股份行不良率!T25</f>
        <v>1.2275203138497912E-3</v>
      </c>
      <c r="V71" s="282">
        <f>股份行不良率!U25</f>
        <v>1.2946469568725499E-3</v>
      </c>
    </row>
    <row r="72" spans="2:22" x14ac:dyDescent="0.4">
      <c r="B72" s="280" t="str">
        <f>股份行不良率!A26</f>
        <v>贴现</v>
      </c>
      <c r="C72" s="282" t="e">
        <f>股份行不良率!B26</f>
        <v>#DIV/0!</v>
      </c>
      <c r="D72" s="282" t="e">
        <f>股份行不良率!C26</f>
        <v>#DIV/0!</v>
      </c>
      <c r="E72" s="282">
        <f>股份行不良率!D26</f>
        <v>0</v>
      </c>
      <c r="F72" s="282">
        <f>股份行不良率!E26</f>
        <v>0</v>
      </c>
      <c r="G72" s="282">
        <f>股份行不良率!F26</f>
        <v>0</v>
      </c>
      <c r="H72" s="282">
        <f>股份行不良率!G26</f>
        <v>0</v>
      </c>
      <c r="I72" s="282">
        <f>股份行不良率!H26</f>
        <v>0</v>
      </c>
      <c r="J72" s="282">
        <f>股份行不良率!I26</f>
        <v>0</v>
      </c>
      <c r="K72" s="282">
        <f>股份行不良率!J26</f>
        <v>2.8275901772231733E-3</v>
      </c>
      <c r="L72" s="282">
        <f>股份行不良率!K26</f>
        <v>0</v>
      </c>
      <c r="M72" s="282">
        <f>股份行不良率!L26</f>
        <v>5.5168229553541016E-3</v>
      </c>
      <c r="N72" s="282">
        <f>股份行不良率!M26</f>
        <v>6.0624137395433467E-3</v>
      </c>
      <c r="O72" s="282">
        <f>股份行不良率!N26</f>
        <v>0</v>
      </c>
      <c r="P72" s="282">
        <f>股份行不良率!O26</f>
        <v>0</v>
      </c>
      <c r="Q72" s="282">
        <f>股份行不良率!P26</f>
        <v>0</v>
      </c>
      <c r="R72" s="282">
        <f>股份行不良率!Q26</f>
        <v>0</v>
      </c>
      <c r="S72" s="282">
        <f>股份行不良率!R26</f>
        <v>0</v>
      </c>
      <c r="T72" s="282">
        <f>股份行不良率!S26</f>
        <v>0</v>
      </c>
      <c r="U72" s="282">
        <f>股份行不良率!T26</f>
        <v>0</v>
      </c>
      <c r="V72" s="282">
        <f>股份行不良率!U26</f>
        <v>0</v>
      </c>
    </row>
    <row r="73" spans="2:22" x14ac:dyDescent="0.4">
      <c r="B73" s="280" t="str">
        <f>股份行不良率!A27</f>
        <v>信息传输、软件和信息技术服务业</v>
      </c>
      <c r="C73" s="282" t="e">
        <f>股份行不良率!B27</f>
        <v>#DIV/0!</v>
      </c>
      <c r="D73" s="282" t="e">
        <f>股份行不良率!C27</f>
        <v>#DIV/0!</v>
      </c>
      <c r="E73" s="282">
        <f>股份行不良率!D27</f>
        <v>3.2417130741204218E-2</v>
      </c>
      <c r="F73" s="282">
        <f>股份行不良率!E27</f>
        <v>1.916938045163091E-2</v>
      </c>
      <c r="G73" s="282">
        <f>股份行不良率!F27</f>
        <v>1.6200000000000003E-2</v>
      </c>
      <c r="H73" s="282">
        <f>股份行不良率!G27</f>
        <v>1.3600000000000001E-2</v>
      </c>
      <c r="I73" s="282">
        <f>股份行不良率!H27</f>
        <v>1.8977714180206794E-2</v>
      </c>
      <c r="J73" s="282">
        <f>股份行不良率!I27</f>
        <v>2.2568600758759206E-2</v>
      </c>
      <c r="K73" s="282">
        <f>股份行不良率!J27</f>
        <v>2.1536536202312499E-2</v>
      </c>
      <c r="L73" s="282">
        <f>股份行不良率!K27</f>
        <v>1.836558994306331E-2</v>
      </c>
      <c r="M73" s="282">
        <f>股份行不良率!L27</f>
        <v>1.5737877256317687E-2</v>
      </c>
      <c r="N73" s="282">
        <f>股份行不良率!M27</f>
        <v>6.7979752273869924E-3</v>
      </c>
      <c r="O73" s="282">
        <f>股份行不良率!N27</f>
        <v>6.991484558163767E-3</v>
      </c>
      <c r="P73" s="282">
        <f>股份行不良率!O27</f>
        <v>7.5708824148085817E-3</v>
      </c>
      <c r="Q73" s="282">
        <f>股份行不良率!P27</f>
        <v>7.243106566499723E-3</v>
      </c>
      <c r="R73" s="282">
        <f>股份行不良率!Q27</f>
        <v>7.1685871145541749E-3</v>
      </c>
      <c r="S73" s="282">
        <f>股份行不良率!R27</f>
        <v>7.886966007597156E-3</v>
      </c>
      <c r="T73" s="282">
        <f>股份行不良率!S27</f>
        <v>4.1173487776686836E-3</v>
      </c>
      <c r="U73" s="282">
        <f>股份行不良率!T27</f>
        <v>3.5344811829431011E-3</v>
      </c>
      <c r="V73" s="282">
        <f>股份行不良率!U27</f>
        <v>5.6692910721335516E-3</v>
      </c>
    </row>
    <row r="74" spans="2:22" x14ac:dyDescent="0.4">
      <c r="B74" s="280" t="str">
        <f>股份行不良率!A28</f>
        <v>制造业</v>
      </c>
      <c r="C74" s="282">
        <f>股份行不良率!B28</f>
        <v>3.1053800878222425E-2</v>
      </c>
      <c r="D74" s="282">
        <f>股份行不良率!C28</f>
        <v>2.656955364263193E-2</v>
      </c>
      <c r="E74" s="282">
        <f>股份行不良率!D28</f>
        <v>2.1257215142721945E-2</v>
      </c>
      <c r="F74" s="282">
        <f>股份行不良率!E28</f>
        <v>1.8756732977937014E-2</v>
      </c>
      <c r="G74" s="282">
        <f>股份行不良率!F28</f>
        <v>1.7114976004466362E-2</v>
      </c>
      <c r="H74" s="282">
        <f>股份行不良率!G28</f>
        <v>1.3699000735007351E-2</v>
      </c>
      <c r="I74" s="282">
        <f>股份行不良率!H28</f>
        <v>1.1001548386686365E-2</v>
      </c>
      <c r="J74" s="282">
        <f>股份行不良率!I28</f>
        <v>8.6408433848421604E-3</v>
      </c>
      <c r="K74" s="282">
        <f>股份行不良率!J28</f>
        <v>8.6943579236671339E-3</v>
      </c>
      <c r="L74" s="282">
        <f>股份行不良率!K28</f>
        <v>1.0310588973036836E-2</v>
      </c>
      <c r="M74" s="282">
        <f>股份行不良率!L28</f>
        <v>1.1462071722642325E-2</v>
      </c>
      <c r="N74" s="282">
        <f>股份行不良率!M28</f>
        <v>1.2224417994488318E-2</v>
      </c>
      <c r="O74" s="282">
        <f>股份行不良率!N28</f>
        <v>1.6264292766731955E-2</v>
      </c>
      <c r="P74" s="282">
        <f>股份行不良率!O28</f>
        <v>2.0169034346718951E-2</v>
      </c>
      <c r="Q74" s="282">
        <f>股份行不良率!P28</f>
        <v>2.3940015401641292E-2</v>
      </c>
      <c r="R74" s="282">
        <f>股份行不良率!Q28</f>
        <v>2.6904902361214362E-2</v>
      </c>
      <c r="S74" s="282">
        <f>股份行不良率!R28</f>
        <v>3.3357297503114669E-2</v>
      </c>
      <c r="T74" s="282">
        <f>股份行不良率!S28</f>
        <v>3.6511627853762649E-2</v>
      </c>
      <c r="U74" s="282">
        <f>股份行不良率!T28</f>
        <v>4.2182804874733221E-2</v>
      </c>
      <c r="V74" s="282">
        <f>股份行不良率!U28</f>
        <v>4.5554164353553694E-2</v>
      </c>
    </row>
    <row r="75" spans="2:22" x14ac:dyDescent="0.4">
      <c r="B75" s="280" t="str">
        <f>股份行不良率!A29</f>
        <v>住宿和餐饮业</v>
      </c>
      <c r="C75" s="282" t="e">
        <f>股份行不良率!B29</f>
        <v>#DIV/0!</v>
      </c>
      <c r="D75" s="282" t="e">
        <f>股份行不良率!C29</f>
        <v>#DIV/0!</v>
      </c>
      <c r="E75" s="282">
        <f>股份行不良率!D29</f>
        <v>2.3300000000000001E-2</v>
      </c>
      <c r="F75" s="282">
        <f>股份行不良率!E29</f>
        <v>7.6E-3</v>
      </c>
      <c r="G75" s="282">
        <f>股份行不良率!F29</f>
        <v>6.0000000000000001E-3</v>
      </c>
      <c r="H75" s="282">
        <f>股份行不良率!G29</f>
        <v>2E-3</v>
      </c>
      <c r="I75" s="282">
        <f>股份行不良率!H29</f>
        <v>4.0000000000000002E-4</v>
      </c>
      <c r="J75" s="282">
        <f>股份行不良率!I29</f>
        <v>2.9999999999999997E-4</v>
      </c>
      <c r="K75" s="282">
        <f>股份行不良率!J29</f>
        <v>2.9999999999999997E-4</v>
      </c>
      <c r="L75" s="282">
        <f>股份行不良率!K29</f>
        <v>2.9999999999999997E-4</v>
      </c>
      <c r="M75" s="282">
        <f>股份行不良率!L29</f>
        <v>4.716550531509079E-2</v>
      </c>
      <c r="N75" s="282">
        <f>股份行不良率!M29</f>
        <v>9.14093153610036E-3</v>
      </c>
      <c r="O75" s="282">
        <f>股份行不良率!N29</f>
        <v>3.3287913779830635E-3</v>
      </c>
      <c r="P75" s="282">
        <f>股份行不良率!O29</f>
        <v>4.8458514819929889E-3</v>
      </c>
      <c r="Q75" s="282">
        <f>股份行不良率!P29</f>
        <v>6.5694400672339521E-3</v>
      </c>
      <c r="R75" s="282">
        <f>股份行不良率!Q29</f>
        <v>6.7465964886177648E-3</v>
      </c>
      <c r="S75" s="282">
        <f>股份行不良率!R29</f>
        <v>1.3002302447747848E-2</v>
      </c>
      <c r="T75" s="282">
        <f>股份行不良率!S29</f>
        <v>1.3134454180357795E-2</v>
      </c>
      <c r="U75" s="282">
        <f>股份行不良率!T29</f>
        <v>1.3822965435460494E-2</v>
      </c>
      <c r="V75" s="282">
        <f>股份行不良率!U29</f>
        <v>1.3202427797466292E-2</v>
      </c>
    </row>
    <row r="76" spans="2:22" x14ac:dyDescent="0.4">
      <c r="B76" s="280" t="str">
        <f>股份行不良率!A30</f>
        <v>租赁和商业服务</v>
      </c>
      <c r="C76" s="282">
        <f>股份行不良率!B30</f>
        <v>7.9373877569119573E-3</v>
      </c>
      <c r="D76" s="282">
        <f>股份行不良率!C30</f>
        <v>7.5916175008987289E-3</v>
      </c>
      <c r="E76" s="282">
        <f>股份行不良率!D30</f>
        <v>1.3028409885140447E-2</v>
      </c>
      <c r="F76" s="282">
        <f>股份行不良率!E30</f>
        <v>7.9930860814549712E-3</v>
      </c>
      <c r="G76" s="282">
        <f>股份行不良率!F30</f>
        <v>6.4207718573740403E-3</v>
      </c>
      <c r="H76" s="282">
        <f>股份行不良率!G30</f>
        <v>5.2630369986537391E-3</v>
      </c>
      <c r="I76" s="282">
        <f>股份行不良率!H30</f>
        <v>6.0421292758053684E-3</v>
      </c>
      <c r="J76" s="282">
        <f>股份行不良率!I30</f>
        <v>5.7235589329141887E-3</v>
      </c>
      <c r="K76" s="282">
        <f>股份行不良率!J30</f>
        <v>5.5632118144920669E-3</v>
      </c>
      <c r="L76" s="282">
        <f>股份行不良率!K30</f>
        <v>6.2258738350441404E-3</v>
      </c>
      <c r="M76" s="282">
        <f>股份行不良率!L30</f>
        <v>4.4537191359038898E-3</v>
      </c>
      <c r="N76" s="282">
        <f>股份行不良率!M30</f>
        <v>4.156834872357117E-3</v>
      </c>
      <c r="O76" s="282">
        <f>股份行不良率!N30</f>
        <v>1.9508981533832282E-3</v>
      </c>
      <c r="P76" s="282">
        <f>股份行不良率!O30</f>
        <v>1.3073453318335209E-3</v>
      </c>
      <c r="Q76" s="282">
        <f>股份行不良率!P30</f>
        <v>1.7583985647514283E-3</v>
      </c>
      <c r="R76" s="282">
        <f>股份行不良率!Q30</f>
        <v>1.4411358238681346E-3</v>
      </c>
      <c r="S76" s="282">
        <f>股份行不良率!R30</f>
        <v>1.5179253851775811E-3</v>
      </c>
      <c r="T76" s="282">
        <f>股份行不良率!S30</f>
        <v>2.0281348113402645E-3</v>
      </c>
      <c r="U76" s="282">
        <f>股份行不良率!T30</f>
        <v>2.3343063635345878E-3</v>
      </c>
      <c r="V76" s="282">
        <f>股份行不良率!U30</f>
        <v>2.8747656985003678E-3</v>
      </c>
    </row>
    <row r="77" spans="2:22" x14ac:dyDescent="0.4">
      <c r="B77" s="280" t="str">
        <f>股份行不良率!A31</f>
        <v>(空白)</v>
      </c>
      <c r="C77" s="282">
        <f>股份行不良率!B31</f>
        <v>0</v>
      </c>
      <c r="D77" s="282">
        <f>股份行不良率!C31</f>
        <v>0</v>
      </c>
      <c r="E77" s="282">
        <f>股份行不良率!D31</f>
        <v>0</v>
      </c>
      <c r="F77" s="282">
        <f>股份行不良率!E31</f>
        <v>0</v>
      </c>
      <c r="G77" s="282">
        <f>股份行不良率!F31</f>
        <v>0</v>
      </c>
      <c r="H77" s="282">
        <f>股份行不良率!G31</f>
        <v>0</v>
      </c>
      <c r="I77" s="282">
        <f>股份行不良率!H31</f>
        <v>0</v>
      </c>
      <c r="J77" s="282">
        <f>股份行不良率!I31</f>
        <v>0</v>
      </c>
      <c r="K77" s="282">
        <f>股份行不良率!J31</f>
        <v>0</v>
      </c>
      <c r="L77" s="282">
        <f>股份行不良率!K31</f>
        <v>0</v>
      </c>
      <c r="M77" s="282">
        <f>股份行不良率!L31</f>
        <v>0</v>
      </c>
      <c r="N77" s="282">
        <f>股份行不良率!M31</f>
        <v>0</v>
      </c>
      <c r="O77" s="282">
        <f>股份行不良率!N31</f>
        <v>0</v>
      </c>
      <c r="P77" s="282">
        <f>股份行不良率!O31</f>
        <v>0</v>
      </c>
      <c r="Q77" s="282">
        <f>股份行不良率!P31</f>
        <v>0</v>
      </c>
      <c r="R77" s="282">
        <f>股份行不良率!Q31</f>
        <v>0</v>
      </c>
      <c r="S77" s="282">
        <f>股份行不良率!R31</f>
        <v>0</v>
      </c>
      <c r="T77" s="282">
        <f>股份行不良率!S31</f>
        <v>0</v>
      </c>
      <c r="U77" s="282">
        <f>股份行不良率!T31</f>
        <v>0</v>
      </c>
      <c r="V77" s="282">
        <f>股份行不良率!U31</f>
        <v>0</v>
      </c>
    </row>
    <row r="78" spans="2:22" x14ac:dyDescent="0.4">
      <c r="B78" s="280"/>
      <c r="C78" s="280"/>
      <c r="D78" s="280"/>
      <c r="E78" s="280"/>
      <c r="F78" s="280"/>
      <c r="G78" s="280"/>
      <c r="H78" s="280"/>
      <c r="I78" s="280"/>
      <c r="J78" s="280"/>
      <c r="K78" s="280"/>
      <c r="L78" s="280"/>
      <c r="M78" s="280"/>
      <c r="N78" s="280"/>
      <c r="O78" s="280"/>
      <c r="P78" s="280"/>
      <c r="Q78" s="280"/>
      <c r="R78" s="280"/>
      <c r="S78" s="280"/>
      <c r="T78" s="280"/>
      <c r="U78" s="280"/>
      <c r="V78" s="280"/>
    </row>
    <row r="79" spans="2:22" x14ac:dyDescent="0.4">
      <c r="B79" s="280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  <c r="V79" s="280"/>
    </row>
    <row r="80" spans="2:22" x14ac:dyDescent="0.4">
      <c r="B80" s="280" t="s">
        <v>418</v>
      </c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  <c r="V80" s="280"/>
    </row>
    <row r="81" spans="2:22" x14ac:dyDescent="0.4">
      <c r="B81" s="280" t="str">
        <f>国有行不良率!A4</f>
        <v>行标签</v>
      </c>
      <c r="C81" s="280">
        <f>国有行不良率!B4</f>
        <v>39447</v>
      </c>
      <c r="D81" s="280">
        <f>国有行不良率!C4</f>
        <v>39629</v>
      </c>
      <c r="E81" s="280">
        <f>国有行不良率!D4</f>
        <v>39813</v>
      </c>
      <c r="F81" s="280">
        <f>国有行不良率!E4</f>
        <v>39994</v>
      </c>
      <c r="G81" s="280">
        <f>国有行不良率!F4</f>
        <v>40178</v>
      </c>
      <c r="H81" s="280">
        <f>国有行不良率!G4</f>
        <v>40359</v>
      </c>
      <c r="I81" s="280">
        <f>国有行不良率!H4</f>
        <v>40543</v>
      </c>
      <c r="J81" s="280">
        <f>国有行不良率!I4</f>
        <v>40724</v>
      </c>
      <c r="K81" s="280">
        <f>国有行不良率!J4</f>
        <v>40908</v>
      </c>
      <c r="L81" s="280">
        <f>国有行不良率!K4</f>
        <v>41090</v>
      </c>
      <c r="M81" s="280">
        <f>国有行不良率!L4</f>
        <v>41274</v>
      </c>
      <c r="N81" s="280">
        <f>国有行不良率!M4</f>
        <v>41455</v>
      </c>
      <c r="O81" s="280">
        <f>国有行不良率!N4</f>
        <v>41639</v>
      </c>
      <c r="P81" s="280">
        <f>国有行不良率!O4</f>
        <v>41820</v>
      </c>
      <c r="Q81" s="280">
        <f>国有行不良率!P4</f>
        <v>42004</v>
      </c>
      <c r="R81" s="280">
        <f>国有行不良率!Q4</f>
        <v>42185</v>
      </c>
      <c r="S81" s="280">
        <f>国有行不良率!R4</f>
        <v>42369</v>
      </c>
      <c r="T81" s="280">
        <f>国有行不良率!S4</f>
        <v>42551</v>
      </c>
      <c r="U81" s="280">
        <f>国有行不良率!T4</f>
        <v>42735</v>
      </c>
      <c r="V81" s="280">
        <f>国有行不良率!U4</f>
        <v>42916</v>
      </c>
    </row>
    <row r="82" spans="2:22" x14ac:dyDescent="0.4">
      <c r="B82" s="280" t="str">
        <f>国有行不良率!A5</f>
        <v xml:space="preserve">     纺织及服装</v>
      </c>
      <c r="C82" s="282">
        <f>国有行不良率!B5</f>
        <v>8.6763070077864296E-2</v>
      </c>
      <c r="D82" s="282">
        <f>国有行不良率!C5</f>
        <v>7.8677550207799318E-2</v>
      </c>
      <c r="E82" s="282">
        <f>国有行不良率!D5</f>
        <v>9.4054206373603857E-2</v>
      </c>
      <c r="F82" s="282">
        <f>国有行不良率!E5</f>
        <v>7.8592940609565107E-2</v>
      </c>
      <c r="G82" s="282">
        <f>国有行不良率!F5</f>
        <v>6.8495093982740271E-2</v>
      </c>
      <c r="H82" s="282">
        <f>国有行不良率!G5</f>
        <v>5.8269458535386266E-2</v>
      </c>
      <c r="I82" s="282">
        <f>国有行不良率!H5</f>
        <v>4.6378488978908533E-2</v>
      </c>
      <c r="J82" s="282">
        <f>国有行不良率!I5</f>
        <v>3.5040817300806798E-2</v>
      </c>
      <c r="K82" s="282">
        <f>国有行不良率!J5</f>
        <v>2.9418964522389887E-2</v>
      </c>
      <c r="L82" s="282">
        <f>国有行不良率!K5</f>
        <v>2.4424284717376135E-2</v>
      </c>
      <c r="M82" s="282">
        <f>国有行不良率!L5</f>
        <v>2.3419082979726544E-2</v>
      </c>
      <c r="N82" s="282">
        <f>国有行不良率!M5</f>
        <v>2.5305193763400083E-2</v>
      </c>
      <c r="O82" s="282">
        <f>国有行不良率!N5</f>
        <v>3.1496507842347976E-2</v>
      </c>
      <c r="P82" s="282">
        <f>国有行不良率!O5</f>
        <v>3.3435499298336252E-2</v>
      </c>
      <c r="Q82" s="282">
        <f>国有行不良率!P5</f>
        <v>3.0053839573883852E-2</v>
      </c>
      <c r="R82" s="282">
        <f>国有行不良率!Q5</f>
        <v>4.2669186087199946E-2</v>
      </c>
      <c r="S82" s="282">
        <f>国有行不良率!R5</f>
        <v>4.7332388205372979E-2</v>
      </c>
      <c r="T82" s="282">
        <f>国有行不良率!S5</f>
        <v>3.4044924946936034E-2</v>
      </c>
      <c r="U82" s="282">
        <f>国有行不良率!T5</f>
        <v>5.7733165502810095E-2</v>
      </c>
      <c r="V82" s="282" t="e">
        <f>国有行不良率!U5</f>
        <v>#DIV/0!</v>
      </c>
    </row>
    <row r="83" spans="2:22" x14ac:dyDescent="0.4">
      <c r="B83" s="280" t="str">
        <f>国有行不良率!A6</f>
        <v xml:space="preserve">     非金属矿物</v>
      </c>
      <c r="C83" s="282">
        <f>国有行不良率!B6</f>
        <v>0.14426896618544716</v>
      </c>
      <c r="D83" s="282">
        <f>国有行不良率!C6</f>
        <v>0.1288414960208864</v>
      </c>
      <c r="E83" s="282">
        <f>国有行不良率!D6</f>
        <v>0.10410526629156619</v>
      </c>
      <c r="F83" s="282">
        <f>国有行不良率!E6</f>
        <v>9.2784902795477339E-2</v>
      </c>
      <c r="G83" s="282">
        <f>国有行不良率!F6</f>
        <v>8.2969186095683795E-2</v>
      </c>
      <c r="H83" s="282">
        <f>国有行不良率!G6</f>
        <v>6.4674896243481966E-2</v>
      </c>
      <c r="I83" s="282">
        <f>国有行不良率!H6</f>
        <v>4.9606865590197682E-2</v>
      </c>
      <c r="J83" s="282">
        <f>国有行不良率!I6</f>
        <v>3.8951392681594754E-2</v>
      </c>
      <c r="K83" s="282">
        <f>国有行不良率!J6</f>
        <v>3.3162334044229254E-2</v>
      </c>
      <c r="L83" s="282">
        <f>国有行不良率!K6</f>
        <v>3.0656934306569343E-2</v>
      </c>
      <c r="M83" s="282">
        <f>国有行不良率!L6</f>
        <v>2.6887215207786287E-2</v>
      </c>
      <c r="N83" s="282">
        <f>国有行不良率!M6</f>
        <v>2.4437476945776467E-2</v>
      </c>
      <c r="O83" s="282">
        <f>国有行不良率!N6</f>
        <v>2.7126078125459953E-2</v>
      </c>
      <c r="P83" s="282">
        <f>国有行不良率!O6</f>
        <v>2.7722853847421323E-2</v>
      </c>
      <c r="Q83" s="282">
        <f>国有行不良率!P6</f>
        <v>2.8190671450538187E-2</v>
      </c>
      <c r="R83" s="282">
        <f>国有行不良率!Q6</f>
        <v>3.6257613415999784E-2</v>
      </c>
      <c r="S83" s="282">
        <f>国有行不良率!R6</f>
        <v>2.5130590339892664E-2</v>
      </c>
      <c r="T83" s="282">
        <f>国有行不良率!S6</f>
        <v>2.2827094636696608E-2</v>
      </c>
      <c r="U83" s="282">
        <f>国有行不良率!T6</f>
        <v>3.7739619683017943E-2</v>
      </c>
      <c r="V83" s="282" t="e">
        <f>国有行不良率!U6</f>
        <v>#DIV/0!</v>
      </c>
    </row>
    <row r="84" spans="2:22" x14ac:dyDescent="0.4">
      <c r="B84" s="280" t="str">
        <f>国有行不良率!A7</f>
        <v xml:space="preserve">     钢铁</v>
      </c>
      <c r="C84" s="282">
        <f>国有行不良率!B7</f>
        <v>1.8978863639057812E-2</v>
      </c>
      <c r="D84" s="282">
        <f>国有行不良率!C7</f>
        <v>1.4593522504451307E-2</v>
      </c>
      <c r="E84" s="282">
        <f>国有行不良率!D7</f>
        <v>1.1119220856237028E-2</v>
      </c>
      <c r="F84" s="282">
        <f>国有行不良率!E7</f>
        <v>9.7856683733404254E-3</v>
      </c>
      <c r="G84" s="282">
        <f>国有行不良率!F7</f>
        <v>5.8342082657249217E-3</v>
      </c>
      <c r="H84" s="282">
        <f>国有行不良率!G7</f>
        <v>6.5834434370586363E-3</v>
      </c>
      <c r="I84" s="282">
        <f>国有行不良率!H7</f>
        <v>1.0477462149764177E-2</v>
      </c>
      <c r="J84" s="282">
        <f>国有行不良率!I7</f>
        <v>2.1361983194682497E-2</v>
      </c>
      <c r="K84" s="282">
        <f>国有行不良率!J7</f>
        <v>1.8290161284258807E-2</v>
      </c>
      <c r="L84" s="282">
        <f>国有行不良率!K7</f>
        <v>1.4663259263876335E-2</v>
      </c>
      <c r="M84" s="282">
        <f>国有行不良率!L7</f>
        <v>1.0314511679234872E-2</v>
      </c>
      <c r="N84" s="282">
        <f>国有行不良率!M7</f>
        <v>9.8910362001098148E-3</v>
      </c>
      <c r="O84" s="282">
        <f>国有行不良率!N7</f>
        <v>2.6666666666666666E-3</v>
      </c>
      <c r="P84" s="282">
        <f>国有行不良率!O7</f>
        <v>5.7863031071655044E-3</v>
      </c>
      <c r="Q84" s="282">
        <f>国有行不良率!P7</f>
        <v>8.1149680048618316E-3</v>
      </c>
      <c r="R84" s="282">
        <f>国有行不良率!Q7</f>
        <v>6.5868161159142943E-3</v>
      </c>
      <c r="S84" s="282">
        <f>国有行不良率!R7</f>
        <v>9.1619012482321831E-3</v>
      </c>
      <c r="T84" s="282">
        <f>国有行不良率!S7</f>
        <v>7.807243130639973E-3</v>
      </c>
      <c r="U84" s="282">
        <f>国有行不良率!T7</f>
        <v>4.6889105882786447E-3</v>
      </c>
      <c r="V84" s="282" t="e">
        <f>国有行不良率!U7</f>
        <v>#DIV/0!</v>
      </c>
    </row>
    <row r="85" spans="2:22" x14ac:dyDescent="0.4">
      <c r="B85" s="280" t="str">
        <f>国有行不良率!A8</f>
        <v xml:space="preserve">     化工</v>
      </c>
      <c r="C85" s="282">
        <f>国有行不良率!B8</f>
        <v>8.1984114546819198E-2</v>
      </c>
      <c r="D85" s="282">
        <f>国有行不良率!C8</f>
        <v>7.2394267192564532E-2</v>
      </c>
      <c r="E85" s="282">
        <f>国有行不良率!D8</f>
        <v>6.5017882718173159E-2</v>
      </c>
      <c r="F85" s="282">
        <f>国有行不良率!E8</f>
        <v>5.2329646699698501E-2</v>
      </c>
      <c r="G85" s="282">
        <f>国有行不良率!F8</f>
        <v>4.6021179349008956E-2</v>
      </c>
      <c r="H85" s="282">
        <f>国有行不良率!G8</f>
        <v>3.5762675865503628E-2</v>
      </c>
      <c r="I85" s="282">
        <f>国有行不良率!H8</f>
        <v>3.4154332763621661E-2</v>
      </c>
      <c r="J85" s="282">
        <f>国有行不良率!I8</f>
        <v>2.4166133088657563E-2</v>
      </c>
      <c r="K85" s="282">
        <f>国有行不良率!J8</f>
        <v>2.0100560132551328E-2</v>
      </c>
      <c r="L85" s="282">
        <f>国有行不良率!K8</f>
        <v>1.9305237425146626E-2</v>
      </c>
      <c r="M85" s="282">
        <f>国有行不良率!L8</f>
        <v>1.4513686662783926E-2</v>
      </c>
      <c r="N85" s="282">
        <f>国有行不良率!M8</f>
        <v>1.2175709009573715E-2</v>
      </c>
      <c r="O85" s="282">
        <f>国有行不良率!N8</f>
        <v>1.3299708661019517E-2</v>
      </c>
      <c r="P85" s="282">
        <f>国有行不良率!O8</f>
        <v>1.2439580836007888E-2</v>
      </c>
      <c r="Q85" s="282">
        <f>国有行不良率!P8</f>
        <v>1.4196716448205601E-2</v>
      </c>
      <c r="R85" s="282">
        <f>国有行不良率!Q8</f>
        <v>2.5684791115417584E-2</v>
      </c>
      <c r="S85" s="282">
        <f>国有行不良率!R8</f>
        <v>3.3658550002554057E-2</v>
      </c>
      <c r="T85" s="282">
        <f>国有行不良率!S8</f>
        <v>5.3432017502284476E-2</v>
      </c>
      <c r="U85" s="282">
        <f>国有行不良率!T8</f>
        <v>4.8801879923214407E-2</v>
      </c>
      <c r="V85" s="282" t="e">
        <f>国有行不良率!U8</f>
        <v>#DIV/0!</v>
      </c>
    </row>
    <row r="86" spans="2:22" x14ac:dyDescent="0.4">
      <c r="B86" s="280" t="str">
        <f>国有行不良率!A9</f>
        <v xml:space="preserve">     机械</v>
      </c>
      <c r="C86" s="282">
        <f>国有行不良率!B9</f>
        <v>8.7880972531318893E-2</v>
      </c>
      <c r="D86" s="282">
        <f>国有行不良率!C9</f>
        <v>6.9668917238873057E-2</v>
      </c>
      <c r="E86" s="282">
        <f>国有行不良率!D9</f>
        <v>6.1169669187421533E-2</v>
      </c>
      <c r="F86" s="282">
        <f>国有行不良率!E9</f>
        <v>5.1180690834798308E-2</v>
      </c>
      <c r="G86" s="282">
        <f>国有行不良率!F9</f>
        <v>4.4068626527806548E-2</v>
      </c>
      <c r="H86" s="282">
        <f>国有行不良率!G9</f>
        <v>2.7037089128078694E-2</v>
      </c>
      <c r="I86" s="282">
        <f>国有行不良率!H9</f>
        <v>2.2358676640244129E-2</v>
      </c>
      <c r="J86" s="282">
        <f>国有行不良率!I9</f>
        <v>1.5699172003571498E-2</v>
      </c>
      <c r="K86" s="282">
        <f>国有行不良率!J9</f>
        <v>1.2890008582265165E-2</v>
      </c>
      <c r="L86" s="282">
        <f>国有行不良率!K9</f>
        <v>1.3638511207937425E-2</v>
      </c>
      <c r="M86" s="282">
        <f>国有行不良率!L9</f>
        <v>1.2829701158963817E-2</v>
      </c>
      <c r="N86" s="282">
        <f>国有行不良率!M9</f>
        <v>2.0515328226971098E-2</v>
      </c>
      <c r="O86" s="282">
        <f>国有行不良率!N9</f>
        <v>1.9298585545436932E-2</v>
      </c>
      <c r="P86" s="282">
        <f>国有行不良率!O9</f>
        <v>1.8866341775185747E-2</v>
      </c>
      <c r="Q86" s="282">
        <f>国有行不良率!P9</f>
        <v>2.6325374596515908E-2</v>
      </c>
      <c r="R86" s="282">
        <f>国有行不良率!Q9</f>
        <v>3.7775030308850183E-2</v>
      </c>
      <c r="S86" s="282">
        <f>国有行不良率!R9</f>
        <v>3.3899598512758984E-2</v>
      </c>
      <c r="T86" s="282">
        <f>国有行不良率!S9</f>
        <v>3.5152616151510364E-2</v>
      </c>
      <c r="U86" s="282">
        <f>国有行不良率!T9</f>
        <v>3.9069076271226293E-2</v>
      </c>
      <c r="V86" s="282" t="e">
        <f>国有行不良率!U9</f>
        <v>#DIV/0!</v>
      </c>
    </row>
    <row r="87" spans="2:22" x14ac:dyDescent="0.4">
      <c r="B87" s="280" t="str">
        <f>国有行不良率!A10</f>
        <v xml:space="preserve">     计算机、通信和其他电子设备</v>
      </c>
      <c r="C87" s="282">
        <f>国有行不良率!B10</f>
        <v>8.473634237280285E-2</v>
      </c>
      <c r="D87" s="282">
        <f>国有行不良率!C10</f>
        <v>7.7908803071476657E-2</v>
      </c>
      <c r="E87" s="282">
        <f>国有行不良率!D10</f>
        <v>7.8396316524209544E-2</v>
      </c>
      <c r="F87" s="282">
        <f>国有行不良率!E10</f>
        <v>8.5119838107885912E-2</v>
      </c>
      <c r="G87" s="282">
        <f>国有行不良率!F10</f>
        <v>6.6135826819587504E-2</v>
      </c>
      <c r="H87" s="282">
        <f>国有行不良率!G10</f>
        <v>6.3395721308070432E-2</v>
      </c>
      <c r="I87" s="282">
        <f>国有行不良率!H10</f>
        <v>3.9291697510421941E-2</v>
      </c>
      <c r="J87" s="282">
        <f>国有行不良率!I10</f>
        <v>4.0611448395490024E-2</v>
      </c>
      <c r="K87" s="282">
        <f>国有行不良率!J10</f>
        <v>3.0235418130709769E-2</v>
      </c>
      <c r="L87" s="282">
        <f>国有行不良率!K10</f>
        <v>2.037240477812852E-2</v>
      </c>
      <c r="M87" s="282">
        <f>国有行不良率!L10</f>
        <v>1.1664798324837666E-2</v>
      </c>
      <c r="N87" s="282">
        <f>国有行不良率!M10</f>
        <v>6.6320366173085576E-3</v>
      </c>
      <c r="O87" s="282">
        <f>国有行不良率!N10</f>
        <v>1.0029989669110641E-2</v>
      </c>
      <c r="P87" s="282">
        <f>国有行不良率!O10</f>
        <v>1.052215970782746E-2</v>
      </c>
      <c r="Q87" s="282">
        <f>国有行不良率!P10</f>
        <v>7.4867989389569714E-3</v>
      </c>
      <c r="R87" s="282">
        <f>国有行不良率!Q10</f>
        <v>1.0973606065630605E-2</v>
      </c>
      <c r="S87" s="282">
        <f>国有行不良率!R10</f>
        <v>1.0886803843123613E-2</v>
      </c>
      <c r="T87" s="282">
        <f>国有行不良率!S10</f>
        <v>1.610925686261154E-2</v>
      </c>
      <c r="U87" s="282">
        <f>国有行不良率!T10</f>
        <v>1.4487131918912538E-2</v>
      </c>
      <c r="V87" s="282" t="e">
        <f>国有行不良率!U10</f>
        <v>#DIV/0!</v>
      </c>
    </row>
    <row r="88" spans="2:22" x14ac:dyDescent="0.4">
      <c r="B88" s="280" t="str">
        <f>国有行不良率!A11</f>
        <v xml:space="preserve">     交通运输设备</v>
      </c>
      <c r="C88" s="282">
        <f>国有行不良率!B11</f>
        <v>4.3227597891566265E-2</v>
      </c>
      <c r="D88" s="282">
        <f>国有行不良率!C11</f>
        <v>3.3202962469834403E-2</v>
      </c>
      <c r="E88" s="282">
        <f>国有行不良率!D11</f>
        <v>2.7746971506568845E-2</v>
      </c>
      <c r="F88" s="282">
        <f>国有行不良率!E11</f>
        <v>2.5462254666258687E-2</v>
      </c>
      <c r="G88" s="282">
        <f>国有行不良率!F11</f>
        <v>2.2326041058353174E-2</v>
      </c>
      <c r="H88" s="282">
        <f>国有行不良率!G11</f>
        <v>3.350553819333716E-2</v>
      </c>
      <c r="I88" s="282">
        <f>国有行不良率!H11</f>
        <v>3.0530500232056015E-2</v>
      </c>
      <c r="J88" s="282">
        <f>国有行不良率!I11</f>
        <v>2.6418992261633811E-2</v>
      </c>
      <c r="K88" s="282">
        <f>国有行不良率!J11</f>
        <v>2.3247717165962429E-2</v>
      </c>
      <c r="L88" s="282">
        <f>国有行不良率!K11</f>
        <v>1.8850697419617649E-2</v>
      </c>
      <c r="M88" s="282">
        <f>国有行不良率!L11</f>
        <v>1.8033868484715197E-2</v>
      </c>
      <c r="N88" s="282">
        <f>国有行不良率!M11</f>
        <v>2.0630414566100534E-2</v>
      </c>
      <c r="O88" s="282">
        <f>国有行不良率!N11</f>
        <v>1.8558877613566709E-2</v>
      </c>
      <c r="P88" s="282">
        <f>国有行不良率!O11</f>
        <v>2.0178580436866267E-2</v>
      </c>
      <c r="Q88" s="282">
        <f>国有行不良率!P11</f>
        <v>3.6254482289243523E-2</v>
      </c>
      <c r="R88" s="282">
        <f>国有行不良率!Q11</f>
        <v>4.0107004659243467E-2</v>
      </c>
      <c r="S88" s="282">
        <f>国有行不良率!R11</f>
        <v>5.1226833724876013E-2</v>
      </c>
      <c r="T88" s="282">
        <f>国有行不良率!S11</f>
        <v>4.4561780767961509E-2</v>
      </c>
      <c r="U88" s="282">
        <f>国有行不良率!T11</f>
        <v>4.4073802013567816E-2</v>
      </c>
      <c r="V88" s="282" t="e">
        <f>国有行不良率!U11</f>
        <v>#DIV/0!</v>
      </c>
    </row>
    <row r="89" spans="2:22" x14ac:dyDescent="0.4">
      <c r="B89" s="280" t="str">
        <f>国有行不良率!A12</f>
        <v xml:space="preserve">     金属加工</v>
      </c>
      <c r="C89" s="282">
        <f>国有行不良率!B12</f>
        <v>4.3401706765371167E-2</v>
      </c>
      <c r="D89" s="282">
        <f>国有行不良率!C12</f>
        <v>3.214329083181542E-2</v>
      </c>
      <c r="E89" s="282">
        <f>国有行不良率!D12</f>
        <v>3.4052781811808305E-2</v>
      </c>
      <c r="F89" s="282">
        <f>国有行不良率!E12</f>
        <v>2.5568670635603429E-2</v>
      </c>
      <c r="G89" s="282">
        <f>国有行不良率!F12</f>
        <v>1.9721577726218097E-2</v>
      </c>
      <c r="H89" s="282">
        <f>国有行不良率!G12</f>
        <v>1.6349889540641427E-2</v>
      </c>
      <c r="I89" s="282">
        <f>国有行不良率!H12</f>
        <v>1.1506084529157761E-2</v>
      </c>
      <c r="J89" s="282">
        <f>国有行不良率!I12</f>
        <v>1.1069343234374278E-2</v>
      </c>
      <c r="K89" s="282">
        <f>国有行不良率!J12</f>
        <v>1.1824759570186007E-2</v>
      </c>
      <c r="L89" s="282">
        <f>国有行不良率!K12</f>
        <v>1.1647680520762859E-2</v>
      </c>
      <c r="M89" s="282">
        <f>国有行不良率!L12</f>
        <v>1.4814644016209641E-2</v>
      </c>
      <c r="N89" s="282">
        <f>国有行不良率!M12</f>
        <v>1.6124363131079202E-2</v>
      </c>
      <c r="O89" s="282">
        <f>国有行不良率!N12</f>
        <v>2.0167490845530073E-2</v>
      </c>
      <c r="P89" s="282">
        <f>国有行不良率!O12</f>
        <v>1.8013162837032318E-2</v>
      </c>
      <c r="Q89" s="282">
        <f>国有行不良率!P12</f>
        <v>2.7511517843380167E-2</v>
      </c>
      <c r="R89" s="282">
        <f>国有行不良率!Q12</f>
        <v>3.8446494973144195E-2</v>
      </c>
      <c r="S89" s="282">
        <f>国有行不良率!R12</f>
        <v>4.1726828983135067E-2</v>
      </c>
      <c r="T89" s="282">
        <f>国有行不良率!S12</f>
        <v>4.6898996582431393E-2</v>
      </c>
      <c r="U89" s="282">
        <f>国有行不良率!T12</f>
        <v>6.2365285158550873E-2</v>
      </c>
      <c r="V89" s="282" t="e">
        <f>国有行不良率!U12</f>
        <v>#DIV/0!</v>
      </c>
    </row>
    <row r="90" spans="2:22" x14ac:dyDescent="0.4">
      <c r="B90" s="280" t="str">
        <f>国有行不良率!A13</f>
        <v xml:space="preserve">     其他</v>
      </c>
      <c r="C90" s="282">
        <f>国有行不良率!B13</f>
        <v>0.11435317002768823</v>
      </c>
      <c r="D90" s="282">
        <f>国有行不良率!C13</f>
        <v>9.8519685039370072E-2</v>
      </c>
      <c r="E90" s="282">
        <f>国有行不良率!D13</f>
        <v>8.8288406069470429E-2</v>
      </c>
      <c r="F90" s="282">
        <f>国有行不良率!E13</f>
        <v>7.5706535501346692E-2</v>
      </c>
      <c r="G90" s="282">
        <f>国有行不良率!F13</f>
        <v>6.5865141314849177E-2</v>
      </c>
      <c r="H90" s="282">
        <f>国有行不良率!G13</f>
        <v>5.1526123730587535E-2</v>
      </c>
      <c r="I90" s="282">
        <f>国有行不良率!H13</f>
        <v>4.2702897007136011E-2</v>
      </c>
      <c r="J90" s="282">
        <f>国有行不良率!I13</f>
        <v>3.404932937574278E-2</v>
      </c>
      <c r="K90" s="282">
        <f>国有行不良率!J13</f>
        <v>2.8549107973236541E-2</v>
      </c>
      <c r="L90" s="282">
        <f>国有行不良率!K13</f>
        <v>2.4636994644341756E-2</v>
      </c>
      <c r="M90" s="282">
        <f>国有行不良率!L13</f>
        <v>2.1413422435019352E-2</v>
      </c>
      <c r="N90" s="282">
        <f>国有行不良率!M13</f>
        <v>1.9860390536777087E-2</v>
      </c>
      <c r="O90" s="282">
        <f>国有行不良率!N13</f>
        <v>2.331207809107318E-2</v>
      </c>
      <c r="P90" s="282">
        <f>国有行不良率!O13</f>
        <v>2.4339044988876568E-2</v>
      </c>
      <c r="Q90" s="282">
        <f>国有行不良率!P13</f>
        <v>3.4022118634968471E-2</v>
      </c>
      <c r="R90" s="282">
        <f>国有行不良率!Q13</f>
        <v>3.7488134407719594E-2</v>
      </c>
      <c r="S90" s="282">
        <f>国有行不良率!R13</f>
        <v>4.5352283418303788E-2</v>
      </c>
      <c r="T90" s="282">
        <f>国有行不良率!S13</f>
        <v>3.2632523877221577E-2</v>
      </c>
      <c r="U90" s="282">
        <f>国有行不良率!T13</f>
        <v>5.6285433704415855E-2</v>
      </c>
      <c r="V90" s="282" t="e">
        <f>国有行不良率!U13</f>
        <v>#DIV/0!</v>
      </c>
    </row>
    <row r="91" spans="2:22" x14ac:dyDescent="0.4">
      <c r="B91" s="280" t="str">
        <f>国有行不良率!A14</f>
        <v xml:space="preserve">     石油加工、炼焦及核燃料</v>
      </c>
      <c r="C91" s="282">
        <f>国有行不良率!B14</f>
        <v>2.8830289980705238E-2</v>
      </c>
      <c r="D91" s="282">
        <f>国有行不良率!C14</f>
        <v>2.2317272612907283E-2</v>
      </c>
      <c r="E91" s="282">
        <f>国有行不良率!D14</f>
        <v>1.728643698002829E-2</v>
      </c>
      <c r="F91" s="282">
        <f>国有行不良率!E14</f>
        <v>1.0013493359846602E-2</v>
      </c>
      <c r="G91" s="282">
        <f>国有行不良率!F14</f>
        <v>9.0514309632187522E-3</v>
      </c>
      <c r="H91" s="282">
        <f>国有行不良率!G14</f>
        <v>7.4339067336479424E-3</v>
      </c>
      <c r="I91" s="282">
        <f>国有行不良率!H14</f>
        <v>4.2973971283613837E-3</v>
      </c>
      <c r="J91" s="282">
        <f>国有行不良率!I14</f>
        <v>6.9739235900545789E-3</v>
      </c>
      <c r="K91" s="282">
        <f>国有行不良率!J14</f>
        <v>7.2204764075131335E-3</v>
      </c>
      <c r="L91" s="282">
        <f>国有行不良率!K14</f>
        <v>5.9067817111523261E-3</v>
      </c>
      <c r="M91" s="282">
        <f>国有行不良率!L14</f>
        <v>5.6561701201936149E-3</v>
      </c>
      <c r="N91" s="282">
        <f>国有行不良率!M14</f>
        <v>5.147217622921316E-3</v>
      </c>
      <c r="O91" s="282">
        <f>国有行不良率!N14</f>
        <v>6.8477869119741878E-3</v>
      </c>
      <c r="P91" s="282">
        <f>国有行不良率!O14</f>
        <v>5.8696175126292998E-3</v>
      </c>
      <c r="Q91" s="282">
        <f>国有行不良率!P14</f>
        <v>3.9267771553964312E-3</v>
      </c>
      <c r="R91" s="282">
        <f>国有行不良率!Q14</f>
        <v>2.3857238286096E-3</v>
      </c>
      <c r="S91" s="282">
        <f>国有行不良率!R14</f>
        <v>4.6041398891169642E-3</v>
      </c>
      <c r="T91" s="282">
        <f>国有行不良率!S14</f>
        <v>1.5540871267743514E-2</v>
      </c>
      <c r="U91" s="282">
        <f>国有行不良率!T14</f>
        <v>2.4131381968495139E-2</v>
      </c>
      <c r="V91" s="282" t="e">
        <f>国有行不良率!U14</f>
        <v>#DIV/0!</v>
      </c>
    </row>
    <row r="92" spans="2:22" x14ac:dyDescent="0.4">
      <c r="B92" s="286" t="str">
        <f>国有行不良率!A15</f>
        <v>采矿业</v>
      </c>
      <c r="C92" s="282">
        <f>国有行不良率!B15</f>
        <v>9.1292739643441569E-3</v>
      </c>
      <c r="D92" s="282">
        <f>国有行不良率!C15</f>
        <v>5.7328590074987845E-3</v>
      </c>
      <c r="E92" s="282">
        <f>国有行不良率!D15</f>
        <v>5.2928761643775066E-3</v>
      </c>
      <c r="F92" s="282">
        <f>国有行不良率!E15</f>
        <v>4.4657196439857839E-3</v>
      </c>
      <c r="G92" s="282">
        <f>国有行不良率!F15</f>
        <v>6.3710247116533633E-3</v>
      </c>
      <c r="H92" s="282">
        <f>国有行不良率!G15</f>
        <v>3.8268672472948008E-3</v>
      </c>
      <c r="I92" s="282">
        <f>国有行不良率!H15</f>
        <v>4.0133882515776993E-3</v>
      </c>
      <c r="J92" s="282">
        <f>国有行不良率!I15</f>
        <v>4.309991968546794E-3</v>
      </c>
      <c r="K92" s="282">
        <f>国有行不良率!J15</f>
        <v>3.5236866673012002E-3</v>
      </c>
      <c r="L92" s="282">
        <f>国有行不良率!K15</f>
        <v>2.3058985646993244E-3</v>
      </c>
      <c r="M92" s="282">
        <f>国有行不良率!L15</f>
        <v>2.0635662500181938E-3</v>
      </c>
      <c r="N92" s="282">
        <f>国有行不良率!M15</f>
        <v>1.8788466771935382E-3</v>
      </c>
      <c r="O92" s="282">
        <f>国有行不良率!N15</f>
        <v>2.5688485383857469E-3</v>
      </c>
      <c r="P92" s="282">
        <f>国有行不良率!O15</f>
        <v>4.0085542348435865E-3</v>
      </c>
      <c r="Q92" s="282">
        <f>国有行不良率!P15</f>
        <v>9.9456752215667226E-3</v>
      </c>
      <c r="R92" s="282">
        <f>国有行不良率!Q15</f>
        <v>1.6766465427118626E-2</v>
      </c>
      <c r="S92" s="282">
        <f>国有行不良率!R15</f>
        <v>2.8529866879998228E-2</v>
      </c>
      <c r="T92" s="282">
        <f>国有行不良率!S15</f>
        <v>3.9381277324405585E-2</v>
      </c>
      <c r="U92" s="282">
        <f>国有行不良率!T15</f>
        <v>4.2766329773936643E-2</v>
      </c>
      <c r="V92" s="282">
        <f>国有行不良率!U15</f>
        <v>4.5540106269432459E-2</v>
      </c>
    </row>
    <row r="93" spans="2:22" x14ac:dyDescent="0.4">
      <c r="B93" s="280" t="str">
        <f>国有行不良率!A16</f>
        <v>贷款和垫款总额</v>
      </c>
      <c r="C93" s="282">
        <f>国有行不良率!B16</f>
        <v>3.0283409970665007E-2</v>
      </c>
      <c r="D93" s="282">
        <f>国有行不良率!C16</f>
        <v>2.5878134047975381E-2</v>
      </c>
      <c r="E93" s="282">
        <f>国有行不良率!D16</f>
        <v>2.5281470184904616E-2</v>
      </c>
      <c r="F93" s="282">
        <f>国有行不良率!E16</f>
        <v>1.9651803177538302E-2</v>
      </c>
      <c r="G93" s="282">
        <f>国有行不良率!F16</f>
        <v>2.1941726082792382E-2</v>
      </c>
      <c r="H93" s="282">
        <f>国有行不良率!G16</f>
        <v>1.7428427692591623E-2</v>
      </c>
      <c r="I93" s="282">
        <f>国有行不良率!H16</f>
        <v>1.5430030309537955E-2</v>
      </c>
      <c r="J93" s="282">
        <f>国有行不良率!I16</f>
        <v>1.3347361933681471E-2</v>
      </c>
      <c r="K93" s="282">
        <f>国有行不良率!J16</f>
        <v>1.3161855114508814E-2</v>
      </c>
      <c r="L93" s="282">
        <f>国有行不良率!K16</f>
        <v>1.2012946000718986E-2</v>
      </c>
      <c r="M93" s="282">
        <f>国有行不良率!L16</f>
        <v>1.1556504262885592E-2</v>
      </c>
      <c r="N93" s="282">
        <f>国有行不良率!M16</f>
        <v>1.1409758773985009E-2</v>
      </c>
      <c r="O93" s="282">
        <f>国有行不良率!N16</f>
        <v>1.152570039710781E-2</v>
      </c>
      <c r="P93" s="282">
        <f>国有行不良率!O16</f>
        <v>1.1959803937984455E-2</v>
      </c>
      <c r="Q93" s="282">
        <f>国有行不良率!P16</f>
        <v>1.4271056703993553E-2</v>
      </c>
      <c r="R93" s="282">
        <f>国有行不良率!Q16</f>
        <v>1.7502828044175162E-2</v>
      </c>
      <c r="S93" s="282">
        <f>国有行不良率!R16</f>
        <v>2.0779075189970124E-2</v>
      </c>
      <c r="T93" s="282">
        <f>国有行不良率!S16</f>
        <v>2.134436394241335E-2</v>
      </c>
      <c r="U93" s="282">
        <f>国有行不良率!T16</f>
        <v>2.1623217979967316E-2</v>
      </c>
      <c r="V93" s="282">
        <f>国有行不良率!U16</f>
        <v>2.0620820154481231E-2</v>
      </c>
    </row>
    <row r="94" spans="2:22" x14ac:dyDescent="0.4">
      <c r="B94" s="280" t="str">
        <f>国有行不良率!A17</f>
        <v>电力、热力、燃气及水生产和供应业</v>
      </c>
      <c r="C94" s="282">
        <f>国有行不良率!B17</f>
        <v>1.4448487390015828E-2</v>
      </c>
      <c r="D94" s="282">
        <f>国有行不良率!C17</f>
        <v>1.3454313934759357E-2</v>
      </c>
      <c r="E94" s="282">
        <f>国有行不良率!D17</f>
        <v>1.5037483632688704E-2</v>
      </c>
      <c r="F94" s="282">
        <f>国有行不良率!E17</f>
        <v>1.2106133233864754E-2</v>
      </c>
      <c r="G94" s="282">
        <f>国有行不良率!F17</f>
        <v>1.8609357440454114E-2</v>
      </c>
      <c r="H94" s="282">
        <f>国有行不良率!G17</f>
        <v>1.5798900780534638E-2</v>
      </c>
      <c r="I94" s="282">
        <f>国有行不良率!H17</f>
        <v>1.5482409171506112E-2</v>
      </c>
      <c r="J94" s="282">
        <f>国有行不良率!I17</f>
        <v>1.3400687038360278E-2</v>
      </c>
      <c r="K94" s="282">
        <f>国有行不良率!J17</f>
        <v>1.2268687489196815E-2</v>
      </c>
      <c r="L94" s="282">
        <f>国有行不良率!K17</f>
        <v>9.9409204017460746E-3</v>
      </c>
      <c r="M94" s="282">
        <f>国有行不良率!L17</f>
        <v>8.3492793992975649E-3</v>
      </c>
      <c r="N94" s="282">
        <f>国有行不良率!M17</f>
        <v>6.8253470087882686E-3</v>
      </c>
      <c r="O94" s="282">
        <f>国有行不良率!N17</f>
        <v>5.01229328994244E-3</v>
      </c>
      <c r="P94" s="282">
        <f>国有行不良率!O17</f>
        <v>3.9810906692549991E-3</v>
      </c>
      <c r="Q94" s="282">
        <f>国有行不良率!P17</f>
        <v>3.0124553336865214E-3</v>
      </c>
      <c r="R94" s="282">
        <f>国有行不良率!Q17</f>
        <v>3.1203541847053635E-3</v>
      </c>
      <c r="S94" s="282">
        <f>国有行不良率!R17</f>
        <v>3.1614288805038439E-3</v>
      </c>
      <c r="T94" s="282">
        <f>国有行不良率!S17</f>
        <v>2.652151242590846E-3</v>
      </c>
      <c r="U94" s="282">
        <f>国有行不良率!T17</f>
        <v>2.1807934438889173E-3</v>
      </c>
      <c r="V94" s="282">
        <f>国有行不良率!U17</f>
        <v>2.357254029513413E-3</v>
      </c>
    </row>
    <row r="95" spans="2:22" x14ac:dyDescent="0.4">
      <c r="B95" s="280" t="str">
        <f>国有行不良率!A18</f>
        <v>房地产业</v>
      </c>
      <c r="C95" s="282">
        <f>国有行不良率!B18</f>
        <v>3.8488880025218573E-2</v>
      </c>
      <c r="D95" s="282">
        <f>国有行不良率!C18</f>
        <v>3.3099108297698479E-2</v>
      </c>
      <c r="E95" s="282">
        <f>国有行不良率!D18</f>
        <v>3.4142016052852026E-2</v>
      </c>
      <c r="F95" s="282">
        <f>国有行不良率!E18</f>
        <v>2.6347734188031914E-2</v>
      </c>
      <c r="G95" s="282">
        <f>国有行不良率!F18</f>
        <v>2.5242856717021003E-2</v>
      </c>
      <c r="H95" s="282">
        <f>国有行不良率!G18</f>
        <v>1.6391385392843346E-2</v>
      </c>
      <c r="I95" s="282">
        <f>国有行不良率!H18</f>
        <v>1.4792621514982191E-2</v>
      </c>
      <c r="J95" s="282">
        <f>国有行不良率!I18</f>
        <v>1.2226039568771472E-2</v>
      </c>
      <c r="K95" s="282">
        <f>国有行不良率!J18</f>
        <v>1.3196369587527233E-2</v>
      </c>
      <c r="L95" s="282">
        <f>国有行不良率!K18</f>
        <v>1.1171109396874376E-2</v>
      </c>
      <c r="M95" s="282">
        <f>国有行不良率!L18</f>
        <v>9.6084331985968417E-3</v>
      </c>
      <c r="N95" s="282">
        <f>国有行不良率!M18</f>
        <v>7.499345392655306E-3</v>
      </c>
      <c r="O95" s="282">
        <f>国有行不良率!N18</f>
        <v>7.5857259841004996E-3</v>
      </c>
      <c r="P95" s="282">
        <f>国有行不良率!O18</f>
        <v>6.0268274160710719E-3</v>
      </c>
      <c r="Q95" s="282">
        <f>国有行不良率!P18</f>
        <v>9.7303596283947816E-3</v>
      </c>
      <c r="R95" s="282">
        <f>国有行不良率!Q18</f>
        <v>1.1933243895349945E-2</v>
      </c>
      <c r="S95" s="282">
        <f>国有行不良率!R18</f>
        <v>1.5019443383262726E-2</v>
      </c>
      <c r="T95" s="282">
        <f>国有行不良率!S18</f>
        <v>1.6757811203587273E-2</v>
      </c>
      <c r="U95" s="282">
        <f>国有行不良率!T18</f>
        <v>2.3871878426892014E-2</v>
      </c>
      <c r="V95" s="282">
        <f>国有行不良率!U18</f>
        <v>2.1239799306911812E-2</v>
      </c>
    </row>
    <row r="96" spans="2:22" x14ac:dyDescent="0.4">
      <c r="B96" s="280" t="str">
        <f>国有行不良率!A19</f>
        <v>个人贷款</v>
      </c>
      <c r="C96" s="282">
        <f>国有行不良率!B19</f>
        <v>1.0949081589654672E-2</v>
      </c>
      <c r="D96" s="282">
        <f>国有行不良率!C19</f>
        <v>1.1789861159467936E-2</v>
      </c>
      <c r="E96" s="282">
        <f>国有行不良率!D19</f>
        <v>1.0760397355668867E-2</v>
      </c>
      <c r="F96" s="282">
        <f>国有行不良率!E19</f>
        <v>8.7427038699011434E-3</v>
      </c>
      <c r="G96" s="282">
        <f>国有行不良率!F19</f>
        <v>6.6222062567354396E-3</v>
      </c>
      <c r="H96" s="282">
        <f>国有行不良率!G19</f>
        <v>5.8234779291308544E-3</v>
      </c>
      <c r="I96" s="282">
        <f>国有行不良率!H19</f>
        <v>4.3249214098951575E-3</v>
      </c>
      <c r="J96" s="282">
        <f>国有行不良率!I19</f>
        <v>3.5960175563408479E-3</v>
      </c>
      <c r="K96" s="282">
        <f>国有行不良率!J19</f>
        <v>3.0859819656596601E-3</v>
      </c>
      <c r="L96" s="282">
        <f>国有行不良率!K19</f>
        <v>3.153826441108959E-3</v>
      </c>
      <c r="M96" s="282">
        <f>国有行不良率!L19</f>
        <v>2.9214610179470381E-3</v>
      </c>
      <c r="N96" s="282">
        <f>国有行不良率!M19</f>
        <v>3.3343446900639122E-3</v>
      </c>
      <c r="O96" s="282">
        <f>国有行不良率!N19</f>
        <v>3.2467031883582848E-3</v>
      </c>
      <c r="P96" s="282">
        <f>国有行不良率!O19</f>
        <v>3.5566958258378429E-3</v>
      </c>
      <c r="Q96" s="282">
        <f>国有行不良率!P19</f>
        <v>3.8371843866433948E-3</v>
      </c>
      <c r="R96" s="282">
        <f>国有行不良率!Q19</f>
        <v>4.8547110372289112E-3</v>
      </c>
      <c r="S96" s="282">
        <f>国有行不良率!R19</f>
        <v>5.2362258098943987E-3</v>
      </c>
      <c r="T96" s="282">
        <f>国有行不良率!S19</f>
        <v>5.7020407669534376E-3</v>
      </c>
      <c r="U96" s="282">
        <f>国有行不良率!T19</f>
        <v>4.966866427758578E-3</v>
      </c>
      <c r="V96" s="282">
        <f>国有行不良率!U19</f>
        <v>4.9058477963738172E-3</v>
      </c>
    </row>
    <row r="97" spans="2:22" x14ac:dyDescent="0.4">
      <c r="B97" s="280" t="str">
        <f>国有行不良率!A20</f>
        <v>海外和子公司</v>
      </c>
      <c r="C97" s="282">
        <f>国有行不良率!B20</f>
        <v>3.651916760114718E-3</v>
      </c>
      <c r="D97" s="282">
        <f>国有行不良率!C20</f>
        <v>2.9441413187833018E-3</v>
      </c>
      <c r="E97" s="282">
        <f>国有行不良率!D20</f>
        <v>5.1227535637456368E-3</v>
      </c>
      <c r="F97" s="282">
        <f>国有行不良率!E20</f>
        <v>8.248002049603716E-3</v>
      </c>
      <c r="G97" s="282">
        <f>国有行不良率!F20</f>
        <v>5.124045423970245E-2</v>
      </c>
      <c r="H97" s="282">
        <f>国有行不良率!G20</f>
        <v>4.595384579119817E-2</v>
      </c>
      <c r="I97" s="282">
        <f>国有行不良率!H20</f>
        <v>1.4959832130973275E-2</v>
      </c>
      <c r="J97" s="282">
        <f>国有行不良率!I20</f>
        <v>5.5803659333821662E-3</v>
      </c>
      <c r="K97" s="282">
        <f>国有行不良率!J20</f>
        <v>6.6634299883675087E-3</v>
      </c>
      <c r="L97" s="282">
        <f>国有行不良率!K20</f>
        <v>4.9831907318114779E-3</v>
      </c>
      <c r="M97" s="282">
        <f>国有行不良率!L20</f>
        <v>2.9146080766125552E-3</v>
      </c>
      <c r="N97" s="282">
        <f>国有行不良率!M20</f>
        <v>1.3197445946908064E-3</v>
      </c>
      <c r="O97" s="282">
        <f>国有行不良率!N20</f>
        <v>1.2828304397102545E-3</v>
      </c>
      <c r="P97" s="282">
        <f>国有行不良率!O20</f>
        <v>1.4137874183132889E-3</v>
      </c>
      <c r="Q97" s="282">
        <f>国有行不良率!P20</f>
        <v>9.4062760949280531E-3</v>
      </c>
      <c r="R97" s="282">
        <f>国有行不良率!Q20</f>
        <v>6.4700783570939965E-3</v>
      </c>
      <c r="S97" s="282">
        <f>国有行不良率!R20</f>
        <v>4.5068246201390681E-3</v>
      </c>
      <c r="T97" s="282">
        <f>国有行不良率!S20</f>
        <v>4.3360821262895099E-3</v>
      </c>
      <c r="U97" s="282">
        <f>国有行不良率!T20</f>
        <v>4.5520324035940177E-3</v>
      </c>
      <c r="V97" s="282">
        <f>国有行不良率!U20</f>
        <v>3.6879344022068519E-3</v>
      </c>
    </row>
    <row r="98" spans="2:22" x14ac:dyDescent="0.4">
      <c r="B98" s="280" t="str">
        <f>国有行不良率!A21</f>
        <v>建筑业</v>
      </c>
      <c r="C98" s="282">
        <f>国有行不良率!B21</f>
        <v>2.5521394364917654E-2</v>
      </c>
      <c r="D98" s="282">
        <f>国有行不良率!C21</f>
        <v>2.3029535716588417E-2</v>
      </c>
      <c r="E98" s="282">
        <f>国有行不良率!D21</f>
        <v>2.224074522547689E-2</v>
      </c>
      <c r="F98" s="282">
        <f>国有行不良率!E21</f>
        <v>2.053511635693956E-2</v>
      </c>
      <c r="G98" s="282">
        <f>国有行不良率!F21</f>
        <v>2.2777055608621023E-2</v>
      </c>
      <c r="H98" s="282">
        <f>国有行不良率!G21</f>
        <v>1.8971057349756678E-2</v>
      </c>
      <c r="I98" s="282">
        <f>国有行不良率!H21</f>
        <v>1.8417193214525663E-2</v>
      </c>
      <c r="J98" s="282">
        <f>国有行不良率!I21</f>
        <v>1.512168174556057E-2</v>
      </c>
      <c r="K98" s="282">
        <f>国有行不良率!J21</f>
        <v>9.3905873570628746E-3</v>
      </c>
      <c r="L98" s="282">
        <f>国有行不良率!K21</f>
        <v>8.3363645136625818E-3</v>
      </c>
      <c r="M98" s="282">
        <f>国有行不良率!L21</f>
        <v>5.8609891784923195E-3</v>
      </c>
      <c r="N98" s="282">
        <f>国有行不良率!M21</f>
        <v>6.2715749638863078E-3</v>
      </c>
      <c r="O98" s="282">
        <f>国有行不良率!N21</f>
        <v>6.4264035684682098E-3</v>
      </c>
      <c r="P98" s="282">
        <f>国有行不良率!O21</f>
        <v>7.2941068656819001E-3</v>
      </c>
      <c r="Q98" s="282">
        <f>国有行不良率!P21</f>
        <v>1.0416820405042816E-2</v>
      </c>
      <c r="R98" s="282">
        <f>国有行不良率!Q21</f>
        <v>1.5784522398869998E-2</v>
      </c>
      <c r="S98" s="282">
        <f>国有行不良率!R21</f>
        <v>2.2675900472678256E-2</v>
      </c>
      <c r="T98" s="282">
        <f>国有行不良率!S21</f>
        <v>2.1008982281687169E-2</v>
      </c>
      <c r="U98" s="282">
        <f>国有行不良率!T21</f>
        <v>2.9118948625571749E-2</v>
      </c>
      <c r="V98" s="282">
        <f>国有行不良率!U21</f>
        <v>2.6047975667335698E-2</v>
      </c>
    </row>
    <row r="99" spans="2:22" x14ac:dyDescent="0.4">
      <c r="B99" s="280" t="str">
        <f>国有行不良率!A22</f>
        <v>交通运输、仓储和邮政业</v>
      </c>
      <c r="C99" s="282">
        <f>国有行不良率!B22</f>
        <v>1.2641403732390385E-2</v>
      </c>
      <c r="D99" s="282">
        <f>国有行不良率!C22</f>
        <v>1.4079382705288012E-2</v>
      </c>
      <c r="E99" s="282">
        <f>国有行不良率!D22</f>
        <v>1.3277416491590999E-2</v>
      </c>
      <c r="F99" s="282">
        <f>国有行不良率!E22</f>
        <v>1.1018986294244214E-2</v>
      </c>
      <c r="G99" s="282">
        <f>国有行不良率!F22</f>
        <v>1.4667478411330247E-2</v>
      </c>
      <c r="H99" s="282">
        <f>国有行不良率!G22</f>
        <v>1.2764365160881402E-2</v>
      </c>
      <c r="I99" s="282">
        <f>国有行不良率!H22</f>
        <v>1.0154984118008192E-2</v>
      </c>
      <c r="J99" s="282">
        <f>国有行不良率!I22</f>
        <v>9.7672061964723389E-3</v>
      </c>
      <c r="K99" s="282">
        <f>国有行不良率!J22</f>
        <v>1.1845525403362858E-2</v>
      </c>
      <c r="L99" s="282">
        <f>国有行不良率!K22</f>
        <v>8.9118658892987316E-3</v>
      </c>
      <c r="M99" s="282">
        <f>国有行不良率!L22</f>
        <v>7.5474857996176018E-3</v>
      </c>
      <c r="N99" s="282">
        <f>国有行不良率!M22</f>
        <v>6.2931425822282351E-3</v>
      </c>
      <c r="O99" s="282">
        <f>国有行不良率!N22</f>
        <v>5.1282530647639686E-3</v>
      </c>
      <c r="P99" s="282">
        <f>国有行不良率!O22</f>
        <v>4.7264987416595914E-3</v>
      </c>
      <c r="Q99" s="282">
        <f>国有行不良率!P22</f>
        <v>3.760053817941247E-3</v>
      </c>
      <c r="R99" s="282">
        <f>国有行不良率!Q22</f>
        <v>3.9875725172202814E-3</v>
      </c>
      <c r="S99" s="282">
        <f>国有行不良率!R22</f>
        <v>3.5739610176233547E-3</v>
      </c>
      <c r="T99" s="282">
        <f>国有行不良率!S22</f>
        <v>3.6785671589286673E-3</v>
      </c>
      <c r="U99" s="282">
        <f>国有行不良率!T22</f>
        <v>3.4693890680067806E-3</v>
      </c>
      <c r="V99" s="282">
        <f>国有行不良率!U22</f>
        <v>3.7988195170210472E-3</v>
      </c>
    </row>
    <row r="100" spans="2:22" x14ac:dyDescent="0.4">
      <c r="B100" s="280" t="str">
        <f>国有行不良率!A23</f>
        <v>教育</v>
      </c>
      <c r="C100" s="282">
        <f>国有行不良率!B23</f>
        <v>1.8297442196716696E-2</v>
      </c>
      <c r="D100" s="282">
        <f>国有行不良率!C23</f>
        <v>1.5996481528022116E-2</v>
      </c>
      <c r="E100" s="282">
        <f>国有行不良率!D23</f>
        <v>1.494864967668315E-2</v>
      </c>
      <c r="F100" s="282">
        <f>国有行不良率!E23</f>
        <v>1.2284367240228841E-2</v>
      </c>
      <c r="G100" s="282">
        <f>国有行不良率!F23</f>
        <v>1.1965592227185568E-2</v>
      </c>
      <c r="H100" s="282">
        <f>国有行不良率!G23</f>
        <v>8.5737014230576596E-3</v>
      </c>
      <c r="I100" s="282">
        <f>国有行不良率!H23</f>
        <v>1.2183908045977011E-2</v>
      </c>
      <c r="J100" s="282">
        <f>国有行不良率!I23</f>
        <v>8.7848163667734788E-3</v>
      </c>
      <c r="K100" s="282">
        <f>国有行不良率!J23</f>
        <v>8.6369198908029746E-3</v>
      </c>
      <c r="L100" s="282">
        <f>国有行不良率!K23</f>
        <v>6.0939794419970633E-3</v>
      </c>
      <c r="M100" s="282">
        <f>国有行不良率!L23</f>
        <v>5.469682546877597E-3</v>
      </c>
      <c r="N100" s="282">
        <f>国有行不良率!M23</f>
        <v>4.4815242819696158E-3</v>
      </c>
      <c r="O100" s="282">
        <f>国有行不良率!N23</f>
        <v>3.6433686502784874E-3</v>
      </c>
      <c r="P100" s="282">
        <f>国有行不良率!O23</f>
        <v>3.4623695103220263E-3</v>
      </c>
      <c r="Q100" s="282">
        <f>国有行不良率!P23</f>
        <v>7.1811023622047243E-4</v>
      </c>
      <c r="R100" s="282">
        <f>国有行不良率!Q23</f>
        <v>2.3258103418572025E-3</v>
      </c>
      <c r="S100" s="282">
        <f>国有行不良率!R23</f>
        <v>2.2395401822700913E-3</v>
      </c>
      <c r="T100" s="282">
        <f>国有行不良率!S23</f>
        <v>2.7189849122994081E-3</v>
      </c>
      <c r="U100" s="282">
        <f>国有行不良率!T23</f>
        <v>2.7949498148173643E-3</v>
      </c>
      <c r="V100" s="282">
        <f>国有行不良率!U23</f>
        <v>1.7532294486444029E-3</v>
      </c>
    </row>
    <row r="101" spans="2:22" x14ac:dyDescent="0.4">
      <c r="B101" s="280" t="str">
        <f>国有行不良率!A24</f>
        <v>金融业</v>
      </c>
      <c r="C101" s="282" t="e">
        <f>国有行不良率!B24</f>
        <v>#DIV/0!</v>
      </c>
      <c r="D101" s="282" t="e">
        <f>国有行不良率!C24</f>
        <v>#DIV/0!</v>
      </c>
      <c r="E101" s="282" t="e">
        <f>国有行不良率!D24</f>
        <v>#DIV/0!</v>
      </c>
      <c r="F101" s="282" t="e">
        <f>国有行不良率!E24</f>
        <v>#DIV/0!</v>
      </c>
      <c r="G101" s="282" t="e">
        <f>国有行不良率!F24</f>
        <v>#DIV/0!</v>
      </c>
      <c r="H101" s="282" t="e">
        <f>国有行不良率!G24</f>
        <v>#DIV/0!</v>
      </c>
      <c r="I101" s="282" t="e">
        <f>国有行不良率!H24</f>
        <v>#DIV/0!</v>
      </c>
      <c r="J101" s="282" t="e">
        <f>国有行不良率!I24</f>
        <v>#DIV/0!</v>
      </c>
      <c r="K101" s="282" t="e">
        <f>国有行不良率!J24</f>
        <v>#DIV/0!</v>
      </c>
      <c r="L101" s="282" t="e">
        <f>国有行不良率!K24</f>
        <v>#DIV/0!</v>
      </c>
      <c r="M101" s="282" t="e">
        <f>国有行不良率!L24</f>
        <v>#DIV/0!</v>
      </c>
      <c r="N101" s="282" t="e">
        <f>国有行不良率!M24</f>
        <v>#DIV/0!</v>
      </c>
      <c r="O101" s="282" t="e">
        <f>国有行不良率!N24</f>
        <v>#DIV/0!</v>
      </c>
      <c r="P101" s="282" t="e">
        <f>国有行不良率!O24</f>
        <v>#DIV/0!</v>
      </c>
      <c r="Q101" s="282">
        <f>国有行不良率!P24</f>
        <v>3.7043002093734901E-3</v>
      </c>
      <c r="R101" s="282">
        <f>国有行不良率!Q24</f>
        <v>2.9445338037669276E-3</v>
      </c>
      <c r="S101" s="282">
        <f>国有行不良率!R24</f>
        <v>2.3951271024318576E-3</v>
      </c>
      <c r="T101" s="282">
        <f>国有行不良率!S24</f>
        <v>2.3007448865536963E-3</v>
      </c>
      <c r="U101" s="282">
        <f>国有行不良率!T24</f>
        <v>9.8696316452731711E-4</v>
      </c>
      <c r="V101" s="282">
        <f>国有行不良率!U24</f>
        <v>1.2211716269495132E-3</v>
      </c>
    </row>
    <row r="102" spans="2:22" x14ac:dyDescent="0.4">
      <c r="B102" s="280" t="str">
        <f>国有行不良率!A25</f>
        <v>科教文卫</v>
      </c>
      <c r="C102" s="282">
        <f>国有行不良率!B25</f>
        <v>2.6899142553984685E-2</v>
      </c>
      <c r="D102" s="282">
        <f>国有行不良率!C25</f>
        <v>2.918164224495438E-2</v>
      </c>
      <c r="E102" s="282">
        <f>国有行不良率!D25</f>
        <v>2.7983691623424758E-2</v>
      </c>
      <c r="F102" s="282">
        <f>国有行不良率!E25</f>
        <v>2.2487010737790095E-2</v>
      </c>
      <c r="G102" s="282">
        <f>国有行不良率!F25</f>
        <v>1.6943824933766408E-2</v>
      </c>
      <c r="H102" s="282">
        <f>国有行不良率!G25</f>
        <v>1.3450308974431658E-2</v>
      </c>
      <c r="I102" s="282">
        <f>国有行不良率!H25</f>
        <v>1.2407858800035242E-2</v>
      </c>
      <c r="J102" s="282">
        <f>国有行不良率!I25</f>
        <v>1.2670186162823007E-2</v>
      </c>
      <c r="K102" s="282">
        <f>国有行不良率!J25</f>
        <v>1.0240420847309858E-2</v>
      </c>
      <c r="L102" s="282">
        <f>国有行不良率!K25</f>
        <v>7.9095465791531525E-3</v>
      </c>
      <c r="M102" s="282">
        <f>国有行不良率!L25</f>
        <v>6.8532944426659076E-3</v>
      </c>
      <c r="N102" s="282">
        <f>国有行不良率!M25</f>
        <v>6.2102310555209933E-3</v>
      </c>
      <c r="O102" s="282">
        <f>国有行不良率!N25</f>
        <v>5.3034358333828979E-3</v>
      </c>
      <c r="P102" s="282">
        <f>国有行不良率!O25</f>
        <v>4.3238136763316618E-3</v>
      </c>
      <c r="Q102" s="282">
        <f>国有行不良率!P25</f>
        <v>3.7627618145458373E-3</v>
      </c>
      <c r="R102" s="282">
        <f>国有行不良率!Q25</f>
        <v>2.7033389889674544E-3</v>
      </c>
      <c r="S102" s="282">
        <f>国有行不良率!R25</f>
        <v>4.6169163816222637E-3</v>
      </c>
      <c r="T102" s="282">
        <f>国有行不良率!S25</f>
        <v>4.7800919492770313E-3</v>
      </c>
      <c r="U102" s="282">
        <f>国有行不良率!T25</f>
        <v>5.5194858292311969E-3</v>
      </c>
      <c r="V102" s="282">
        <f>国有行不良率!U25</f>
        <v>7.2119839805316723E-3</v>
      </c>
    </row>
    <row r="103" spans="2:22" x14ac:dyDescent="0.4">
      <c r="B103" s="280" t="str">
        <f>国有行不良率!A26</f>
        <v>批发和零售业</v>
      </c>
      <c r="C103" s="282">
        <f>国有行不良率!B26</f>
        <v>8.6018742059599598E-2</v>
      </c>
      <c r="D103" s="282">
        <f>国有行不良率!C26</f>
        <v>6.8032228218459112E-2</v>
      </c>
      <c r="E103" s="282">
        <f>国有行不良率!D26</f>
        <v>7.351563545523486E-2</v>
      </c>
      <c r="F103" s="282">
        <f>国有行不良率!E26</f>
        <v>6.4881829244860051E-2</v>
      </c>
      <c r="G103" s="282">
        <f>国有行不良率!F26</f>
        <v>4.7109362706530294E-2</v>
      </c>
      <c r="H103" s="282">
        <f>国有行不良率!G26</f>
        <v>3.4935043569970195E-2</v>
      </c>
      <c r="I103" s="282">
        <f>国有行不良率!H26</f>
        <v>2.6672789352782916E-2</v>
      </c>
      <c r="J103" s="282">
        <f>国有行不良率!I26</f>
        <v>2.1060735023256543E-2</v>
      </c>
      <c r="K103" s="282">
        <f>国有行不良率!J26</f>
        <v>2.0261676593922757E-2</v>
      </c>
      <c r="L103" s="282">
        <f>国有行不良率!K26</f>
        <v>2.3970872332625452E-2</v>
      </c>
      <c r="M103" s="282">
        <f>国有行不良率!L26</f>
        <v>2.8278823746418057E-2</v>
      </c>
      <c r="N103" s="282">
        <f>国有行不良率!M26</f>
        <v>3.1748117142027833E-2</v>
      </c>
      <c r="O103" s="282">
        <f>国有行不良率!N26</f>
        <v>3.4300515454220519E-2</v>
      </c>
      <c r="P103" s="282">
        <f>国有行不良率!O26</f>
        <v>3.8302188554968142E-2</v>
      </c>
      <c r="Q103" s="282">
        <f>国有行不良率!P26</f>
        <v>5.3617878253260989E-2</v>
      </c>
      <c r="R103" s="282">
        <f>国有行不良率!Q26</f>
        <v>6.8644191373965727E-2</v>
      </c>
      <c r="S103" s="282">
        <f>国有行不良率!R26</f>
        <v>9.0974215558228363E-2</v>
      </c>
      <c r="T103" s="282">
        <f>国有行不良率!S26</f>
        <v>0.1010444435357247</v>
      </c>
      <c r="U103" s="282">
        <f>国有行不良率!T26</f>
        <v>0.10980623816885247</v>
      </c>
      <c r="V103" s="282">
        <f>国有行不良率!U26</f>
        <v>0.10167994470710956</v>
      </c>
    </row>
    <row r="104" spans="2:22" x14ac:dyDescent="0.4">
      <c r="B104" s="280" t="str">
        <f>国有行不良率!A27</f>
        <v>票据贴现</v>
      </c>
      <c r="C104" s="282">
        <f>国有行不良率!B27</f>
        <v>0</v>
      </c>
      <c r="D104" s="282">
        <f>国有行不良率!C27</f>
        <v>0</v>
      </c>
      <c r="E104" s="282">
        <f>国有行不良率!D27</f>
        <v>0</v>
      </c>
      <c r="F104" s="282">
        <f>国有行不良率!E27</f>
        <v>0</v>
      </c>
      <c r="G104" s="282">
        <f>国有行不良率!F27</f>
        <v>0</v>
      </c>
      <c r="H104" s="282">
        <f>国有行不良率!G27</f>
        <v>0</v>
      </c>
      <c r="I104" s="282">
        <f>国有行不良率!H27</f>
        <v>0</v>
      </c>
      <c r="J104" s="282">
        <f>国有行不良率!I27</f>
        <v>0</v>
      </c>
      <c r="K104" s="282">
        <f>国有行不良率!J27</f>
        <v>0</v>
      </c>
      <c r="L104" s="282">
        <f>国有行不良率!K27</f>
        <v>0</v>
      </c>
      <c r="M104" s="282">
        <f>国有行不良率!L27</f>
        <v>0</v>
      </c>
      <c r="N104" s="282">
        <f>国有行不良率!M27</f>
        <v>0</v>
      </c>
      <c r="O104" s="282">
        <f>国有行不良率!N27</f>
        <v>0</v>
      </c>
      <c r="P104" s="282">
        <f>国有行不良率!O27</f>
        <v>0</v>
      </c>
      <c r="Q104" s="282">
        <f>国有行不良率!P27</f>
        <v>0</v>
      </c>
      <c r="R104" s="282">
        <f>国有行不良率!Q27</f>
        <v>0</v>
      </c>
      <c r="S104" s="282">
        <f>国有行不良率!R27</f>
        <v>0</v>
      </c>
      <c r="T104" s="282">
        <f>国有行不良率!S27</f>
        <v>0</v>
      </c>
      <c r="U104" s="282">
        <f>国有行不良率!T27</f>
        <v>0</v>
      </c>
      <c r="V104" s="282">
        <f>国有行不良率!U27</f>
        <v>0</v>
      </c>
    </row>
    <row r="105" spans="2:22" x14ac:dyDescent="0.4">
      <c r="B105" s="280" t="str">
        <f>国有行不良率!A28</f>
        <v>其他</v>
      </c>
      <c r="C105" s="282">
        <f>国有行不良率!B28</f>
        <v>4.1271343846589648E-2</v>
      </c>
      <c r="D105" s="282">
        <f>国有行不良率!C28</f>
        <v>3.3938751160015906E-2</v>
      </c>
      <c r="E105" s="282">
        <f>国有行不良率!D28</f>
        <v>2.8651856571056605E-2</v>
      </c>
      <c r="F105" s="282">
        <f>国有行不良率!E28</f>
        <v>1.8906537442115106E-2</v>
      </c>
      <c r="G105" s="282">
        <f>国有行不良率!F28</f>
        <v>3.5189694924045042E-2</v>
      </c>
      <c r="H105" s="282">
        <f>国有行不良率!G28</f>
        <v>2.9985262121009121E-2</v>
      </c>
      <c r="I105" s="282">
        <f>国有行不良率!H28</f>
        <v>2.6550059162219745E-2</v>
      </c>
      <c r="J105" s="282">
        <f>国有行不良率!I28</f>
        <v>2.3523654331555306E-2</v>
      </c>
      <c r="K105" s="282">
        <f>国有行不良率!J28</f>
        <v>2.1955148478944749E-2</v>
      </c>
      <c r="L105" s="282">
        <f>国有行不良率!K28</f>
        <v>1.6977613372115334E-2</v>
      </c>
      <c r="M105" s="282">
        <f>国有行不良率!L28</f>
        <v>1.4528739068689739E-2</v>
      </c>
      <c r="N105" s="282">
        <f>国有行不良率!M28</f>
        <v>1.3104262302792978E-2</v>
      </c>
      <c r="O105" s="282">
        <f>国有行不良率!N28</f>
        <v>1.0824224099036703E-2</v>
      </c>
      <c r="P105" s="282">
        <f>国有行不良率!O28</f>
        <v>9.688890521045641E-3</v>
      </c>
      <c r="Q105" s="282">
        <f>国有行不良率!P28</f>
        <v>9.2198456738130739E-3</v>
      </c>
      <c r="R105" s="282">
        <f>国有行不良率!Q28</f>
        <v>1.1721553992408077E-2</v>
      </c>
      <c r="S105" s="282">
        <f>国有行不良率!R28</f>
        <v>1.4861694420755526E-2</v>
      </c>
      <c r="T105" s="282">
        <f>国有行不良率!S28</f>
        <v>1.6427150810820922E-2</v>
      </c>
      <c r="U105" s="282">
        <f>国有行不良率!T28</f>
        <v>1.7161301805604663E-2</v>
      </c>
      <c r="V105" s="282">
        <f>国有行不良率!U28</f>
        <v>2.0269243914479929E-2</v>
      </c>
    </row>
    <row r="106" spans="2:22" x14ac:dyDescent="0.4">
      <c r="B106" s="280" t="str">
        <f>国有行不良率!A29</f>
        <v>水利、环境和公共设施管理业</v>
      </c>
      <c r="C106" s="282">
        <f>国有行不良率!B29</f>
        <v>7.0536056215099348E-3</v>
      </c>
      <c r="D106" s="282">
        <f>国有行不良率!C29</f>
        <v>7.0717708948356654E-3</v>
      </c>
      <c r="E106" s="282">
        <f>国有行不良率!D29</f>
        <v>9.6593486068718669E-3</v>
      </c>
      <c r="F106" s="282">
        <f>国有行不良率!E29</f>
        <v>3.870370936001431E-3</v>
      </c>
      <c r="G106" s="282">
        <f>国有行不良率!F29</f>
        <v>6.4693939084746422E-3</v>
      </c>
      <c r="H106" s="282">
        <f>国有行不良率!G29</f>
        <v>5.622370293499648E-3</v>
      </c>
      <c r="I106" s="282">
        <f>国有行不良率!H29</f>
        <v>7.3488637141173553E-3</v>
      </c>
      <c r="J106" s="282">
        <f>国有行不良率!I29</f>
        <v>6.1944445033314749E-3</v>
      </c>
      <c r="K106" s="282">
        <f>国有行不良率!J29</f>
        <v>5.3534841708708777E-3</v>
      </c>
      <c r="L106" s="282">
        <f>国有行不良率!K29</f>
        <v>4.0988052253955465E-3</v>
      </c>
      <c r="M106" s="282">
        <f>国有行不良率!L29</f>
        <v>2.3087452336299076E-3</v>
      </c>
      <c r="N106" s="282">
        <f>国有行不良率!M29</f>
        <v>1.5226773583941978E-3</v>
      </c>
      <c r="O106" s="282">
        <f>国有行不良率!N29</f>
        <v>1.2172034247244048E-3</v>
      </c>
      <c r="P106" s="282">
        <f>国有行不良率!O29</f>
        <v>9.6728189653390653E-4</v>
      </c>
      <c r="Q106" s="282">
        <f>国有行不良率!P29</f>
        <v>8.3468717138545138E-4</v>
      </c>
      <c r="R106" s="282">
        <f>国有行不良率!Q29</f>
        <v>2.5869372475618166E-3</v>
      </c>
      <c r="S106" s="282">
        <f>国有行不良率!R29</f>
        <v>1.3451436537898248E-3</v>
      </c>
      <c r="T106" s="282">
        <f>国有行不良率!S29</f>
        <v>1.0026347394769999E-3</v>
      </c>
      <c r="U106" s="282">
        <f>国有行不良率!T29</f>
        <v>2.4465255406409636E-3</v>
      </c>
      <c r="V106" s="282">
        <f>国有行不良率!U29</f>
        <v>2.2444260965677207E-3</v>
      </c>
    </row>
    <row r="107" spans="2:22" x14ac:dyDescent="0.4">
      <c r="B107" s="280" t="str">
        <f>国有行不良率!A30</f>
        <v>信息传输、软件和信息技术服务业</v>
      </c>
      <c r="C107" s="282">
        <f>国有行不良率!B30</f>
        <v>3.2332756792947608E-2</v>
      </c>
      <c r="D107" s="282">
        <f>国有行不良率!C30</f>
        <v>2.6362217547669133E-2</v>
      </c>
      <c r="E107" s="282">
        <f>国有行不良率!D30</f>
        <v>2.7560420922792275E-2</v>
      </c>
      <c r="F107" s="282">
        <f>国有行不良率!E30</f>
        <v>3.8250484183344091E-2</v>
      </c>
      <c r="G107" s="282">
        <f>国有行不良率!F30</f>
        <v>3.1320161652447241E-2</v>
      </c>
      <c r="H107" s="282">
        <f>国有行不良率!G30</f>
        <v>2.605991590749825E-2</v>
      </c>
      <c r="I107" s="282">
        <f>国有行不良率!H30</f>
        <v>2.3429419436075009E-2</v>
      </c>
      <c r="J107" s="282">
        <f>国有行不良率!I30</f>
        <v>2.8888447458781465E-2</v>
      </c>
      <c r="K107" s="282">
        <f>国有行不良率!J30</f>
        <v>2.6431961152190708E-2</v>
      </c>
      <c r="L107" s="282">
        <f>国有行不良率!K30</f>
        <v>2.0109326762398391E-2</v>
      </c>
      <c r="M107" s="282">
        <f>国有行不良率!L30</f>
        <v>2.7092457688667825E-2</v>
      </c>
      <c r="N107" s="282">
        <f>国有行不良率!M30</f>
        <v>2.9113386495540981E-2</v>
      </c>
      <c r="O107" s="282">
        <f>国有行不良率!N30</f>
        <v>2.1125720195006647E-2</v>
      </c>
      <c r="P107" s="282">
        <f>国有行不良率!O30</f>
        <v>2.6152386701737744E-2</v>
      </c>
      <c r="Q107" s="282">
        <f>国有行不良率!P30</f>
        <v>3.2598821666796438E-2</v>
      </c>
      <c r="R107" s="282">
        <f>国有行不良率!Q30</f>
        <v>3.7399324845166261E-2</v>
      </c>
      <c r="S107" s="282">
        <f>国有行不良率!R30</f>
        <v>1.6011899553766733E-2</v>
      </c>
      <c r="T107" s="282">
        <f>国有行不良率!S30</f>
        <v>1.1189064957058183E-2</v>
      </c>
      <c r="U107" s="282">
        <f>国有行不良率!T30</f>
        <v>1.0512580176802485E-2</v>
      </c>
      <c r="V107" s="282">
        <f>国有行不良率!U30</f>
        <v>8.3243494043313913E-3</v>
      </c>
    </row>
    <row r="108" spans="2:22" x14ac:dyDescent="0.4">
      <c r="B108" s="286" t="str">
        <f>国有行不良率!A31</f>
        <v>制造业</v>
      </c>
      <c r="C108" s="282">
        <f>国有行不良率!B31</f>
        <v>6.0573130030068624E-2</v>
      </c>
      <c r="D108" s="282">
        <f>国有行不良率!C31</f>
        <v>4.9235366309161734E-2</v>
      </c>
      <c r="E108" s="282">
        <f>国有行不良率!D31</f>
        <v>4.835547642453418E-2</v>
      </c>
      <c r="F108" s="282">
        <f>国有行不良率!E31</f>
        <v>4.1528441019318768E-2</v>
      </c>
      <c r="G108" s="282">
        <f>国有行不良率!F31</f>
        <v>3.6415379113940362E-2</v>
      </c>
      <c r="H108" s="282">
        <f>国有行不良率!G31</f>
        <v>2.8653027179369218E-2</v>
      </c>
      <c r="I108" s="282">
        <f>国有行不良率!H31</f>
        <v>2.6413003822948075E-2</v>
      </c>
      <c r="J108" s="282">
        <f>国有行不良率!I31</f>
        <v>2.2872739670768426E-2</v>
      </c>
      <c r="K108" s="282">
        <f>国有行不良率!J31</f>
        <v>2.2228093748662043E-2</v>
      </c>
      <c r="L108" s="282">
        <f>国有行不良率!K31</f>
        <v>2.147470378103224E-2</v>
      </c>
      <c r="M108" s="282">
        <f>国有行不良率!L31</f>
        <v>2.1241689747072603E-2</v>
      </c>
      <c r="N108" s="282">
        <f>国有行不良率!M31</f>
        <v>2.2993174416542795E-2</v>
      </c>
      <c r="O108" s="282">
        <f>国有行不良率!N31</f>
        <v>2.49646334558545E-2</v>
      </c>
      <c r="P108" s="282">
        <f>国有行不良率!O31</f>
        <v>2.693224820931208E-2</v>
      </c>
      <c r="Q108" s="282">
        <f>国有行不良率!P31</f>
        <v>3.2043213215712386E-2</v>
      </c>
      <c r="R108" s="282">
        <f>国有行不良率!Q31</f>
        <v>3.9723240954982864E-2</v>
      </c>
      <c r="S108" s="282">
        <f>国有行不良率!R31</f>
        <v>4.8402230880278264E-2</v>
      </c>
      <c r="T108" s="282">
        <f>国有行不良率!S31</f>
        <v>5.1365854486030454E-2</v>
      </c>
      <c r="U108" s="282">
        <f>国有行不良率!T31</f>
        <v>5.435895555325633E-2</v>
      </c>
      <c r="V108" s="282">
        <f>国有行不良率!U31</f>
        <v>5.4690669566952087E-2</v>
      </c>
    </row>
    <row r="109" spans="2:22" x14ac:dyDescent="0.4">
      <c r="B109" s="280" t="str">
        <f>国有行不良率!A32</f>
        <v>住宿和餐饮业</v>
      </c>
      <c r="C109" s="282" t="e">
        <f>国有行不良率!B32</f>
        <v>#DIV/0!</v>
      </c>
      <c r="D109" s="282" t="e">
        <f>国有行不良率!C32</f>
        <v>#DIV/0!</v>
      </c>
      <c r="E109" s="282" t="e">
        <f>国有行不良率!D32</f>
        <v>#DIV/0!</v>
      </c>
      <c r="F109" s="282" t="e">
        <f>国有行不良率!E32</f>
        <v>#DIV/0!</v>
      </c>
      <c r="G109" s="282" t="e">
        <f>国有行不良率!F32</f>
        <v>#DIV/0!</v>
      </c>
      <c r="H109" s="282" t="e">
        <f>国有行不良率!G32</f>
        <v>#DIV/0!</v>
      </c>
      <c r="I109" s="282" t="e">
        <f>国有行不良率!H32</f>
        <v>#DIV/0!</v>
      </c>
      <c r="J109" s="282" t="e">
        <f>国有行不良率!I32</f>
        <v>#DIV/0!</v>
      </c>
      <c r="K109" s="282">
        <f>国有行不良率!J32</f>
        <v>1.4905750299922759E-2</v>
      </c>
      <c r="L109" s="282">
        <f>国有行不良率!K32</f>
        <v>1.1594091002676549E-2</v>
      </c>
      <c r="M109" s="282">
        <f>国有行不良率!L32</f>
        <v>7.8432145355654299E-3</v>
      </c>
      <c r="N109" s="282">
        <f>国有行不良率!M32</f>
        <v>4.3814775185685613E-3</v>
      </c>
      <c r="O109" s="282">
        <f>国有行不良率!N32</f>
        <v>5.040068201193521E-3</v>
      </c>
      <c r="P109" s="282">
        <f>国有行不良率!O32</f>
        <v>7.6305945764273131E-3</v>
      </c>
      <c r="Q109" s="282">
        <f>国有行不良率!P32</f>
        <v>8.2273043663658764E-3</v>
      </c>
      <c r="R109" s="282">
        <f>国有行不良率!Q32</f>
        <v>1.3585806103991072E-2</v>
      </c>
      <c r="S109" s="282">
        <f>国有行不良率!R32</f>
        <v>2.3785086964008956E-2</v>
      </c>
      <c r="T109" s="282">
        <f>国有行不良率!S32</f>
        <v>1.8065686808201777E-2</v>
      </c>
      <c r="U109" s="282">
        <f>国有行不良率!T32</f>
        <v>2.2453876200692779E-2</v>
      </c>
      <c r="V109" s="282">
        <f>国有行不良率!U32</f>
        <v>2.7523419976250164E-2</v>
      </c>
    </row>
    <row r="110" spans="2:22" x14ac:dyDescent="0.4">
      <c r="B110" s="280" t="str">
        <f>国有行不良率!A33</f>
        <v>租赁和商业服务</v>
      </c>
      <c r="C110" s="282">
        <f>国有行不良率!B33</f>
        <v>1.6848266724673218E-2</v>
      </c>
      <c r="D110" s="282">
        <f>国有行不良率!C33</f>
        <v>1.5792644540266843E-2</v>
      </c>
      <c r="E110" s="282">
        <f>国有行不良率!D33</f>
        <v>1.6414195994639759E-2</v>
      </c>
      <c r="F110" s="282">
        <f>国有行不良率!E33</f>
        <v>6.2746204108494333E-3</v>
      </c>
      <c r="G110" s="282">
        <f>国有行不良率!F33</f>
        <v>8.5262238590742608E-3</v>
      </c>
      <c r="H110" s="282">
        <f>国有行不良率!G33</f>
        <v>6.1344266199411393E-3</v>
      </c>
      <c r="I110" s="282">
        <f>国有行不良率!H33</f>
        <v>6.3644924460036336E-3</v>
      </c>
      <c r="J110" s="282">
        <f>国有行不良率!I33</f>
        <v>6.1526808109247603E-3</v>
      </c>
      <c r="K110" s="282">
        <f>国有行不良率!J33</f>
        <v>6.8596376900775342E-3</v>
      </c>
      <c r="L110" s="282">
        <f>国有行不良率!K33</f>
        <v>5.1557912097227893E-3</v>
      </c>
      <c r="M110" s="282">
        <f>国有行不良率!L33</f>
        <v>3.8007292960891333E-3</v>
      </c>
      <c r="N110" s="282">
        <f>国有行不良率!M33</f>
        <v>2.8573207063677187E-3</v>
      </c>
      <c r="O110" s="282">
        <f>国有行不良率!N33</f>
        <v>2.557278591629858E-3</v>
      </c>
      <c r="P110" s="282">
        <f>国有行不良率!O33</f>
        <v>1.7273068108461618E-3</v>
      </c>
      <c r="Q110" s="282">
        <f>国有行不良率!P33</f>
        <v>2.3430537413786771E-3</v>
      </c>
      <c r="R110" s="282">
        <f>国有行不良率!Q33</f>
        <v>4.1980928215923823E-3</v>
      </c>
      <c r="S110" s="282">
        <f>国有行不良率!R33</f>
        <v>6.4059498471399088E-3</v>
      </c>
      <c r="T110" s="282">
        <f>国有行不良率!S33</f>
        <v>6.1590776370392189E-3</v>
      </c>
      <c r="U110" s="282">
        <f>国有行不良率!T33</f>
        <v>6.5196772235022252E-3</v>
      </c>
      <c r="V110" s="282">
        <f>国有行不良率!U33</f>
        <v>6.0519860966493817E-3</v>
      </c>
    </row>
    <row r="111" spans="2:22" x14ac:dyDescent="0.4">
      <c r="B111" s="280" t="str">
        <f>国有行不良率!A34</f>
        <v>总计</v>
      </c>
      <c r="C111" s="282">
        <f>国有行不良率!B34</f>
        <v>3.2831618203838939E-2</v>
      </c>
      <c r="D111" s="282">
        <f>国有行不良率!C34</f>
        <v>2.7932863423825807E-2</v>
      </c>
      <c r="E111" s="282">
        <f>国有行不良率!D34</f>
        <v>2.7022848212738829E-2</v>
      </c>
      <c r="F111" s="282">
        <f>国有行不良率!E34</f>
        <v>2.1090944174628527E-2</v>
      </c>
      <c r="G111" s="282">
        <f>国有行不良率!F34</f>
        <v>2.2648564900223517E-2</v>
      </c>
      <c r="H111" s="282">
        <f>国有行不良率!G34</f>
        <v>1.7988736405053142E-2</v>
      </c>
      <c r="I111" s="282">
        <f>国有行不良率!H34</f>
        <v>1.5857106275018865E-2</v>
      </c>
      <c r="J111" s="282">
        <f>国有行不良率!I34</f>
        <v>1.3709581692601187E-2</v>
      </c>
      <c r="K111" s="282">
        <f>国有行不良率!J34</f>
        <v>1.3428488019139984E-2</v>
      </c>
      <c r="L111" s="282">
        <f>国有行不良率!K34</f>
        <v>1.2244568842084495E-2</v>
      </c>
      <c r="M111" s="282">
        <f>国有行不良率!L34</f>
        <v>1.1728361293805094E-2</v>
      </c>
      <c r="N111" s="282">
        <f>国有行不良率!M34</f>
        <v>1.1602042291303044E-2</v>
      </c>
      <c r="O111" s="282">
        <f>国有行不良率!N34</f>
        <v>1.1768248799586666E-2</v>
      </c>
      <c r="P111" s="282">
        <f>国有行不良率!O34</f>
        <v>1.219723255782088E-2</v>
      </c>
      <c r="Q111" s="282">
        <f>国有行不良率!P34</f>
        <v>1.4582913650816902E-2</v>
      </c>
      <c r="R111" s="282">
        <f>国有行不良率!Q34</f>
        <v>1.7947265899637879E-2</v>
      </c>
      <c r="S111" s="282">
        <f>国有行不良率!R34</f>
        <v>2.1209958298161816E-2</v>
      </c>
      <c r="T111" s="282">
        <f>国有行不良率!S34</f>
        <v>2.1761176074784203E-2</v>
      </c>
      <c r="U111" s="282">
        <f>国有行不良率!T34</f>
        <v>2.2230510757658216E-2</v>
      </c>
      <c r="V111" s="282">
        <f>国有行不良率!U34</f>
        <v>2.0620820154481231E-2</v>
      </c>
    </row>
    <row r="112" spans="2:22" x14ac:dyDescent="0.4">
      <c r="B112" s="280"/>
      <c r="C112" s="282"/>
      <c r="D112" s="282"/>
      <c r="E112" s="282"/>
      <c r="F112" s="282"/>
      <c r="G112" s="282"/>
      <c r="H112" s="282"/>
      <c r="I112" s="282"/>
      <c r="J112" s="282"/>
      <c r="K112" s="282"/>
      <c r="L112" s="282"/>
      <c r="M112" s="282"/>
      <c r="N112" s="282"/>
      <c r="O112" s="282"/>
      <c r="P112" s="282"/>
      <c r="Q112" s="282"/>
      <c r="R112" s="282"/>
      <c r="S112" s="282"/>
      <c r="T112" s="282"/>
      <c r="U112" s="282"/>
      <c r="V112" s="282"/>
    </row>
    <row r="113" spans="2:22" x14ac:dyDescent="0.4">
      <c r="C113" s="279">
        <v>2</v>
      </c>
      <c r="D113" s="279">
        <v>3</v>
      </c>
      <c r="E113" s="279">
        <v>4</v>
      </c>
      <c r="F113" s="279">
        <v>5</v>
      </c>
      <c r="G113" s="279">
        <v>6</v>
      </c>
      <c r="H113" s="279">
        <v>7</v>
      </c>
      <c r="I113" s="279">
        <v>8</v>
      </c>
      <c r="J113" s="279">
        <v>9</v>
      </c>
      <c r="K113" s="279">
        <v>10</v>
      </c>
      <c r="L113" s="279">
        <v>11</v>
      </c>
      <c r="M113" s="279">
        <v>12</v>
      </c>
      <c r="N113" s="279">
        <v>13</v>
      </c>
      <c r="O113" s="279">
        <v>14</v>
      </c>
      <c r="P113" s="279">
        <v>15</v>
      </c>
      <c r="Q113" s="279">
        <v>16</v>
      </c>
      <c r="R113" s="279">
        <v>17</v>
      </c>
      <c r="S113" s="279">
        <v>18</v>
      </c>
      <c r="T113" s="279">
        <v>19</v>
      </c>
      <c r="U113" s="279">
        <v>20</v>
      </c>
      <c r="V113" s="279">
        <v>21</v>
      </c>
    </row>
    <row r="114" spans="2:22" x14ac:dyDescent="0.4">
      <c r="B114" s="287" t="s">
        <v>400</v>
      </c>
      <c r="C114" s="280">
        <v>39447</v>
      </c>
      <c r="D114" s="280">
        <v>39629</v>
      </c>
      <c r="E114" s="280">
        <v>39813</v>
      </c>
      <c r="F114" s="280">
        <v>39994</v>
      </c>
      <c r="G114" s="280">
        <v>40178</v>
      </c>
      <c r="H114" s="280">
        <v>40359</v>
      </c>
      <c r="I114" s="280">
        <v>40543</v>
      </c>
      <c r="J114" s="280">
        <v>40724</v>
      </c>
      <c r="K114" s="280">
        <v>40908</v>
      </c>
      <c r="L114" s="280">
        <v>41090</v>
      </c>
      <c r="M114" s="280">
        <v>41274</v>
      </c>
      <c r="N114" s="280">
        <v>41455</v>
      </c>
      <c r="O114" s="280">
        <v>41639</v>
      </c>
      <c r="P114" s="280">
        <v>41820</v>
      </c>
      <c r="Q114" s="280">
        <v>42004</v>
      </c>
      <c r="R114" s="280">
        <v>42185</v>
      </c>
      <c r="S114" s="280">
        <v>42369</v>
      </c>
      <c r="T114" s="280">
        <v>42551</v>
      </c>
      <c r="U114" s="280">
        <v>42735</v>
      </c>
      <c r="V114" s="280">
        <v>42916</v>
      </c>
    </row>
    <row r="115" spans="2:22" x14ac:dyDescent="0.4">
      <c r="B115" s="287" t="s">
        <v>419</v>
      </c>
      <c r="C115" s="281">
        <f>VLOOKUP($B$114,$B$82:$V$111,C113,FALSE)</f>
        <v>3.0283409970665007E-2</v>
      </c>
      <c r="D115" s="281">
        <f t="shared" ref="D115:V115" si="0">VLOOKUP($B$114,$B$82:$V$111,D113,FALSE)</f>
        <v>2.5878134047975381E-2</v>
      </c>
      <c r="E115" s="281">
        <f t="shared" si="0"/>
        <v>2.5281470184904616E-2</v>
      </c>
      <c r="F115" s="281">
        <f t="shared" si="0"/>
        <v>1.9651803177538302E-2</v>
      </c>
      <c r="G115" s="281">
        <f t="shared" si="0"/>
        <v>2.1941726082792382E-2</v>
      </c>
      <c r="H115" s="281">
        <f t="shared" si="0"/>
        <v>1.7428427692591623E-2</v>
      </c>
      <c r="I115" s="281">
        <f t="shared" si="0"/>
        <v>1.5430030309537955E-2</v>
      </c>
      <c r="J115" s="281">
        <f t="shared" si="0"/>
        <v>1.3347361933681471E-2</v>
      </c>
      <c r="K115" s="281">
        <f t="shared" si="0"/>
        <v>1.3161855114508814E-2</v>
      </c>
      <c r="L115" s="281">
        <f t="shared" si="0"/>
        <v>1.2012946000718986E-2</v>
      </c>
      <c r="M115" s="281">
        <f t="shared" si="0"/>
        <v>1.1556504262885592E-2</v>
      </c>
      <c r="N115" s="281">
        <f t="shared" si="0"/>
        <v>1.1409758773985009E-2</v>
      </c>
      <c r="O115" s="281">
        <f t="shared" si="0"/>
        <v>1.152570039710781E-2</v>
      </c>
      <c r="P115" s="281">
        <f t="shared" si="0"/>
        <v>1.1959803937984455E-2</v>
      </c>
      <c r="Q115" s="281">
        <f t="shared" si="0"/>
        <v>1.4271056703993553E-2</v>
      </c>
      <c r="R115" s="281">
        <f t="shared" si="0"/>
        <v>1.7502828044175162E-2</v>
      </c>
      <c r="S115" s="281">
        <f t="shared" si="0"/>
        <v>2.0779075189970124E-2</v>
      </c>
      <c r="T115" s="281">
        <f t="shared" si="0"/>
        <v>2.134436394241335E-2</v>
      </c>
      <c r="U115" s="281">
        <f t="shared" si="0"/>
        <v>2.1623217979967316E-2</v>
      </c>
      <c r="V115" s="281">
        <f t="shared" si="0"/>
        <v>2.0620820154481231E-2</v>
      </c>
    </row>
    <row r="116" spans="2:22" x14ac:dyDescent="0.4">
      <c r="B116" s="287" t="s">
        <v>420</v>
      </c>
      <c r="C116" s="281">
        <f>VLOOKUP($B$114,$B$50:$V$76,C113,FALSE)</f>
        <v>2.2679032567662679E-2</v>
      </c>
      <c r="D116" s="281">
        <f t="shared" ref="D116:V116" si="1">VLOOKUP($B$114,$B$50:$V$76,D113,FALSE)</f>
        <v>1.9472368477235429E-2</v>
      </c>
      <c r="E116" s="281">
        <f t="shared" si="1"/>
        <v>1.1355843743844561E-2</v>
      </c>
      <c r="F116" s="281">
        <f t="shared" si="1"/>
        <v>8.9696329610311296E-3</v>
      </c>
      <c r="G116" s="281">
        <f t="shared" si="1"/>
        <v>8.1022326390451718E-3</v>
      </c>
      <c r="H116" s="281">
        <f t="shared" si="1"/>
        <v>6.7226031264766605E-3</v>
      </c>
      <c r="I116" s="281">
        <f t="shared" si="1"/>
        <v>6.0454337370545617E-3</v>
      </c>
      <c r="J116" s="281">
        <f t="shared" si="1"/>
        <v>5.243815998307982E-3</v>
      </c>
      <c r="K116" s="281">
        <f t="shared" si="1"/>
        <v>5.5961337994550374E-3</v>
      </c>
      <c r="L116" s="281">
        <f t="shared" si="1"/>
        <v>6.0574464417203445E-3</v>
      </c>
      <c r="M116" s="281">
        <f t="shared" si="1"/>
        <v>6.7696773410156124E-3</v>
      </c>
      <c r="N116" s="281">
        <f t="shared" si="1"/>
        <v>7.767335207902161E-3</v>
      </c>
      <c r="O116" s="281">
        <f t="shared" si="1"/>
        <v>8.6130362694000016E-3</v>
      </c>
      <c r="P116" s="281">
        <f t="shared" si="1"/>
        <v>1.0179762136565634E-2</v>
      </c>
      <c r="Q116" s="281">
        <f t="shared" si="1"/>
        <v>1.1562860000574441E-2</v>
      </c>
      <c r="R116" s="281">
        <f t="shared" si="1"/>
        <v>1.3757256822541402E-2</v>
      </c>
      <c r="S116" s="281">
        <f t="shared" si="1"/>
        <v>1.5772115374206301E-2</v>
      </c>
      <c r="T116" s="281">
        <f t="shared" si="1"/>
        <v>1.6465142296242824E-2</v>
      </c>
      <c r="U116" s="281">
        <f t="shared" si="1"/>
        <v>1.7942523470915447E-2</v>
      </c>
      <c r="V116" s="281">
        <f t="shared" si="1"/>
        <v>1.788515259298188E-2</v>
      </c>
    </row>
    <row r="117" spans="2:22" x14ac:dyDescent="0.4">
      <c r="B117" s="287" t="s">
        <v>421</v>
      </c>
      <c r="C117" s="281">
        <f>VLOOKUP($B$114,$B$5:$V$44,C113,FALSE)</f>
        <v>2.8913326380343222E-2</v>
      </c>
      <c r="D117" s="281">
        <f t="shared" ref="D117:V117" si="2">VLOOKUP($B$114,$B$5:$V$44,D113,FALSE)</f>
        <v>2.4702502044476635E-2</v>
      </c>
      <c r="E117" s="281">
        <f t="shared" si="2"/>
        <v>2.1265002659863735E-2</v>
      </c>
      <c r="F117" s="281">
        <f t="shared" si="2"/>
        <v>1.6349593534670932E-2</v>
      </c>
      <c r="G117" s="281">
        <f t="shared" si="2"/>
        <v>1.8427128713177181E-2</v>
      </c>
      <c r="H117" s="281">
        <f t="shared" si="2"/>
        <v>1.4696503554148813E-2</v>
      </c>
      <c r="I117" s="281">
        <f t="shared" si="2"/>
        <v>1.3017614285881799E-2</v>
      </c>
      <c r="J117" s="281">
        <f t="shared" si="2"/>
        <v>1.1247478542976849E-2</v>
      </c>
      <c r="K117" s="281">
        <f t="shared" si="2"/>
        <v>1.0986950412204995E-2</v>
      </c>
      <c r="L117" s="281">
        <f t="shared" si="2"/>
        <v>1.0295762399217421E-2</v>
      </c>
      <c r="M117" s="281">
        <f t="shared" si="2"/>
        <v>9.9314065452421434E-3</v>
      </c>
      <c r="N117" s="281">
        <f t="shared" si="2"/>
        <v>1.0287152568473295E-2</v>
      </c>
      <c r="O117" s="281">
        <f t="shared" si="2"/>
        <v>1.0445671534434006E-2</v>
      </c>
      <c r="P117" s="281">
        <f t="shared" si="2"/>
        <v>1.1242809411884025E-2</v>
      </c>
      <c r="Q117" s="281">
        <f t="shared" si="2"/>
        <v>1.3110333786435162E-2</v>
      </c>
      <c r="R117" s="281">
        <f t="shared" si="2"/>
        <v>1.5792108240278574E-2</v>
      </c>
      <c r="S117" s="281">
        <f t="shared" si="2"/>
        <v>1.823421616350027E-2</v>
      </c>
      <c r="T117" s="281">
        <f t="shared" si="2"/>
        <v>1.8693235292615511E-2</v>
      </c>
      <c r="U117" s="281">
        <f t="shared" si="2"/>
        <v>1.9285740174864081E-2</v>
      </c>
      <c r="V117" s="281">
        <f t="shared" si="2"/>
        <v>1.8680868964443383E-2</v>
      </c>
    </row>
  </sheetData>
  <phoneticPr fontId="2" type="noConversion"/>
  <dataValidations count="1">
    <dataValidation type="list" allowBlank="1" showInputMessage="1" showErrorMessage="1" sqref="B114">
      <formula1>$B$5:$B$44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OUTPUT!C82:V82</xm:f>
              <xm:sqref>A82</xm:sqref>
            </x14:sparkline>
            <x14:sparkline>
              <xm:f>OUTPUT!C83:V83</xm:f>
              <xm:sqref>A83</xm:sqref>
            </x14:sparkline>
            <x14:sparkline>
              <xm:f>OUTPUT!C84:V84</xm:f>
              <xm:sqref>A84</xm:sqref>
            </x14:sparkline>
            <x14:sparkline>
              <xm:f>OUTPUT!C85:V85</xm:f>
              <xm:sqref>A85</xm:sqref>
            </x14:sparkline>
            <x14:sparkline>
              <xm:f>OUTPUT!C86:V86</xm:f>
              <xm:sqref>A86</xm:sqref>
            </x14:sparkline>
            <x14:sparkline>
              <xm:f>OUTPUT!C87:V87</xm:f>
              <xm:sqref>A87</xm:sqref>
            </x14:sparkline>
            <x14:sparkline>
              <xm:f>OUTPUT!C88:V88</xm:f>
              <xm:sqref>A88</xm:sqref>
            </x14:sparkline>
            <x14:sparkline>
              <xm:f>OUTPUT!C89:V89</xm:f>
              <xm:sqref>A89</xm:sqref>
            </x14:sparkline>
            <x14:sparkline>
              <xm:f>OUTPUT!C90:V90</xm:f>
              <xm:sqref>A90</xm:sqref>
            </x14:sparkline>
            <x14:sparkline>
              <xm:f>OUTPUT!C91:V91</xm:f>
              <xm:sqref>A91</xm:sqref>
            </x14:sparkline>
            <x14:sparkline>
              <xm:f>OUTPUT!C92:V92</xm:f>
              <xm:sqref>A92</xm:sqref>
            </x14:sparkline>
            <x14:sparkline>
              <xm:f>OUTPUT!C93:V93</xm:f>
              <xm:sqref>A93</xm:sqref>
            </x14:sparkline>
            <x14:sparkline>
              <xm:f>OUTPUT!C94:V94</xm:f>
              <xm:sqref>A94</xm:sqref>
            </x14:sparkline>
            <x14:sparkline>
              <xm:f>OUTPUT!C95:V95</xm:f>
              <xm:sqref>A95</xm:sqref>
            </x14:sparkline>
            <x14:sparkline>
              <xm:f>OUTPUT!C96:V96</xm:f>
              <xm:sqref>A96</xm:sqref>
            </x14:sparkline>
            <x14:sparkline>
              <xm:f>OUTPUT!C97:V97</xm:f>
              <xm:sqref>A97</xm:sqref>
            </x14:sparkline>
            <x14:sparkline>
              <xm:f>OUTPUT!C98:V98</xm:f>
              <xm:sqref>A98</xm:sqref>
            </x14:sparkline>
            <x14:sparkline>
              <xm:f>OUTPUT!C99:V99</xm:f>
              <xm:sqref>A99</xm:sqref>
            </x14:sparkline>
            <x14:sparkline>
              <xm:f>OUTPUT!C100:V100</xm:f>
              <xm:sqref>A100</xm:sqref>
            </x14:sparkline>
            <x14:sparkline>
              <xm:f>OUTPUT!C101:V101</xm:f>
              <xm:sqref>A101</xm:sqref>
            </x14:sparkline>
            <x14:sparkline>
              <xm:f>OUTPUT!C102:V102</xm:f>
              <xm:sqref>A102</xm:sqref>
            </x14:sparkline>
            <x14:sparkline>
              <xm:f>OUTPUT!C103:V103</xm:f>
              <xm:sqref>A103</xm:sqref>
            </x14:sparkline>
            <x14:sparkline>
              <xm:f>OUTPUT!C104:V104</xm:f>
              <xm:sqref>A104</xm:sqref>
            </x14:sparkline>
            <x14:sparkline>
              <xm:f>OUTPUT!C105:V105</xm:f>
              <xm:sqref>A105</xm:sqref>
            </x14:sparkline>
            <x14:sparkline>
              <xm:f>OUTPUT!C106:V106</xm:f>
              <xm:sqref>A106</xm:sqref>
            </x14:sparkline>
            <x14:sparkline>
              <xm:f>OUTPUT!C107:V107</xm:f>
              <xm:sqref>A107</xm:sqref>
            </x14:sparkline>
            <x14:sparkline>
              <xm:f>OUTPUT!C108:V108</xm:f>
              <xm:sqref>A108</xm:sqref>
            </x14:sparkline>
            <x14:sparkline>
              <xm:f>OUTPUT!C109:V109</xm:f>
              <xm:sqref>A109</xm:sqref>
            </x14:sparkline>
            <x14:sparkline>
              <xm:f>OUTPUT!C110:V110</xm:f>
              <xm:sqref>A110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OUTPUT!C51:V51</xm:f>
              <xm:sqref>A51</xm:sqref>
            </x14:sparkline>
            <x14:sparkline>
              <xm:f>OUTPUT!C52:V52</xm:f>
              <xm:sqref>A52</xm:sqref>
            </x14:sparkline>
            <x14:sparkline>
              <xm:f>OUTPUT!C53:V53</xm:f>
              <xm:sqref>A53</xm:sqref>
            </x14:sparkline>
            <x14:sparkline>
              <xm:f>OUTPUT!C54:V54</xm:f>
              <xm:sqref>A54</xm:sqref>
            </x14:sparkline>
            <x14:sparkline>
              <xm:f>OUTPUT!C55:V55</xm:f>
              <xm:sqref>A55</xm:sqref>
            </x14:sparkline>
            <x14:sparkline>
              <xm:f>OUTPUT!C56:V56</xm:f>
              <xm:sqref>A56</xm:sqref>
            </x14:sparkline>
            <x14:sparkline>
              <xm:f>OUTPUT!C57:V57</xm:f>
              <xm:sqref>A57</xm:sqref>
            </x14:sparkline>
            <x14:sparkline>
              <xm:f>OUTPUT!C58:V58</xm:f>
              <xm:sqref>A58</xm:sqref>
            </x14:sparkline>
            <x14:sparkline>
              <xm:f>OUTPUT!C59:V59</xm:f>
              <xm:sqref>A59</xm:sqref>
            </x14:sparkline>
            <x14:sparkline>
              <xm:f>OUTPUT!C60:V60</xm:f>
              <xm:sqref>A60</xm:sqref>
            </x14:sparkline>
            <x14:sparkline>
              <xm:f>OUTPUT!C61:V61</xm:f>
              <xm:sqref>A61</xm:sqref>
            </x14:sparkline>
            <x14:sparkline>
              <xm:f>OUTPUT!C62:V62</xm:f>
              <xm:sqref>A62</xm:sqref>
            </x14:sparkline>
            <x14:sparkline>
              <xm:f>OUTPUT!C63:V63</xm:f>
              <xm:sqref>A63</xm:sqref>
            </x14:sparkline>
            <x14:sparkline>
              <xm:f>OUTPUT!C64:V64</xm:f>
              <xm:sqref>A64</xm:sqref>
            </x14:sparkline>
            <x14:sparkline>
              <xm:f>OUTPUT!C65:V65</xm:f>
              <xm:sqref>A65</xm:sqref>
            </x14:sparkline>
            <x14:sparkline>
              <xm:f>OUTPUT!C66:V66</xm:f>
              <xm:sqref>A66</xm:sqref>
            </x14:sparkline>
            <x14:sparkline>
              <xm:f>OUTPUT!C67:V67</xm:f>
              <xm:sqref>A67</xm:sqref>
            </x14:sparkline>
            <x14:sparkline>
              <xm:f>OUTPUT!C68:V68</xm:f>
              <xm:sqref>A68</xm:sqref>
            </x14:sparkline>
            <x14:sparkline>
              <xm:f>OUTPUT!C69:V69</xm:f>
              <xm:sqref>A69</xm:sqref>
            </x14:sparkline>
            <x14:sparkline>
              <xm:f>OUTPUT!C70:V70</xm:f>
              <xm:sqref>A70</xm:sqref>
            </x14:sparkline>
            <x14:sparkline>
              <xm:f>OUTPUT!C71:V71</xm:f>
              <xm:sqref>A71</xm:sqref>
            </x14:sparkline>
            <x14:sparkline>
              <xm:f>OUTPUT!C72:V72</xm:f>
              <xm:sqref>A72</xm:sqref>
            </x14:sparkline>
            <x14:sparkline>
              <xm:f>OUTPUT!C73:V73</xm:f>
              <xm:sqref>A73</xm:sqref>
            </x14:sparkline>
            <x14:sparkline>
              <xm:f>OUTPUT!C74:V74</xm:f>
              <xm:sqref>A74</xm:sqref>
            </x14:sparkline>
            <x14:sparkline>
              <xm:f>OUTPUT!C75:V75</xm:f>
              <xm:sqref>A75</xm:sqref>
            </x14:sparkline>
            <x14:sparkline>
              <xm:f>OUTPUT!C76:V76</xm:f>
              <xm:sqref>A76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OUTPUT!C5:V5</xm:f>
              <xm:sqref>A5</xm:sqref>
            </x14:sparkline>
            <x14:sparkline>
              <xm:f>OUTPUT!C6:V6</xm:f>
              <xm:sqref>A6</xm:sqref>
            </x14:sparkline>
            <x14:sparkline>
              <xm:f>OUTPUT!C7:V7</xm:f>
              <xm:sqref>A7</xm:sqref>
            </x14:sparkline>
            <x14:sparkline>
              <xm:f>OUTPUT!C8:V8</xm:f>
              <xm:sqref>A8</xm:sqref>
            </x14:sparkline>
            <x14:sparkline>
              <xm:f>OUTPUT!C9:V9</xm:f>
              <xm:sqref>A9</xm:sqref>
            </x14:sparkline>
            <x14:sparkline>
              <xm:f>OUTPUT!C10:V10</xm:f>
              <xm:sqref>A10</xm:sqref>
            </x14:sparkline>
            <x14:sparkline>
              <xm:f>OUTPUT!C11:V11</xm:f>
              <xm:sqref>A11</xm:sqref>
            </x14:sparkline>
            <x14:sparkline>
              <xm:f>OUTPUT!C12:V12</xm:f>
              <xm:sqref>A12</xm:sqref>
            </x14:sparkline>
            <x14:sparkline>
              <xm:f>OUTPUT!C13:V13</xm:f>
              <xm:sqref>A13</xm:sqref>
            </x14:sparkline>
            <x14:sparkline>
              <xm:f>OUTPUT!C14:V14</xm:f>
              <xm:sqref>A14</xm:sqref>
            </x14:sparkline>
            <x14:sparkline>
              <xm:f>OUTPUT!C15:V15</xm:f>
              <xm:sqref>A15</xm:sqref>
            </x14:sparkline>
            <x14:sparkline>
              <xm:f>OUTPUT!C16:V16</xm:f>
              <xm:sqref>A16</xm:sqref>
            </x14:sparkline>
            <x14:sparkline>
              <xm:f>OUTPUT!C17:V17</xm:f>
              <xm:sqref>A17</xm:sqref>
            </x14:sparkline>
            <x14:sparkline>
              <xm:f>OUTPUT!C18:V18</xm:f>
              <xm:sqref>A18</xm:sqref>
            </x14:sparkline>
            <x14:sparkline>
              <xm:f>OUTPUT!C19:V19</xm:f>
              <xm:sqref>A19</xm:sqref>
            </x14:sparkline>
            <x14:sparkline>
              <xm:f>OUTPUT!C20:V20</xm:f>
              <xm:sqref>A20</xm:sqref>
            </x14:sparkline>
            <x14:sparkline>
              <xm:f>OUTPUT!C21:V21</xm:f>
              <xm:sqref>A21</xm:sqref>
            </x14:sparkline>
            <x14:sparkline>
              <xm:f>OUTPUT!C22:V22</xm:f>
              <xm:sqref>A22</xm:sqref>
            </x14:sparkline>
            <x14:sparkline>
              <xm:f>OUTPUT!C23:V23</xm:f>
              <xm:sqref>A23</xm:sqref>
            </x14:sparkline>
            <x14:sparkline>
              <xm:f>OUTPUT!C24:V24</xm:f>
              <xm:sqref>A24</xm:sqref>
            </x14:sparkline>
            <x14:sparkline>
              <xm:f>OUTPUT!C25:V25</xm:f>
              <xm:sqref>A25</xm:sqref>
            </x14:sparkline>
            <x14:sparkline>
              <xm:f>OUTPUT!C26:V26</xm:f>
              <xm:sqref>A26</xm:sqref>
            </x14:sparkline>
            <x14:sparkline>
              <xm:f>OUTPUT!C27:V27</xm:f>
              <xm:sqref>A27</xm:sqref>
            </x14:sparkline>
            <x14:sparkline>
              <xm:f>OUTPUT!C28:V28</xm:f>
              <xm:sqref>A28</xm:sqref>
            </x14:sparkline>
            <x14:sparkline>
              <xm:f>OUTPUT!C29:V29</xm:f>
              <xm:sqref>A29</xm:sqref>
            </x14:sparkline>
            <x14:sparkline>
              <xm:f>OUTPUT!C30:V30</xm:f>
              <xm:sqref>A30</xm:sqref>
            </x14:sparkline>
            <x14:sparkline>
              <xm:f>OUTPUT!C31:V31</xm:f>
              <xm:sqref>A31</xm:sqref>
            </x14:sparkline>
            <x14:sparkline>
              <xm:f>OUTPUT!C32:V32</xm:f>
              <xm:sqref>A32</xm:sqref>
            </x14:sparkline>
            <x14:sparkline>
              <xm:f>OUTPUT!C33:V33</xm:f>
              <xm:sqref>A33</xm:sqref>
            </x14:sparkline>
            <x14:sparkline>
              <xm:f>OUTPUT!C34:V34</xm:f>
              <xm:sqref>A34</xm:sqref>
            </x14:sparkline>
            <x14:sparkline>
              <xm:f>OUTPUT!C35:V35</xm:f>
              <xm:sqref>A35</xm:sqref>
            </x14:sparkline>
            <x14:sparkline>
              <xm:f>OUTPUT!C36:V36</xm:f>
              <xm:sqref>A36</xm:sqref>
            </x14:sparkline>
            <x14:sparkline>
              <xm:f>OUTPUT!C37:V37</xm:f>
              <xm:sqref>A37</xm:sqref>
            </x14:sparkline>
            <x14:sparkline>
              <xm:f>OUTPUT!C38:V38</xm:f>
              <xm:sqref>A38</xm:sqref>
            </x14:sparkline>
            <x14:sparkline>
              <xm:f>OUTPUT!C39:V39</xm:f>
              <xm:sqref>A39</xm:sqref>
            </x14:sparkline>
            <x14:sparkline>
              <xm:f>OUTPUT!C40:V40</xm:f>
              <xm:sqref>A40</xm:sqref>
            </x14:sparkline>
            <x14:sparkline>
              <xm:f>OUTPUT!C41:V41</xm:f>
              <xm:sqref>A41</xm:sqref>
            </x14:sparkline>
            <x14:sparkline>
              <xm:f>OUTPUT!C42:V42</xm:f>
              <xm:sqref>A42</xm:sqref>
            </x14:sparkline>
            <x14:sparkline>
              <xm:f>OUTPUT!C43:V43</xm:f>
              <xm:sqref>A43</xm:sqref>
            </x14:sparkline>
            <x14:sparkline>
              <xm:f>OUTPUT!C44:V44</xm:f>
              <xm:sqref>A44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4" workbookViewId="0">
      <selection activeCell="E27" sqref="E27"/>
    </sheetView>
  </sheetViews>
  <sheetFormatPr defaultRowHeight="13.9" x14ac:dyDescent="0.4"/>
  <cols>
    <col min="1" max="1" width="33.33203125" bestFit="1" customWidth="1"/>
    <col min="2" max="2" width="11.265625" bestFit="1" customWidth="1"/>
    <col min="3" max="11" width="13" bestFit="1" customWidth="1"/>
    <col min="12" max="12" width="11.265625" bestFit="1" customWidth="1"/>
    <col min="13" max="13" width="10.1328125" bestFit="1" customWidth="1"/>
    <col min="14" max="21" width="13" bestFit="1" customWidth="1"/>
    <col min="22" max="22" width="12.19921875" bestFit="1" customWidth="1"/>
  </cols>
  <sheetData>
    <row r="1" spans="1:22" x14ac:dyDescent="0.4">
      <c r="A1" s="194" t="s">
        <v>349</v>
      </c>
      <c r="B1" t="s">
        <v>350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 x14ac:dyDescent="0.4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 x14ac:dyDescent="0.4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 x14ac:dyDescent="0.4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 x14ac:dyDescent="0.4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 x14ac:dyDescent="0.4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 x14ac:dyDescent="0.4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 x14ac:dyDescent="0.4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 x14ac:dyDescent="0.4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 x14ac:dyDescent="0.4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 x14ac:dyDescent="0.4">
      <c r="A15" s="196" t="s">
        <v>33</v>
      </c>
      <c r="B15" s="197">
        <v>89624</v>
      </c>
      <c r="C15" s="197">
        <v>100511.07</v>
      </c>
      <c r="D15" s="197">
        <v>132566.54200000002</v>
      </c>
      <c r="E15" s="197">
        <v>152431.913</v>
      </c>
      <c r="F15" s="197">
        <v>362178.82</v>
      </c>
      <c r="G15" s="197">
        <v>412444.38399999996</v>
      </c>
      <c r="H15" s="197">
        <v>471011.75099999999</v>
      </c>
      <c r="I15" s="197">
        <v>546113.86800000002</v>
      </c>
      <c r="J15" s="197">
        <v>624332.44200000004</v>
      </c>
      <c r="K15" s="197">
        <v>747276.24699999997</v>
      </c>
      <c r="L15" s="197">
        <v>890392</v>
      </c>
      <c r="M15" s="197">
        <v>848388</v>
      </c>
      <c r="N15" s="197">
        <v>978647</v>
      </c>
      <c r="O15" s="197">
        <v>1035338</v>
      </c>
      <c r="P15" s="197">
        <v>1095973</v>
      </c>
      <c r="Q15" s="197">
        <v>1109024</v>
      </c>
      <c r="R15" s="197">
        <v>1120462</v>
      </c>
      <c r="S15" s="197">
        <v>1102751</v>
      </c>
      <c r="T15" s="197">
        <v>1078867</v>
      </c>
      <c r="U15" s="197">
        <v>1108739</v>
      </c>
      <c r="V15" s="197">
        <v>14007072.037</v>
      </c>
    </row>
    <row r="16" spans="1:22" x14ac:dyDescent="0.4">
      <c r="A16" s="196" t="s">
        <v>400</v>
      </c>
      <c r="B16" s="197">
        <v>7546873</v>
      </c>
      <c r="C16" s="197">
        <v>8197628.5360000003</v>
      </c>
      <c r="D16" s="197">
        <v>9873917.4649999999</v>
      </c>
      <c r="E16" s="197">
        <v>12067289.505999999</v>
      </c>
      <c r="F16" s="197">
        <v>15744676.624</v>
      </c>
      <c r="G16" s="197">
        <v>17648764.123999998</v>
      </c>
      <c r="H16" s="197">
        <v>18796853.436000001</v>
      </c>
      <c r="I16" s="197">
        <v>20210360.471000001</v>
      </c>
      <c r="J16" s="197">
        <v>22036331.861000001</v>
      </c>
      <c r="K16" s="197">
        <v>23682962.400000002</v>
      </c>
      <c r="L16" s="197">
        <v>26926521</v>
      </c>
      <c r="M16" s="197">
        <v>27146788</v>
      </c>
      <c r="N16" s="197">
        <v>30002994</v>
      </c>
      <c r="O16" s="197">
        <v>32153258</v>
      </c>
      <c r="P16" s="197">
        <v>33203452</v>
      </c>
      <c r="Q16" s="197">
        <v>35341713</v>
      </c>
      <c r="R16" s="197">
        <v>36158995</v>
      </c>
      <c r="S16" s="197">
        <v>38261901</v>
      </c>
      <c r="T16" s="197">
        <v>39721059</v>
      </c>
      <c r="U16" s="197">
        <v>43084840</v>
      </c>
      <c r="V16" s="197">
        <v>497807178.42299998</v>
      </c>
    </row>
    <row r="17" spans="1:22" x14ac:dyDescent="0.4">
      <c r="A17" s="196" t="s">
        <v>4</v>
      </c>
      <c r="B17" s="197">
        <v>856339</v>
      </c>
      <c r="C17" s="197">
        <v>948835</v>
      </c>
      <c r="D17" s="197">
        <v>1145121.4649999999</v>
      </c>
      <c r="E17" s="197">
        <v>1239292.335</v>
      </c>
      <c r="F17" s="197">
        <v>1654988.4949999999</v>
      </c>
      <c r="G17" s="197">
        <v>1637019.4040000001</v>
      </c>
      <c r="H17" s="197">
        <v>1702933.3230000001</v>
      </c>
      <c r="I17" s="197">
        <v>1795207.879</v>
      </c>
      <c r="J17" s="197">
        <v>1868954.298</v>
      </c>
      <c r="K17" s="197">
        <v>1922786.26</v>
      </c>
      <c r="L17" s="197">
        <v>1918175</v>
      </c>
      <c r="M17" s="197">
        <v>1862131</v>
      </c>
      <c r="N17" s="197">
        <v>1915221</v>
      </c>
      <c r="O17" s="197">
        <v>2052821</v>
      </c>
      <c r="P17" s="197">
        <v>2127979</v>
      </c>
      <c r="Q17" s="197">
        <v>2268938</v>
      </c>
      <c r="R17" s="197">
        <v>2372463.62</v>
      </c>
      <c r="S17" s="197">
        <v>2457941.2800000003</v>
      </c>
      <c r="T17" s="197">
        <v>2574875.13</v>
      </c>
      <c r="U17" s="197">
        <v>2882705.29</v>
      </c>
      <c r="V17" s="197">
        <v>37204727.778999999</v>
      </c>
    </row>
    <row r="18" spans="1:22" x14ac:dyDescent="0.4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1469614</v>
      </c>
      <c r="O18" s="197">
        <v>1613016.55</v>
      </c>
      <c r="P18" s="197">
        <v>1746852.06</v>
      </c>
      <c r="Q18" s="197">
        <v>2040494.19</v>
      </c>
      <c r="R18" s="197">
        <v>2511975.4900000002</v>
      </c>
      <c r="S18" s="197">
        <v>3010660.27</v>
      </c>
      <c r="T18" s="197">
        <v>3317848.15</v>
      </c>
      <c r="U18" s="197">
        <v>3685217.29</v>
      </c>
      <c r="V18" s="197">
        <v>19395678</v>
      </c>
    </row>
    <row r="19" spans="1:22" x14ac:dyDescent="0.4">
      <c r="A19" s="196" t="s">
        <v>8</v>
      </c>
      <c r="B19" s="197">
        <v>736357</v>
      </c>
      <c r="C19" s="197">
        <v>801652.83700000006</v>
      </c>
      <c r="D19" s="197">
        <v>901534.32299999997</v>
      </c>
      <c r="E19" s="197">
        <v>1009550.0480000001</v>
      </c>
      <c r="F19" s="197">
        <v>1514572.8829999999</v>
      </c>
      <c r="G19" s="197">
        <v>1795712.3380000002</v>
      </c>
      <c r="H19" s="197">
        <v>1867837.7169999999</v>
      </c>
      <c r="I19" s="197">
        <v>1931852.868</v>
      </c>
      <c r="J19" s="197">
        <v>1997528.6949999998</v>
      </c>
      <c r="K19" s="197">
        <v>1975276.1730000002</v>
      </c>
      <c r="L19" s="197">
        <v>2151520</v>
      </c>
      <c r="M19" s="197">
        <v>2098444</v>
      </c>
      <c r="N19" s="197">
        <v>2469342.12</v>
      </c>
      <c r="O19" s="197">
        <v>2703459.49</v>
      </c>
      <c r="P19" s="197">
        <v>2870961.87</v>
      </c>
      <c r="Q19" s="197">
        <v>3078878.5</v>
      </c>
      <c r="R19" s="197">
        <v>3001195.81</v>
      </c>
      <c r="S19" s="197">
        <v>2986082.89</v>
      </c>
      <c r="T19" s="197">
        <v>2814372.4699999997</v>
      </c>
      <c r="U19" s="197">
        <v>3093853.21</v>
      </c>
      <c r="V19" s="197">
        <v>41799985.241999999</v>
      </c>
    </row>
    <row r="20" spans="1:22" x14ac:dyDescent="0.4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 x14ac:dyDescent="0.4">
      <c r="A21" s="196" t="s">
        <v>65</v>
      </c>
      <c r="B21" s="197">
        <v>898831</v>
      </c>
      <c r="C21" s="197">
        <v>962647</v>
      </c>
      <c r="D21" s="197">
        <v>1277630.9990000001</v>
      </c>
      <c r="E21" s="197">
        <v>1487047.2119999998</v>
      </c>
      <c r="F21" s="197">
        <v>1797097.5959999999</v>
      </c>
      <c r="G21" s="197">
        <v>2083449.1140000001</v>
      </c>
      <c r="H21" s="197">
        <v>2307674.557</v>
      </c>
      <c r="I21" s="197">
        <v>2570697.0190000003</v>
      </c>
      <c r="J21" s="197">
        <v>2771063.8969999999</v>
      </c>
      <c r="K21" s="197">
        <v>2974427.8509999998</v>
      </c>
      <c r="L21" s="197">
        <v>4140441</v>
      </c>
      <c r="M21" s="197">
        <v>4028911</v>
      </c>
      <c r="N21" s="197">
        <v>5335136</v>
      </c>
      <c r="O21" s="197">
        <v>5732652</v>
      </c>
      <c r="P21" s="197">
        <v>6204266</v>
      </c>
      <c r="Q21" s="197">
        <v>6786152</v>
      </c>
      <c r="R21" s="197">
        <v>7486911</v>
      </c>
      <c r="S21" s="197">
        <v>8431279</v>
      </c>
      <c r="T21" s="197">
        <v>9704677</v>
      </c>
      <c r="U21" s="197">
        <v>10928946</v>
      </c>
      <c r="V21" s="197">
        <v>87909937.245000005</v>
      </c>
    </row>
    <row r="22" spans="1:22" x14ac:dyDescent="0.4">
      <c r="A22" s="196" t="s">
        <v>67</v>
      </c>
      <c r="B22" s="197">
        <v>8131</v>
      </c>
      <c r="C22" s="197">
        <v>10291</v>
      </c>
      <c r="D22" s="197">
        <v>29904.92</v>
      </c>
      <c r="E22" s="197">
        <v>64706.983999999997</v>
      </c>
      <c r="F22" s="197">
        <v>72462.562000000005</v>
      </c>
      <c r="G22" s="197">
        <v>81434.47</v>
      </c>
      <c r="H22" s="197">
        <v>80580.035999999993</v>
      </c>
      <c r="I22" s="197">
        <v>64710.588000000003</v>
      </c>
      <c r="J22" s="197">
        <v>45468.487999999998</v>
      </c>
      <c r="K22" s="197">
        <v>38565.535000000003</v>
      </c>
      <c r="L22" s="197">
        <v>68933</v>
      </c>
      <c r="M22" s="197">
        <v>38387</v>
      </c>
      <c r="N22" s="197">
        <v>74303</v>
      </c>
      <c r="O22" s="197">
        <v>73333</v>
      </c>
      <c r="P22" s="197">
        <v>79006</v>
      </c>
      <c r="Q22" s="197">
        <v>69763</v>
      </c>
      <c r="R22" s="197">
        <v>80781</v>
      </c>
      <c r="S22" s="197">
        <v>73465</v>
      </c>
      <c r="T22" s="197">
        <v>64076</v>
      </c>
      <c r="U22" s="197">
        <v>55515</v>
      </c>
      <c r="V22" s="197">
        <v>1173817.5830000001</v>
      </c>
    </row>
    <row r="23" spans="1:22" x14ac:dyDescent="0.4">
      <c r="A23" s="196" t="s">
        <v>401</v>
      </c>
      <c r="B23" s="197">
        <v>445865</v>
      </c>
      <c r="C23" s="197">
        <v>497614</v>
      </c>
      <c r="D23" s="197">
        <v>518440</v>
      </c>
      <c r="E23" s="197">
        <v>621864</v>
      </c>
      <c r="F23" s="197">
        <v>701396</v>
      </c>
      <c r="G23" s="197">
        <v>813021</v>
      </c>
      <c r="H23" s="197">
        <v>870515</v>
      </c>
      <c r="I23" s="197">
        <v>953383</v>
      </c>
      <c r="J23" s="197">
        <v>994041</v>
      </c>
      <c r="K23" s="197">
        <v>1091963</v>
      </c>
      <c r="L23" s="197">
        <v>1152837</v>
      </c>
      <c r="M23" s="197">
        <v>1278770</v>
      </c>
      <c r="N23" s="197">
        <v>1325810</v>
      </c>
      <c r="O23" s="197">
        <v>1480693</v>
      </c>
      <c r="P23" s="197">
        <v>1467585</v>
      </c>
      <c r="Q23" s="197">
        <v>1465069</v>
      </c>
      <c r="R23" s="197">
        <v>1507770</v>
      </c>
      <c r="S23" s="197">
        <v>1490792</v>
      </c>
      <c r="T23" s="197">
        <v>1566570</v>
      </c>
      <c r="U23" s="197">
        <v>1684099</v>
      </c>
      <c r="V23" s="197">
        <v>21928097</v>
      </c>
    </row>
    <row r="24" spans="1:22" x14ac:dyDescent="0.4">
      <c r="A24" s="196" t="s">
        <v>402</v>
      </c>
      <c r="B24" s="197">
        <v>100769</v>
      </c>
      <c r="C24" s="197">
        <v>124994</v>
      </c>
      <c r="D24" s="197">
        <v>119467</v>
      </c>
      <c r="E24" s="197">
        <v>120999</v>
      </c>
      <c r="F24" s="197">
        <v>151638</v>
      </c>
      <c r="G24" s="197">
        <v>169692</v>
      </c>
      <c r="H24" s="197">
        <v>180617</v>
      </c>
      <c r="I24" s="197">
        <v>253926</v>
      </c>
      <c r="J24" s="197">
        <v>306899</v>
      </c>
      <c r="K24" s="197">
        <v>402754</v>
      </c>
      <c r="L24" s="197">
        <v>393878</v>
      </c>
      <c r="M24" s="197">
        <v>575869</v>
      </c>
      <c r="N24" s="197">
        <v>608810</v>
      </c>
      <c r="O24" s="197">
        <v>685393</v>
      </c>
      <c r="P24" s="197">
        <v>661048</v>
      </c>
      <c r="Q24" s="197">
        <v>809882</v>
      </c>
      <c r="R24" s="197">
        <v>807664</v>
      </c>
      <c r="S24" s="197">
        <v>894817</v>
      </c>
      <c r="T24" s="197">
        <v>1058648</v>
      </c>
      <c r="U24" s="197">
        <v>1184674</v>
      </c>
      <c r="V24" s="197">
        <v>9612438</v>
      </c>
    </row>
    <row r="25" spans="1:22" x14ac:dyDescent="0.4">
      <c r="A25" s="196" t="s">
        <v>1</v>
      </c>
      <c r="B25" s="197">
        <v>226826</v>
      </c>
      <c r="C25" s="197">
        <v>246989.204</v>
      </c>
      <c r="D25" s="197">
        <v>287745.91000000003</v>
      </c>
      <c r="E25" s="197">
        <v>335909.989</v>
      </c>
      <c r="F25" s="197">
        <v>422910.12199999997</v>
      </c>
      <c r="G25" s="197">
        <v>516380.375</v>
      </c>
      <c r="H25" s="197">
        <v>567540.52799999993</v>
      </c>
      <c r="I25" s="197">
        <v>646862.34100000001</v>
      </c>
      <c r="J25" s="197">
        <v>731876.43400000001</v>
      </c>
      <c r="K25" s="197">
        <v>832029.03899999999</v>
      </c>
      <c r="L25" s="197">
        <v>937915</v>
      </c>
      <c r="M25" s="197">
        <v>962186</v>
      </c>
      <c r="N25" s="197">
        <v>1172128.1499999999</v>
      </c>
      <c r="O25" s="197">
        <v>1294751.8599999999</v>
      </c>
      <c r="P25" s="197">
        <v>1296018.81</v>
      </c>
      <c r="Q25" s="197">
        <v>1387673.56</v>
      </c>
      <c r="R25" s="197">
        <v>1347417.75</v>
      </c>
      <c r="S25" s="197">
        <v>1399194.74</v>
      </c>
      <c r="T25" s="197">
        <v>1334431.03</v>
      </c>
      <c r="U25" s="197">
        <v>1424702.26</v>
      </c>
      <c r="V25" s="197">
        <v>17371489.102000002</v>
      </c>
    </row>
    <row r="26" spans="1:22" x14ac:dyDescent="0.4">
      <c r="A26" s="196" t="s">
        <v>0</v>
      </c>
      <c r="B26" s="197">
        <v>1089089</v>
      </c>
      <c r="C26" s="197">
        <v>1184521.67</v>
      </c>
      <c r="D26" s="197">
        <v>1366924.449</v>
      </c>
      <c r="E26" s="197">
        <v>1587226.27</v>
      </c>
      <c r="F26" s="197">
        <v>1970668.3769999999</v>
      </c>
      <c r="G26" s="197">
        <v>2216811.1490000002</v>
      </c>
      <c r="H26" s="197">
        <v>2440237.003</v>
      </c>
      <c r="I26" s="197">
        <v>2586023.5</v>
      </c>
      <c r="J26" s="197">
        <v>2763079.7940000002</v>
      </c>
      <c r="K26" s="197">
        <v>2899683.827</v>
      </c>
      <c r="L26" s="197">
        <v>3102417</v>
      </c>
      <c r="M26" s="197">
        <v>3181174</v>
      </c>
      <c r="N26" s="197">
        <v>3373175.88</v>
      </c>
      <c r="O26" s="197">
        <v>3589076.28</v>
      </c>
      <c r="P26" s="197">
        <v>3772103.4</v>
      </c>
      <c r="Q26" s="197">
        <v>4027197.73</v>
      </c>
      <c r="R26" s="197">
        <v>4153889.39</v>
      </c>
      <c r="S26" s="197">
        <v>4388940.33</v>
      </c>
      <c r="T26" s="197">
        <v>4532206.04</v>
      </c>
      <c r="U26" s="197">
        <v>4857618.9800000004</v>
      </c>
      <c r="V26" s="197">
        <v>59082064.068999991</v>
      </c>
    </row>
    <row r="27" spans="1:22" x14ac:dyDescent="0.4">
      <c r="A27" s="196" t="s">
        <v>55</v>
      </c>
      <c r="B27" s="197">
        <v>78153</v>
      </c>
      <c r="C27" s="197">
        <v>79580</v>
      </c>
      <c r="D27" s="197">
        <v>91926.016999999993</v>
      </c>
      <c r="E27" s="197">
        <v>110591.538</v>
      </c>
      <c r="F27" s="197">
        <v>111513.14600000001</v>
      </c>
      <c r="G27" s="197">
        <v>121919.69399999999</v>
      </c>
      <c r="H27" s="197">
        <v>120121.14</v>
      </c>
      <c r="I27" s="197">
        <v>122535.66500000001</v>
      </c>
      <c r="J27" s="197">
        <v>104506.174</v>
      </c>
      <c r="K27" s="197">
        <v>100955.196</v>
      </c>
      <c r="L27" s="197">
        <v>82980</v>
      </c>
      <c r="M27" s="197">
        <v>88541</v>
      </c>
      <c r="N27" s="197">
        <v>111787.95</v>
      </c>
      <c r="O27" s="197">
        <v>117033.95</v>
      </c>
      <c r="P27" s="197">
        <v>118216.79000000001</v>
      </c>
      <c r="Q27" s="197">
        <v>125283.59</v>
      </c>
      <c r="R27" s="197">
        <v>91240</v>
      </c>
      <c r="S27" s="197">
        <v>87779</v>
      </c>
      <c r="T27" s="197">
        <v>84799</v>
      </c>
      <c r="U27" s="197">
        <v>83079</v>
      </c>
      <c r="V27" s="197">
        <v>2032541.85</v>
      </c>
    </row>
    <row r="28" spans="1:22" x14ac:dyDescent="0.4">
      <c r="A28" s="196" t="s">
        <v>41</v>
      </c>
      <c r="B28" s="197">
        <v>34061</v>
      </c>
      <c r="C28" s="197">
        <v>39344</v>
      </c>
      <c r="D28" s="197">
        <v>43959.557000000001</v>
      </c>
      <c r="E28" s="197">
        <v>55342.697999999997</v>
      </c>
      <c r="F28" s="197">
        <v>80499.994000000006</v>
      </c>
      <c r="G28" s="197">
        <v>91546.251000000004</v>
      </c>
      <c r="H28" s="197">
        <v>90223</v>
      </c>
      <c r="I28" s="197">
        <v>107303</v>
      </c>
      <c r="J28" s="197">
        <v>112742</v>
      </c>
      <c r="K28" s="197">
        <v>116286</v>
      </c>
      <c r="L28" s="197">
        <v>20481</v>
      </c>
      <c r="M28" s="197">
        <v>1243</v>
      </c>
      <c r="N28" s="197">
        <v>31738</v>
      </c>
      <c r="O28" s="197">
        <v>38177</v>
      </c>
      <c r="P28" s="197">
        <v>93333</v>
      </c>
      <c r="Q28" s="197">
        <v>137222</v>
      </c>
      <c r="R28" s="197">
        <v>200690</v>
      </c>
      <c r="S28" s="197">
        <v>252411</v>
      </c>
      <c r="T28" s="197">
        <v>362913</v>
      </c>
      <c r="U28" s="197">
        <v>322378</v>
      </c>
      <c r="V28" s="197">
        <v>2231893.5</v>
      </c>
    </row>
    <row r="29" spans="1:22" x14ac:dyDescent="0.4">
      <c r="A29" s="196" t="s">
        <v>56</v>
      </c>
      <c r="B29" s="197"/>
      <c r="C29" s="197"/>
      <c r="D29" s="197">
        <v>47781.458999999995</v>
      </c>
      <c r="E29" s="197">
        <v>77525.824000000008</v>
      </c>
      <c r="F29" s="197">
        <v>66501.342999999993</v>
      </c>
      <c r="G29" s="197">
        <v>93203.343999999997</v>
      </c>
      <c r="H29" s="197">
        <v>74386.633000000002</v>
      </c>
      <c r="I29" s="197">
        <v>77382.914000000004</v>
      </c>
      <c r="J29" s="197">
        <v>83599.873000000007</v>
      </c>
      <c r="K29" s="197">
        <v>82498.066000000006</v>
      </c>
      <c r="L29" s="197">
        <v>92940</v>
      </c>
      <c r="M29" s="197">
        <v>104407</v>
      </c>
      <c r="N29" s="197">
        <v>11276</v>
      </c>
      <c r="O29" s="197">
        <v>12577</v>
      </c>
      <c r="P29" s="197">
        <v>11296</v>
      </c>
      <c r="Q29" s="197">
        <v>13217</v>
      </c>
      <c r="R29" s="197">
        <v>13298</v>
      </c>
      <c r="S29" s="197">
        <v>11834</v>
      </c>
      <c r="T29" s="197">
        <v>11848</v>
      </c>
      <c r="U29" s="197">
        <v>14686</v>
      </c>
      <c r="V29" s="197">
        <v>900258.45600000001</v>
      </c>
    </row>
    <row r="30" spans="1:22" x14ac:dyDescent="0.4">
      <c r="A30" s="196" t="s">
        <v>34</v>
      </c>
      <c r="B30" s="197">
        <v>99711</v>
      </c>
      <c r="C30" s="197">
        <v>102007</v>
      </c>
      <c r="D30" s="197">
        <v>109075.46300000002</v>
      </c>
      <c r="E30" s="197">
        <v>123314.30599999997</v>
      </c>
      <c r="F30" s="197">
        <v>125732.29800000001</v>
      </c>
      <c r="G30" s="197">
        <v>129735.77900000002</v>
      </c>
      <c r="H30" s="197">
        <v>124304.35799999998</v>
      </c>
      <c r="I30" s="197">
        <v>127815.40399999998</v>
      </c>
      <c r="J30" s="197">
        <v>137334.90700000001</v>
      </c>
      <c r="K30" s="197">
        <v>147292.07499999998</v>
      </c>
      <c r="L30" s="197">
        <v>159719</v>
      </c>
      <c r="M30" s="197">
        <v>169736</v>
      </c>
      <c r="N30" s="197">
        <v>185724</v>
      </c>
      <c r="O30" s="197">
        <v>202792</v>
      </c>
      <c r="P30" s="197">
        <v>213466</v>
      </c>
      <c r="Q30" s="197">
        <v>236876</v>
      </c>
      <c r="R30" s="197">
        <v>248010</v>
      </c>
      <c r="S30" s="197">
        <v>309835</v>
      </c>
      <c r="T30" s="197">
        <v>344849</v>
      </c>
      <c r="U30" s="197">
        <v>356094</v>
      </c>
      <c r="V30" s="197">
        <v>3653423.59</v>
      </c>
    </row>
    <row r="31" spans="1:22" x14ac:dyDescent="0.4">
      <c r="A31" s="196" t="s">
        <v>345</v>
      </c>
      <c r="B31" s="197">
        <v>7833</v>
      </c>
      <c r="C31" s="197">
        <v>9127.5969999999998</v>
      </c>
      <c r="D31" s="197">
        <v>11786.383</v>
      </c>
      <c r="E31" s="197">
        <v>11094.888000000001</v>
      </c>
      <c r="F31" s="197">
        <v>8000.99</v>
      </c>
      <c r="G31" s="197">
        <v>9236.4689999999991</v>
      </c>
      <c r="H31" s="197">
        <v>12574.11</v>
      </c>
      <c r="I31" s="197">
        <v>11987.457</v>
      </c>
      <c r="J31" s="197">
        <v>14643.938</v>
      </c>
      <c r="K31" s="197">
        <v>15489.687</v>
      </c>
      <c r="L31" s="197">
        <v>13472</v>
      </c>
      <c r="M31" s="197">
        <v>9686</v>
      </c>
      <c r="N31" s="197">
        <v>9371</v>
      </c>
      <c r="O31" s="197">
        <v>8186</v>
      </c>
      <c r="P31" s="197">
        <v>8874</v>
      </c>
      <c r="Q31" s="197">
        <v>13895</v>
      </c>
      <c r="R31" s="197">
        <v>16472</v>
      </c>
      <c r="S31" s="197">
        <v>25440</v>
      </c>
      <c r="T31" s="197">
        <v>36671</v>
      </c>
      <c r="U31" s="197">
        <v>34732</v>
      </c>
      <c r="V31" s="197">
        <v>288573.51899999997</v>
      </c>
    </row>
    <row r="32" spans="1:22" x14ac:dyDescent="0.4">
      <c r="A32" s="196" t="s">
        <v>6</v>
      </c>
      <c r="B32" s="197">
        <v>507</v>
      </c>
      <c r="C32" s="197">
        <v>637.29300000000001</v>
      </c>
      <c r="D32" s="197">
        <v>4279.42</v>
      </c>
      <c r="E32" s="197">
        <v>6065.7889999999998</v>
      </c>
      <c r="F32" s="197">
        <v>5442.8519999999999</v>
      </c>
      <c r="G32" s="197">
        <v>6581.2629999999999</v>
      </c>
      <c r="H32" s="197">
        <v>9000.1270000000004</v>
      </c>
      <c r="I32" s="197">
        <v>10710.736000000001</v>
      </c>
      <c r="J32" s="197">
        <v>12987.395</v>
      </c>
      <c r="K32" s="197">
        <v>15155.333000000001</v>
      </c>
      <c r="L32" s="197">
        <v>23773</v>
      </c>
      <c r="M32" s="197">
        <v>18321</v>
      </c>
      <c r="N32" s="197">
        <v>64231.44</v>
      </c>
      <c r="O32" s="197">
        <v>76568.040000000008</v>
      </c>
      <c r="P32" s="197">
        <v>91652.760000000009</v>
      </c>
      <c r="Q32" s="197">
        <v>129119.09</v>
      </c>
      <c r="R32" s="197">
        <v>124745.04</v>
      </c>
      <c r="S32" s="197">
        <v>150914.81</v>
      </c>
      <c r="T32" s="197">
        <v>167734.75</v>
      </c>
      <c r="U32" s="197">
        <v>163336.47</v>
      </c>
      <c r="V32" s="197">
        <v>1081763.608</v>
      </c>
    </row>
    <row r="33" spans="1:22" x14ac:dyDescent="0.4">
      <c r="A33" s="196" t="s">
        <v>2</v>
      </c>
      <c r="B33" s="197">
        <v>394343</v>
      </c>
      <c r="C33" s="197">
        <v>442050</v>
      </c>
      <c r="D33" s="197">
        <v>495412.76400000002</v>
      </c>
      <c r="E33" s="197">
        <v>614933.13</v>
      </c>
      <c r="F33" s="197">
        <v>932238.21799999999</v>
      </c>
      <c r="G33" s="197">
        <v>1160167.872</v>
      </c>
      <c r="H33" s="197">
        <v>1310910.341</v>
      </c>
      <c r="I33" s="197">
        <v>1575801.2860000001</v>
      </c>
      <c r="J33" s="197">
        <v>1883133.923</v>
      </c>
      <c r="K33" s="197">
        <v>2144481.7050000001</v>
      </c>
      <c r="L33" s="197">
        <v>2628106</v>
      </c>
      <c r="M33" s="197">
        <v>2793785</v>
      </c>
      <c r="N33" s="197">
        <v>3260420.37</v>
      </c>
      <c r="O33" s="197">
        <v>3522578.71</v>
      </c>
      <c r="P33" s="197">
        <v>3404091.25</v>
      </c>
      <c r="Q33" s="197">
        <v>3446696.9699999997</v>
      </c>
      <c r="R33" s="197">
        <v>3356513.62</v>
      </c>
      <c r="S33" s="197">
        <v>3341019.61</v>
      </c>
      <c r="T33" s="197">
        <v>3241274.11</v>
      </c>
      <c r="U33" s="197">
        <v>3283643.66</v>
      </c>
      <c r="V33" s="197">
        <v>43231601.539000005</v>
      </c>
    </row>
    <row r="34" spans="1:22" x14ac:dyDescent="0.4">
      <c r="A34" s="196" t="s">
        <v>68</v>
      </c>
      <c r="B34" s="197">
        <v>155102</v>
      </c>
      <c r="C34" s="197">
        <v>172237</v>
      </c>
      <c r="D34" s="197">
        <v>316456.60700000002</v>
      </c>
      <c r="E34" s="197">
        <v>511960.30200000003</v>
      </c>
      <c r="F34" s="197">
        <v>357611.55200000003</v>
      </c>
      <c r="G34" s="197">
        <v>277099.859</v>
      </c>
      <c r="H34" s="197">
        <v>217511</v>
      </c>
      <c r="I34" s="197">
        <v>172448</v>
      </c>
      <c r="J34" s="197">
        <v>205672</v>
      </c>
      <c r="K34" s="197">
        <v>232794</v>
      </c>
      <c r="L34" s="197">
        <v>219442</v>
      </c>
      <c r="M34" s="197">
        <v>236389</v>
      </c>
      <c r="N34" s="197">
        <v>202602</v>
      </c>
      <c r="O34" s="197">
        <v>225727</v>
      </c>
      <c r="P34" s="197">
        <v>271420</v>
      </c>
      <c r="Q34" s="197">
        <v>389453</v>
      </c>
      <c r="R34" s="197">
        <v>592843</v>
      </c>
      <c r="S34" s="197">
        <v>768002</v>
      </c>
      <c r="T34" s="197">
        <v>707586</v>
      </c>
      <c r="U34" s="197">
        <v>351122</v>
      </c>
      <c r="V34" s="197">
        <v>6583478.3200000003</v>
      </c>
    </row>
    <row r="35" spans="1:22" x14ac:dyDescent="0.4">
      <c r="A35" s="196" t="s">
        <v>35</v>
      </c>
      <c r="B35" s="197">
        <v>375890</v>
      </c>
      <c r="C35" s="197">
        <v>372380</v>
      </c>
      <c r="D35" s="197">
        <v>402269.02599999995</v>
      </c>
      <c r="E35" s="197">
        <v>490356.82700000005</v>
      </c>
      <c r="F35" s="197">
        <v>654227.38100000005</v>
      </c>
      <c r="G35" s="197">
        <v>700859.52399999998</v>
      </c>
      <c r="H35" s="197">
        <v>734270.63399999996</v>
      </c>
      <c r="I35" s="197">
        <v>758018.549</v>
      </c>
      <c r="J35" s="197">
        <v>857239.15300000005</v>
      </c>
      <c r="K35" s="197">
        <v>940369.14399999997</v>
      </c>
      <c r="L35" s="197">
        <v>948455</v>
      </c>
      <c r="M35" s="197">
        <v>930111</v>
      </c>
      <c r="N35" s="197">
        <v>1073950</v>
      </c>
      <c r="O35" s="197">
        <v>1203019</v>
      </c>
      <c r="P35" s="197">
        <v>1230958</v>
      </c>
      <c r="Q35" s="197">
        <v>1295536</v>
      </c>
      <c r="R35" s="197">
        <v>1361092</v>
      </c>
      <c r="S35" s="197">
        <v>1383088</v>
      </c>
      <c r="T35" s="197">
        <v>1456514</v>
      </c>
      <c r="U35" s="197">
        <v>1506544</v>
      </c>
      <c r="V35" s="197">
        <v>18675147.238000002</v>
      </c>
    </row>
    <row r="36" spans="1:22" x14ac:dyDescent="0.4">
      <c r="A36" s="196" t="s">
        <v>111</v>
      </c>
      <c r="B36" s="197"/>
      <c r="C36" s="197"/>
      <c r="D36" s="197">
        <v>589743.52599999995</v>
      </c>
      <c r="E36" s="197">
        <v>808658.79299999995</v>
      </c>
      <c r="F36" s="197">
        <v>771106.97</v>
      </c>
      <c r="G36" s="197">
        <v>863346.41299999994</v>
      </c>
      <c r="H36" s="197">
        <v>906732.17500000005</v>
      </c>
      <c r="I36" s="197">
        <v>977346.92799999996</v>
      </c>
      <c r="J36" s="197">
        <v>1046136.632</v>
      </c>
      <c r="K36" s="197">
        <v>1104878.949</v>
      </c>
      <c r="L36" s="197">
        <v>1911767</v>
      </c>
      <c r="M36" s="197">
        <v>1991215</v>
      </c>
      <c r="N36" s="197">
        <v>2101240</v>
      </c>
      <c r="O36" s="197">
        <v>2230825</v>
      </c>
      <c r="P36" s="197">
        <v>2339904</v>
      </c>
      <c r="Q36" s="197">
        <v>2491183</v>
      </c>
      <c r="R36" s="197">
        <v>2513461</v>
      </c>
      <c r="S36" s="197">
        <v>2683809</v>
      </c>
      <c r="T36" s="197">
        <v>2807288</v>
      </c>
      <c r="U36" s="197">
        <v>2986976</v>
      </c>
      <c r="V36" s="197">
        <v>31125618.386</v>
      </c>
    </row>
    <row r="37" spans="1:22" x14ac:dyDescent="0.4">
      <c r="A37" s="196" t="s">
        <v>346</v>
      </c>
      <c r="B37" s="197">
        <v>26282</v>
      </c>
      <c r="C37" s="197">
        <v>31936</v>
      </c>
      <c r="D37" s="197">
        <v>23618.771000000001</v>
      </c>
      <c r="E37" s="197">
        <v>26260.552</v>
      </c>
      <c r="F37" s="197">
        <v>36069.930999999997</v>
      </c>
      <c r="G37" s="197">
        <v>44630.021000000001</v>
      </c>
      <c r="H37" s="197">
        <v>55196</v>
      </c>
      <c r="I37" s="197">
        <v>72670</v>
      </c>
      <c r="J37" s="197">
        <v>106970</v>
      </c>
      <c r="K37" s="197">
        <v>122815</v>
      </c>
      <c r="L37" s="197">
        <v>138810</v>
      </c>
      <c r="M37" s="197">
        <v>127596</v>
      </c>
      <c r="N37" s="197">
        <v>125549</v>
      </c>
      <c r="O37" s="197">
        <v>142317</v>
      </c>
      <c r="P37" s="197">
        <v>151532</v>
      </c>
      <c r="Q37" s="197">
        <v>167599</v>
      </c>
      <c r="R37" s="197">
        <v>150909</v>
      </c>
      <c r="S37" s="197">
        <v>151120</v>
      </c>
      <c r="T37" s="197">
        <v>148598</v>
      </c>
      <c r="U37" s="197">
        <v>138592</v>
      </c>
      <c r="V37" s="197">
        <v>1989070.2749999999</v>
      </c>
    </row>
    <row r="38" spans="1:22" x14ac:dyDescent="0.4">
      <c r="A38" s="196" t="s">
        <v>7</v>
      </c>
      <c r="B38" s="197">
        <v>371435</v>
      </c>
      <c r="C38" s="197">
        <v>419158</v>
      </c>
      <c r="D38" s="197">
        <v>529292.05000000005</v>
      </c>
      <c r="E38" s="197">
        <v>941736.88499999989</v>
      </c>
      <c r="F38" s="197">
        <v>1165571.963</v>
      </c>
      <c r="G38" s="197">
        <v>1301354.5090000001</v>
      </c>
      <c r="H38" s="197">
        <v>1295516.003</v>
      </c>
      <c r="I38" s="197">
        <v>1251977.6779999998</v>
      </c>
      <c r="J38" s="197">
        <v>1228486.5260000001</v>
      </c>
      <c r="K38" s="197">
        <v>1193283.4180000001</v>
      </c>
      <c r="L38" s="197">
        <v>1192956</v>
      </c>
      <c r="M38" s="197">
        <v>1201570</v>
      </c>
      <c r="N38" s="197">
        <v>1269173.67</v>
      </c>
      <c r="O38" s="197">
        <v>1325516.5</v>
      </c>
      <c r="P38" s="197">
        <v>1449152.88</v>
      </c>
      <c r="Q38" s="197">
        <v>1557163.04</v>
      </c>
      <c r="R38" s="197">
        <v>1568953.3900000001</v>
      </c>
      <c r="S38" s="197">
        <v>1758887.1</v>
      </c>
      <c r="T38" s="197">
        <v>1868922.55</v>
      </c>
      <c r="U38" s="197">
        <v>2321040.89</v>
      </c>
      <c r="V38" s="197">
        <v>25211148.052000001</v>
      </c>
    </row>
    <row r="39" spans="1:22" x14ac:dyDescent="0.4">
      <c r="A39" s="196" t="s">
        <v>347</v>
      </c>
      <c r="B39" s="197">
        <v>0</v>
      </c>
      <c r="C39" s="197">
        <v>0</v>
      </c>
      <c r="D39" s="197">
        <v>42217.821000000004</v>
      </c>
      <c r="E39" s="197">
        <v>68491.282999999996</v>
      </c>
      <c r="F39" s="197">
        <v>45285.527999999998</v>
      </c>
      <c r="G39" s="197">
        <v>20347.519</v>
      </c>
      <c r="H39" s="197">
        <v>18646.560000000001</v>
      </c>
      <c r="I39" s="197">
        <v>16517.577000000001</v>
      </c>
      <c r="J39" s="197">
        <v>17682.901999999998</v>
      </c>
      <c r="K39" s="197">
        <v>35663.834999999999</v>
      </c>
      <c r="L39" s="197">
        <v>243673</v>
      </c>
      <c r="M39" s="197">
        <v>315469</v>
      </c>
      <c r="N39" s="197">
        <v>25802</v>
      </c>
      <c r="O39" s="197">
        <v>29204</v>
      </c>
      <c r="P39" s="197">
        <v>33344</v>
      </c>
      <c r="Q39" s="197">
        <v>49465</v>
      </c>
      <c r="R39" s="197">
        <v>84861</v>
      </c>
      <c r="S39" s="197">
        <v>114575</v>
      </c>
      <c r="T39" s="197">
        <v>71019</v>
      </c>
      <c r="U39" s="197">
        <v>31789</v>
      </c>
      <c r="V39" s="197">
        <v>1264054.0249999999</v>
      </c>
    </row>
    <row r="40" spans="1:22" x14ac:dyDescent="0.4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 x14ac:dyDescent="0.4">
      <c r="A41" s="196" t="s">
        <v>53</v>
      </c>
      <c r="B41" s="197">
        <v>35846</v>
      </c>
      <c r="C41" s="197">
        <v>29474</v>
      </c>
      <c r="D41" s="197">
        <v>34905.928</v>
      </c>
      <c r="E41" s="197">
        <v>41531.315000000002</v>
      </c>
      <c r="F41" s="197">
        <v>56202.597000000002</v>
      </c>
      <c r="G41" s="197">
        <v>48851.828999999998</v>
      </c>
      <c r="H41" s="197">
        <v>55306</v>
      </c>
      <c r="I41" s="197">
        <v>48682</v>
      </c>
      <c r="J41" s="197">
        <v>52417</v>
      </c>
      <c r="K41" s="197">
        <v>53046</v>
      </c>
      <c r="L41" s="197">
        <v>66212</v>
      </c>
      <c r="M41" s="197">
        <v>64265</v>
      </c>
      <c r="N41" s="197">
        <v>111080.20999999999</v>
      </c>
      <c r="O41" s="197">
        <v>114551.45</v>
      </c>
      <c r="P41" s="197">
        <v>115419.65</v>
      </c>
      <c r="Q41" s="197">
        <v>116762.93</v>
      </c>
      <c r="R41" s="197">
        <v>145249.16999999998</v>
      </c>
      <c r="S41" s="197">
        <v>174445.99</v>
      </c>
      <c r="T41" s="197">
        <v>214158.19</v>
      </c>
      <c r="U41" s="197">
        <v>238933.41999999998</v>
      </c>
      <c r="V41" s="197">
        <v>1817340.6789999998</v>
      </c>
    </row>
    <row r="42" spans="1:22" x14ac:dyDescent="0.4">
      <c r="A42" s="196" t="s">
        <v>3</v>
      </c>
      <c r="B42" s="197">
        <v>1663796</v>
      </c>
      <c r="C42" s="197">
        <v>1776513.3149999999</v>
      </c>
      <c r="D42" s="197">
        <v>2054092.8499999999</v>
      </c>
      <c r="E42" s="197">
        <v>2319618.4639999997</v>
      </c>
      <c r="F42" s="197">
        <v>3258008.3869999996</v>
      </c>
      <c r="G42" s="197">
        <v>3676979.2910000002</v>
      </c>
      <c r="H42" s="197">
        <v>3934752.236</v>
      </c>
      <c r="I42" s="197">
        <v>4300018.2919999994</v>
      </c>
      <c r="J42" s="197">
        <v>4816166.3480000002</v>
      </c>
      <c r="K42" s="197">
        <v>5296875.6869999999</v>
      </c>
      <c r="L42" s="197">
        <v>5956028</v>
      </c>
      <c r="M42" s="197">
        <v>5925685</v>
      </c>
      <c r="N42" s="197">
        <v>6538841.8300000001</v>
      </c>
      <c r="O42" s="197">
        <v>6772436.5700000003</v>
      </c>
      <c r="P42" s="197">
        <v>6592150.1099999994</v>
      </c>
      <c r="Q42" s="197">
        <v>6813299</v>
      </c>
      <c r="R42" s="197">
        <v>6463730.4699999997</v>
      </c>
      <c r="S42" s="197">
        <v>6498771.0199999996</v>
      </c>
      <c r="T42" s="197">
        <v>6223933.4000000004</v>
      </c>
      <c r="U42" s="197">
        <v>6459123.7800000003</v>
      </c>
      <c r="V42" s="197">
        <v>97340820.049999997</v>
      </c>
    </row>
    <row r="43" spans="1:22" x14ac:dyDescent="0.4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1052515.8699999999</v>
      </c>
      <c r="O43" s="197">
        <v>1150747.48</v>
      </c>
      <c r="P43" s="197">
        <v>1326553.96</v>
      </c>
      <c r="Q43" s="197">
        <v>1547211.3800000001</v>
      </c>
      <c r="R43" s="197">
        <v>1661363.7</v>
      </c>
      <c r="S43" s="197">
        <v>1996884.92</v>
      </c>
      <c r="T43" s="197">
        <v>2207986.83</v>
      </c>
      <c r="U43" s="197">
        <v>2376235.1599999997</v>
      </c>
      <c r="V43" s="197">
        <v>13319499.299999999</v>
      </c>
    </row>
    <row r="44" spans="1:22" x14ac:dyDescent="0.4">
      <c r="A44" s="196" t="s">
        <v>5</v>
      </c>
      <c r="B44" s="197">
        <v>0</v>
      </c>
      <c r="C44" s="197">
        <v>0</v>
      </c>
      <c r="D44" s="197">
        <v>1261.8240000000001</v>
      </c>
      <c r="E44" s="197">
        <v>3489.8380000000002</v>
      </c>
      <c r="F44" s="197">
        <v>1575.723</v>
      </c>
      <c r="G44" s="197">
        <v>3375.7289999999998</v>
      </c>
      <c r="H44" s="197">
        <v>3570</v>
      </c>
      <c r="I44" s="197">
        <v>4754</v>
      </c>
      <c r="J44" s="197">
        <v>65983</v>
      </c>
      <c r="K44" s="197">
        <v>83072</v>
      </c>
      <c r="L44" s="197">
        <v>121150</v>
      </c>
      <c r="M44" s="197">
        <v>135532</v>
      </c>
      <c r="N44" s="197">
        <v>179100</v>
      </c>
      <c r="O44" s="197">
        <v>188908</v>
      </c>
      <c r="P44" s="197">
        <v>188026</v>
      </c>
      <c r="Q44" s="197">
        <v>182782</v>
      </c>
      <c r="R44" s="197">
        <v>172016</v>
      </c>
      <c r="S44" s="197">
        <v>165165</v>
      </c>
      <c r="T44" s="197">
        <v>144886</v>
      </c>
      <c r="U44" s="197">
        <v>138234</v>
      </c>
      <c r="V44" s="197">
        <v>1782881.1140000001</v>
      </c>
    </row>
    <row r="45" spans="1:22" x14ac:dyDescent="0.4">
      <c r="A45" s="196" t="s">
        <v>48</v>
      </c>
      <c r="B45" s="197">
        <v>297948</v>
      </c>
      <c r="C45" s="197">
        <v>342743</v>
      </c>
      <c r="D45" s="197">
        <v>403634.37599999999</v>
      </c>
      <c r="E45" s="197">
        <v>666728.29599999997</v>
      </c>
      <c r="F45" s="197">
        <v>892061.98900000006</v>
      </c>
      <c r="G45" s="197">
        <v>1049341.044</v>
      </c>
      <c r="H45" s="197">
        <v>1100834</v>
      </c>
      <c r="I45" s="197">
        <v>1141172</v>
      </c>
      <c r="J45" s="197">
        <v>1210833</v>
      </c>
      <c r="K45" s="197">
        <v>1249652</v>
      </c>
      <c r="L45" s="197">
        <v>1367535</v>
      </c>
      <c r="M45" s="197">
        <v>1368284</v>
      </c>
      <c r="N45" s="197">
        <v>1900816.25</v>
      </c>
      <c r="O45" s="197">
        <v>2123975.63</v>
      </c>
      <c r="P45" s="197">
        <v>2404364.44</v>
      </c>
      <c r="Q45" s="197">
        <v>2621595.9699999997</v>
      </c>
      <c r="R45" s="197">
        <v>2787193.44</v>
      </c>
      <c r="S45" s="197">
        <v>3265954.15</v>
      </c>
      <c r="T45" s="197">
        <v>3625942.16</v>
      </c>
      <c r="U45" s="197">
        <v>4427094.2</v>
      </c>
      <c r="V45" s="197">
        <v>34247702.945</v>
      </c>
    </row>
    <row r="46" spans="1:22" x14ac:dyDescent="0.4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 x14ac:dyDescent="0.4">
      <c r="A47" s="196" t="s">
        <v>343</v>
      </c>
      <c r="B47" s="197">
        <v>16277732</v>
      </c>
      <c r="C47" s="197">
        <v>17663641.522</v>
      </c>
      <c r="D47" s="197">
        <v>21613730.915000003</v>
      </c>
      <c r="E47" s="197">
        <v>26365312.985000003</v>
      </c>
      <c r="F47" s="197">
        <v>33753473.341000006</v>
      </c>
      <c r="G47" s="197">
        <v>37821798.767999999</v>
      </c>
      <c r="H47" s="197">
        <v>40290295.667999998</v>
      </c>
      <c r="I47" s="197">
        <v>43333086.020000011</v>
      </c>
      <c r="J47" s="197">
        <v>47217523.680000015</v>
      </c>
      <c r="K47" s="197">
        <v>50766673.427000001</v>
      </c>
      <c r="L47" s="197">
        <v>58262794</v>
      </c>
      <c r="M47" s="197">
        <v>58947181</v>
      </c>
      <c r="N47" s="197">
        <v>68468994.739999995</v>
      </c>
      <c r="O47" s="197">
        <v>73470746.510000005</v>
      </c>
      <c r="P47" s="197">
        <v>76101946.979999989</v>
      </c>
      <c r="Q47" s="197">
        <v>81329176.950000003</v>
      </c>
      <c r="R47" s="197">
        <v>83598406.890000001</v>
      </c>
      <c r="S47" s="197">
        <v>89119362.109999999</v>
      </c>
      <c r="T47" s="197">
        <v>92908960.810000002</v>
      </c>
      <c r="U47" s="197">
        <v>99224543.609999999</v>
      </c>
      <c r="V47" s="197">
        <v>1116535381.9260001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K1" workbookViewId="0">
      <selection activeCell="A12" sqref="A3:V47"/>
    </sheetView>
  </sheetViews>
  <sheetFormatPr defaultRowHeight="13.9" x14ac:dyDescent="0.4"/>
  <cols>
    <col min="1" max="1" width="33.33203125" bestFit="1" customWidth="1"/>
    <col min="2" max="4" width="13" bestFit="1" customWidth="1"/>
    <col min="5" max="5" width="12.19921875" bestFit="1" customWidth="1"/>
    <col min="6" max="22" width="13" bestFit="1" customWidth="1"/>
  </cols>
  <sheetData>
    <row r="1" spans="1:22" x14ac:dyDescent="0.4">
      <c r="A1" s="194" t="s">
        <v>349</v>
      </c>
      <c r="B1" t="s">
        <v>350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390</v>
      </c>
      <c r="B5" s="197">
        <v>6864</v>
      </c>
      <c r="C5" s="197">
        <v>6323</v>
      </c>
      <c r="D5" s="197">
        <v>7343</v>
      </c>
      <c r="E5" s="197">
        <v>6524</v>
      </c>
      <c r="F5" s="197">
        <v>5794</v>
      </c>
      <c r="G5" s="197">
        <v>5215</v>
      </c>
      <c r="H5" s="197">
        <v>4488</v>
      </c>
      <c r="I5" s="197">
        <v>3670</v>
      </c>
      <c r="J5" s="197">
        <v>3365</v>
      </c>
      <c r="K5" s="197">
        <v>3115</v>
      </c>
      <c r="L5" s="197">
        <v>3179</v>
      </c>
      <c r="M5" s="197">
        <v>3470</v>
      </c>
      <c r="N5" s="197">
        <v>4460</v>
      </c>
      <c r="O5" s="197">
        <v>4789</v>
      </c>
      <c r="P5" s="197">
        <v>4181</v>
      </c>
      <c r="Q5" s="197">
        <v>6097</v>
      </c>
      <c r="R5" s="197">
        <v>6644</v>
      </c>
      <c r="S5" s="197">
        <v>4459</v>
      </c>
      <c r="T5" s="197">
        <v>7201</v>
      </c>
      <c r="U5" s="197">
        <v>0</v>
      </c>
      <c r="V5" s="197">
        <v>97181</v>
      </c>
    </row>
    <row r="6" spans="1:22" x14ac:dyDescent="0.4">
      <c r="A6" s="196" t="s">
        <v>391</v>
      </c>
      <c r="B6" s="197">
        <v>4467</v>
      </c>
      <c r="C6" s="197">
        <v>4096</v>
      </c>
      <c r="D6" s="197">
        <v>3497</v>
      </c>
      <c r="E6" s="197">
        <v>3422</v>
      </c>
      <c r="F6" s="197">
        <v>2943</v>
      </c>
      <c r="G6" s="197">
        <v>2431</v>
      </c>
      <c r="H6" s="197">
        <v>2000</v>
      </c>
      <c r="I6" s="197">
        <v>1783</v>
      </c>
      <c r="J6" s="197">
        <v>1726</v>
      </c>
      <c r="K6" s="197">
        <v>1827</v>
      </c>
      <c r="L6" s="197">
        <v>1710</v>
      </c>
      <c r="M6" s="197">
        <v>1590</v>
      </c>
      <c r="N6" s="197">
        <v>1843</v>
      </c>
      <c r="O6" s="197">
        <v>2019</v>
      </c>
      <c r="P6" s="197">
        <v>1980</v>
      </c>
      <c r="Q6" s="197">
        <v>2655</v>
      </c>
      <c r="R6" s="197">
        <v>1756</v>
      </c>
      <c r="S6" s="197">
        <v>1502</v>
      </c>
      <c r="T6" s="197">
        <v>2455</v>
      </c>
      <c r="U6" s="197">
        <v>0</v>
      </c>
      <c r="V6" s="197">
        <v>45702</v>
      </c>
    </row>
    <row r="7" spans="1:22" x14ac:dyDescent="0.4">
      <c r="A7" s="196" t="s">
        <v>392</v>
      </c>
      <c r="B7" s="197">
        <v>1601</v>
      </c>
      <c r="C7" s="197">
        <v>1295</v>
      </c>
      <c r="D7" s="197">
        <v>975</v>
      </c>
      <c r="E7" s="197">
        <v>883</v>
      </c>
      <c r="F7" s="197">
        <v>489</v>
      </c>
      <c r="G7" s="197">
        <v>578</v>
      </c>
      <c r="H7" s="197">
        <v>973</v>
      </c>
      <c r="I7" s="197">
        <v>2044</v>
      </c>
      <c r="J7" s="197">
        <v>1946</v>
      </c>
      <c r="K7" s="197">
        <v>1882</v>
      </c>
      <c r="L7" s="197">
        <v>1402</v>
      </c>
      <c r="M7" s="197">
        <v>1279</v>
      </c>
      <c r="N7" s="197">
        <v>321</v>
      </c>
      <c r="O7" s="197">
        <v>657</v>
      </c>
      <c r="P7" s="197">
        <v>908</v>
      </c>
      <c r="Q7" s="197">
        <v>771</v>
      </c>
      <c r="R7" s="197">
        <v>1043</v>
      </c>
      <c r="S7" s="197">
        <v>847</v>
      </c>
      <c r="T7" s="197">
        <v>509</v>
      </c>
      <c r="U7" s="197">
        <v>0</v>
      </c>
      <c r="V7" s="197">
        <v>20403</v>
      </c>
    </row>
    <row r="8" spans="1:22" x14ac:dyDescent="0.4">
      <c r="A8" s="196" t="s">
        <v>393</v>
      </c>
      <c r="B8" s="197">
        <v>9940</v>
      </c>
      <c r="C8" s="197">
        <v>9269</v>
      </c>
      <c r="D8" s="197">
        <v>8126</v>
      </c>
      <c r="E8" s="197">
        <v>6960</v>
      </c>
      <c r="F8" s="197">
        <v>6132</v>
      </c>
      <c r="G8" s="197">
        <v>4883</v>
      </c>
      <c r="H8" s="197">
        <v>4816</v>
      </c>
      <c r="I8" s="197">
        <v>3661</v>
      </c>
      <c r="J8" s="197">
        <v>3506</v>
      </c>
      <c r="K8" s="197">
        <v>3759</v>
      </c>
      <c r="L8" s="197">
        <v>3115</v>
      </c>
      <c r="M8" s="197">
        <v>2700</v>
      </c>
      <c r="N8" s="197">
        <v>3159</v>
      </c>
      <c r="O8" s="197">
        <v>3217</v>
      </c>
      <c r="P8" s="197">
        <v>3637</v>
      </c>
      <c r="Q8" s="197">
        <v>6892</v>
      </c>
      <c r="R8" s="197">
        <v>8566</v>
      </c>
      <c r="S8" s="197">
        <v>14092</v>
      </c>
      <c r="T8" s="197">
        <v>11796</v>
      </c>
      <c r="U8" s="197">
        <v>0</v>
      </c>
      <c r="V8" s="197">
        <v>118226</v>
      </c>
    </row>
    <row r="9" spans="1:22" x14ac:dyDescent="0.4">
      <c r="A9" s="196" t="s">
        <v>394</v>
      </c>
      <c r="B9" s="197">
        <v>8411</v>
      </c>
      <c r="C9" s="197">
        <v>7285</v>
      </c>
      <c r="D9" s="197">
        <v>6285</v>
      </c>
      <c r="E9" s="197">
        <v>5386</v>
      </c>
      <c r="F9" s="197">
        <v>4680</v>
      </c>
      <c r="G9" s="197">
        <v>3268</v>
      </c>
      <c r="H9" s="197">
        <v>3004</v>
      </c>
      <c r="I9" s="197">
        <v>2444</v>
      </c>
      <c r="J9" s="197">
        <v>2328</v>
      </c>
      <c r="K9" s="197">
        <v>2598</v>
      </c>
      <c r="L9" s="197">
        <v>2721</v>
      </c>
      <c r="M9" s="197">
        <v>4489</v>
      </c>
      <c r="N9" s="197">
        <v>4482</v>
      </c>
      <c r="O9" s="197">
        <v>4723</v>
      </c>
      <c r="P9" s="197">
        <v>6288</v>
      </c>
      <c r="Q9" s="197">
        <v>9441</v>
      </c>
      <c r="R9" s="197">
        <v>7996</v>
      </c>
      <c r="S9" s="197">
        <v>8011</v>
      </c>
      <c r="T9" s="197">
        <v>8308</v>
      </c>
      <c r="U9" s="197">
        <v>0</v>
      </c>
      <c r="V9" s="197">
        <v>102148</v>
      </c>
    </row>
    <row r="10" spans="1:22" x14ac:dyDescent="0.4">
      <c r="A10" s="196" t="s">
        <v>395</v>
      </c>
      <c r="B10" s="197">
        <v>3659</v>
      </c>
      <c r="C10" s="197">
        <v>3125</v>
      </c>
      <c r="D10" s="197">
        <v>3201</v>
      </c>
      <c r="E10" s="197">
        <v>4038</v>
      </c>
      <c r="F10" s="197">
        <v>2716</v>
      </c>
      <c r="G10" s="197">
        <v>2747</v>
      </c>
      <c r="H10" s="197">
        <v>2017</v>
      </c>
      <c r="I10" s="197">
        <v>1873</v>
      </c>
      <c r="J10" s="197">
        <v>1721</v>
      </c>
      <c r="K10" s="197">
        <v>1465</v>
      </c>
      <c r="L10" s="197">
        <v>1103</v>
      </c>
      <c r="M10" s="197">
        <v>752</v>
      </c>
      <c r="N10" s="197">
        <v>1000</v>
      </c>
      <c r="O10" s="197">
        <v>1066</v>
      </c>
      <c r="P10" s="197">
        <v>906</v>
      </c>
      <c r="Q10" s="197">
        <v>1456</v>
      </c>
      <c r="R10" s="197">
        <v>1064</v>
      </c>
      <c r="S10" s="197">
        <v>1892</v>
      </c>
      <c r="T10" s="197">
        <v>1718</v>
      </c>
      <c r="U10" s="197">
        <v>0</v>
      </c>
      <c r="V10" s="197">
        <v>37519</v>
      </c>
    </row>
    <row r="11" spans="1:22" x14ac:dyDescent="0.4">
      <c r="A11" s="196" t="s">
        <v>396</v>
      </c>
      <c r="B11" s="197">
        <v>1837</v>
      </c>
      <c r="C11" s="197">
        <v>1596</v>
      </c>
      <c r="D11" s="197">
        <v>1301</v>
      </c>
      <c r="E11" s="197">
        <v>1165</v>
      </c>
      <c r="F11" s="197">
        <v>994</v>
      </c>
      <c r="G11" s="197">
        <v>1576</v>
      </c>
      <c r="H11" s="197">
        <v>1513</v>
      </c>
      <c r="I11" s="197">
        <v>1509</v>
      </c>
      <c r="J11" s="197">
        <v>1469</v>
      </c>
      <c r="K11" s="197">
        <v>1342</v>
      </c>
      <c r="L11" s="197">
        <v>1312</v>
      </c>
      <c r="M11" s="197">
        <v>1686</v>
      </c>
      <c r="N11" s="197">
        <v>1635</v>
      </c>
      <c r="O11" s="197">
        <v>2000</v>
      </c>
      <c r="P11" s="197">
        <v>3569</v>
      </c>
      <c r="Q11" s="197">
        <v>4063</v>
      </c>
      <c r="R11" s="197">
        <v>4710</v>
      </c>
      <c r="S11" s="197">
        <v>4186</v>
      </c>
      <c r="T11" s="197">
        <v>4080</v>
      </c>
      <c r="U11" s="197">
        <v>0</v>
      </c>
      <c r="V11" s="197">
        <v>41543</v>
      </c>
    </row>
    <row r="12" spans="1:22" x14ac:dyDescent="0.4">
      <c r="A12" s="196" t="s">
        <v>397</v>
      </c>
      <c r="B12" s="197">
        <v>3377</v>
      </c>
      <c r="C12" s="197">
        <v>2647</v>
      </c>
      <c r="D12" s="197">
        <v>2720</v>
      </c>
      <c r="E12" s="197">
        <v>2229</v>
      </c>
      <c r="F12" s="197">
        <v>1887</v>
      </c>
      <c r="G12" s="197">
        <v>1717</v>
      </c>
      <c r="H12" s="197">
        <v>1319</v>
      </c>
      <c r="I12" s="197">
        <v>1437</v>
      </c>
      <c r="J12" s="197">
        <v>1698</v>
      </c>
      <c r="K12" s="197">
        <v>1911</v>
      </c>
      <c r="L12" s="197">
        <v>2570</v>
      </c>
      <c r="M12" s="197">
        <v>2785</v>
      </c>
      <c r="N12" s="197">
        <v>3646</v>
      </c>
      <c r="O12" s="197">
        <v>3309</v>
      </c>
      <c r="P12" s="197">
        <v>4819</v>
      </c>
      <c r="Q12" s="197">
        <v>6979</v>
      </c>
      <c r="R12" s="197">
        <v>7138</v>
      </c>
      <c r="S12" s="197">
        <v>7726</v>
      </c>
      <c r="T12" s="197">
        <v>9635</v>
      </c>
      <c r="U12" s="197">
        <v>0</v>
      </c>
      <c r="V12" s="197">
        <v>69549</v>
      </c>
    </row>
    <row r="13" spans="1:22" x14ac:dyDescent="0.4">
      <c r="A13" s="196" t="s">
        <v>398</v>
      </c>
      <c r="B13" s="197">
        <v>14579</v>
      </c>
      <c r="C13" s="197">
        <v>12512</v>
      </c>
      <c r="D13" s="197">
        <v>10805</v>
      </c>
      <c r="E13" s="197">
        <v>9866</v>
      </c>
      <c r="F13" s="197">
        <v>8590</v>
      </c>
      <c r="G13" s="197">
        <v>7286</v>
      </c>
      <c r="H13" s="197">
        <v>6415</v>
      </c>
      <c r="I13" s="197">
        <v>5816</v>
      </c>
      <c r="J13" s="197">
        <v>5372</v>
      </c>
      <c r="K13" s="197">
        <v>5097</v>
      </c>
      <c r="L13" s="197">
        <v>5018</v>
      </c>
      <c r="M13" s="197">
        <v>4942</v>
      </c>
      <c r="N13" s="197">
        <v>6109</v>
      </c>
      <c r="O13" s="197">
        <v>6980</v>
      </c>
      <c r="P13" s="197">
        <v>9189</v>
      </c>
      <c r="Q13" s="197">
        <v>10505</v>
      </c>
      <c r="R13" s="197">
        <v>12196</v>
      </c>
      <c r="S13" s="197">
        <v>8470</v>
      </c>
      <c r="T13" s="197">
        <v>13641</v>
      </c>
      <c r="U13" s="197">
        <v>0</v>
      </c>
      <c r="V13" s="197">
        <v>163388</v>
      </c>
    </row>
    <row r="14" spans="1:22" x14ac:dyDescent="0.4">
      <c r="A14" s="196" t="s">
        <v>399</v>
      </c>
      <c r="B14" s="197">
        <v>1031</v>
      </c>
      <c r="C14" s="197">
        <v>887</v>
      </c>
      <c r="D14" s="197">
        <v>721</v>
      </c>
      <c r="E14" s="197">
        <v>423</v>
      </c>
      <c r="F14" s="197">
        <v>346</v>
      </c>
      <c r="G14" s="197">
        <v>293</v>
      </c>
      <c r="H14" s="197">
        <v>299</v>
      </c>
      <c r="I14" s="197">
        <v>276</v>
      </c>
      <c r="J14" s="197">
        <v>301</v>
      </c>
      <c r="K14" s="197">
        <v>293</v>
      </c>
      <c r="L14" s="197">
        <v>312</v>
      </c>
      <c r="M14" s="197">
        <v>286</v>
      </c>
      <c r="N14" s="197">
        <v>399</v>
      </c>
      <c r="O14" s="197">
        <v>366</v>
      </c>
      <c r="P14" s="197">
        <v>204</v>
      </c>
      <c r="Q14" s="197">
        <v>150</v>
      </c>
      <c r="R14" s="197">
        <v>240</v>
      </c>
      <c r="S14" s="197">
        <v>762</v>
      </c>
      <c r="T14" s="197">
        <v>1296</v>
      </c>
      <c r="U14" s="197">
        <v>0</v>
      </c>
      <c r="V14" s="197">
        <v>8885</v>
      </c>
    </row>
    <row r="15" spans="1:22" x14ac:dyDescent="0.4">
      <c r="A15" s="196" t="s">
        <v>33</v>
      </c>
      <c r="B15" s="197">
        <v>754.69050000000004</v>
      </c>
      <c r="C15" s="197">
        <v>562.58769800000005</v>
      </c>
      <c r="D15" s="197">
        <v>543.77184360000001</v>
      </c>
      <c r="E15" s="197">
        <v>509.98161619999996</v>
      </c>
      <c r="F15" s="197">
        <v>2013.7463385000001</v>
      </c>
      <c r="G15" s="197">
        <v>1388.6798646</v>
      </c>
      <c r="H15" s="197">
        <v>1632.6636967000002</v>
      </c>
      <c r="I15" s="197">
        <v>1962.3007819999998</v>
      </c>
      <c r="J15" s="197">
        <v>1788.9731999999999</v>
      </c>
      <c r="K15" s="197">
        <v>1362.0459865</v>
      </c>
      <c r="L15" s="197">
        <v>1571.6261</v>
      </c>
      <c r="M15" s="197">
        <v>1452.6496</v>
      </c>
      <c r="N15" s="197">
        <v>2262.5654</v>
      </c>
      <c r="O15" s="197">
        <v>4354.3343000000004</v>
      </c>
      <c r="P15" s="197">
        <v>10584.782800000001</v>
      </c>
      <c r="Q15" s="197">
        <v>17747.816500000001</v>
      </c>
      <c r="R15" s="197">
        <v>29557.2261</v>
      </c>
      <c r="S15" s="197">
        <v>41860.6011</v>
      </c>
      <c r="T15" s="197">
        <v>46737.08</v>
      </c>
      <c r="U15" s="197">
        <v>49459.612300000001</v>
      </c>
      <c r="V15" s="197">
        <v>218107.73572610001</v>
      </c>
    </row>
    <row r="16" spans="1:22" x14ac:dyDescent="0.4">
      <c r="A16" s="196" t="s">
        <v>400</v>
      </c>
      <c r="B16" s="197">
        <v>218205.2022</v>
      </c>
      <c r="C16" s="197">
        <v>202501.93567040001</v>
      </c>
      <c r="D16" s="197">
        <v>209968.88115649999</v>
      </c>
      <c r="E16" s="197">
        <v>197295.27848829998</v>
      </c>
      <c r="F16" s="197">
        <v>290129.18269779999</v>
      </c>
      <c r="G16" s="197">
        <v>259375.12467470003</v>
      </c>
      <c r="H16" s="197">
        <v>244690.18781810001</v>
      </c>
      <c r="I16" s="197">
        <v>227315.59574339999</v>
      </c>
      <c r="J16" s="197">
        <v>242112.08542370002</v>
      </c>
      <c r="K16" s="197">
        <v>243834.15377999999</v>
      </c>
      <c r="L16" s="197">
        <v>267418.22690000001</v>
      </c>
      <c r="M16" s="197">
        <v>279263.14990000002</v>
      </c>
      <c r="N16" s="197">
        <v>315672.96090000001</v>
      </c>
      <c r="O16" s="197">
        <v>364626.73540000001</v>
      </c>
      <c r="P16" s="197">
        <v>441789.74280000001</v>
      </c>
      <c r="Q16" s="197">
        <v>570959.16739999992</v>
      </c>
      <c r="R16" s="197">
        <v>684285.43859999999</v>
      </c>
      <c r="S16" s="197">
        <v>745324.95460000006</v>
      </c>
      <c r="T16" s="197">
        <v>801171.90179999999</v>
      </c>
      <c r="U16" s="197">
        <v>842012.44299999997</v>
      </c>
      <c r="V16" s="197">
        <v>7647952.3489528997</v>
      </c>
    </row>
    <row r="17" spans="1:22" x14ac:dyDescent="0.4">
      <c r="A17" s="196" t="s">
        <v>4</v>
      </c>
      <c r="B17" s="197">
        <v>12046.8727</v>
      </c>
      <c r="C17" s="197">
        <v>12441.608899999999</v>
      </c>
      <c r="D17" s="197">
        <v>15487.181209100001</v>
      </c>
      <c r="E17" s="197">
        <v>13348.521583199999</v>
      </c>
      <c r="F17" s="197">
        <v>27621.84361</v>
      </c>
      <c r="G17" s="197">
        <v>23407.3646252</v>
      </c>
      <c r="H17" s="197">
        <v>23815.2217566</v>
      </c>
      <c r="I17" s="197">
        <v>21830.3935886</v>
      </c>
      <c r="J17" s="197">
        <v>20547.122464199998</v>
      </c>
      <c r="K17" s="197">
        <v>17299.004676</v>
      </c>
      <c r="L17" s="197">
        <v>14528.4013</v>
      </c>
      <c r="M17" s="197">
        <v>11500.9236</v>
      </c>
      <c r="N17" s="197">
        <v>8736.8432000000012</v>
      </c>
      <c r="O17" s="197">
        <v>7210.4718000000003</v>
      </c>
      <c r="P17" s="197">
        <v>5712.7561999999998</v>
      </c>
      <c r="Q17" s="197">
        <v>6378.1204000000007</v>
      </c>
      <c r="R17" s="197">
        <v>6754.2605999999996</v>
      </c>
      <c r="S17" s="197">
        <v>6915.7297000000008</v>
      </c>
      <c r="T17" s="197">
        <v>6920.2491</v>
      </c>
      <c r="U17" s="197">
        <v>8874.384782000001</v>
      </c>
      <c r="V17" s="197">
        <v>271377.27579490002</v>
      </c>
    </row>
    <row r="18" spans="1:22" x14ac:dyDescent="0.4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13079.5646</v>
      </c>
      <c r="O18" s="197">
        <v>15001.053914999999</v>
      </c>
      <c r="P18" s="197">
        <v>16420.409364000003</v>
      </c>
      <c r="Q18" s="197">
        <v>19384.694804999999</v>
      </c>
      <c r="R18" s="197">
        <v>20849.396567000003</v>
      </c>
      <c r="S18" s="197">
        <v>26192.744348999997</v>
      </c>
      <c r="T18" s="197">
        <v>28865.278904999996</v>
      </c>
      <c r="U18" s="197">
        <v>31692.868694000001</v>
      </c>
      <c r="V18" s="197">
        <v>171486.011199</v>
      </c>
    </row>
    <row r="19" spans="1:22" x14ac:dyDescent="0.4">
      <c r="A19" s="196" t="s">
        <v>8</v>
      </c>
      <c r="B19" s="197">
        <v>28305.668600000001</v>
      </c>
      <c r="C19" s="197">
        <v>26408.313659899999</v>
      </c>
      <c r="D19" s="197">
        <v>26410.075019899999</v>
      </c>
      <c r="E19" s="197">
        <v>22772.8482687</v>
      </c>
      <c r="F19" s="197">
        <v>33547.432216900008</v>
      </c>
      <c r="G19" s="197">
        <v>26257.331358899995</v>
      </c>
      <c r="H19" s="197">
        <v>24546.596624599999</v>
      </c>
      <c r="I19" s="197">
        <v>20432.390346599997</v>
      </c>
      <c r="J19" s="197">
        <v>21562.749723600002</v>
      </c>
      <c r="K19" s="197">
        <v>17766.700698699999</v>
      </c>
      <c r="L19" s="197">
        <v>15657.927299999999</v>
      </c>
      <c r="M19" s="197">
        <v>12179.102999999999</v>
      </c>
      <c r="N19" s="197">
        <v>13434.624396000001</v>
      </c>
      <c r="O19" s="197">
        <v>11941.928</v>
      </c>
      <c r="P19" s="197">
        <v>17204.927</v>
      </c>
      <c r="Q19" s="197">
        <v>21810.085049999998</v>
      </c>
      <c r="R19" s="197">
        <v>24961.176028999998</v>
      </c>
      <c r="S19" s="197">
        <v>25449.164212</v>
      </c>
      <c r="T19" s="197">
        <v>34002.242823</v>
      </c>
      <c r="U19" s="197">
        <v>35609.589668000001</v>
      </c>
      <c r="V19" s="197">
        <v>460260.87399580004</v>
      </c>
    </row>
    <row r="20" spans="1:22" x14ac:dyDescent="0.4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 x14ac:dyDescent="0.4">
      <c r="A21" s="196" t="s">
        <v>65</v>
      </c>
      <c r="B21" s="197">
        <v>8730.1196</v>
      </c>
      <c r="C21" s="197">
        <v>10230.2006</v>
      </c>
      <c r="D21" s="197">
        <v>11101.687886200001</v>
      </c>
      <c r="E21" s="197">
        <v>11082.684442099999</v>
      </c>
      <c r="F21" s="197">
        <v>10140.0202328</v>
      </c>
      <c r="G21" s="197">
        <v>10071.860927</v>
      </c>
      <c r="H21" s="197">
        <v>8735.0518494999997</v>
      </c>
      <c r="I21" s="197">
        <v>8462.5940589000002</v>
      </c>
      <c r="J21" s="197">
        <v>9293.5240601000005</v>
      </c>
      <c r="K21" s="197">
        <v>11278.814259299999</v>
      </c>
      <c r="L21" s="197">
        <v>15430.0416</v>
      </c>
      <c r="M21" s="197">
        <v>17873.9149</v>
      </c>
      <c r="N21" s="197">
        <v>25798.712600000003</v>
      </c>
      <c r="O21" s="197">
        <v>33540.190900000001</v>
      </c>
      <c r="P21" s="197">
        <v>41720.602299999999</v>
      </c>
      <c r="Q21" s="197">
        <v>58670.9519</v>
      </c>
      <c r="R21" s="197">
        <v>70951.900599999994</v>
      </c>
      <c r="S21" s="197">
        <v>84676.371199999994</v>
      </c>
      <c r="T21" s="197">
        <v>89448.561100000006</v>
      </c>
      <c r="U21" s="197">
        <v>96799.305900000007</v>
      </c>
      <c r="V21" s="197">
        <v>634037.11091590009</v>
      </c>
    </row>
    <row r="22" spans="1:22" x14ac:dyDescent="0.4">
      <c r="A22" s="196" t="s">
        <v>67</v>
      </c>
      <c r="B22" s="197">
        <v>13</v>
      </c>
      <c r="C22" s="197">
        <v>9</v>
      </c>
      <c r="D22" s="197">
        <v>0</v>
      </c>
      <c r="E22" s="197">
        <v>0</v>
      </c>
      <c r="F22" s="197">
        <v>0</v>
      </c>
      <c r="G22" s="197">
        <v>0</v>
      </c>
      <c r="H22" s="197">
        <v>0</v>
      </c>
      <c r="I22" s="197">
        <v>0</v>
      </c>
      <c r="J22" s="197">
        <v>32</v>
      </c>
      <c r="K22" s="197">
        <v>27</v>
      </c>
      <c r="L22" s="197">
        <v>27</v>
      </c>
      <c r="M22" s="197">
        <v>0</v>
      </c>
      <c r="N22" s="197">
        <v>25</v>
      </c>
      <c r="O22" s="197">
        <v>21</v>
      </c>
      <c r="P22" s="197">
        <v>12</v>
      </c>
      <c r="Q22" s="197">
        <v>11</v>
      </c>
      <c r="R22" s="197">
        <v>10</v>
      </c>
      <c r="S22" s="197">
        <v>10</v>
      </c>
      <c r="T22" s="197">
        <v>10</v>
      </c>
      <c r="U22" s="197">
        <v>10</v>
      </c>
      <c r="V22" s="197">
        <v>217</v>
      </c>
    </row>
    <row r="23" spans="1:22" x14ac:dyDescent="0.4">
      <c r="A23" s="196" t="s">
        <v>401</v>
      </c>
      <c r="B23" s="197">
        <v>9586.0974999999999</v>
      </c>
      <c r="C23" s="197">
        <v>8160.8695999999991</v>
      </c>
      <c r="D23" s="197">
        <v>8144</v>
      </c>
      <c r="E23" s="197">
        <v>8006</v>
      </c>
      <c r="F23" s="197">
        <v>8009</v>
      </c>
      <c r="G23" s="197">
        <v>7216</v>
      </c>
      <c r="H23" s="197">
        <v>8016</v>
      </c>
      <c r="I23" s="197">
        <v>7766</v>
      </c>
      <c r="J23" s="197">
        <v>7395</v>
      </c>
      <c r="K23" s="197">
        <v>7402</v>
      </c>
      <c r="L23" s="197">
        <v>8404</v>
      </c>
      <c r="M23" s="197">
        <v>10516</v>
      </c>
      <c r="N23" s="197">
        <v>13280</v>
      </c>
      <c r="O23" s="197">
        <v>17506</v>
      </c>
      <c r="P23" s="197">
        <v>20466</v>
      </c>
      <c r="Q23" s="197">
        <v>29471</v>
      </c>
      <c r="R23" s="197">
        <v>34333</v>
      </c>
      <c r="S23" s="197">
        <v>41458</v>
      </c>
      <c r="T23" s="197">
        <v>45719</v>
      </c>
      <c r="U23" s="197">
        <v>45672</v>
      </c>
      <c r="V23" s="197">
        <v>346525.96710000001</v>
      </c>
    </row>
    <row r="24" spans="1:22" x14ac:dyDescent="0.4">
      <c r="A24" s="196" t="s">
        <v>402</v>
      </c>
      <c r="B24" s="197">
        <v>368</v>
      </c>
      <c r="C24" s="197">
        <v>368</v>
      </c>
      <c r="D24" s="197">
        <v>612</v>
      </c>
      <c r="E24" s="197">
        <v>998</v>
      </c>
      <c r="F24" s="197">
        <v>7770</v>
      </c>
      <c r="G24" s="197">
        <v>7798</v>
      </c>
      <c r="H24" s="197">
        <v>2702</v>
      </c>
      <c r="I24" s="197">
        <v>1417</v>
      </c>
      <c r="J24" s="197">
        <v>2045</v>
      </c>
      <c r="K24" s="197">
        <v>2007</v>
      </c>
      <c r="L24" s="197">
        <v>1148</v>
      </c>
      <c r="M24" s="197">
        <v>760</v>
      </c>
      <c r="N24" s="197">
        <v>781</v>
      </c>
      <c r="O24" s="197">
        <v>969</v>
      </c>
      <c r="P24" s="197">
        <v>6218</v>
      </c>
      <c r="Q24" s="197">
        <v>5240</v>
      </c>
      <c r="R24" s="197">
        <v>3640</v>
      </c>
      <c r="S24" s="197">
        <v>3880</v>
      </c>
      <c r="T24" s="197">
        <v>4819</v>
      </c>
      <c r="U24" s="197">
        <v>4369</v>
      </c>
      <c r="V24" s="197">
        <v>57909</v>
      </c>
    </row>
    <row r="25" spans="1:22" x14ac:dyDescent="0.4">
      <c r="A25" s="196" t="s">
        <v>1</v>
      </c>
      <c r="B25" s="197">
        <v>5669.5778</v>
      </c>
      <c r="C25" s="197">
        <v>5245.4824912000004</v>
      </c>
      <c r="D25" s="197">
        <v>4214.9176184999997</v>
      </c>
      <c r="E25" s="197">
        <v>4377.0256413000006</v>
      </c>
      <c r="F25" s="197">
        <v>6914.4394953000001</v>
      </c>
      <c r="G25" s="197">
        <v>6951.4563736999999</v>
      </c>
      <c r="H25" s="197">
        <v>7613.0065895999996</v>
      </c>
      <c r="I25" s="197">
        <v>7158.8087791999997</v>
      </c>
      <c r="J25" s="197">
        <v>5259.7971841999988</v>
      </c>
      <c r="K25" s="197">
        <v>5386.2231671</v>
      </c>
      <c r="L25" s="197">
        <v>4589.1305000000002</v>
      </c>
      <c r="M25" s="197">
        <v>4708.0649999999996</v>
      </c>
      <c r="N25" s="197">
        <v>5797.4099700000006</v>
      </c>
      <c r="O25" s="197">
        <v>7323.2715120000003</v>
      </c>
      <c r="P25" s="197">
        <v>9808.6969790000003</v>
      </c>
      <c r="Q25" s="197">
        <v>17213.649656000001</v>
      </c>
      <c r="R25" s="197">
        <v>22242.156800000001</v>
      </c>
      <c r="S25" s="197">
        <v>22991.393221999999</v>
      </c>
      <c r="T25" s="197">
        <v>31740.459559999999</v>
      </c>
      <c r="U25" s="197">
        <v>32798.000114000002</v>
      </c>
      <c r="V25" s="197">
        <v>218002.96845309995</v>
      </c>
    </row>
    <row r="26" spans="1:22" x14ac:dyDescent="0.4">
      <c r="A26" s="196" t="s">
        <v>0</v>
      </c>
      <c r="B26" s="197">
        <v>13690.764300000001</v>
      </c>
      <c r="C26" s="197">
        <v>16007.900701</v>
      </c>
      <c r="D26" s="197">
        <v>16488.711215800002</v>
      </c>
      <c r="E26" s="197">
        <v>14930.804903799999</v>
      </c>
      <c r="F26" s="197">
        <v>24642.9090478</v>
      </c>
      <c r="G26" s="197">
        <v>24135.239678599999</v>
      </c>
      <c r="H26" s="197">
        <v>21590.840864400001</v>
      </c>
      <c r="I26" s="197">
        <v>22585.4944</v>
      </c>
      <c r="J26" s="197">
        <v>29510.668587600001</v>
      </c>
      <c r="K26" s="197">
        <v>23621.326639799998</v>
      </c>
      <c r="L26" s="197">
        <v>20603.217200000003</v>
      </c>
      <c r="M26" s="197">
        <v>18164.878799999999</v>
      </c>
      <c r="N26" s="197">
        <v>17136.5792</v>
      </c>
      <c r="O26" s="197">
        <v>17673.784267999999</v>
      </c>
      <c r="P26" s="197">
        <v>14420.62278</v>
      </c>
      <c r="Q26" s="197">
        <v>17078.421286999997</v>
      </c>
      <c r="R26" s="197">
        <v>15615.606599999999</v>
      </c>
      <c r="S26" s="197">
        <v>18967.384679999999</v>
      </c>
      <c r="T26" s="197">
        <v>19366.786791999999</v>
      </c>
      <c r="U26" s="197">
        <v>21976.359902000004</v>
      </c>
      <c r="V26" s="197">
        <v>388208.30184779997</v>
      </c>
    </row>
    <row r="27" spans="1:22" x14ac:dyDescent="0.4">
      <c r="A27" s="196" t="s">
        <v>55</v>
      </c>
      <c r="B27" s="197">
        <v>1430</v>
      </c>
      <c r="C27" s="197">
        <v>1273</v>
      </c>
      <c r="D27" s="197">
        <v>1196.8348905</v>
      </c>
      <c r="E27" s="197">
        <v>1162.9102801000001</v>
      </c>
      <c r="F27" s="197">
        <v>1148.6652442</v>
      </c>
      <c r="G27" s="197">
        <v>937.54069100000004</v>
      </c>
      <c r="H27" s="197">
        <v>1253.19301</v>
      </c>
      <c r="I27" s="197">
        <v>1020.4545565</v>
      </c>
      <c r="J27" s="197">
        <v>839.17375700000002</v>
      </c>
      <c r="K27" s="197">
        <v>627.90683279999996</v>
      </c>
      <c r="L27" s="197">
        <v>491.54480000000001</v>
      </c>
      <c r="M27" s="197">
        <v>450.59339999999997</v>
      </c>
      <c r="N27" s="197">
        <v>366.88810000000001</v>
      </c>
      <c r="O27" s="197">
        <v>297.04919999999998</v>
      </c>
      <c r="P27" s="197">
        <v>96.377200000000002</v>
      </c>
      <c r="Q27" s="197">
        <v>207.93109999999999</v>
      </c>
      <c r="R27" s="197">
        <v>188.3964</v>
      </c>
      <c r="S27" s="197">
        <v>220.55840000000001</v>
      </c>
      <c r="T27" s="197">
        <v>218.28649999999999</v>
      </c>
      <c r="U27" s="197">
        <v>131.1884</v>
      </c>
      <c r="V27" s="197">
        <v>13558.492762100002</v>
      </c>
    </row>
    <row r="28" spans="1:22" x14ac:dyDescent="0.4">
      <c r="A28" s="196" t="s">
        <v>41</v>
      </c>
      <c r="B28" s="197">
        <v>896</v>
      </c>
      <c r="C28" s="197">
        <v>893</v>
      </c>
      <c r="D28" s="197">
        <v>917.98321490000001</v>
      </c>
      <c r="E28" s="197">
        <v>1001.4327612</v>
      </c>
      <c r="F28" s="197">
        <v>1526.990491</v>
      </c>
      <c r="G28" s="197">
        <v>1702.7610761000001</v>
      </c>
      <c r="H28" s="197">
        <v>1390.048</v>
      </c>
      <c r="I28" s="197">
        <v>1293.866</v>
      </c>
      <c r="J28" s="197">
        <v>838.0625</v>
      </c>
      <c r="K28" s="197">
        <v>581.86220000000003</v>
      </c>
      <c r="L28" s="197">
        <v>4.9583999999999993</v>
      </c>
      <c r="M28" s="197">
        <v>4.9720000000000004</v>
      </c>
      <c r="N28" s="197">
        <v>36.295200000000001</v>
      </c>
      <c r="O28" s="197">
        <v>80.826900000000009</v>
      </c>
      <c r="P28" s="197">
        <v>243.38079999999999</v>
      </c>
      <c r="Q28" s="197">
        <v>296.22149999999999</v>
      </c>
      <c r="R28" s="197">
        <v>397.52480000000003</v>
      </c>
      <c r="S28" s="197">
        <v>366.38350000000003</v>
      </c>
      <c r="T28" s="197">
        <v>261.42270000000002</v>
      </c>
      <c r="U28" s="197">
        <v>229.36250000000001</v>
      </c>
      <c r="V28" s="197">
        <v>12963.354543199997</v>
      </c>
    </row>
    <row r="29" spans="1:22" x14ac:dyDescent="0.4">
      <c r="A29" s="196" t="s">
        <v>56</v>
      </c>
      <c r="B29" s="197"/>
      <c r="C29" s="197"/>
      <c r="D29" s="197">
        <v>464.83790099999999</v>
      </c>
      <c r="E29" s="197">
        <v>402.57094880000005</v>
      </c>
      <c r="F29" s="197">
        <v>263.79520719999999</v>
      </c>
      <c r="G29" s="197">
        <v>183.155304</v>
      </c>
      <c r="H29" s="197">
        <v>186.70856600000002</v>
      </c>
      <c r="I29" s="197">
        <v>141.59733660000001</v>
      </c>
      <c r="J29" s="197">
        <v>105.46753490000002</v>
      </c>
      <c r="K29" s="197">
        <v>120.29409900000002</v>
      </c>
      <c r="L29" s="197">
        <v>128.16050000000001</v>
      </c>
      <c r="M29" s="197">
        <v>262.15300000000002</v>
      </c>
      <c r="N29" s="197">
        <v>58.537100000000002</v>
      </c>
      <c r="O29" s="197">
        <v>46.414000000000001</v>
      </c>
      <c r="P29" s="197">
        <v>30.975100000000005</v>
      </c>
      <c r="Q29" s="197">
        <v>57.357200000000006</v>
      </c>
      <c r="R29" s="197">
        <v>65.552700000000002</v>
      </c>
      <c r="S29" s="197">
        <v>82.331999999999994</v>
      </c>
      <c r="T29" s="197">
        <v>88.529200000000003</v>
      </c>
      <c r="U29" s="197">
        <v>57.561</v>
      </c>
      <c r="V29" s="197">
        <v>2745.9986975000006</v>
      </c>
    </row>
    <row r="30" spans="1:22" x14ac:dyDescent="0.4">
      <c r="A30" s="196" t="s">
        <v>34</v>
      </c>
      <c r="B30" s="197">
        <v>4156.6409000000003</v>
      </c>
      <c r="C30" s="197">
        <v>4128.3559999999998</v>
      </c>
      <c r="D30" s="197">
        <v>1993.0002646</v>
      </c>
      <c r="E30" s="197">
        <v>1684.3704399999999</v>
      </c>
      <c r="F30" s="197">
        <v>1153.8279500000003</v>
      </c>
      <c r="G30" s="197">
        <v>980.75271459999988</v>
      </c>
      <c r="H30" s="197">
        <v>941.3726999999999</v>
      </c>
      <c r="I30" s="197">
        <v>969.76930000000004</v>
      </c>
      <c r="J30" s="197">
        <v>858.96967679999977</v>
      </c>
      <c r="K30" s="197">
        <v>790.7166575</v>
      </c>
      <c r="L30" s="197">
        <v>732.4969000000001</v>
      </c>
      <c r="M30" s="197">
        <v>615.75530000000003</v>
      </c>
      <c r="N30" s="197">
        <v>662.53539999999987</v>
      </c>
      <c r="O30" s="197">
        <v>1151.9557</v>
      </c>
      <c r="P30" s="197">
        <v>1164.9823000000001</v>
      </c>
      <c r="Q30" s="197">
        <v>1267.3860999999999</v>
      </c>
      <c r="R30" s="197">
        <v>1497.4112</v>
      </c>
      <c r="S30" s="197">
        <v>1693.6243999999997</v>
      </c>
      <c r="T30" s="197">
        <v>2050.9760999999999</v>
      </c>
      <c r="U30" s="197">
        <v>1985.6878000000002</v>
      </c>
      <c r="V30" s="197">
        <v>30480.587803499999</v>
      </c>
    </row>
    <row r="31" spans="1:22" x14ac:dyDescent="0.4">
      <c r="A31" s="196" t="s">
        <v>345</v>
      </c>
      <c r="B31" s="197">
        <v>39.164999999999999</v>
      </c>
      <c r="C31" s="197">
        <v>38.335907399999996</v>
      </c>
      <c r="D31" s="197">
        <v>0</v>
      </c>
      <c r="E31" s="197">
        <v>0</v>
      </c>
      <c r="F31" s="197">
        <v>0.800099</v>
      </c>
      <c r="G31" s="197">
        <v>0.92364689999999994</v>
      </c>
      <c r="H31" s="197">
        <v>0</v>
      </c>
      <c r="I31" s="197">
        <v>0</v>
      </c>
      <c r="J31" s="197">
        <v>0</v>
      </c>
      <c r="K31" s="197">
        <v>0</v>
      </c>
      <c r="L31" s="197">
        <v>0</v>
      </c>
      <c r="M31" s="197">
        <v>0</v>
      </c>
      <c r="N31" s="197">
        <v>0</v>
      </c>
      <c r="O31" s="197">
        <v>0</v>
      </c>
      <c r="P31" s="197">
        <v>0</v>
      </c>
      <c r="Q31" s="197">
        <v>0</v>
      </c>
      <c r="R31" s="197">
        <v>0</v>
      </c>
      <c r="S31" s="197">
        <v>0</v>
      </c>
      <c r="T31" s="197">
        <v>0</v>
      </c>
      <c r="U31" s="197">
        <v>0</v>
      </c>
      <c r="V31" s="197">
        <v>79.224653299999986</v>
      </c>
    </row>
    <row r="32" spans="1:22" x14ac:dyDescent="0.4">
      <c r="A32" s="196" t="s">
        <v>6</v>
      </c>
      <c r="B32" s="197">
        <v>45.122999999999998</v>
      </c>
      <c r="C32" s="197">
        <v>40.276917600000004</v>
      </c>
      <c r="D32" s="197">
        <v>129.49344050000002</v>
      </c>
      <c r="E32" s="197">
        <v>66.318180900000002</v>
      </c>
      <c r="F32" s="197">
        <v>45.975913200000008</v>
      </c>
      <c r="G32" s="197">
        <v>30.319084999999998</v>
      </c>
      <c r="H32" s="197">
        <v>10.494087500000001</v>
      </c>
      <c r="I32" s="197">
        <v>8.6735259000000013</v>
      </c>
      <c r="J32" s="197">
        <v>0</v>
      </c>
      <c r="K32" s="197">
        <v>21.124695199999998</v>
      </c>
      <c r="L32" s="197">
        <v>30.248999999999999</v>
      </c>
      <c r="M32" s="197">
        <v>85.621600000000001</v>
      </c>
      <c r="N32" s="197">
        <v>97.308099999999996</v>
      </c>
      <c r="O32" s="197">
        <v>153.96157199999999</v>
      </c>
      <c r="P32" s="197">
        <v>323.48292800000007</v>
      </c>
      <c r="Q32" s="197">
        <v>486.61359900000002</v>
      </c>
      <c r="R32" s="197">
        <v>572.53401599999995</v>
      </c>
      <c r="S32" s="197">
        <v>609.99105430000009</v>
      </c>
      <c r="T32" s="197">
        <v>1068.7564500000001</v>
      </c>
      <c r="U32" s="197">
        <v>1861.0225640000001</v>
      </c>
      <c r="V32" s="197">
        <v>5687.3397291000001</v>
      </c>
    </row>
    <row r="33" spans="1:22" x14ac:dyDescent="0.4">
      <c r="A33" s="196" t="s">
        <v>2</v>
      </c>
      <c r="B33" s="197">
        <v>25940.946800000002</v>
      </c>
      <c r="C33" s="197">
        <v>22789.241900000001</v>
      </c>
      <c r="D33" s="197">
        <v>27489.690372599998</v>
      </c>
      <c r="E33" s="197">
        <v>28589.021994800001</v>
      </c>
      <c r="F33" s="197">
        <v>35562.066007900001</v>
      </c>
      <c r="G33" s="197">
        <v>32555.960403199999</v>
      </c>
      <c r="H33" s="197">
        <v>29185.099514600002</v>
      </c>
      <c r="I33" s="197">
        <v>27818.435316399999</v>
      </c>
      <c r="J33" s="197">
        <v>30365.215399400004</v>
      </c>
      <c r="K33" s="197">
        <v>40309.654697500002</v>
      </c>
      <c r="L33" s="197">
        <v>59383.016499999998</v>
      </c>
      <c r="M33" s="197">
        <v>72854.959199999998</v>
      </c>
      <c r="N33" s="197">
        <v>88032.143893</v>
      </c>
      <c r="O33" s="197">
        <v>106723.286399</v>
      </c>
      <c r="P33" s="197">
        <v>137087.63514999999</v>
      </c>
      <c r="Q33" s="197">
        <v>170674.63434999998</v>
      </c>
      <c r="R33" s="197">
        <v>208638.39181600002</v>
      </c>
      <c r="S33" s="197">
        <v>218430.86203500003</v>
      </c>
      <c r="T33" s="197">
        <v>231187.49076800002</v>
      </c>
      <c r="U33" s="197">
        <v>229475.34985400003</v>
      </c>
      <c r="V33" s="197">
        <v>1823093.1023714002</v>
      </c>
    </row>
    <row r="34" spans="1:22" x14ac:dyDescent="0.4">
      <c r="A34" s="196" t="s">
        <v>68</v>
      </c>
      <c r="B34" s="197">
        <v>0</v>
      </c>
      <c r="C34" s="197">
        <v>0</v>
      </c>
      <c r="D34" s="197">
        <v>0</v>
      </c>
      <c r="E34" s="197">
        <v>0</v>
      </c>
      <c r="F34" s="197">
        <v>0</v>
      </c>
      <c r="G34" s="197">
        <v>0</v>
      </c>
      <c r="H34" s="197">
        <v>0</v>
      </c>
      <c r="I34" s="197">
        <v>81.624099999999999</v>
      </c>
      <c r="J34" s="197">
        <v>0</v>
      </c>
      <c r="K34" s="197">
        <v>0</v>
      </c>
      <c r="L34" s="197">
        <v>0</v>
      </c>
      <c r="M34" s="197">
        <v>0</v>
      </c>
      <c r="N34" s="197">
        <v>0</v>
      </c>
      <c r="O34" s="197">
        <v>0</v>
      </c>
      <c r="P34" s="197">
        <v>0</v>
      </c>
      <c r="Q34" s="197">
        <v>24.3352</v>
      </c>
      <c r="R34" s="197">
        <v>0</v>
      </c>
      <c r="S34" s="197">
        <v>0</v>
      </c>
      <c r="T34" s="197">
        <v>92.686400000000006</v>
      </c>
      <c r="U34" s="197">
        <v>0</v>
      </c>
      <c r="V34" s="197">
        <v>198.64570000000001</v>
      </c>
    </row>
    <row r="35" spans="1:22" x14ac:dyDescent="0.4">
      <c r="A35" s="196" t="s">
        <v>35</v>
      </c>
      <c r="B35" s="197">
        <v>13611.319475686414</v>
      </c>
      <c r="C35" s="197">
        <v>11091.363700000002</v>
      </c>
      <c r="D35" s="197">
        <v>9230.8310315999988</v>
      </c>
      <c r="E35" s="197">
        <v>8013.7170394000004</v>
      </c>
      <c r="F35" s="197">
        <v>18646.015617599998</v>
      </c>
      <c r="G35" s="197">
        <v>17011.581503599999</v>
      </c>
      <c r="H35" s="197">
        <v>15675.527400000001</v>
      </c>
      <c r="I35" s="197">
        <v>14446.0481</v>
      </c>
      <c r="J35" s="197">
        <v>14317.2588</v>
      </c>
      <c r="K35" s="197">
        <v>12565.663200000001</v>
      </c>
      <c r="L35" s="197">
        <v>11038</v>
      </c>
      <c r="M35" s="197">
        <v>9832</v>
      </c>
      <c r="N35" s="197">
        <v>9452</v>
      </c>
      <c r="O35" s="197">
        <v>9512</v>
      </c>
      <c r="P35" s="197">
        <v>10288</v>
      </c>
      <c r="Q35" s="197">
        <v>13826.3518</v>
      </c>
      <c r="R35" s="197">
        <v>16390.832399999999</v>
      </c>
      <c r="S35" s="197">
        <v>21102</v>
      </c>
      <c r="T35" s="197">
        <v>23450</v>
      </c>
      <c r="U35" s="197">
        <v>27073</v>
      </c>
      <c r="V35" s="197">
        <v>286573.51006788644</v>
      </c>
    </row>
    <row r="36" spans="1:22" x14ac:dyDescent="0.4">
      <c r="A36" s="196" t="s">
        <v>111</v>
      </c>
      <c r="B36" s="197"/>
      <c r="C36" s="197"/>
      <c r="D36" s="197">
        <v>7902.5632483999998</v>
      </c>
      <c r="E36" s="197">
        <v>7763.1244127999989</v>
      </c>
      <c r="F36" s="197">
        <v>6631.5199419999999</v>
      </c>
      <c r="G36" s="197">
        <v>5698.0863257999999</v>
      </c>
      <c r="H36" s="197">
        <v>5077.7001800000007</v>
      </c>
      <c r="I36" s="197">
        <v>4495.7958687999999</v>
      </c>
      <c r="J36" s="197">
        <v>4916.8421704000002</v>
      </c>
      <c r="K36" s="197">
        <v>6518.7857991000001</v>
      </c>
      <c r="L36" s="197">
        <v>13566.567999999999</v>
      </c>
      <c r="M36" s="197">
        <v>15873.758900000001</v>
      </c>
      <c r="N36" s="197">
        <v>18301.151400000002</v>
      </c>
      <c r="O36" s="197">
        <v>25441.593199999999</v>
      </c>
      <c r="P36" s="197">
        <v>29568.273999999998</v>
      </c>
      <c r="Q36" s="197">
        <v>36885.539000000004</v>
      </c>
      <c r="R36" s="197">
        <v>46520.8914</v>
      </c>
      <c r="S36" s="197">
        <v>49256.625200000002</v>
      </c>
      <c r="T36" s="197">
        <v>62790.404600000002</v>
      </c>
      <c r="U36" s="197">
        <v>72773.5</v>
      </c>
      <c r="V36" s="197">
        <v>419982.72364729998</v>
      </c>
    </row>
    <row r="37" spans="1:22" x14ac:dyDescent="0.4">
      <c r="A37" s="196" t="s">
        <v>346</v>
      </c>
      <c r="B37" s="197">
        <v>3534.9290000000001</v>
      </c>
      <c r="C37" s="197">
        <v>3413.9584</v>
      </c>
      <c r="D37" s="197">
        <v>129.90324050000001</v>
      </c>
      <c r="E37" s="197">
        <v>619.7490272</v>
      </c>
      <c r="F37" s="197">
        <v>768.28953029999991</v>
      </c>
      <c r="G37" s="197">
        <v>785.48836960000006</v>
      </c>
      <c r="H37" s="197">
        <v>866.57720000000018</v>
      </c>
      <c r="I37" s="197">
        <v>748.50099999999998</v>
      </c>
      <c r="J37" s="197">
        <v>1059.0030000000002</v>
      </c>
      <c r="K37" s="197">
        <v>1412.3724999999999</v>
      </c>
      <c r="L37" s="197">
        <v>2262.6029999999996</v>
      </c>
      <c r="M37" s="197">
        <v>2283.9683999999997</v>
      </c>
      <c r="N37" s="197">
        <v>1983.6742000000002</v>
      </c>
      <c r="O37" s="197">
        <v>2020.9014000000002</v>
      </c>
      <c r="P37" s="197">
        <v>2469.9715999999999</v>
      </c>
      <c r="Q37" s="197">
        <v>3720.6978000000004</v>
      </c>
      <c r="R37" s="197">
        <v>4119.8157000000001</v>
      </c>
      <c r="S37" s="197">
        <v>5546.1040000000003</v>
      </c>
      <c r="T37" s="197">
        <v>9911.4866000000002</v>
      </c>
      <c r="U37" s="197">
        <v>9230.2272000000012</v>
      </c>
      <c r="V37" s="197">
        <v>56888.221167600008</v>
      </c>
    </row>
    <row r="38" spans="1:22" x14ac:dyDescent="0.4">
      <c r="A38" s="196" t="s">
        <v>7</v>
      </c>
      <c r="B38" s="197">
        <v>2401.5144</v>
      </c>
      <c r="C38" s="197">
        <v>2684.5695999999998</v>
      </c>
      <c r="D38" s="197">
        <v>3968</v>
      </c>
      <c r="E38" s="197">
        <v>2834.2317228000002</v>
      </c>
      <c r="F38" s="197">
        <v>5697</v>
      </c>
      <c r="G38" s="197">
        <v>5525</v>
      </c>
      <c r="H38" s="197">
        <v>7272</v>
      </c>
      <c r="I38" s="197">
        <v>6034</v>
      </c>
      <c r="J38" s="197">
        <v>5346</v>
      </c>
      <c r="K38" s="197">
        <v>3719</v>
      </c>
      <c r="L38" s="197">
        <v>2213.5954000000002</v>
      </c>
      <c r="M38" s="197">
        <v>1558.0360000000001</v>
      </c>
      <c r="N38" s="197">
        <v>1637.1067</v>
      </c>
      <c r="O38" s="197">
        <v>1266.7180000000001</v>
      </c>
      <c r="P38" s="197">
        <v>1174.74954</v>
      </c>
      <c r="Q38" s="197">
        <v>3172.7090280000002</v>
      </c>
      <c r="R38" s="197">
        <v>2200.9683699999996</v>
      </c>
      <c r="S38" s="197">
        <v>1616.5511199999999</v>
      </c>
      <c r="T38" s="197">
        <v>3665.3632800000005</v>
      </c>
      <c r="U38" s="197">
        <v>4255.0038789999999</v>
      </c>
      <c r="V38" s="197">
        <v>68242.117039799981</v>
      </c>
    </row>
    <row r="39" spans="1:22" x14ac:dyDescent="0.4">
      <c r="A39" s="196" t="s">
        <v>347</v>
      </c>
      <c r="B39" s="197">
        <v>0</v>
      </c>
      <c r="C39" s="197">
        <v>0</v>
      </c>
      <c r="D39" s="197">
        <v>0</v>
      </c>
      <c r="E39" s="197">
        <v>0</v>
      </c>
      <c r="F39" s="197">
        <v>0</v>
      </c>
      <c r="G39" s="197">
        <v>0</v>
      </c>
      <c r="H39" s="197">
        <v>0</v>
      </c>
      <c r="I39" s="197">
        <v>0</v>
      </c>
      <c r="J39" s="197">
        <v>50</v>
      </c>
      <c r="K39" s="197">
        <v>0</v>
      </c>
      <c r="L39" s="197">
        <v>1344.3008</v>
      </c>
      <c r="M39" s="197">
        <v>1912.5036</v>
      </c>
      <c r="N39" s="197">
        <v>0</v>
      </c>
      <c r="O39" s="197">
        <v>0</v>
      </c>
      <c r="P39" s="197">
        <v>0</v>
      </c>
      <c r="Q39" s="197">
        <v>0</v>
      </c>
      <c r="R39" s="197">
        <v>0</v>
      </c>
      <c r="S39" s="197">
        <v>0</v>
      </c>
      <c r="T39" s="197">
        <v>0</v>
      </c>
      <c r="U39" s="197">
        <v>0</v>
      </c>
      <c r="V39" s="197">
        <v>3306.8044</v>
      </c>
    </row>
    <row r="40" spans="1:22" x14ac:dyDescent="0.4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 x14ac:dyDescent="0.4">
      <c r="A41" s="196" t="s">
        <v>53</v>
      </c>
      <c r="B41" s="197">
        <v>1159</v>
      </c>
      <c r="C41" s="197">
        <v>777</v>
      </c>
      <c r="D41" s="197">
        <v>1005.5524088</v>
      </c>
      <c r="E41" s="197">
        <v>1387.2621715</v>
      </c>
      <c r="F41" s="197">
        <v>1718.6244713999999</v>
      </c>
      <c r="G41" s="197">
        <v>1233.3544744000001</v>
      </c>
      <c r="H41" s="197">
        <v>1247.5666000000001</v>
      </c>
      <c r="I41" s="197">
        <v>1321.3896999999999</v>
      </c>
      <c r="J41" s="197">
        <v>1306.3104000000001</v>
      </c>
      <c r="K41" s="197">
        <v>1035.7872</v>
      </c>
      <c r="L41" s="197">
        <v>1557.9544000000001</v>
      </c>
      <c r="M41" s="197">
        <v>1382.7329</v>
      </c>
      <c r="N41" s="197">
        <v>1385.5488</v>
      </c>
      <c r="O41" s="197">
        <v>1552.1694649999999</v>
      </c>
      <c r="P41" s="197">
        <v>1592.014555</v>
      </c>
      <c r="Q41" s="197">
        <v>1757.185358</v>
      </c>
      <c r="R41" s="197">
        <v>1334.5850680000001</v>
      </c>
      <c r="S41" s="197">
        <v>890.72429899999986</v>
      </c>
      <c r="T41" s="197">
        <v>1034.237785</v>
      </c>
      <c r="U41" s="197">
        <v>1290.1821460000001</v>
      </c>
      <c r="V41" s="197">
        <v>25969.182202100004</v>
      </c>
    </row>
    <row r="42" spans="1:22" x14ac:dyDescent="0.4">
      <c r="A42" s="196" t="s">
        <v>3</v>
      </c>
      <c r="B42" s="197">
        <v>90946.288</v>
      </c>
      <c r="C42" s="197">
        <v>79059.665458499992</v>
      </c>
      <c r="D42" s="197">
        <v>82201.110380099984</v>
      </c>
      <c r="E42" s="197">
        <v>79120.409651199996</v>
      </c>
      <c r="F42" s="197">
        <v>103688.73159309999</v>
      </c>
      <c r="G42" s="197">
        <v>92107.839172600012</v>
      </c>
      <c r="H42" s="197">
        <v>88995.260949000003</v>
      </c>
      <c r="I42" s="197">
        <v>82738.442096300016</v>
      </c>
      <c r="J42" s="197">
        <v>88024.244034399992</v>
      </c>
      <c r="K42" s="197">
        <v>96310.827431000012</v>
      </c>
      <c r="L42" s="197">
        <v>107557.81060000001</v>
      </c>
      <c r="M42" s="197">
        <v>116528.5913</v>
      </c>
      <c r="N42" s="197">
        <v>141393.112211</v>
      </c>
      <c r="O42" s="197">
        <v>165648.99244500001</v>
      </c>
      <c r="P42" s="197">
        <v>189700.640659</v>
      </c>
      <c r="Q42" s="197">
        <v>235979.67069999999</v>
      </c>
      <c r="R42" s="197">
        <v>272056.26925399998</v>
      </c>
      <c r="S42" s="197">
        <v>293827.83879800001</v>
      </c>
      <c r="T42" s="197">
        <v>300753.73842000001</v>
      </c>
      <c r="U42" s="197">
        <v>321158.349766</v>
      </c>
      <c r="V42" s="197">
        <v>3027797.8329192</v>
      </c>
    </row>
    <row r="43" spans="1:22" x14ac:dyDescent="0.4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0</v>
      </c>
      <c r="O43" s="197">
        <v>0</v>
      </c>
      <c r="P43" s="197">
        <v>0</v>
      </c>
      <c r="Q43" s="197">
        <v>0</v>
      </c>
      <c r="R43" s="197">
        <v>0</v>
      </c>
      <c r="S43" s="197">
        <v>0</v>
      </c>
      <c r="T43" s="197">
        <v>0</v>
      </c>
      <c r="U43" s="197">
        <v>0</v>
      </c>
      <c r="V43" s="197">
        <v>0</v>
      </c>
    </row>
    <row r="44" spans="1:22" x14ac:dyDescent="0.4">
      <c r="A44" s="196" t="s">
        <v>5</v>
      </c>
      <c r="B44" s="197">
        <v>0</v>
      </c>
      <c r="C44" s="197">
        <v>0</v>
      </c>
      <c r="D44" s="197">
        <v>29.400499200000002</v>
      </c>
      <c r="E44" s="197">
        <v>26.522768800000001</v>
      </c>
      <c r="F44" s="197">
        <v>9.4543379999999999</v>
      </c>
      <c r="G44" s="197">
        <v>6.7514579999999995</v>
      </c>
      <c r="H44" s="197">
        <v>1.4280000000000002</v>
      </c>
      <c r="I44" s="197">
        <v>1.4261999999999999</v>
      </c>
      <c r="J44" s="197">
        <v>908.54020000000003</v>
      </c>
      <c r="K44" s="197">
        <v>902.60799999999995</v>
      </c>
      <c r="L44" s="197">
        <v>1723.3209999999999</v>
      </c>
      <c r="M44" s="197">
        <v>629.49300000000005</v>
      </c>
      <c r="N44" s="197">
        <v>847.10250000000008</v>
      </c>
      <c r="O44" s="197">
        <v>1362.8419999999999</v>
      </c>
      <c r="P44" s="197">
        <v>1499.6034999999999</v>
      </c>
      <c r="Q44" s="197">
        <v>2299.3755000000001</v>
      </c>
      <c r="R44" s="197">
        <v>3801.9947999999999</v>
      </c>
      <c r="S44" s="197">
        <v>2848.7527</v>
      </c>
      <c r="T44" s="197">
        <v>3056.7350999999999</v>
      </c>
      <c r="U44" s="197">
        <v>3453.1064000000001</v>
      </c>
      <c r="V44" s="197">
        <v>23408.457964000005</v>
      </c>
    </row>
    <row r="45" spans="1:22" x14ac:dyDescent="0.4">
      <c r="A45" s="196" t="s">
        <v>48</v>
      </c>
      <c r="B45" s="197">
        <v>4618</v>
      </c>
      <c r="C45" s="197">
        <v>5025</v>
      </c>
      <c r="D45" s="197">
        <v>6355.2550984</v>
      </c>
      <c r="E45" s="197">
        <v>4415.2936576000002</v>
      </c>
      <c r="F45" s="197">
        <v>7282.6975626000003</v>
      </c>
      <c r="G45" s="197">
        <v>6291.0641803999997</v>
      </c>
      <c r="H45" s="197">
        <v>6950.5724</v>
      </c>
      <c r="I45" s="197">
        <v>6951.9214000000002</v>
      </c>
      <c r="J45" s="197">
        <v>8021.2752</v>
      </c>
      <c r="K45" s="197">
        <v>6669.37</v>
      </c>
      <c r="L45" s="197">
        <v>5396.3469000000005</v>
      </c>
      <c r="M45" s="197">
        <v>4184.6111999999994</v>
      </c>
      <c r="N45" s="197">
        <v>4415.2235250000003</v>
      </c>
      <c r="O45" s="197">
        <v>3266.5682670000001</v>
      </c>
      <c r="P45" s="197">
        <v>5116.2473479999999</v>
      </c>
      <c r="Q45" s="197">
        <v>9082.0021009999982</v>
      </c>
      <c r="R45" s="197">
        <v>12605.710728</v>
      </c>
      <c r="S45" s="197">
        <v>14171.911265000001</v>
      </c>
      <c r="T45" s="197">
        <v>16852.488335999999</v>
      </c>
      <c r="U45" s="197">
        <v>19872.743340000001</v>
      </c>
      <c r="V45" s="197">
        <v>157544.302509</v>
      </c>
    </row>
    <row r="46" spans="1:22" x14ac:dyDescent="0.4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 x14ac:dyDescent="0.4">
      <c r="A47" s="196" t="s">
        <v>343</v>
      </c>
      <c r="B47" s="197">
        <v>501914.91977568628</v>
      </c>
      <c r="C47" s="197">
        <v>462184.66720399988</v>
      </c>
      <c r="D47" s="197">
        <v>480959.68194069999</v>
      </c>
      <c r="E47" s="197">
        <v>451304.08000070008</v>
      </c>
      <c r="F47" s="197">
        <v>629504.02760659996</v>
      </c>
      <c r="G47" s="197">
        <v>561645.63590790005</v>
      </c>
      <c r="H47" s="197">
        <v>529239.11780660006</v>
      </c>
      <c r="I47" s="197">
        <v>491515.52219920006</v>
      </c>
      <c r="J47" s="197">
        <v>519935.28331630008</v>
      </c>
      <c r="K47" s="197">
        <v>524859.24251949997</v>
      </c>
      <c r="L47" s="197">
        <v>579250.49710000004</v>
      </c>
      <c r="M47" s="197">
        <v>608857.43460000015</v>
      </c>
      <c r="N47" s="197">
        <v>711727.88739500009</v>
      </c>
      <c r="O47" s="197">
        <v>827819.04864299996</v>
      </c>
      <c r="P47" s="197">
        <v>1000395.8749030001</v>
      </c>
      <c r="Q47" s="197">
        <v>1292711.9173339996</v>
      </c>
      <c r="R47" s="197">
        <v>1534944.0405479996</v>
      </c>
      <c r="S47" s="197">
        <v>1680337.6018343</v>
      </c>
      <c r="T47" s="197">
        <v>1825922.1623189996</v>
      </c>
      <c r="U47" s="197">
        <v>1862119.8492089999</v>
      </c>
      <c r="V47" s="197">
        <v>17077148.492162485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7"/>
  <sheetViews>
    <sheetView workbookViewId="0">
      <selection activeCell="B93" sqref="B93:V93"/>
    </sheetView>
  </sheetViews>
  <sheetFormatPr defaultRowHeight="13.9" x14ac:dyDescent="0.4"/>
  <sheetData>
    <row r="2" spans="1:21" x14ac:dyDescent="0.4">
      <c r="A2" t="s">
        <v>407</v>
      </c>
      <c r="B2" s="199">
        <v>39447</v>
      </c>
      <c r="C2" s="199">
        <v>39629</v>
      </c>
      <c r="D2" s="199">
        <v>39813</v>
      </c>
      <c r="E2" s="199">
        <v>39994</v>
      </c>
      <c r="F2" s="199">
        <v>40178</v>
      </c>
      <c r="G2" s="199">
        <v>40359</v>
      </c>
      <c r="H2" s="199">
        <v>40543</v>
      </c>
      <c r="I2" s="199">
        <v>40724</v>
      </c>
      <c r="J2" s="199">
        <v>40908</v>
      </c>
      <c r="K2" s="199">
        <v>41090</v>
      </c>
      <c r="L2" s="199">
        <v>41274</v>
      </c>
      <c r="M2" s="199">
        <v>41455</v>
      </c>
      <c r="N2" s="199">
        <v>41639</v>
      </c>
      <c r="O2" s="199">
        <v>41820</v>
      </c>
      <c r="P2" s="199">
        <v>42004</v>
      </c>
      <c r="Q2" s="199">
        <v>42185</v>
      </c>
      <c r="R2" s="199">
        <v>42369</v>
      </c>
      <c r="S2" s="199">
        <v>42551</v>
      </c>
      <c r="T2" s="199">
        <v>42735</v>
      </c>
      <c r="U2" s="199">
        <v>42916</v>
      </c>
    </row>
    <row r="3" spans="1:21" x14ac:dyDescent="0.4">
      <c r="A3" s="196" t="s">
        <v>390</v>
      </c>
      <c r="B3" s="278">
        <f t="shared" ref="B3:U3" si="0">B96/B50</f>
        <v>8.6763070077864296E-2</v>
      </c>
      <c r="C3" s="278">
        <f t="shared" si="0"/>
        <v>7.8677550207799318E-2</v>
      </c>
      <c r="D3" s="278">
        <f t="shared" si="0"/>
        <v>9.4054206373603857E-2</v>
      </c>
      <c r="E3" s="278">
        <f t="shared" si="0"/>
        <v>7.8592940609565107E-2</v>
      </c>
      <c r="F3" s="278">
        <f t="shared" si="0"/>
        <v>6.8495093982740271E-2</v>
      </c>
      <c r="G3" s="278">
        <f t="shared" si="0"/>
        <v>5.8269458535386266E-2</v>
      </c>
      <c r="H3" s="278">
        <f t="shared" si="0"/>
        <v>4.6378488978908533E-2</v>
      </c>
      <c r="I3" s="278">
        <f t="shared" si="0"/>
        <v>3.5040817300806798E-2</v>
      </c>
      <c r="J3" s="278">
        <f t="shared" si="0"/>
        <v>2.9418964522389887E-2</v>
      </c>
      <c r="K3" s="278">
        <f t="shared" si="0"/>
        <v>2.4424284717376135E-2</v>
      </c>
      <c r="L3" s="278">
        <f t="shared" si="0"/>
        <v>2.3419082979726544E-2</v>
      </c>
      <c r="M3" s="278">
        <f t="shared" si="0"/>
        <v>2.5305193763400083E-2</v>
      </c>
      <c r="N3" s="278">
        <f t="shared" si="0"/>
        <v>3.1496507842347976E-2</v>
      </c>
      <c r="O3" s="278">
        <f t="shared" si="0"/>
        <v>3.3435499298336252E-2</v>
      </c>
      <c r="P3" s="278">
        <f t="shared" si="0"/>
        <v>3.0053839573883852E-2</v>
      </c>
      <c r="Q3" s="278">
        <f t="shared" si="0"/>
        <v>4.2669186087199946E-2</v>
      </c>
      <c r="R3" s="278">
        <f t="shared" si="0"/>
        <v>4.7332388205372979E-2</v>
      </c>
      <c r="S3" s="278">
        <f t="shared" si="0"/>
        <v>3.4044924946936034E-2</v>
      </c>
      <c r="T3" s="278">
        <f t="shared" si="0"/>
        <v>5.7733165502810095E-2</v>
      </c>
      <c r="U3" s="278" t="e">
        <f t="shared" si="0"/>
        <v>#DIV/0!</v>
      </c>
    </row>
    <row r="4" spans="1:21" x14ac:dyDescent="0.4">
      <c r="A4" s="196" t="s">
        <v>391</v>
      </c>
      <c r="B4" s="278">
        <f t="shared" ref="B4:U4" si="1">B97/B51</f>
        <v>0.14426896618544716</v>
      </c>
      <c r="C4" s="278">
        <f t="shared" si="1"/>
        <v>0.1288414960208864</v>
      </c>
      <c r="D4" s="278">
        <f t="shared" si="1"/>
        <v>0.10410526629156619</v>
      </c>
      <c r="E4" s="278">
        <f t="shared" si="1"/>
        <v>9.2784902795477339E-2</v>
      </c>
      <c r="F4" s="278">
        <f t="shared" si="1"/>
        <v>8.2969186095683795E-2</v>
      </c>
      <c r="G4" s="278">
        <f t="shared" si="1"/>
        <v>6.4674896243481966E-2</v>
      </c>
      <c r="H4" s="278">
        <f t="shared" si="1"/>
        <v>4.9606865590197682E-2</v>
      </c>
      <c r="I4" s="278">
        <f t="shared" si="1"/>
        <v>3.8951392681594754E-2</v>
      </c>
      <c r="J4" s="278">
        <f t="shared" si="1"/>
        <v>3.3162334044229254E-2</v>
      </c>
      <c r="K4" s="278">
        <f t="shared" si="1"/>
        <v>3.0656934306569343E-2</v>
      </c>
      <c r="L4" s="278">
        <f t="shared" si="1"/>
        <v>2.6887215207786287E-2</v>
      </c>
      <c r="M4" s="278">
        <f t="shared" si="1"/>
        <v>2.4437476945776467E-2</v>
      </c>
      <c r="N4" s="278">
        <f t="shared" si="1"/>
        <v>2.7126078125459953E-2</v>
      </c>
      <c r="O4" s="278">
        <f t="shared" si="1"/>
        <v>2.7722853847421323E-2</v>
      </c>
      <c r="P4" s="278">
        <f t="shared" si="1"/>
        <v>2.8190671450538187E-2</v>
      </c>
      <c r="Q4" s="278">
        <f t="shared" si="1"/>
        <v>3.6257613415999784E-2</v>
      </c>
      <c r="R4" s="278">
        <f t="shared" si="1"/>
        <v>2.5130590339892664E-2</v>
      </c>
      <c r="S4" s="278">
        <f t="shared" si="1"/>
        <v>2.2827094636696608E-2</v>
      </c>
      <c r="T4" s="278">
        <f t="shared" si="1"/>
        <v>3.7739619683017943E-2</v>
      </c>
      <c r="U4" s="278" t="e">
        <f t="shared" si="1"/>
        <v>#DIV/0!</v>
      </c>
    </row>
    <row r="5" spans="1:21" x14ac:dyDescent="0.4">
      <c r="A5" s="196" t="s">
        <v>392</v>
      </c>
      <c r="B5" s="278">
        <f t="shared" ref="B5:U5" si="2">B98/B52</f>
        <v>1.8978863639057812E-2</v>
      </c>
      <c r="C5" s="278">
        <f t="shared" si="2"/>
        <v>1.4593522504451307E-2</v>
      </c>
      <c r="D5" s="278">
        <f t="shared" si="2"/>
        <v>1.1119220856237028E-2</v>
      </c>
      <c r="E5" s="278">
        <f t="shared" si="2"/>
        <v>9.7856683733404254E-3</v>
      </c>
      <c r="F5" s="278">
        <f t="shared" si="2"/>
        <v>5.8342082657249217E-3</v>
      </c>
      <c r="G5" s="278">
        <f t="shared" si="2"/>
        <v>6.5834434370586363E-3</v>
      </c>
      <c r="H5" s="278">
        <f t="shared" si="2"/>
        <v>1.0477462149764177E-2</v>
      </c>
      <c r="I5" s="278">
        <f t="shared" si="2"/>
        <v>2.1361983194682497E-2</v>
      </c>
      <c r="J5" s="278">
        <f t="shared" si="2"/>
        <v>1.8290161284258807E-2</v>
      </c>
      <c r="K5" s="278">
        <f t="shared" si="2"/>
        <v>1.4663259263876335E-2</v>
      </c>
      <c r="L5" s="278">
        <f t="shared" si="2"/>
        <v>1.0314511679234872E-2</v>
      </c>
      <c r="M5" s="278">
        <f t="shared" si="2"/>
        <v>9.8910362001098148E-3</v>
      </c>
      <c r="N5" s="278">
        <f t="shared" si="2"/>
        <v>2.6666666666666666E-3</v>
      </c>
      <c r="O5" s="278">
        <f t="shared" si="2"/>
        <v>5.7863031071655044E-3</v>
      </c>
      <c r="P5" s="278">
        <f t="shared" si="2"/>
        <v>8.1149680048618316E-3</v>
      </c>
      <c r="Q5" s="278">
        <f t="shared" si="2"/>
        <v>6.5868161159142943E-3</v>
      </c>
      <c r="R5" s="278">
        <f t="shared" si="2"/>
        <v>9.1619012482321831E-3</v>
      </c>
      <c r="S5" s="278">
        <f t="shared" si="2"/>
        <v>7.807243130639973E-3</v>
      </c>
      <c r="T5" s="278">
        <f t="shared" si="2"/>
        <v>4.6889105882786447E-3</v>
      </c>
      <c r="U5" s="278" t="e">
        <f t="shared" si="2"/>
        <v>#DIV/0!</v>
      </c>
    </row>
    <row r="6" spans="1:21" x14ac:dyDescent="0.4">
      <c r="A6" s="196" t="s">
        <v>393</v>
      </c>
      <c r="B6" s="278">
        <f t="shared" ref="B6:U6" si="3">B99/B53</f>
        <v>8.1984114546819198E-2</v>
      </c>
      <c r="C6" s="278">
        <f t="shared" si="3"/>
        <v>7.2394267192564532E-2</v>
      </c>
      <c r="D6" s="278">
        <f t="shared" si="3"/>
        <v>6.5017882718173159E-2</v>
      </c>
      <c r="E6" s="278">
        <f t="shared" si="3"/>
        <v>5.2329646699698501E-2</v>
      </c>
      <c r="F6" s="278">
        <f t="shared" si="3"/>
        <v>4.6021179349008956E-2</v>
      </c>
      <c r="G6" s="278">
        <f t="shared" si="3"/>
        <v>3.5762675865503628E-2</v>
      </c>
      <c r="H6" s="278">
        <f t="shared" si="3"/>
        <v>3.4154332763621661E-2</v>
      </c>
      <c r="I6" s="278">
        <f t="shared" si="3"/>
        <v>2.4166133088657563E-2</v>
      </c>
      <c r="J6" s="278">
        <f t="shared" si="3"/>
        <v>2.0100560132551328E-2</v>
      </c>
      <c r="K6" s="278">
        <f t="shared" si="3"/>
        <v>1.9305237425146626E-2</v>
      </c>
      <c r="L6" s="278">
        <f t="shared" si="3"/>
        <v>1.4513686662783926E-2</v>
      </c>
      <c r="M6" s="278">
        <f t="shared" si="3"/>
        <v>1.2175709009573715E-2</v>
      </c>
      <c r="N6" s="278">
        <f t="shared" si="3"/>
        <v>1.3299708661019517E-2</v>
      </c>
      <c r="O6" s="278">
        <f t="shared" si="3"/>
        <v>1.2439580836007888E-2</v>
      </c>
      <c r="P6" s="278">
        <f t="shared" si="3"/>
        <v>1.4196716448205601E-2</v>
      </c>
      <c r="Q6" s="278">
        <f t="shared" si="3"/>
        <v>2.5684791115417584E-2</v>
      </c>
      <c r="R6" s="278">
        <f t="shared" si="3"/>
        <v>3.3658550002554057E-2</v>
      </c>
      <c r="S6" s="278">
        <f t="shared" si="3"/>
        <v>5.3432017502284476E-2</v>
      </c>
      <c r="T6" s="278">
        <f t="shared" si="3"/>
        <v>4.8801879923214407E-2</v>
      </c>
      <c r="U6" s="278" t="e">
        <f t="shared" si="3"/>
        <v>#DIV/0!</v>
      </c>
    </row>
    <row r="7" spans="1:21" x14ac:dyDescent="0.4">
      <c r="A7" s="196" t="s">
        <v>394</v>
      </c>
      <c r="B7" s="278">
        <f t="shared" ref="B7:U7" si="4">B100/B54</f>
        <v>8.7880972531318893E-2</v>
      </c>
      <c r="C7" s="278">
        <f t="shared" si="4"/>
        <v>6.9668917238873057E-2</v>
      </c>
      <c r="D7" s="278">
        <f t="shared" si="4"/>
        <v>6.1169669187421533E-2</v>
      </c>
      <c r="E7" s="278">
        <f t="shared" si="4"/>
        <v>5.1180690834798308E-2</v>
      </c>
      <c r="F7" s="278">
        <f t="shared" si="4"/>
        <v>4.4068626527806548E-2</v>
      </c>
      <c r="G7" s="278">
        <f t="shared" si="4"/>
        <v>2.7037089128078694E-2</v>
      </c>
      <c r="H7" s="278">
        <f t="shared" si="4"/>
        <v>2.2358676640244129E-2</v>
      </c>
      <c r="I7" s="278">
        <f t="shared" si="4"/>
        <v>1.5699172003571498E-2</v>
      </c>
      <c r="J7" s="278">
        <f t="shared" si="4"/>
        <v>1.2890008582265165E-2</v>
      </c>
      <c r="K7" s="278">
        <f t="shared" si="4"/>
        <v>1.3638511207937425E-2</v>
      </c>
      <c r="L7" s="278">
        <f t="shared" si="4"/>
        <v>1.2829701158963817E-2</v>
      </c>
      <c r="M7" s="278">
        <f t="shared" si="4"/>
        <v>2.0515328226971098E-2</v>
      </c>
      <c r="N7" s="278">
        <f t="shared" si="4"/>
        <v>1.9298585545436932E-2</v>
      </c>
      <c r="O7" s="278">
        <f t="shared" si="4"/>
        <v>1.8866341775185747E-2</v>
      </c>
      <c r="P7" s="278">
        <f t="shared" si="4"/>
        <v>2.6325374596515908E-2</v>
      </c>
      <c r="Q7" s="278">
        <f t="shared" si="4"/>
        <v>3.7775030308850183E-2</v>
      </c>
      <c r="R7" s="278">
        <f t="shared" si="4"/>
        <v>3.3899598512758984E-2</v>
      </c>
      <c r="S7" s="278">
        <f t="shared" si="4"/>
        <v>3.5152616151510364E-2</v>
      </c>
      <c r="T7" s="278">
        <f t="shared" si="4"/>
        <v>3.9069076271226293E-2</v>
      </c>
      <c r="U7" s="278" t="e">
        <f t="shared" si="4"/>
        <v>#DIV/0!</v>
      </c>
    </row>
    <row r="8" spans="1:21" x14ac:dyDescent="0.4">
      <c r="A8" s="196" t="s">
        <v>395</v>
      </c>
      <c r="B8" s="278">
        <f t="shared" ref="B8:U8" si="5">B101/B55</f>
        <v>8.473634237280285E-2</v>
      </c>
      <c r="C8" s="278">
        <f t="shared" si="5"/>
        <v>7.7908803071476657E-2</v>
      </c>
      <c r="D8" s="278">
        <f t="shared" si="5"/>
        <v>7.8396316524209544E-2</v>
      </c>
      <c r="E8" s="278">
        <f t="shared" si="5"/>
        <v>8.5119838107885912E-2</v>
      </c>
      <c r="F8" s="278">
        <f t="shared" si="5"/>
        <v>6.6135826819587504E-2</v>
      </c>
      <c r="G8" s="278">
        <f t="shared" si="5"/>
        <v>6.3395721308070432E-2</v>
      </c>
      <c r="H8" s="278">
        <f t="shared" si="5"/>
        <v>3.9291697510421941E-2</v>
      </c>
      <c r="I8" s="278">
        <f t="shared" si="5"/>
        <v>4.0611448395490024E-2</v>
      </c>
      <c r="J8" s="278">
        <f t="shared" si="5"/>
        <v>3.0235418130709769E-2</v>
      </c>
      <c r="K8" s="278">
        <f t="shared" si="5"/>
        <v>2.037240477812852E-2</v>
      </c>
      <c r="L8" s="278">
        <f t="shared" si="5"/>
        <v>1.1664798324837666E-2</v>
      </c>
      <c r="M8" s="278">
        <f t="shared" si="5"/>
        <v>6.6320366173085576E-3</v>
      </c>
      <c r="N8" s="278">
        <f t="shared" si="5"/>
        <v>1.0029989669110641E-2</v>
      </c>
      <c r="O8" s="278">
        <f t="shared" si="5"/>
        <v>1.052215970782746E-2</v>
      </c>
      <c r="P8" s="278">
        <f t="shared" si="5"/>
        <v>7.4867989389569714E-3</v>
      </c>
      <c r="Q8" s="278">
        <f t="shared" si="5"/>
        <v>1.0973606065630605E-2</v>
      </c>
      <c r="R8" s="278">
        <f t="shared" si="5"/>
        <v>1.0886803843123613E-2</v>
      </c>
      <c r="S8" s="278">
        <f t="shared" si="5"/>
        <v>1.610925686261154E-2</v>
      </c>
      <c r="T8" s="278">
        <f t="shared" si="5"/>
        <v>1.4487131918912538E-2</v>
      </c>
      <c r="U8" s="278" t="e">
        <f t="shared" si="5"/>
        <v>#DIV/0!</v>
      </c>
    </row>
    <row r="9" spans="1:21" x14ac:dyDescent="0.4">
      <c r="A9" s="196" t="s">
        <v>396</v>
      </c>
      <c r="B9" s="278">
        <f t="shared" ref="B9:U9" si="6">B102/B56</f>
        <v>4.3227597891566265E-2</v>
      </c>
      <c r="C9" s="278">
        <f t="shared" si="6"/>
        <v>3.3202962469834403E-2</v>
      </c>
      <c r="D9" s="278">
        <f t="shared" si="6"/>
        <v>2.7746971506568845E-2</v>
      </c>
      <c r="E9" s="278">
        <f t="shared" si="6"/>
        <v>2.5462254666258687E-2</v>
      </c>
      <c r="F9" s="278">
        <f t="shared" si="6"/>
        <v>2.2326041058353174E-2</v>
      </c>
      <c r="G9" s="278">
        <f t="shared" si="6"/>
        <v>3.350553819333716E-2</v>
      </c>
      <c r="H9" s="278">
        <f t="shared" si="6"/>
        <v>3.0530500232056015E-2</v>
      </c>
      <c r="I9" s="278">
        <f t="shared" si="6"/>
        <v>2.6418992261633811E-2</v>
      </c>
      <c r="J9" s="278">
        <f t="shared" si="6"/>
        <v>2.3247717165962429E-2</v>
      </c>
      <c r="K9" s="278">
        <f t="shared" si="6"/>
        <v>1.8850697419617649E-2</v>
      </c>
      <c r="L9" s="278">
        <f t="shared" si="6"/>
        <v>1.8033868484715197E-2</v>
      </c>
      <c r="M9" s="278">
        <f t="shared" si="6"/>
        <v>2.0630414566100534E-2</v>
      </c>
      <c r="N9" s="278">
        <f t="shared" si="6"/>
        <v>1.8558877613566709E-2</v>
      </c>
      <c r="O9" s="278">
        <f t="shared" si="6"/>
        <v>2.0178580436866267E-2</v>
      </c>
      <c r="P9" s="278">
        <f t="shared" si="6"/>
        <v>3.6254482289243523E-2</v>
      </c>
      <c r="Q9" s="278">
        <f t="shared" si="6"/>
        <v>4.0107004659243467E-2</v>
      </c>
      <c r="R9" s="278">
        <f t="shared" si="6"/>
        <v>5.1226833724876013E-2</v>
      </c>
      <c r="S9" s="278">
        <f t="shared" si="6"/>
        <v>4.4561780767961509E-2</v>
      </c>
      <c r="T9" s="278">
        <f t="shared" si="6"/>
        <v>4.4073802013567816E-2</v>
      </c>
      <c r="U9" s="278" t="e">
        <f t="shared" si="6"/>
        <v>#DIV/0!</v>
      </c>
    </row>
    <row r="10" spans="1:21" x14ac:dyDescent="0.4">
      <c r="A10" s="196" t="s">
        <v>397</v>
      </c>
      <c r="B10" s="278">
        <f t="shared" ref="B10:U10" si="7">B103/B57</f>
        <v>4.3401706765371167E-2</v>
      </c>
      <c r="C10" s="278">
        <f t="shared" si="7"/>
        <v>3.214329083181542E-2</v>
      </c>
      <c r="D10" s="278">
        <f t="shared" si="7"/>
        <v>3.4052781811808305E-2</v>
      </c>
      <c r="E10" s="278">
        <f t="shared" si="7"/>
        <v>2.5568670635603429E-2</v>
      </c>
      <c r="F10" s="278">
        <f t="shared" si="7"/>
        <v>1.9721577726218097E-2</v>
      </c>
      <c r="G10" s="278">
        <f t="shared" si="7"/>
        <v>1.6349889540641427E-2</v>
      </c>
      <c r="H10" s="278">
        <f t="shared" si="7"/>
        <v>1.1506084529157761E-2</v>
      </c>
      <c r="I10" s="278">
        <f t="shared" si="7"/>
        <v>1.1069343234374278E-2</v>
      </c>
      <c r="J10" s="278">
        <f t="shared" si="7"/>
        <v>1.1824759570186007E-2</v>
      </c>
      <c r="K10" s="278">
        <f t="shared" si="7"/>
        <v>1.1647680520762859E-2</v>
      </c>
      <c r="L10" s="278">
        <f t="shared" si="7"/>
        <v>1.4814644016209641E-2</v>
      </c>
      <c r="M10" s="278">
        <f t="shared" si="7"/>
        <v>1.6124363131079202E-2</v>
      </c>
      <c r="N10" s="278">
        <f t="shared" si="7"/>
        <v>2.0167490845530073E-2</v>
      </c>
      <c r="O10" s="278">
        <f t="shared" si="7"/>
        <v>1.8013162837032318E-2</v>
      </c>
      <c r="P10" s="278">
        <f t="shared" si="7"/>
        <v>2.7511517843380167E-2</v>
      </c>
      <c r="Q10" s="278">
        <f t="shared" si="7"/>
        <v>3.8446494973144195E-2</v>
      </c>
      <c r="R10" s="278">
        <f t="shared" si="7"/>
        <v>4.1726828983135067E-2</v>
      </c>
      <c r="S10" s="278">
        <f t="shared" si="7"/>
        <v>4.6898996582431393E-2</v>
      </c>
      <c r="T10" s="278">
        <f t="shared" si="7"/>
        <v>6.2365285158550873E-2</v>
      </c>
      <c r="U10" s="278" t="e">
        <f t="shared" si="7"/>
        <v>#DIV/0!</v>
      </c>
    </row>
    <row r="11" spans="1:21" x14ac:dyDescent="0.4">
      <c r="A11" s="196" t="s">
        <v>398</v>
      </c>
      <c r="B11" s="278">
        <f t="shared" ref="B11:U11" si="8">B104/B58</f>
        <v>0.11435317002768823</v>
      </c>
      <c r="C11" s="278">
        <f t="shared" si="8"/>
        <v>9.8519685039370072E-2</v>
      </c>
      <c r="D11" s="278">
        <f t="shared" si="8"/>
        <v>8.8288406069470429E-2</v>
      </c>
      <c r="E11" s="278">
        <f t="shared" si="8"/>
        <v>7.5706535501346692E-2</v>
      </c>
      <c r="F11" s="278">
        <f t="shared" si="8"/>
        <v>6.5865141314849177E-2</v>
      </c>
      <c r="G11" s="278">
        <f t="shared" si="8"/>
        <v>5.1526123730587535E-2</v>
      </c>
      <c r="H11" s="278">
        <f t="shared" si="8"/>
        <v>4.2702897007136011E-2</v>
      </c>
      <c r="I11" s="278">
        <f t="shared" si="8"/>
        <v>3.404932937574278E-2</v>
      </c>
      <c r="J11" s="278">
        <f t="shared" si="8"/>
        <v>2.8549107973236541E-2</v>
      </c>
      <c r="K11" s="278">
        <f t="shared" si="8"/>
        <v>2.4636994644341756E-2</v>
      </c>
      <c r="L11" s="278">
        <f t="shared" si="8"/>
        <v>2.1413422435019352E-2</v>
      </c>
      <c r="M11" s="278">
        <f t="shared" si="8"/>
        <v>1.9860390536777087E-2</v>
      </c>
      <c r="N11" s="278">
        <f t="shared" si="8"/>
        <v>2.331207809107318E-2</v>
      </c>
      <c r="O11" s="278">
        <f t="shared" si="8"/>
        <v>2.4339044988876568E-2</v>
      </c>
      <c r="P11" s="278">
        <f t="shared" si="8"/>
        <v>3.4022118634968471E-2</v>
      </c>
      <c r="Q11" s="278">
        <f t="shared" si="8"/>
        <v>3.7488134407719594E-2</v>
      </c>
      <c r="R11" s="278">
        <f t="shared" si="8"/>
        <v>4.5352283418303788E-2</v>
      </c>
      <c r="S11" s="278">
        <f t="shared" si="8"/>
        <v>3.2632523877221577E-2</v>
      </c>
      <c r="T11" s="278">
        <f t="shared" si="8"/>
        <v>5.6285433704415855E-2</v>
      </c>
      <c r="U11" s="278" t="e">
        <f t="shared" si="8"/>
        <v>#DIV/0!</v>
      </c>
    </row>
    <row r="12" spans="1:21" x14ac:dyDescent="0.4">
      <c r="A12" s="196" t="s">
        <v>399</v>
      </c>
      <c r="B12" s="278">
        <f t="shared" ref="B12:U12" si="9">B105/B59</f>
        <v>2.8830289980705238E-2</v>
      </c>
      <c r="C12" s="278">
        <f t="shared" si="9"/>
        <v>2.2317272612907283E-2</v>
      </c>
      <c r="D12" s="278">
        <f t="shared" si="9"/>
        <v>1.728643698002829E-2</v>
      </c>
      <c r="E12" s="278">
        <f t="shared" si="9"/>
        <v>1.0013493359846602E-2</v>
      </c>
      <c r="F12" s="278">
        <f t="shared" si="9"/>
        <v>9.0514309632187522E-3</v>
      </c>
      <c r="G12" s="278">
        <f t="shared" si="9"/>
        <v>7.4339067336479424E-3</v>
      </c>
      <c r="H12" s="278">
        <f t="shared" si="9"/>
        <v>4.2973971283613837E-3</v>
      </c>
      <c r="I12" s="278">
        <f t="shared" si="9"/>
        <v>6.9739235900545789E-3</v>
      </c>
      <c r="J12" s="278">
        <f t="shared" si="9"/>
        <v>7.2204764075131335E-3</v>
      </c>
      <c r="K12" s="278">
        <f t="shared" si="9"/>
        <v>5.9067817111523261E-3</v>
      </c>
      <c r="L12" s="278">
        <f t="shared" si="9"/>
        <v>5.6561701201936149E-3</v>
      </c>
      <c r="M12" s="278">
        <f t="shared" si="9"/>
        <v>5.147217622921316E-3</v>
      </c>
      <c r="N12" s="278">
        <f t="shared" si="9"/>
        <v>6.8477869119741878E-3</v>
      </c>
      <c r="O12" s="278">
        <f t="shared" si="9"/>
        <v>5.8696175126292998E-3</v>
      </c>
      <c r="P12" s="278">
        <f t="shared" si="9"/>
        <v>3.9267771553964312E-3</v>
      </c>
      <c r="Q12" s="278">
        <f t="shared" si="9"/>
        <v>2.3857238286096E-3</v>
      </c>
      <c r="R12" s="278">
        <f t="shared" si="9"/>
        <v>4.6041398891169642E-3</v>
      </c>
      <c r="S12" s="278">
        <f t="shared" si="9"/>
        <v>1.5540871267743514E-2</v>
      </c>
      <c r="T12" s="278">
        <f t="shared" si="9"/>
        <v>2.4131381968495139E-2</v>
      </c>
      <c r="U12" s="278" t="e">
        <f t="shared" si="9"/>
        <v>#DIV/0!</v>
      </c>
    </row>
    <row r="13" spans="1:21" x14ac:dyDescent="0.4">
      <c r="A13" s="196" t="s">
        <v>33</v>
      </c>
      <c r="B13" s="278">
        <f t="shared" ref="B13:U13" si="10">B106/B60</f>
        <v>8.4206295188788728E-3</v>
      </c>
      <c r="C13" s="278">
        <f t="shared" si="10"/>
        <v>5.5972710070641973E-3</v>
      </c>
      <c r="D13" s="278">
        <f t="shared" si="10"/>
        <v>4.101878463421034E-3</v>
      </c>
      <c r="E13" s="278">
        <f t="shared" si="10"/>
        <v>3.3456354785759328E-3</v>
      </c>
      <c r="F13" s="278">
        <f t="shared" si="10"/>
        <v>5.560088628319017E-3</v>
      </c>
      <c r="G13" s="278">
        <f t="shared" si="10"/>
        <v>3.3669505961802602E-3</v>
      </c>
      <c r="H13" s="278">
        <f t="shared" si="10"/>
        <v>3.4662907947279648E-3</v>
      </c>
      <c r="I13" s="278">
        <f t="shared" si="10"/>
        <v>3.5932081146124633E-3</v>
      </c>
      <c r="J13" s="278">
        <f t="shared" si="10"/>
        <v>2.8654176519630542E-3</v>
      </c>
      <c r="K13" s="278">
        <f t="shared" si="10"/>
        <v>1.8226806913347537E-3</v>
      </c>
      <c r="L13" s="278">
        <f t="shared" si="10"/>
        <v>1.7650945875524488E-3</v>
      </c>
      <c r="M13" s="278">
        <f t="shared" si="10"/>
        <v>1.7122467550224662E-3</v>
      </c>
      <c r="N13" s="278">
        <f t="shared" si="10"/>
        <v>2.3119320858287001E-3</v>
      </c>
      <c r="O13" s="278">
        <f t="shared" si="10"/>
        <v>4.2057128203543195E-3</v>
      </c>
      <c r="P13" s="278">
        <f t="shared" si="10"/>
        <v>9.6578864625314689E-3</v>
      </c>
      <c r="Q13" s="278">
        <f t="shared" si="10"/>
        <v>1.6003095063767781E-2</v>
      </c>
      <c r="R13" s="278">
        <f t="shared" si="10"/>
        <v>2.637949890313103E-2</v>
      </c>
      <c r="S13" s="278">
        <f t="shared" si="10"/>
        <v>3.7960157007338916E-2</v>
      </c>
      <c r="T13" s="278">
        <f t="shared" si="10"/>
        <v>4.3320520509015477E-2</v>
      </c>
      <c r="U13" s="278">
        <f t="shared" si="10"/>
        <v>4.4608886581963839E-2</v>
      </c>
    </row>
    <row r="14" spans="1:21" x14ac:dyDescent="0.4">
      <c r="A14" s="196" t="s">
        <v>400</v>
      </c>
      <c r="B14" s="278">
        <f t="shared" ref="B14:U14" si="11">B107/B61</f>
        <v>2.8913326380343222E-2</v>
      </c>
      <c r="C14" s="278">
        <f t="shared" si="11"/>
        <v>2.4702502044476635E-2</v>
      </c>
      <c r="D14" s="278">
        <f t="shared" si="11"/>
        <v>2.1265002659863735E-2</v>
      </c>
      <c r="E14" s="278">
        <f t="shared" si="11"/>
        <v>1.6349593534670932E-2</v>
      </c>
      <c r="F14" s="278">
        <f t="shared" si="11"/>
        <v>1.8427128713177181E-2</v>
      </c>
      <c r="G14" s="278">
        <f t="shared" si="11"/>
        <v>1.4696503554148813E-2</v>
      </c>
      <c r="H14" s="278">
        <f t="shared" si="11"/>
        <v>1.3017614285881799E-2</v>
      </c>
      <c r="I14" s="278">
        <f t="shared" si="11"/>
        <v>1.1247478542976849E-2</v>
      </c>
      <c r="J14" s="278">
        <f t="shared" si="11"/>
        <v>1.0986950412204995E-2</v>
      </c>
      <c r="K14" s="278">
        <f t="shared" si="11"/>
        <v>1.0295762399217421E-2</v>
      </c>
      <c r="L14" s="278">
        <f t="shared" si="11"/>
        <v>9.9314065452421434E-3</v>
      </c>
      <c r="M14" s="278">
        <f t="shared" si="11"/>
        <v>1.0287152568473295E-2</v>
      </c>
      <c r="N14" s="278">
        <f t="shared" si="11"/>
        <v>1.0445671534434006E-2</v>
      </c>
      <c r="O14" s="278">
        <f t="shared" si="11"/>
        <v>1.1242809411884025E-2</v>
      </c>
      <c r="P14" s="278">
        <f t="shared" si="11"/>
        <v>1.3110333786435162E-2</v>
      </c>
      <c r="Q14" s="278">
        <f t="shared" si="11"/>
        <v>1.5792108240278574E-2</v>
      </c>
      <c r="R14" s="278">
        <f t="shared" si="11"/>
        <v>1.823421616350027E-2</v>
      </c>
      <c r="S14" s="278">
        <f t="shared" si="11"/>
        <v>1.8693235292615511E-2</v>
      </c>
      <c r="T14" s="278">
        <f t="shared" si="11"/>
        <v>1.9285740174864081E-2</v>
      </c>
      <c r="U14" s="278">
        <f t="shared" si="11"/>
        <v>1.8680868964443383E-2</v>
      </c>
    </row>
    <row r="15" spans="1:21" x14ac:dyDescent="0.4">
      <c r="A15" s="196" t="s">
        <v>4</v>
      </c>
      <c r="B15" s="278">
        <f t="shared" ref="B15:U15" si="12">B108/B62</f>
        <v>1.4067878141717241E-2</v>
      </c>
      <c r="C15" s="278">
        <f t="shared" si="12"/>
        <v>1.3112510499718075E-2</v>
      </c>
      <c r="D15" s="278">
        <f t="shared" si="12"/>
        <v>1.3524487735543411E-2</v>
      </c>
      <c r="E15" s="278">
        <f t="shared" si="12"/>
        <v>1.0771083792106242E-2</v>
      </c>
      <c r="F15" s="278">
        <f t="shared" si="12"/>
        <v>1.6690051739604389E-2</v>
      </c>
      <c r="G15" s="278">
        <f t="shared" si="12"/>
        <v>1.4298770416529527E-2</v>
      </c>
      <c r="H15" s="278">
        <f t="shared" si="12"/>
        <v>1.3984823383833684E-2</v>
      </c>
      <c r="I15" s="278">
        <f t="shared" si="12"/>
        <v>1.2160370865105812E-2</v>
      </c>
      <c r="J15" s="278">
        <f t="shared" si="12"/>
        <v>1.0993913808479867E-2</v>
      </c>
      <c r="K15" s="278">
        <f t="shared" si="12"/>
        <v>8.9968422574436338E-3</v>
      </c>
      <c r="L15" s="278">
        <f t="shared" si="12"/>
        <v>7.574074993157558E-3</v>
      </c>
      <c r="M15" s="278">
        <f t="shared" si="12"/>
        <v>6.1762161738352457E-3</v>
      </c>
      <c r="N15" s="278">
        <f t="shared" si="12"/>
        <v>4.561793756438553E-3</v>
      </c>
      <c r="O15" s="278">
        <f t="shared" si="12"/>
        <v>3.5124698159264738E-3</v>
      </c>
      <c r="P15" s="278">
        <f t="shared" si="12"/>
        <v>2.6845923761465692E-3</v>
      </c>
      <c r="Q15" s="278">
        <f t="shared" si="12"/>
        <v>2.8110597997829823E-3</v>
      </c>
      <c r="R15" s="278">
        <f t="shared" si="12"/>
        <v>2.8469395876342244E-3</v>
      </c>
      <c r="S15" s="278">
        <f t="shared" si="12"/>
        <v>2.8136268983610544E-3</v>
      </c>
      <c r="T15" s="278">
        <f t="shared" si="12"/>
        <v>2.6876057092523938E-3</v>
      </c>
      <c r="U15" s="278">
        <f t="shared" si="12"/>
        <v>3.0784918641475144E-3</v>
      </c>
    </row>
    <row r="16" spans="1:21" x14ac:dyDescent="0.4">
      <c r="A16" s="196" t="s">
        <v>344</v>
      </c>
      <c r="B16" s="278" t="e">
        <f>#REF!/#REF!</f>
        <v>#REF!</v>
      </c>
      <c r="C16" s="278" t="e">
        <f>#REF!/#REF!</f>
        <v>#REF!</v>
      </c>
      <c r="D16" s="278" t="e">
        <f>#REF!/#REF!</f>
        <v>#REF!</v>
      </c>
      <c r="E16" s="278" t="e">
        <f>#REF!/#REF!</f>
        <v>#REF!</v>
      </c>
      <c r="F16" s="278" t="e">
        <f>#REF!/#REF!</f>
        <v>#REF!</v>
      </c>
      <c r="G16" s="278" t="e">
        <f>#REF!/#REF!</f>
        <v>#REF!</v>
      </c>
      <c r="H16" s="278" t="e">
        <f>#REF!/#REF!</f>
        <v>#REF!</v>
      </c>
      <c r="I16" s="278" t="e">
        <f>#REF!/#REF!</f>
        <v>#REF!</v>
      </c>
      <c r="J16" s="278" t="e">
        <f>#REF!/#REF!</f>
        <v>#REF!</v>
      </c>
      <c r="K16" s="278" t="e">
        <f>#REF!/#REF!</f>
        <v>#REF!</v>
      </c>
      <c r="L16" s="278" t="e">
        <f>#REF!/#REF!</f>
        <v>#REF!</v>
      </c>
      <c r="M16" s="278" t="e">
        <f>#REF!/#REF!</f>
        <v>#REF!</v>
      </c>
      <c r="N16" s="278" t="e">
        <f>#REF!/#REF!</f>
        <v>#REF!</v>
      </c>
      <c r="O16" s="278" t="e">
        <f>#REF!/#REF!</f>
        <v>#REF!</v>
      </c>
      <c r="P16" s="278" t="e">
        <f>#REF!/#REF!</f>
        <v>#REF!</v>
      </c>
      <c r="Q16" s="278" t="e">
        <f>#REF!/#REF!</f>
        <v>#REF!</v>
      </c>
      <c r="R16" s="278" t="e">
        <f>#REF!/#REF!</f>
        <v>#REF!</v>
      </c>
      <c r="S16" s="278" t="e">
        <f>#REF!/#REF!</f>
        <v>#REF!</v>
      </c>
      <c r="T16" s="278" t="e">
        <f>#REF!/#REF!</f>
        <v>#REF!</v>
      </c>
      <c r="U16" s="278" t="e">
        <f>#REF!/#REF!</f>
        <v>#REF!</v>
      </c>
    </row>
    <row r="17" spans="1:21" x14ac:dyDescent="0.4">
      <c r="A17" s="196" t="s">
        <v>8</v>
      </c>
      <c r="B17" s="278">
        <f t="shared" ref="B17:U17" si="13">B109/B63</f>
        <v>3.8440143300056906E-2</v>
      </c>
      <c r="C17" s="278">
        <f t="shared" si="13"/>
        <v>3.2942331694012325E-2</v>
      </c>
      <c r="D17" s="278">
        <f t="shared" si="13"/>
        <v>2.9294586291530467E-2</v>
      </c>
      <c r="E17" s="278">
        <f t="shared" si="13"/>
        <v>2.2557423788760987E-2</v>
      </c>
      <c r="F17" s="278">
        <f t="shared" si="13"/>
        <v>2.2149764196524313E-2</v>
      </c>
      <c r="G17" s="278">
        <f t="shared" si="13"/>
        <v>1.4622236982647491E-2</v>
      </c>
      <c r="H17" s="278">
        <f t="shared" si="13"/>
        <v>1.3141718041771399E-2</v>
      </c>
      <c r="I17" s="278">
        <f t="shared" si="13"/>
        <v>1.0576576863098871E-2</v>
      </c>
      <c r="J17" s="278">
        <f t="shared" si="13"/>
        <v>1.0794713376370297E-2</v>
      </c>
      <c r="K17" s="278">
        <f t="shared" si="13"/>
        <v>8.9945400757385618E-3</v>
      </c>
      <c r="L17" s="278">
        <f t="shared" si="13"/>
        <v>7.2776117814382386E-3</v>
      </c>
      <c r="M17" s="278">
        <f t="shared" si="13"/>
        <v>5.8038732508468175E-3</v>
      </c>
      <c r="N17" s="278">
        <f t="shared" si="13"/>
        <v>5.4405682741118112E-3</v>
      </c>
      <c r="O17" s="278">
        <f t="shared" si="13"/>
        <v>4.4172764726724276E-3</v>
      </c>
      <c r="P17" s="278">
        <f t="shared" si="13"/>
        <v>5.9927396388583867E-3</v>
      </c>
      <c r="Q17" s="278">
        <f t="shared" si="13"/>
        <v>7.0837758131735299E-3</v>
      </c>
      <c r="R17" s="278">
        <f t="shared" si="13"/>
        <v>8.3170767951325376E-3</v>
      </c>
      <c r="S17" s="278">
        <f t="shared" si="13"/>
        <v>8.5225913511061298E-3</v>
      </c>
      <c r="T17" s="278">
        <f t="shared" si="13"/>
        <v>1.2081642776657776E-2</v>
      </c>
      <c r="U17" s="278">
        <f t="shared" si="13"/>
        <v>1.15097864219615E-2</v>
      </c>
    </row>
    <row r="18" spans="1:21" x14ac:dyDescent="0.4">
      <c r="A18" s="196" t="s">
        <v>58</v>
      </c>
      <c r="B18" s="278" t="e">
        <f t="shared" ref="B18:U18" si="14">B110/B64</f>
        <v>#DIV/0!</v>
      </c>
      <c r="C18" s="278" t="e">
        <f t="shared" si="14"/>
        <v>#DIV/0!</v>
      </c>
      <c r="D18" s="278" t="e">
        <f t="shared" si="14"/>
        <v>#DIV/0!</v>
      </c>
      <c r="E18" s="278" t="e">
        <f t="shared" si="14"/>
        <v>#DIV/0!</v>
      </c>
      <c r="F18" s="278" t="e">
        <f t="shared" si="14"/>
        <v>#DIV/0!</v>
      </c>
      <c r="G18" s="278" t="e">
        <f t="shared" si="14"/>
        <v>#DIV/0!</v>
      </c>
      <c r="H18" s="278" t="e">
        <f t="shared" si="14"/>
        <v>#DIV/0!</v>
      </c>
      <c r="I18" s="278" t="e">
        <f t="shared" si="14"/>
        <v>#DIV/0!</v>
      </c>
      <c r="J18" s="278" t="e">
        <f t="shared" si="14"/>
        <v>#DIV/0!</v>
      </c>
      <c r="K18" s="278" t="e">
        <f t="shared" si="14"/>
        <v>#DIV/0!</v>
      </c>
      <c r="L18" s="278" t="e">
        <f t="shared" si="14"/>
        <v>#DIV/0!</v>
      </c>
      <c r="M18" s="278" t="e">
        <f t="shared" si="14"/>
        <v>#DIV/0!</v>
      </c>
      <c r="N18" s="278" t="e">
        <f t="shared" si="14"/>
        <v>#DIV/0!</v>
      </c>
      <c r="O18" s="278" t="e">
        <f t="shared" si="14"/>
        <v>#DIV/0!</v>
      </c>
      <c r="P18" s="278" t="e">
        <f t="shared" si="14"/>
        <v>#DIV/0!</v>
      </c>
      <c r="Q18" s="278" t="e">
        <f t="shared" si="14"/>
        <v>#DIV/0!</v>
      </c>
      <c r="R18" s="278" t="e">
        <f t="shared" si="14"/>
        <v>#DIV/0!</v>
      </c>
      <c r="S18" s="278" t="e">
        <f t="shared" si="14"/>
        <v>#DIV/0!</v>
      </c>
      <c r="T18" s="278" t="e">
        <f t="shared" si="14"/>
        <v>#DIV/0!</v>
      </c>
      <c r="U18" s="278" t="e">
        <f t="shared" si="14"/>
        <v>#DIV/0!</v>
      </c>
    </row>
    <row r="19" spans="1:21" x14ac:dyDescent="0.4">
      <c r="A19" s="196" t="s">
        <v>65</v>
      </c>
      <c r="B19" s="278">
        <f t="shared" ref="B19:U19" si="15">B111/B65</f>
        <v>9.7127486702172049E-3</v>
      </c>
      <c r="C19" s="278">
        <f t="shared" si="15"/>
        <v>1.0627156787482847E-2</v>
      </c>
      <c r="D19" s="278">
        <f t="shared" si="15"/>
        <v>8.6892756162689194E-3</v>
      </c>
      <c r="E19" s="278">
        <f t="shared" si="15"/>
        <v>7.4528127638895702E-3</v>
      </c>
      <c r="F19" s="278">
        <f t="shared" si="15"/>
        <v>5.6424427117201482E-3</v>
      </c>
      <c r="G19" s="278">
        <f t="shared" si="15"/>
        <v>4.8342245842823107E-3</v>
      </c>
      <c r="H19" s="278">
        <f t="shared" si="15"/>
        <v>3.7852182505559427E-3</v>
      </c>
      <c r="I19" s="278">
        <f t="shared" si="15"/>
        <v>3.2919453348072675E-3</v>
      </c>
      <c r="J19" s="278">
        <f t="shared" si="15"/>
        <v>3.353774725354159E-3</v>
      </c>
      <c r="K19" s="278">
        <f t="shared" si="15"/>
        <v>3.7919273299932533E-3</v>
      </c>
      <c r="L19" s="278">
        <f t="shared" si="15"/>
        <v>3.726666217439157E-3</v>
      </c>
      <c r="M19" s="278">
        <f t="shared" si="15"/>
        <v>4.436413437775121E-3</v>
      </c>
      <c r="N19" s="278">
        <f t="shared" si="15"/>
        <v>4.835624171530023E-3</v>
      </c>
      <c r="O19" s="278">
        <f t="shared" si="15"/>
        <v>5.8507285807685517E-3</v>
      </c>
      <c r="P19" s="278">
        <f t="shared" si="15"/>
        <v>6.7245025116589134E-3</v>
      </c>
      <c r="Q19" s="278">
        <f t="shared" si="15"/>
        <v>8.6456878507878993E-3</v>
      </c>
      <c r="R19" s="278">
        <f t="shared" si="15"/>
        <v>9.4767923112749688E-3</v>
      </c>
      <c r="S19" s="278">
        <f t="shared" si="15"/>
        <v>1.0043122899858965E-2</v>
      </c>
      <c r="T19" s="278">
        <f t="shared" si="15"/>
        <v>9.2170570025153862E-3</v>
      </c>
      <c r="U19" s="278">
        <f t="shared" si="15"/>
        <v>8.8571492530020741E-3</v>
      </c>
    </row>
    <row r="20" spans="1:21" x14ac:dyDescent="0.4">
      <c r="A20" s="196" t="s">
        <v>67</v>
      </c>
      <c r="B20" s="278">
        <f t="shared" ref="B20:U20" si="16">B112/B66</f>
        <v>1.598819333415324E-3</v>
      </c>
      <c r="C20" s="278">
        <f t="shared" si="16"/>
        <v>8.7455057817510445E-4</v>
      </c>
      <c r="D20" s="278">
        <f t="shared" si="16"/>
        <v>0</v>
      </c>
      <c r="E20" s="278">
        <f t="shared" si="16"/>
        <v>0</v>
      </c>
      <c r="F20" s="278">
        <f t="shared" si="16"/>
        <v>0</v>
      </c>
      <c r="G20" s="278">
        <f t="shared" si="16"/>
        <v>0</v>
      </c>
      <c r="H20" s="278">
        <f t="shared" si="16"/>
        <v>0</v>
      </c>
      <c r="I20" s="278">
        <f t="shared" si="16"/>
        <v>0</v>
      </c>
      <c r="J20" s="278">
        <f t="shared" si="16"/>
        <v>7.0378412407291844E-4</v>
      </c>
      <c r="K20" s="278">
        <f t="shared" si="16"/>
        <v>7.0010697375260051E-4</v>
      </c>
      <c r="L20" s="278">
        <f t="shared" si="16"/>
        <v>3.9168467932630235E-4</v>
      </c>
      <c r="M20" s="278">
        <f t="shared" si="16"/>
        <v>0</v>
      </c>
      <c r="N20" s="278">
        <f t="shared" si="16"/>
        <v>3.3646016984509373E-4</v>
      </c>
      <c r="O20" s="278">
        <f t="shared" si="16"/>
        <v>2.8636493802244558E-4</v>
      </c>
      <c r="P20" s="278">
        <f t="shared" si="16"/>
        <v>1.5188719844062476E-4</v>
      </c>
      <c r="Q20" s="278">
        <f t="shared" si="16"/>
        <v>1.5767670541691156E-4</v>
      </c>
      <c r="R20" s="278">
        <f t="shared" si="16"/>
        <v>1.2379148562161895E-4</v>
      </c>
      <c r="S20" s="278">
        <f t="shared" si="16"/>
        <v>1.3611924045463827E-4</v>
      </c>
      <c r="T20" s="278">
        <f t="shared" si="16"/>
        <v>1.5606467320057431E-4</v>
      </c>
      <c r="U20" s="278">
        <f t="shared" si="16"/>
        <v>1.8013149599207422E-4</v>
      </c>
    </row>
    <row r="21" spans="1:21" x14ac:dyDescent="0.4">
      <c r="A21" s="196" t="s">
        <v>401</v>
      </c>
      <c r="B21" s="278">
        <f t="shared" ref="B21:U21" si="17">B113/B67</f>
        <v>2.1499999999999998E-2</v>
      </c>
      <c r="C21" s="278">
        <f t="shared" si="17"/>
        <v>1.6399999999999998E-2</v>
      </c>
      <c r="D21" s="278">
        <f t="shared" si="17"/>
        <v>1.5708664454903171E-2</v>
      </c>
      <c r="E21" s="278">
        <f t="shared" si="17"/>
        <v>1.2874197573746029E-2</v>
      </c>
      <c r="F21" s="278">
        <f t="shared" si="17"/>
        <v>1.1418656507878574E-2</v>
      </c>
      <c r="G21" s="278">
        <f t="shared" si="17"/>
        <v>8.8755395002097122E-3</v>
      </c>
      <c r="H21" s="278">
        <f t="shared" si="17"/>
        <v>9.2083421882448897E-3</v>
      </c>
      <c r="I21" s="278">
        <f t="shared" si="17"/>
        <v>8.1457294707373631E-3</v>
      </c>
      <c r="J21" s="278">
        <f t="shared" si="17"/>
        <v>7.439330973269714E-3</v>
      </c>
      <c r="K21" s="278">
        <f t="shared" si="17"/>
        <v>6.7786179568355342E-3</v>
      </c>
      <c r="L21" s="278">
        <f t="shared" si="17"/>
        <v>7.2898423627971694E-3</v>
      </c>
      <c r="M21" s="278">
        <f t="shared" si="17"/>
        <v>8.2235272957607696E-3</v>
      </c>
      <c r="N21" s="278">
        <f t="shared" si="17"/>
        <v>1.0016518203965877E-2</v>
      </c>
      <c r="O21" s="278">
        <f t="shared" si="17"/>
        <v>1.1822842412302888E-2</v>
      </c>
      <c r="P21" s="278">
        <f t="shared" si="17"/>
        <v>1.3945359212583939E-2</v>
      </c>
      <c r="Q21" s="278">
        <f t="shared" si="17"/>
        <v>2.0115776117029301E-2</v>
      </c>
      <c r="R21" s="278">
        <f t="shared" si="17"/>
        <v>2.2770714366249493E-2</v>
      </c>
      <c r="S21" s="278">
        <f t="shared" si="17"/>
        <v>2.7809379175632819E-2</v>
      </c>
      <c r="T21" s="278">
        <f t="shared" si="17"/>
        <v>2.9184141149134733E-2</v>
      </c>
      <c r="U21" s="278">
        <f t="shared" si="17"/>
        <v>2.7119545822424929E-2</v>
      </c>
    </row>
    <row r="22" spans="1:21" x14ac:dyDescent="0.4">
      <c r="A22" s="196" t="s">
        <v>402</v>
      </c>
      <c r="B22" s="278">
        <f t="shared" ref="B22:U22" si="18">B114/B68</f>
        <v>3.651916760114718E-3</v>
      </c>
      <c r="C22" s="278">
        <f t="shared" si="18"/>
        <v>2.9441413187833018E-3</v>
      </c>
      <c r="D22" s="278">
        <f t="shared" si="18"/>
        <v>5.1227535637456368E-3</v>
      </c>
      <c r="E22" s="278">
        <f t="shared" si="18"/>
        <v>8.248002049603716E-3</v>
      </c>
      <c r="F22" s="278">
        <f t="shared" si="18"/>
        <v>5.124045423970245E-2</v>
      </c>
      <c r="G22" s="278">
        <f t="shared" si="18"/>
        <v>4.595384579119817E-2</v>
      </c>
      <c r="H22" s="278">
        <f t="shared" si="18"/>
        <v>1.4959832130973275E-2</v>
      </c>
      <c r="I22" s="278">
        <f t="shared" si="18"/>
        <v>5.5803659333821662E-3</v>
      </c>
      <c r="J22" s="278">
        <f t="shared" si="18"/>
        <v>6.6634299883675087E-3</v>
      </c>
      <c r="K22" s="278">
        <f t="shared" si="18"/>
        <v>4.9831907318114779E-3</v>
      </c>
      <c r="L22" s="278">
        <f t="shared" si="18"/>
        <v>2.9146080766125552E-3</v>
      </c>
      <c r="M22" s="278">
        <f t="shared" si="18"/>
        <v>1.3197445946908064E-3</v>
      </c>
      <c r="N22" s="278">
        <f t="shared" si="18"/>
        <v>1.2828304397102545E-3</v>
      </c>
      <c r="O22" s="278">
        <f t="shared" si="18"/>
        <v>1.4137874183132889E-3</v>
      </c>
      <c r="P22" s="278">
        <f t="shared" si="18"/>
        <v>9.4062760949280531E-3</v>
      </c>
      <c r="Q22" s="278">
        <f t="shared" si="18"/>
        <v>6.4700783570939965E-3</v>
      </c>
      <c r="R22" s="278">
        <f t="shared" si="18"/>
        <v>4.5068246201390681E-3</v>
      </c>
      <c r="S22" s="278">
        <f t="shared" si="18"/>
        <v>4.3360821262895099E-3</v>
      </c>
      <c r="T22" s="278">
        <f t="shared" si="18"/>
        <v>4.5520324035940177E-3</v>
      </c>
      <c r="U22" s="278">
        <f t="shared" si="18"/>
        <v>3.6879344022068519E-3</v>
      </c>
    </row>
    <row r="23" spans="1:21" x14ac:dyDescent="0.4">
      <c r="A23" s="196" t="s">
        <v>1</v>
      </c>
      <c r="B23" s="278">
        <f t="shared" ref="B23:U23" si="19">B115/B69</f>
        <v>2.4995273028665145E-2</v>
      </c>
      <c r="C23" s="278">
        <f t="shared" si="19"/>
        <v>2.1237699487464238E-2</v>
      </c>
      <c r="D23" s="278">
        <f t="shared" si="19"/>
        <v>1.4648053967126758E-2</v>
      </c>
      <c r="E23" s="278">
        <f t="shared" si="19"/>
        <v>1.3030352727319462E-2</v>
      </c>
      <c r="F23" s="278">
        <f t="shared" si="19"/>
        <v>1.634966659724451E-2</v>
      </c>
      <c r="G23" s="278">
        <f t="shared" si="19"/>
        <v>1.3461891098591808E-2</v>
      </c>
      <c r="H23" s="278">
        <f t="shared" si="19"/>
        <v>1.3414031622425387E-2</v>
      </c>
      <c r="I23" s="278">
        <f t="shared" si="19"/>
        <v>1.1066974107865092E-2</v>
      </c>
      <c r="J23" s="278">
        <f t="shared" si="19"/>
        <v>7.1867284419216571E-3</v>
      </c>
      <c r="K23" s="278">
        <f t="shared" si="19"/>
        <v>6.4735999762383298E-3</v>
      </c>
      <c r="L23" s="278">
        <f t="shared" si="19"/>
        <v>4.8929066066754449E-3</v>
      </c>
      <c r="M23" s="278">
        <f t="shared" si="19"/>
        <v>4.893092395856934E-3</v>
      </c>
      <c r="N23" s="278">
        <f t="shared" si="19"/>
        <v>4.9460547210644166E-3</v>
      </c>
      <c r="O23" s="278">
        <f t="shared" si="19"/>
        <v>5.6561197077562037E-3</v>
      </c>
      <c r="P23" s="278">
        <f t="shared" si="19"/>
        <v>7.5683291811173637E-3</v>
      </c>
      <c r="Q23" s="278">
        <f t="shared" si="19"/>
        <v>1.240468230582991E-2</v>
      </c>
      <c r="R23" s="278">
        <f t="shared" si="19"/>
        <v>1.650724639778569E-2</v>
      </c>
      <c r="S23" s="278">
        <f t="shared" si="19"/>
        <v>1.6431875109822094E-2</v>
      </c>
      <c r="T23" s="278">
        <f t="shared" si="19"/>
        <v>2.3785762505837412E-2</v>
      </c>
      <c r="U23" s="278">
        <f t="shared" si="19"/>
        <v>2.302095043633889E-2</v>
      </c>
    </row>
    <row r="24" spans="1:21" x14ac:dyDescent="0.4">
      <c r="A24" s="196" t="s">
        <v>0</v>
      </c>
      <c r="B24" s="278">
        <f t="shared" ref="B24:U24" si="20">B116/B70</f>
        <v>1.2570840675096343E-2</v>
      </c>
      <c r="C24" s="278">
        <f t="shared" si="20"/>
        <v>1.3514232036801826E-2</v>
      </c>
      <c r="D24" s="278">
        <f t="shared" si="20"/>
        <v>1.2062635376712032E-2</v>
      </c>
      <c r="E24" s="278">
        <f t="shared" si="20"/>
        <v>9.4068534436492143E-3</v>
      </c>
      <c r="F24" s="278">
        <f t="shared" si="20"/>
        <v>1.2504848271485711E-2</v>
      </c>
      <c r="G24" s="278">
        <f t="shared" si="20"/>
        <v>1.0887368411823157E-2</v>
      </c>
      <c r="H24" s="278">
        <f t="shared" si="20"/>
        <v>8.8478458599949364E-3</v>
      </c>
      <c r="I24" s="278">
        <f t="shared" si="20"/>
        <v>8.733677168826965E-3</v>
      </c>
      <c r="J24" s="278">
        <f t="shared" si="20"/>
        <v>1.0680353369338851E-2</v>
      </c>
      <c r="K24" s="278">
        <f t="shared" si="20"/>
        <v>8.1461731861430277E-3</v>
      </c>
      <c r="L24" s="278">
        <f t="shared" si="20"/>
        <v>6.6410212424699846E-3</v>
      </c>
      <c r="M24" s="278">
        <f t="shared" si="20"/>
        <v>5.7101179627395415E-3</v>
      </c>
      <c r="N24" s="278">
        <f t="shared" si="20"/>
        <v>5.0802507220584067E-3</v>
      </c>
      <c r="O24" s="278">
        <f t="shared" si="20"/>
        <v>4.9243267317795767E-3</v>
      </c>
      <c r="P24" s="278">
        <f t="shared" si="20"/>
        <v>3.8229659293008778E-3</v>
      </c>
      <c r="Q24" s="278">
        <f t="shared" si="20"/>
        <v>4.2407704890616328E-3</v>
      </c>
      <c r="R24" s="278">
        <f t="shared" si="20"/>
        <v>3.7592735708352597E-3</v>
      </c>
      <c r="S24" s="278">
        <f t="shared" si="20"/>
        <v>4.3216319325079539E-3</v>
      </c>
      <c r="T24" s="278">
        <f t="shared" si="20"/>
        <v>4.273147915402363E-3</v>
      </c>
      <c r="U24" s="278">
        <f t="shared" si="20"/>
        <v>4.524101209354218E-3</v>
      </c>
    </row>
    <row r="25" spans="1:21" x14ac:dyDescent="0.4">
      <c r="A25" s="196" t="s">
        <v>55</v>
      </c>
      <c r="B25" s="278">
        <f t="shared" ref="B25:U25" si="21">B117/B71</f>
        <v>1.8297442196716696E-2</v>
      </c>
      <c r="C25" s="278">
        <f t="shared" si="21"/>
        <v>1.5996481528022116E-2</v>
      </c>
      <c r="D25" s="278">
        <f t="shared" si="21"/>
        <v>1.301954473345669E-2</v>
      </c>
      <c r="E25" s="278">
        <f t="shared" si="21"/>
        <v>1.0515364024506108E-2</v>
      </c>
      <c r="F25" s="278">
        <f t="shared" si="21"/>
        <v>1.0300715972984924E-2</v>
      </c>
      <c r="G25" s="278">
        <f t="shared" si="21"/>
        <v>7.6898215558185382E-3</v>
      </c>
      <c r="H25" s="278">
        <f t="shared" si="21"/>
        <v>1.0432743229043613E-2</v>
      </c>
      <c r="I25" s="278">
        <f t="shared" si="21"/>
        <v>8.3278166932051981E-3</v>
      </c>
      <c r="J25" s="278">
        <f t="shared" si="21"/>
        <v>8.0298964633419654E-3</v>
      </c>
      <c r="K25" s="278">
        <f t="shared" si="21"/>
        <v>6.2196583997519055E-3</v>
      </c>
      <c r="L25" s="278">
        <f t="shared" si="21"/>
        <v>5.9236538925042182E-3</v>
      </c>
      <c r="M25" s="278">
        <f t="shared" si="21"/>
        <v>5.08909318846636E-3</v>
      </c>
      <c r="N25" s="278">
        <f t="shared" si="21"/>
        <v>3.2820004302789346E-3</v>
      </c>
      <c r="O25" s="278">
        <f t="shared" si="21"/>
        <v>2.5381455552000083E-3</v>
      </c>
      <c r="P25" s="278">
        <f t="shared" si="21"/>
        <v>8.1525813719015715E-4</v>
      </c>
      <c r="Q25" s="278">
        <f t="shared" si="21"/>
        <v>1.6596834429792441E-3</v>
      </c>
      <c r="R25" s="278">
        <f t="shared" si="21"/>
        <v>2.0648443665059186E-3</v>
      </c>
      <c r="S25" s="278">
        <f t="shared" si="21"/>
        <v>2.5126556465669466E-3</v>
      </c>
      <c r="T25" s="278">
        <f t="shared" si="21"/>
        <v>2.5741636104199342E-3</v>
      </c>
      <c r="U25" s="278">
        <f t="shared" si="21"/>
        <v>1.579080152625814E-3</v>
      </c>
    </row>
    <row r="26" spans="1:21" x14ac:dyDescent="0.4">
      <c r="A26" s="196" t="s">
        <v>41</v>
      </c>
      <c r="B26" s="278">
        <f t="shared" ref="B26:U26" si="22">B118/B72</f>
        <v>2.6305745574117027E-2</v>
      </c>
      <c r="C26" s="278">
        <f t="shared" si="22"/>
        <v>2.269723464823099E-2</v>
      </c>
      <c r="D26" s="278">
        <f t="shared" si="22"/>
        <v>2.088244917709248E-2</v>
      </c>
      <c r="E26" s="278">
        <f t="shared" si="22"/>
        <v>1.8095119995776138E-2</v>
      </c>
      <c r="F26" s="278">
        <f t="shared" si="22"/>
        <v>1.8968827388980921E-2</v>
      </c>
      <c r="G26" s="278">
        <f t="shared" si="22"/>
        <v>1.8600008820677975E-2</v>
      </c>
      <c r="H26" s="278">
        <f t="shared" si="22"/>
        <v>1.5406803143322656E-2</v>
      </c>
      <c r="I26" s="278">
        <f t="shared" si="22"/>
        <v>1.2058059886489661E-2</v>
      </c>
      <c r="J26" s="278">
        <f t="shared" si="22"/>
        <v>7.4334542583952739E-3</v>
      </c>
      <c r="K26" s="278">
        <f t="shared" si="22"/>
        <v>5.003716698484771E-3</v>
      </c>
      <c r="L26" s="278">
        <f t="shared" si="22"/>
        <v>2.4209755383037933E-4</v>
      </c>
      <c r="M26" s="278">
        <f t="shared" si="22"/>
        <v>4.0000000000000001E-3</v>
      </c>
      <c r="N26" s="278">
        <f t="shared" si="22"/>
        <v>1.1435881277963326E-3</v>
      </c>
      <c r="O26" s="278">
        <f t="shared" si="22"/>
        <v>2.1171621657018625E-3</v>
      </c>
      <c r="P26" s="278">
        <f t="shared" si="22"/>
        <v>2.6076607416455058E-3</v>
      </c>
      <c r="Q26" s="278">
        <f t="shared" si="22"/>
        <v>2.158702686158196E-3</v>
      </c>
      <c r="R26" s="278">
        <f t="shared" si="22"/>
        <v>1.9807902735562311E-3</v>
      </c>
      <c r="S26" s="278">
        <f t="shared" si="22"/>
        <v>1.4515353926730611E-3</v>
      </c>
      <c r="T26" s="278">
        <f t="shared" si="22"/>
        <v>7.2034537203131336E-4</v>
      </c>
      <c r="U26" s="278">
        <f t="shared" si="22"/>
        <v>7.114706958911589E-4</v>
      </c>
    </row>
    <row r="27" spans="1:21" x14ac:dyDescent="0.4">
      <c r="A27" s="196" t="s">
        <v>56</v>
      </c>
      <c r="B27" s="278" t="e">
        <f t="shared" ref="B27:U27" si="23">B119/B73</f>
        <v>#DIV/0!</v>
      </c>
      <c r="C27" s="278" t="e">
        <f t="shared" si="23"/>
        <v>#DIV/0!</v>
      </c>
      <c r="D27" s="278">
        <f t="shared" si="23"/>
        <v>9.7284158066416517E-3</v>
      </c>
      <c r="E27" s="278">
        <f t="shared" si="23"/>
        <v>5.1927335696554484E-3</v>
      </c>
      <c r="F27" s="278">
        <f t="shared" si="23"/>
        <v>3.9667651102925847E-3</v>
      </c>
      <c r="G27" s="278">
        <f t="shared" si="23"/>
        <v>1.9651151572415686E-3</v>
      </c>
      <c r="H27" s="278">
        <f t="shared" si="23"/>
        <v>2.5099746885976141E-3</v>
      </c>
      <c r="I27" s="278">
        <f t="shared" si="23"/>
        <v>1.8298268865915284E-3</v>
      </c>
      <c r="J27" s="278">
        <f t="shared" si="23"/>
        <v>1.2615753004792244E-3</v>
      </c>
      <c r="K27" s="278">
        <f t="shared" si="23"/>
        <v>1.4581444733504419E-3</v>
      </c>
      <c r="L27" s="278">
        <f t="shared" si="23"/>
        <v>1.3789595437916937E-3</v>
      </c>
      <c r="M27" s="278">
        <f t="shared" si="23"/>
        <v>2.5108757075675003E-3</v>
      </c>
      <c r="N27" s="278">
        <f t="shared" si="23"/>
        <v>5.1913001064207171E-3</v>
      </c>
      <c r="O27" s="278">
        <f t="shared" si="23"/>
        <v>3.6903872147570965E-3</v>
      </c>
      <c r="P27" s="278">
        <f t="shared" si="23"/>
        <v>2.7421299575070826E-3</v>
      </c>
      <c r="Q27" s="278">
        <f t="shared" si="23"/>
        <v>4.3396534765831885E-3</v>
      </c>
      <c r="R27" s="278">
        <f t="shared" si="23"/>
        <v>4.92951571664912E-3</v>
      </c>
      <c r="S27" s="278">
        <f t="shared" si="23"/>
        <v>6.9572418455298287E-3</v>
      </c>
      <c r="T27" s="278">
        <f t="shared" si="23"/>
        <v>7.4720796758946662E-3</v>
      </c>
      <c r="U27" s="278">
        <f t="shared" si="23"/>
        <v>3.9194470924690181E-3</v>
      </c>
    </row>
    <row r="28" spans="1:21" x14ac:dyDescent="0.4">
      <c r="A28" s="196" t="s">
        <v>34</v>
      </c>
      <c r="B28" s="278">
        <f t="shared" ref="B28:U28" si="24">B120/B74</f>
        <v>4.1686884095034654E-2</v>
      </c>
      <c r="C28" s="278">
        <f t="shared" si="24"/>
        <v>4.04713009891478E-2</v>
      </c>
      <c r="D28" s="278">
        <f t="shared" si="24"/>
        <v>1.8271756174897003E-2</v>
      </c>
      <c r="E28" s="278">
        <f t="shared" si="24"/>
        <v>1.3659164898515508E-2</v>
      </c>
      <c r="F28" s="278">
        <f t="shared" si="24"/>
        <v>9.1768620183813095E-3</v>
      </c>
      <c r="G28" s="278">
        <f t="shared" si="24"/>
        <v>7.5596163383733926E-3</v>
      </c>
      <c r="H28" s="278">
        <f t="shared" si="24"/>
        <v>7.5731270821574898E-3</v>
      </c>
      <c r="I28" s="278">
        <f t="shared" si="24"/>
        <v>7.5872646774249545E-3</v>
      </c>
      <c r="J28" s="278">
        <f t="shared" si="24"/>
        <v>6.2545618995467752E-3</v>
      </c>
      <c r="K28" s="278">
        <f t="shared" si="24"/>
        <v>5.3683584639567343E-3</v>
      </c>
      <c r="L28" s="278">
        <f t="shared" si="24"/>
        <v>4.5861600686205152E-3</v>
      </c>
      <c r="M28" s="278">
        <f t="shared" si="24"/>
        <v>3.6277236414196164E-3</v>
      </c>
      <c r="N28" s="278">
        <f t="shared" si="24"/>
        <v>3.5673117098490225E-3</v>
      </c>
      <c r="O28" s="278">
        <f t="shared" si="24"/>
        <v>5.6804790129788155E-3</v>
      </c>
      <c r="P28" s="278">
        <f t="shared" si="24"/>
        <v>5.4574606728940442E-3</v>
      </c>
      <c r="Q28" s="278">
        <f t="shared" si="24"/>
        <v>5.3504200509971456E-3</v>
      </c>
      <c r="R28" s="278">
        <f t="shared" si="24"/>
        <v>6.0377049312527725E-3</v>
      </c>
      <c r="S28" s="278">
        <f t="shared" si="24"/>
        <v>5.4662139525876669E-3</v>
      </c>
      <c r="T28" s="278">
        <f t="shared" si="24"/>
        <v>5.9474613526499997E-3</v>
      </c>
      <c r="U28" s="278">
        <f t="shared" si="24"/>
        <v>5.5763023246670831E-3</v>
      </c>
    </row>
    <row r="29" spans="1:21" x14ac:dyDescent="0.4">
      <c r="A29" s="196" t="s">
        <v>345</v>
      </c>
      <c r="B29" s="278">
        <f t="shared" ref="B29:U29" si="25">B121/B75</f>
        <v>5.0000000000000001E-3</v>
      </c>
      <c r="C29" s="278">
        <f t="shared" si="25"/>
        <v>4.1999999999999997E-3</v>
      </c>
      <c r="D29" s="278">
        <f t="shared" si="25"/>
        <v>0</v>
      </c>
      <c r="E29" s="278">
        <f t="shared" si="25"/>
        <v>0</v>
      </c>
      <c r="F29" s="278">
        <f t="shared" si="25"/>
        <v>1E-4</v>
      </c>
      <c r="G29" s="278">
        <f t="shared" si="25"/>
        <v>1E-4</v>
      </c>
      <c r="H29" s="278">
        <f t="shared" si="25"/>
        <v>0</v>
      </c>
      <c r="I29" s="278">
        <f t="shared" si="25"/>
        <v>0</v>
      </c>
      <c r="J29" s="278">
        <f t="shared" si="25"/>
        <v>0</v>
      </c>
      <c r="K29" s="278">
        <f t="shared" si="25"/>
        <v>0</v>
      </c>
      <c r="L29" s="278">
        <f t="shared" si="25"/>
        <v>0</v>
      </c>
      <c r="M29" s="278">
        <f t="shared" si="25"/>
        <v>0</v>
      </c>
      <c r="N29" s="278">
        <f t="shared" si="25"/>
        <v>0</v>
      </c>
      <c r="O29" s="278">
        <f t="shared" si="25"/>
        <v>0</v>
      </c>
      <c r="P29" s="278">
        <f t="shared" si="25"/>
        <v>0</v>
      </c>
      <c r="Q29" s="278">
        <f t="shared" si="25"/>
        <v>0</v>
      </c>
      <c r="R29" s="278">
        <f t="shared" si="25"/>
        <v>0</v>
      </c>
      <c r="S29" s="278">
        <f t="shared" si="25"/>
        <v>0</v>
      </c>
      <c r="T29" s="278">
        <f t="shared" si="25"/>
        <v>0</v>
      </c>
      <c r="U29" s="278">
        <f t="shared" si="25"/>
        <v>0</v>
      </c>
    </row>
    <row r="30" spans="1:21" x14ac:dyDescent="0.4">
      <c r="A30" s="196" t="s">
        <v>6</v>
      </c>
      <c r="B30" s="278">
        <f t="shared" ref="B30:U30" si="26">B122/B76</f>
        <v>8.8999999999999996E-2</v>
      </c>
      <c r="C30" s="278">
        <f t="shared" si="26"/>
        <v>6.3200000000000006E-2</v>
      </c>
      <c r="D30" s="278">
        <f t="shared" si="26"/>
        <v>3.0259577349266962E-2</v>
      </c>
      <c r="E30" s="278">
        <f t="shared" si="26"/>
        <v>1.0933149982632104E-2</v>
      </c>
      <c r="F30" s="278">
        <f t="shared" si="26"/>
        <v>8.447026154670384E-3</v>
      </c>
      <c r="G30" s="278">
        <f t="shared" si="26"/>
        <v>4.6068794090131327E-3</v>
      </c>
      <c r="H30" s="278">
        <f t="shared" si="26"/>
        <v>1.165993268761652E-3</v>
      </c>
      <c r="I30" s="278">
        <f t="shared" si="26"/>
        <v>8.0979737526907592E-4</v>
      </c>
      <c r="J30" s="278">
        <f t="shared" si="26"/>
        <v>0</v>
      </c>
      <c r="K30" s="278">
        <f t="shared" si="26"/>
        <v>1.3938786564439065E-3</v>
      </c>
      <c r="L30" s="278">
        <f t="shared" si="26"/>
        <v>1.2724098767509359E-3</v>
      </c>
      <c r="M30" s="278">
        <f t="shared" si="26"/>
        <v>4.673413023306588E-3</v>
      </c>
      <c r="N30" s="278">
        <f t="shared" si="26"/>
        <v>1.5149605862798652E-3</v>
      </c>
      <c r="O30" s="278">
        <f t="shared" si="26"/>
        <v>2.0107811562108677E-3</v>
      </c>
      <c r="P30" s="278">
        <f t="shared" si="26"/>
        <v>3.5294401172425143E-3</v>
      </c>
      <c r="Q30" s="278">
        <f t="shared" si="26"/>
        <v>3.7687192420578553E-3</v>
      </c>
      <c r="R30" s="278">
        <f t="shared" si="26"/>
        <v>4.5896335116811056E-3</v>
      </c>
      <c r="S30" s="278">
        <f t="shared" si="26"/>
        <v>4.0419562155629401E-3</v>
      </c>
      <c r="T30" s="278">
        <f t="shared" si="26"/>
        <v>6.3717056245053581E-3</v>
      </c>
      <c r="U30" s="278">
        <f t="shared" si="26"/>
        <v>1.1393796890553592E-2</v>
      </c>
    </row>
    <row r="31" spans="1:21" x14ac:dyDescent="0.4">
      <c r="A31" s="196" t="s">
        <v>2</v>
      </c>
      <c r="B31" s="278">
        <f t="shared" ref="B31:U31" si="27">B123/B77</f>
        <v>6.5782698818034044E-2</v>
      </c>
      <c r="C31" s="278">
        <f t="shared" si="27"/>
        <v>5.1553538966180298E-2</v>
      </c>
      <c r="D31" s="278">
        <f t="shared" si="27"/>
        <v>5.5488458049901997E-2</v>
      </c>
      <c r="E31" s="278">
        <f t="shared" si="27"/>
        <v>4.6491269700820965E-2</v>
      </c>
      <c r="F31" s="278">
        <f t="shared" si="27"/>
        <v>3.8146972867293454E-2</v>
      </c>
      <c r="G31" s="278">
        <f t="shared" si="27"/>
        <v>2.8061422134606395E-2</v>
      </c>
      <c r="H31" s="278">
        <f t="shared" si="27"/>
        <v>2.2263230826554296E-2</v>
      </c>
      <c r="I31" s="278">
        <f t="shared" si="27"/>
        <v>1.7653517333403163E-2</v>
      </c>
      <c r="J31" s="278">
        <f t="shared" si="27"/>
        <v>1.6124830543663891E-2</v>
      </c>
      <c r="K31" s="278">
        <f t="shared" si="27"/>
        <v>1.8796921700714626E-2</v>
      </c>
      <c r="L31" s="278">
        <f t="shared" si="27"/>
        <v>2.2595365826188138E-2</v>
      </c>
      <c r="M31" s="278">
        <f t="shared" si="27"/>
        <v>2.6077511046841469E-2</v>
      </c>
      <c r="N31" s="278">
        <f t="shared" si="27"/>
        <v>2.7000243497129175E-2</v>
      </c>
      <c r="O31" s="278">
        <f t="shared" si="27"/>
        <v>3.0296920291952825E-2</v>
      </c>
      <c r="P31" s="278">
        <f t="shared" si="27"/>
        <v>4.0271433719645436E-2</v>
      </c>
      <c r="Q31" s="278">
        <f t="shared" si="27"/>
        <v>4.9518317344271777E-2</v>
      </c>
      <c r="R31" s="278">
        <f t="shared" si="27"/>
        <v>6.2159256727818676E-2</v>
      </c>
      <c r="S31" s="278">
        <f t="shared" si="27"/>
        <v>6.5378503430873314E-2</v>
      </c>
      <c r="T31" s="278">
        <f t="shared" si="27"/>
        <v>7.1326115262741546E-2</v>
      </c>
      <c r="U31" s="278">
        <f t="shared" si="27"/>
        <v>6.9884364326548154E-2</v>
      </c>
    </row>
    <row r="32" spans="1:21" x14ac:dyDescent="0.4">
      <c r="A32" s="196" t="s">
        <v>68</v>
      </c>
      <c r="B32" s="278">
        <f t="shared" ref="B32:U32" si="28">B124/B78</f>
        <v>0</v>
      </c>
      <c r="C32" s="278">
        <f t="shared" si="28"/>
        <v>0</v>
      </c>
      <c r="D32" s="278">
        <f t="shared" si="28"/>
        <v>0</v>
      </c>
      <c r="E32" s="278">
        <f t="shared" si="28"/>
        <v>0</v>
      </c>
      <c r="F32" s="278">
        <f t="shared" si="28"/>
        <v>0</v>
      </c>
      <c r="G32" s="278">
        <f t="shared" si="28"/>
        <v>0</v>
      </c>
      <c r="H32" s="278">
        <f t="shared" si="28"/>
        <v>0</v>
      </c>
      <c r="I32" s="278">
        <f t="shared" si="28"/>
        <v>4.7332587214696606E-4</v>
      </c>
      <c r="J32" s="278">
        <f t="shared" si="28"/>
        <v>0</v>
      </c>
      <c r="K32" s="278">
        <f t="shared" si="28"/>
        <v>0</v>
      </c>
      <c r="L32" s="278">
        <f t="shared" si="28"/>
        <v>0</v>
      </c>
      <c r="M32" s="278">
        <f t="shared" si="28"/>
        <v>0</v>
      </c>
      <c r="N32" s="278">
        <f t="shared" si="28"/>
        <v>0</v>
      </c>
      <c r="O32" s="278">
        <f t="shared" si="28"/>
        <v>0</v>
      </c>
      <c r="P32" s="278">
        <f t="shared" si="28"/>
        <v>0</v>
      </c>
      <c r="Q32" s="278">
        <f t="shared" si="28"/>
        <v>6.248558876167343E-5</v>
      </c>
      <c r="R32" s="278">
        <f t="shared" si="28"/>
        <v>0</v>
      </c>
      <c r="S32" s="278">
        <f t="shared" si="28"/>
        <v>0</v>
      </c>
      <c r="T32" s="278">
        <f t="shared" si="28"/>
        <v>1.3098958995796979E-4</v>
      </c>
      <c r="U32" s="278">
        <f t="shared" si="28"/>
        <v>0</v>
      </c>
    </row>
    <row r="33" spans="1:22" x14ac:dyDescent="0.4">
      <c r="A33" s="196" t="s">
        <v>35</v>
      </c>
      <c r="B33" s="278">
        <f t="shared" ref="B33:U33" si="29">B125/B79</f>
        <v>3.6210911372173811E-2</v>
      </c>
      <c r="C33" s="278">
        <f t="shared" si="29"/>
        <v>2.9785068209893125E-2</v>
      </c>
      <c r="D33" s="278">
        <f t="shared" si="29"/>
        <v>2.2946909741939713E-2</v>
      </c>
      <c r="E33" s="278">
        <f t="shared" si="29"/>
        <v>1.6342623571548642E-2</v>
      </c>
      <c r="F33" s="278">
        <f t="shared" si="29"/>
        <v>2.8500818154537002E-2</v>
      </c>
      <c r="G33" s="278">
        <f t="shared" si="29"/>
        <v>2.4272455350981288E-2</v>
      </c>
      <c r="H33" s="278">
        <f t="shared" si="29"/>
        <v>2.1348432953945427E-2</v>
      </c>
      <c r="I33" s="278">
        <f t="shared" si="29"/>
        <v>1.9057644590699852E-2</v>
      </c>
      <c r="J33" s="278">
        <f t="shared" si="29"/>
        <v>1.6701592256834305E-2</v>
      </c>
      <c r="K33" s="278">
        <f t="shared" si="29"/>
        <v>1.3362479277605904E-2</v>
      </c>
      <c r="L33" s="278">
        <f t="shared" si="29"/>
        <v>1.1637874227032384E-2</v>
      </c>
      <c r="M33" s="278">
        <f t="shared" si="29"/>
        <v>1.0570781336851192E-2</v>
      </c>
      <c r="N33" s="278">
        <f t="shared" si="29"/>
        <v>8.8011546161366923E-3</v>
      </c>
      <c r="O33" s="278">
        <f t="shared" si="29"/>
        <v>7.9067745397204871E-3</v>
      </c>
      <c r="P33" s="278">
        <f t="shared" si="29"/>
        <v>8.3577181349810473E-3</v>
      </c>
      <c r="Q33" s="278">
        <f t="shared" si="29"/>
        <v>1.0672302274888541E-2</v>
      </c>
      <c r="R33" s="278">
        <f t="shared" si="29"/>
        <v>1.2042413297558136E-2</v>
      </c>
      <c r="S33" s="278">
        <f t="shared" si="29"/>
        <v>1.5257163680112908E-2</v>
      </c>
      <c r="T33" s="278">
        <f t="shared" si="29"/>
        <v>1.6100085546723205E-2</v>
      </c>
      <c r="U33" s="278">
        <f t="shared" si="29"/>
        <v>1.797026837583237E-2</v>
      </c>
    </row>
    <row r="34" spans="1:22" x14ac:dyDescent="0.4">
      <c r="A34" s="196" t="s">
        <v>111</v>
      </c>
      <c r="B34" s="278" t="e">
        <f t="shared" ref="B34:U34" si="30">B126/B80</f>
        <v>#DIV/0!</v>
      </c>
      <c r="C34" s="278" t="e">
        <f t="shared" si="30"/>
        <v>#DIV/0!</v>
      </c>
      <c r="D34" s="278">
        <f t="shared" si="30"/>
        <v>1.34E-2</v>
      </c>
      <c r="E34" s="278">
        <f t="shared" si="30"/>
        <v>9.5999999999999992E-3</v>
      </c>
      <c r="F34" s="278">
        <f t="shared" si="30"/>
        <v>8.6E-3</v>
      </c>
      <c r="G34" s="278">
        <f t="shared" si="30"/>
        <v>6.6E-3</v>
      </c>
      <c r="H34" s="278">
        <f t="shared" si="30"/>
        <v>5.6000000000000008E-3</v>
      </c>
      <c r="I34" s="278">
        <f t="shared" si="30"/>
        <v>4.5999999999999999E-3</v>
      </c>
      <c r="J34" s="278">
        <f t="shared" si="30"/>
        <v>4.7000000000000002E-3</v>
      </c>
      <c r="K34" s="278">
        <f t="shared" si="30"/>
        <v>5.8999999999999999E-3</v>
      </c>
      <c r="L34" s="278">
        <f t="shared" si="30"/>
        <v>7.0963501305336893E-3</v>
      </c>
      <c r="M34" s="278">
        <f t="shared" si="30"/>
        <v>7.971896003194031E-3</v>
      </c>
      <c r="N34" s="278">
        <f t="shared" si="30"/>
        <v>8.7096911347585241E-3</v>
      </c>
      <c r="O34" s="278">
        <f t="shared" si="30"/>
        <v>1.1404567009962681E-2</v>
      </c>
      <c r="P34" s="278">
        <f t="shared" si="30"/>
        <v>1.2636532951779217E-2</v>
      </c>
      <c r="Q34" s="278">
        <f t="shared" si="30"/>
        <v>1.4806434934727799E-2</v>
      </c>
      <c r="R34" s="278">
        <f t="shared" si="30"/>
        <v>1.850869832474027E-2</v>
      </c>
      <c r="S34" s="278">
        <f t="shared" si="30"/>
        <v>1.8353252858157941E-2</v>
      </c>
      <c r="T34" s="278">
        <f t="shared" si="30"/>
        <v>2.2366926585373498E-2</v>
      </c>
      <c r="U34" s="278">
        <f t="shared" si="30"/>
        <v>2.4363603858886043E-2</v>
      </c>
    </row>
    <row r="35" spans="1:22" x14ac:dyDescent="0.4">
      <c r="A35" s="196" t="s">
        <v>346</v>
      </c>
      <c r="B35" s="278">
        <f t="shared" ref="B35:U35" si="31">B127/B81</f>
        <v>0.13450000000000001</v>
      </c>
      <c r="C35" s="278">
        <f t="shared" si="31"/>
        <v>0.1069</v>
      </c>
      <c r="D35" s="278">
        <f t="shared" si="31"/>
        <v>5.5000000000000005E-3</v>
      </c>
      <c r="E35" s="278">
        <f t="shared" si="31"/>
        <v>2.3599999999999999E-2</v>
      </c>
      <c r="F35" s="278">
        <f t="shared" si="31"/>
        <v>2.1299999999999999E-2</v>
      </c>
      <c r="G35" s="278">
        <f t="shared" si="31"/>
        <v>1.7600000000000001E-2</v>
      </c>
      <c r="H35" s="278">
        <f t="shared" si="31"/>
        <v>1.5700000000000002E-2</v>
      </c>
      <c r="I35" s="278">
        <f t="shared" si="31"/>
        <v>1.03E-2</v>
      </c>
      <c r="J35" s="278">
        <f t="shared" si="31"/>
        <v>9.9000000000000008E-3</v>
      </c>
      <c r="K35" s="278">
        <f t="shared" si="31"/>
        <v>1.15E-2</v>
      </c>
      <c r="L35" s="278">
        <f t="shared" si="31"/>
        <v>1.6299999999999999E-2</v>
      </c>
      <c r="M35" s="278">
        <f t="shared" si="31"/>
        <v>1.7899999999999999E-2</v>
      </c>
      <c r="N35" s="278">
        <f t="shared" si="31"/>
        <v>1.5800000000000002E-2</v>
      </c>
      <c r="O35" s="278">
        <f t="shared" si="31"/>
        <v>1.4200000000000001E-2</v>
      </c>
      <c r="P35" s="278">
        <f t="shared" si="31"/>
        <v>1.6299999999999999E-2</v>
      </c>
      <c r="Q35" s="278">
        <f t="shared" si="31"/>
        <v>2.2200000000000001E-2</v>
      </c>
      <c r="R35" s="278">
        <f t="shared" si="31"/>
        <v>2.7300000000000001E-2</v>
      </c>
      <c r="S35" s="278">
        <f t="shared" si="31"/>
        <v>3.6700000000000003E-2</v>
      </c>
      <c r="T35" s="278">
        <f t="shared" si="31"/>
        <v>6.6699999999999995E-2</v>
      </c>
      <c r="U35" s="278">
        <f t="shared" si="31"/>
        <v>6.6600000000000006E-2</v>
      </c>
    </row>
    <row r="36" spans="1:22" x14ac:dyDescent="0.4">
      <c r="A36" s="196" t="s">
        <v>7</v>
      </c>
      <c r="B36" s="278">
        <f t="shared" ref="B36:U36" si="32">B128/B82</f>
        <v>6.4655037893574917E-3</v>
      </c>
      <c r="C36" s="278">
        <f t="shared" si="32"/>
        <v>6.4046722238392199E-3</v>
      </c>
      <c r="D36" s="278">
        <f t="shared" si="32"/>
        <v>7.4968063472708492E-3</v>
      </c>
      <c r="E36" s="278">
        <f t="shared" si="32"/>
        <v>3.0095791807071468E-3</v>
      </c>
      <c r="F36" s="278">
        <f t="shared" si="32"/>
        <v>4.8877290985421548E-3</v>
      </c>
      <c r="G36" s="278">
        <f t="shared" si="32"/>
        <v>4.2455764065746976E-3</v>
      </c>
      <c r="H36" s="278">
        <f t="shared" si="32"/>
        <v>5.6132073885311936E-3</v>
      </c>
      <c r="I36" s="278">
        <f t="shared" si="32"/>
        <v>4.819574746443683E-3</v>
      </c>
      <c r="J36" s="278">
        <f t="shared" si="32"/>
        <v>4.3516960803850115E-3</v>
      </c>
      <c r="K36" s="278">
        <f t="shared" si="32"/>
        <v>3.1166108100565259E-3</v>
      </c>
      <c r="L36" s="278">
        <f t="shared" si="32"/>
        <v>1.8555549408360409E-3</v>
      </c>
      <c r="M36" s="278">
        <f t="shared" si="32"/>
        <v>1.2966668608570455E-3</v>
      </c>
      <c r="N36" s="278">
        <f t="shared" si="32"/>
        <v>1.2898996714925549E-3</v>
      </c>
      <c r="O36" s="278">
        <f t="shared" si="32"/>
        <v>9.5564106519986744E-4</v>
      </c>
      <c r="P36" s="278">
        <f t="shared" si="32"/>
        <v>8.1064569253728438E-4</v>
      </c>
      <c r="Q36" s="278">
        <f t="shared" si="32"/>
        <v>2.0374931503640108E-3</v>
      </c>
      <c r="R36" s="278">
        <f t="shared" si="32"/>
        <v>1.4028258481279673E-3</v>
      </c>
      <c r="S36" s="278">
        <f t="shared" si="32"/>
        <v>9.1907611352655882E-4</v>
      </c>
      <c r="T36" s="278">
        <f t="shared" si="32"/>
        <v>1.9612173227831192E-3</v>
      </c>
      <c r="U36" s="278">
        <f t="shared" si="32"/>
        <v>1.8332308996934559E-3</v>
      </c>
    </row>
    <row r="37" spans="1:22" x14ac:dyDescent="0.4">
      <c r="A37" s="196" t="s">
        <v>347</v>
      </c>
      <c r="B37" s="278" t="e">
        <f t="shared" ref="B37:U37" si="33">B129/B83</f>
        <v>#DIV/0!</v>
      </c>
      <c r="C37" s="278" t="e">
        <f t="shared" si="33"/>
        <v>#DIV/0!</v>
      </c>
      <c r="D37" s="278">
        <f t="shared" si="33"/>
        <v>0</v>
      </c>
      <c r="E37" s="278">
        <f t="shared" si="33"/>
        <v>0</v>
      </c>
      <c r="F37" s="278">
        <f t="shared" si="33"/>
        <v>0</v>
      </c>
      <c r="G37" s="278">
        <f t="shared" si="33"/>
        <v>0</v>
      </c>
      <c r="H37" s="278">
        <f t="shared" si="33"/>
        <v>0</v>
      </c>
      <c r="I37" s="278">
        <f t="shared" si="33"/>
        <v>0</v>
      </c>
      <c r="J37" s="278">
        <f t="shared" si="33"/>
        <v>2.8275901772231733E-3</v>
      </c>
      <c r="K37" s="278">
        <f t="shared" si="33"/>
        <v>0</v>
      </c>
      <c r="L37" s="278">
        <f t="shared" si="33"/>
        <v>5.5168229553541016E-3</v>
      </c>
      <c r="M37" s="278">
        <f t="shared" si="33"/>
        <v>6.0624137395433467E-3</v>
      </c>
      <c r="N37" s="278">
        <f t="shared" si="33"/>
        <v>0</v>
      </c>
      <c r="O37" s="278">
        <f t="shared" si="33"/>
        <v>0</v>
      </c>
      <c r="P37" s="278">
        <f t="shared" si="33"/>
        <v>0</v>
      </c>
      <c r="Q37" s="278">
        <f t="shared" si="33"/>
        <v>0</v>
      </c>
      <c r="R37" s="278">
        <f t="shared" si="33"/>
        <v>0</v>
      </c>
      <c r="S37" s="278">
        <f t="shared" si="33"/>
        <v>0</v>
      </c>
      <c r="T37" s="278">
        <f t="shared" si="33"/>
        <v>0</v>
      </c>
      <c r="U37" s="278">
        <f t="shared" si="33"/>
        <v>0</v>
      </c>
    </row>
    <row r="38" spans="1:22" x14ac:dyDescent="0.4">
      <c r="A38" s="196" t="s">
        <v>57</v>
      </c>
      <c r="B38" s="278" t="e">
        <f t="shared" ref="B38:U38" si="34">B130/B84</f>
        <v>#DIV/0!</v>
      </c>
      <c r="C38" s="278" t="e">
        <f t="shared" si="34"/>
        <v>#DIV/0!</v>
      </c>
      <c r="D38" s="278" t="e">
        <f t="shared" si="34"/>
        <v>#DIV/0!</v>
      </c>
      <c r="E38" s="278" t="e">
        <f t="shared" si="34"/>
        <v>#DIV/0!</v>
      </c>
      <c r="F38" s="278" t="e">
        <f t="shared" si="34"/>
        <v>#DIV/0!</v>
      </c>
      <c r="G38" s="278" t="e">
        <f t="shared" si="34"/>
        <v>#DIV/0!</v>
      </c>
      <c r="H38" s="278" t="e">
        <f t="shared" si="34"/>
        <v>#DIV/0!</v>
      </c>
      <c r="I38" s="278" t="e">
        <f t="shared" si="34"/>
        <v>#DIV/0!</v>
      </c>
      <c r="J38" s="278" t="e">
        <f t="shared" si="34"/>
        <v>#DIV/0!</v>
      </c>
      <c r="K38" s="278" t="e">
        <f t="shared" si="34"/>
        <v>#DIV/0!</v>
      </c>
      <c r="L38" s="278" t="e">
        <f t="shared" si="34"/>
        <v>#DIV/0!</v>
      </c>
      <c r="M38" s="278" t="e">
        <f t="shared" si="34"/>
        <v>#DIV/0!</v>
      </c>
      <c r="N38" s="278" t="e">
        <f t="shared" si="34"/>
        <v>#DIV/0!</v>
      </c>
      <c r="O38" s="278" t="e">
        <f t="shared" si="34"/>
        <v>#DIV/0!</v>
      </c>
      <c r="P38" s="278" t="e">
        <f t="shared" si="34"/>
        <v>#DIV/0!</v>
      </c>
      <c r="Q38" s="278" t="e">
        <f t="shared" si="34"/>
        <v>#DIV/0!</v>
      </c>
      <c r="R38" s="278" t="e">
        <f t="shared" si="34"/>
        <v>#DIV/0!</v>
      </c>
      <c r="S38" s="278" t="e">
        <f t="shared" si="34"/>
        <v>#DIV/0!</v>
      </c>
      <c r="T38" s="278" t="e">
        <f t="shared" si="34"/>
        <v>#DIV/0!</v>
      </c>
      <c r="U38" s="278" t="e">
        <f t="shared" si="34"/>
        <v>#DIV/0!</v>
      </c>
    </row>
    <row r="39" spans="1:22" x14ac:dyDescent="0.4">
      <c r="A39" s="196" t="s">
        <v>53</v>
      </c>
      <c r="B39" s="278">
        <f t="shared" ref="B39:U39" si="35">B131/B85</f>
        <v>3.2332756792947608E-2</v>
      </c>
      <c r="C39" s="278">
        <f t="shared" si="35"/>
        <v>2.6362217547669133E-2</v>
      </c>
      <c r="D39" s="278">
        <f t="shared" si="35"/>
        <v>2.8807496789657046E-2</v>
      </c>
      <c r="E39" s="278">
        <f t="shared" si="35"/>
        <v>3.3402799104723747E-2</v>
      </c>
      <c r="F39" s="278">
        <f t="shared" si="35"/>
        <v>3.0579093549716215E-2</v>
      </c>
      <c r="G39" s="278">
        <f t="shared" si="35"/>
        <v>2.5246843355650004E-2</v>
      </c>
      <c r="H39" s="278">
        <f t="shared" si="35"/>
        <v>2.2557527212237371E-2</v>
      </c>
      <c r="I39" s="278">
        <f t="shared" si="35"/>
        <v>2.7143291154841626E-2</v>
      </c>
      <c r="J39" s="278">
        <f t="shared" si="35"/>
        <v>2.4921502565961425E-2</v>
      </c>
      <c r="K39" s="278">
        <f t="shared" si="35"/>
        <v>1.9526207442596991E-2</v>
      </c>
      <c r="L39" s="278">
        <f t="shared" si="35"/>
        <v>2.3529789162085424E-2</v>
      </c>
      <c r="M39" s="278">
        <f t="shared" si="35"/>
        <v>2.1516111413677739E-2</v>
      </c>
      <c r="N39" s="278">
        <f t="shared" si="35"/>
        <v>1.2473408179548815E-2</v>
      </c>
      <c r="O39" s="278">
        <f t="shared" si="35"/>
        <v>1.3549976582574903E-2</v>
      </c>
      <c r="P39" s="278">
        <f t="shared" si="35"/>
        <v>1.3793271379700078E-2</v>
      </c>
      <c r="Q39" s="278">
        <f t="shared" si="35"/>
        <v>1.5049171496467244E-2</v>
      </c>
      <c r="R39" s="278">
        <f t="shared" si="35"/>
        <v>9.1882457435040789E-3</v>
      </c>
      <c r="S39" s="278">
        <f t="shared" si="35"/>
        <v>5.1060176218438724E-3</v>
      </c>
      <c r="T39" s="278">
        <f t="shared" si="35"/>
        <v>4.8293169875968786E-3</v>
      </c>
      <c r="U39" s="278">
        <f t="shared" si="35"/>
        <v>5.3997559068965743E-3</v>
      </c>
    </row>
    <row r="40" spans="1:22" x14ac:dyDescent="0.4">
      <c r="A40" s="196" t="s">
        <v>3</v>
      </c>
      <c r="B40" s="278">
        <f t="shared" ref="B40:U40" si="36">B132/B86</f>
        <v>5.4661922495305916E-2</v>
      </c>
      <c r="C40" s="278">
        <f t="shared" si="36"/>
        <v>4.4502714835267076E-2</v>
      </c>
      <c r="D40" s="278">
        <f t="shared" si="36"/>
        <v>4.0018205788555271E-2</v>
      </c>
      <c r="E40" s="278">
        <f t="shared" si="36"/>
        <v>3.4109234289661186E-2</v>
      </c>
      <c r="F40" s="278">
        <f t="shared" si="36"/>
        <v>3.1825802538395981E-2</v>
      </c>
      <c r="G40" s="278">
        <f t="shared" si="36"/>
        <v>2.5049866176306404E-2</v>
      </c>
      <c r="H40" s="278">
        <f t="shared" si="36"/>
        <v>2.2617754717758551E-2</v>
      </c>
      <c r="I40" s="278">
        <f t="shared" si="36"/>
        <v>1.9241416309840206E-2</v>
      </c>
      <c r="J40" s="278">
        <f t="shared" si="36"/>
        <v>1.8276828015077521E-2</v>
      </c>
      <c r="K40" s="278">
        <f t="shared" si="36"/>
        <v>1.8182572731954699E-2</v>
      </c>
      <c r="L40" s="278">
        <f t="shared" si="36"/>
        <v>1.8058647575196089E-2</v>
      </c>
      <c r="M40" s="278">
        <f t="shared" si="36"/>
        <v>1.9664999287002261E-2</v>
      </c>
      <c r="N40" s="278">
        <f t="shared" si="36"/>
        <v>2.1623571251149228E-2</v>
      </c>
      <c r="O40" s="278">
        <f t="shared" si="36"/>
        <v>2.4459290350356135E-2</v>
      </c>
      <c r="P40" s="278">
        <f t="shared" si="36"/>
        <v>2.8776747721692888E-2</v>
      </c>
      <c r="Q40" s="278">
        <f t="shared" si="36"/>
        <v>3.4635155553866044E-2</v>
      </c>
      <c r="R40" s="278">
        <f t="shared" si="36"/>
        <v>4.2089667958261877E-2</v>
      </c>
      <c r="S40" s="278">
        <f t="shared" si="36"/>
        <v>4.5212831455938886E-2</v>
      </c>
      <c r="T40" s="278">
        <f t="shared" si="36"/>
        <v>4.8322133141720312E-2</v>
      </c>
      <c r="U40" s="278">
        <f t="shared" si="36"/>
        <v>4.9721658959444803E-2</v>
      </c>
    </row>
    <row r="41" spans="1:22" x14ac:dyDescent="0.4">
      <c r="A41" s="196" t="s">
        <v>348</v>
      </c>
      <c r="B41" s="278" t="e">
        <f t="shared" ref="B41:U41" si="37">B133/B87</f>
        <v>#DIV/0!</v>
      </c>
      <c r="C41" s="278" t="e">
        <f t="shared" si="37"/>
        <v>#DIV/0!</v>
      </c>
      <c r="D41" s="278" t="e">
        <f t="shared" si="37"/>
        <v>#DIV/0!</v>
      </c>
      <c r="E41" s="278" t="e">
        <f t="shared" si="37"/>
        <v>#DIV/0!</v>
      </c>
      <c r="F41" s="278" t="e">
        <f t="shared" si="37"/>
        <v>#DIV/0!</v>
      </c>
      <c r="G41" s="278" t="e">
        <f t="shared" si="37"/>
        <v>#DIV/0!</v>
      </c>
      <c r="H41" s="278" t="e">
        <f t="shared" si="37"/>
        <v>#DIV/0!</v>
      </c>
      <c r="I41" s="278" t="e">
        <f t="shared" si="37"/>
        <v>#DIV/0!</v>
      </c>
      <c r="J41" s="278" t="e">
        <f t="shared" si="37"/>
        <v>#DIV/0!</v>
      </c>
      <c r="K41" s="278" t="e">
        <f t="shared" si="37"/>
        <v>#DIV/0!</v>
      </c>
      <c r="L41" s="278" t="e">
        <f t="shared" si="37"/>
        <v>#DIV/0!</v>
      </c>
      <c r="M41" s="278" t="e">
        <f t="shared" si="37"/>
        <v>#DIV/0!</v>
      </c>
      <c r="N41" s="278">
        <f t="shared" si="37"/>
        <v>0</v>
      </c>
      <c r="O41" s="278">
        <f t="shared" si="37"/>
        <v>0</v>
      </c>
      <c r="P41" s="278">
        <f t="shared" si="37"/>
        <v>0</v>
      </c>
      <c r="Q41" s="278">
        <f t="shared" si="37"/>
        <v>0</v>
      </c>
      <c r="R41" s="278">
        <f t="shared" si="37"/>
        <v>0</v>
      </c>
      <c r="S41" s="278">
        <f t="shared" si="37"/>
        <v>0</v>
      </c>
      <c r="T41" s="278">
        <f t="shared" si="37"/>
        <v>0</v>
      </c>
      <c r="U41" s="278">
        <f t="shared" si="37"/>
        <v>0</v>
      </c>
    </row>
    <row r="42" spans="1:22" x14ac:dyDescent="0.4">
      <c r="A42" s="196" t="s">
        <v>5</v>
      </c>
      <c r="B42" s="278" t="e">
        <f t="shared" ref="B42:U42" si="38">B134/B88</f>
        <v>#DIV/0!</v>
      </c>
      <c r="C42" s="278" t="e">
        <f t="shared" si="38"/>
        <v>#DIV/0!</v>
      </c>
      <c r="D42" s="278">
        <f t="shared" si="38"/>
        <v>2.3300000000000001E-2</v>
      </c>
      <c r="E42" s="278">
        <f t="shared" si="38"/>
        <v>7.6E-3</v>
      </c>
      <c r="F42" s="278">
        <f t="shared" si="38"/>
        <v>6.0000000000000001E-3</v>
      </c>
      <c r="G42" s="278">
        <f t="shared" si="38"/>
        <v>2E-3</v>
      </c>
      <c r="H42" s="278">
        <f t="shared" si="38"/>
        <v>4.0000000000000002E-4</v>
      </c>
      <c r="I42" s="278">
        <f t="shared" si="38"/>
        <v>2.9999999999999997E-4</v>
      </c>
      <c r="J42" s="278">
        <f t="shared" si="38"/>
        <v>1.3769307245805738E-2</v>
      </c>
      <c r="K42" s="278">
        <f t="shared" si="38"/>
        <v>1.0865369799691833E-2</v>
      </c>
      <c r="L42" s="278">
        <f t="shared" si="38"/>
        <v>1.4224688402806437E-2</v>
      </c>
      <c r="M42" s="278">
        <f t="shared" si="38"/>
        <v>4.6446079154738367E-3</v>
      </c>
      <c r="N42" s="278">
        <f t="shared" si="38"/>
        <v>4.729773869346734E-3</v>
      </c>
      <c r="O42" s="278">
        <f t="shared" si="38"/>
        <v>7.2143159633260628E-3</v>
      </c>
      <c r="P42" s="278">
        <f t="shared" si="38"/>
        <v>7.9755113654494583E-3</v>
      </c>
      <c r="Q42" s="278">
        <f t="shared" si="38"/>
        <v>1.2579879309778863E-2</v>
      </c>
      <c r="R42" s="278">
        <f t="shared" si="38"/>
        <v>2.2102564877685797E-2</v>
      </c>
      <c r="S42" s="278">
        <f t="shared" si="38"/>
        <v>1.7247919958829051E-2</v>
      </c>
      <c r="T42" s="278">
        <f t="shared" si="38"/>
        <v>2.1097518738870561E-2</v>
      </c>
      <c r="U42" s="278">
        <f t="shared" si="38"/>
        <v>2.4980152495044636E-2</v>
      </c>
    </row>
    <row r="43" spans="1:22" x14ac:dyDescent="0.4">
      <c r="A43" s="196" t="s">
        <v>48</v>
      </c>
      <c r="B43" s="278">
        <f t="shared" ref="B43:U43" si="39">B135/B89</f>
        <v>1.5499348879670277E-2</v>
      </c>
      <c r="C43" s="278">
        <f t="shared" si="39"/>
        <v>1.4661130934840391E-2</v>
      </c>
      <c r="D43" s="278">
        <f t="shared" si="39"/>
        <v>1.5745078903784945E-2</v>
      </c>
      <c r="E43" s="278">
        <f t="shared" si="39"/>
        <v>6.6223282918833858E-3</v>
      </c>
      <c r="F43" s="278">
        <f t="shared" si="39"/>
        <v>8.1638918061780561E-3</v>
      </c>
      <c r="G43" s="278">
        <f t="shared" si="39"/>
        <v>5.9952521788521592E-3</v>
      </c>
      <c r="H43" s="278">
        <f t="shared" si="39"/>
        <v>6.3139150861982827E-3</v>
      </c>
      <c r="I43" s="278">
        <f t="shared" si="39"/>
        <v>6.0919137518270694E-3</v>
      </c>
      <c r="J43" s="278">
        <f t="shared" si="39"/>
        <v>6.6245924912849254E-3</v>
      </c>
      <c r="K43" s="278">
        <f t="shared" si="39"/>
        <v>5.3369818157375012E-3</v>
      </c>
      <c r="L43" s="278">
        <f t="shared" si="39"/>
        <v>3.9460393335453937E-3</v>
      </c>
      <c r="M43" s="278">
        <f t="shared" si="39"/>
        <v>3.0582914073394116E-3</v>
      </c>
      <c r="N43" s="278">
        <f t="shared" si="39"/>
        <v>2.3228039664538853E-3</v>
      </c>
      <c r="O43" s="278">
        <f t="shared" si="39"/>
        <v>1.5379499749721705E-3</v>
      </c>
      <c r="P43" s="278">
        <f t="shared" si="39"/>
        <v>2.1279001065246167E-3</v>
      </c>
      <c r="Q43" s="278">
        <f t="shared" si="39"/>
        <v>3.464302739601785E-3</v>
      </c>
      <c r="R43" s="278">
        <f t="shared" si="39"/>
        <v>4.5227254581942473E-3</v>
      </c>
      <c r="S43" s="278">
        <f t="shared" si="39"/>
        <v>4.3392866568564663E-3</v>
      </c>
      <c r="T43" s="278">
        <f t="shared" si="39"/>
        <v>4.6477543193904668E-3</v>
      </c>
      <c r="U43" s="278">
        <f t="shared" si="39"/>
        <v>4.4888910066562399E-3</v>
      </c>
    </row>
    <row r="44" spans="1:22" x14ac:dyDescent="0.4">
      <c r="A44" s="196" t="s">
        <v>342</v>
      </c>
      <c r="B44" s="278" t="e">
        <f t="shared" ref="B44:U44" si="40">B136/B90</f>
        <v>#DIV/0!</v>
      </c>
      <c r="C44" s="278" t="e">
        <f t="shared" si="40"/>
        <v>#DIV/0!</v>
      </c>
      <c r="D44" s="278" t="e">
        <f t="shared" si="40"/>
        <v>#DIV/0!</v>
      </c>
      <c r="E44" s="278" t="e">
        <f t="shared" si="40"/>
        <v>#DIV/0!</v>
      </c>
      <c r="F44" s="278" t="e">
        <f t="shared" si="40"/>
        <v>#DIV/0!</v>
      </c>
      <c r="G44" s="278" t="e">
        <f t="shared" si="40"/>
        <v>#DIV/0!</v>
      </c>
      <c r="H44" s="278" t="e">
        <f t="shared" si="40"/>
        <v>#DIV/0!</v>
      </c>
      <c r="I44" s="278" t="e">
        <f t="shared" si="40"/>
        <v>#DIV/0!</v>
      </c>
      <c r="J44" s="278" t="e">
        <f t="shared" si="40"/>
        <v>#DIV/0!</v>
      </c>
      <c r="K44" s="278" t="e">
        <f t="shared" si="40"/>
        <v>#DIV/0!</v>
      </c>
      <c r="L44" s="278" t="e">
        <f t="shared" si="40"/>
        <v>#DIV/0!</v>
      </c>
      <c r="M44" s="278" t="e">
        <f t="shared" si="40"/>
        <v>#DIV/0!</v>
      </c>
      <c r="N44" s="278" t="e">
        <f t="shared" si="40"/>
        <v>#DIV/0!</v>
      </c>
      <c r="O44" s="278" t="e">
        <f t="shared" si="40"/>
        <v>#DIV/0!</v>
      </c>
      <c r="P44" s="278" t="e">
        <f t="shared" si="40"/>
        <v>#DIV/0!</v>
      </c>
      <c r="Q44" s="278" t="e">
        <f t="shared" si="40"/>
        <v>#DIV/0!</v>
      </c>
      <c r="R44" s="278" t="e">
        <f t="shared" si="40"/>
        <v>#DIV/0!</v>
      </c>
      <c r="S44" s="278" t="e">
        <f t="shared" si="40"/>
        <v>#DIV/0!</v>
      </c>
      <c r="T44" s="278" t="e">
        <f t="shared" si="40"/>
        <v>#DIV/0!</v>
      </c>
      <c r="U44" s="278" t="e">
        <f t="shared" si="40"/>
        <v>#DIV/0!</v>
      </c>
    </row>
    <row r="46" spans="1:22" x14ac:dyDescent="0.4">
      <c r="A46" t="s">
        <v>408</v>
      </c>
    </row>
    <row r="48" spans="1:22" x14ac:dyDescent="0.4">
      <c r="A48" s="198" t="s">
        <v>351</v>
      </c>
      <c r="B48" s="198" t="s">
        <v>340</v>
      </c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</row>
    <row r="49" spans="1:22" x14ac:dyDescent="0.4">
      <c r="A49" s="202" t="s">
        <v>341</v>
      </c>
      <c r="B49" s="199">
        <v>39447</v>
      </c>
      <c r="C49" s="199">
        <v>39629</v>
      </c>
      <c r="D49" s="199">
        <v>39813</v>
      </c>
      <c r="E49" s="199">
        <v>39994</v>
      </c>
      <c r="F49" s="199">
        <v>40178</v>
      </c>
      <c r="G49" s="199">
        <v>40359</v>
      </c>
      <c r="H49" s="199">
        <v>40543</v>
      </c>
      <c r="I49" s="199">
        <v>40724</v>
      </c>
      <c r="J49" s="199">
        <v>40908</v>
      </c>
      <c r="K49" s="199">
        <v>41090</v>
      </c>
      <c r="L49" s="199">
        <v>41274</v>
      </c>
      <c r="M49" s="199">
        <v>41455</v>
      </c>
      <c r="N49" s="199">
        <v>41639</v>
      </c>
      <c r="O49" s="199">
        <v>41820</v>
      </c>
      <c r="P49" s="199">
        <v>42004</v>
      </c>
      <c r="Q49" s="199">
        <v>42185</v>
      </c>
      <c r="R49" s="199">
        <v>42369</v>
      </c>
      <c r="S49" s="199">
        <v>42551</v>
      </c>
      <c r="T49" s="199">
        <v>42735</v>
      </c>
      <c r="U49" s="199">
        <v>42916</v>
      </c>
      <c r="V49" s="202" t="s">
        <v>343</v>
      </c>
    </row>
    <row r="50" spans="1:22" x14ac:dyDescent="0.4">
      <c r="A50" s="196" t="s">
        <v>390</v>
      </c>
      <c r="B50" s="197">
        <v>79112</v>
      </c>
      <c r="C50" s="197">
        <v>80366</v>
      </c>
      <c r="D50" s="197">
        <v>78072</v>
      </c>
      <c r="E50" s="197">
        <v>83010</v>
      </c>
      <c r="F50" s="197">
        <v>84590</v>
      </c>
      <c r="G50" s="197">
        <v>89498</v>
      </c>
      <c r="H50" s="197">
        <v>96769</v>
      </c>
      <c r="I50" s="197">
        <v>104735</v>
      </c>
      <c r="J50" s="197">
        <v>114382</v>
      </c>
      <c r="K50" s="197">
        <v>127537</v>
      </c>
      <c r="L50" s="197">
        <v>135744</v>
      </c>
      <c r="M50" s="197">
        <v>137126</v>
      </c>
      <c r="N50" s="197">
        <v>141603</v>
      </c>
      <c r="O50" s="197">
        <v>143231</v>
      </c>
      <c r="P50" s="197">
        <v>139117</v>
      </c>
      <c r="Q50" s="197">
        <v>142890</v>
      </c>
      <c r="R50" s="197">
        <v>140369</v>
      </c>
      <c r="S50" s="197">
        <v>130974</v>
      </c>
      <c r="T50" s="197">
        <v>124729</v>
      </c>
      <c r="U50" s="197">
        <v>0</v>
      </c>
      <c r="V50" s="197">
        <v>2173854</v>
      </c>
    </row>
    <row r="51" spans="1:22" x14ac:dyDescent="0.4">
      <c r="A51" s="196" t="s">
        <v>391</v>
      </c>
      <c r="B51" s="197">
        <v>30963</v>
      </c>
      <c r="C51" s="197">
        <v>31791</v>
      </c>
      <c r="D51" s="197">
        <v>33591</v>
      </c>
      <c r="E51" s="197">
        <v>36881</v>
      </c>
      <c r="F51" s="197">
        <v>35471</v>
      </c>
      <c r="G51" s="197">
        <v>37588</v>
      </c>
      <c r="H51" s="197">
        <v>40317</v>
      </c>
      <c r="I51" s="197">
        <v>45775</v>
      </c>
      <c r="J51" s="197">
        <v>52047</v>
      </c>
      <c r="K51" s="197">
        <v>59595</v>
      </c>
      <c r="L51" s="197">
        <v>63599</v>
      </c>
      <c r="M51" s="197">
        <v>65064</v>
      </c>
      <c r="N51" s="197">
        <v>67942</v>
      </c>
      <c r="O51" s="197">
        <v>72828</v>
      </c>
      <c r="P51" s="197">
        <v>70236</v>
      </c>
      <c r="Q51" s="197">
        <v>73226</v>
      </c>
      <c r="R51" s="197">
        <v>69875</v>
      </c>
      <c r="S51" s="197">
        <v>65799</v>
      </c>
      <c r="T51" s="197">
        <v>65051</v>
      </c>
      <c r="U51" s="197">
        <v>0</v>
      </c>
      <c r="V51" s="197">
        <v>1017639</v>
      </c>
    </row>
    <row r="52" spans="1:22" x14ac:dyDescent="0.4">
      <c r="A52" s="196" t="s">
        <v>392</v>
      </c>
      <c r="B52" s="197">
        <v>84357</v>
      </c>
      <c r="C52" s="197">
        <v>88738</v>
      </c>
      <c r="D52" s="197">
        <v>87686</v>
      </c>
      <c r="E52" s="197">
        <v>90234</v>
      </c>
      <c r="F52" s="197">
        <v>83816</v>
      </c>
      <c r="G52" s="197">
        <v>87796</v>
      </c>
      <c r="H52" s="197">
        <v>92866</v>
      </c>
      <c r="I52" s="197">
        <v>95684</v>
      </c>
      <c r="J52" s="197">
        <v>106396</v>
      </c>
      <c r="K52" s="197">
        <v>128348</v>
      </c>
      <c r="L52" s="197">
        <v>135925</v>
      </c>
      <c r="M52" s="197">
        <v>129309</v>
      </c>
      <c r="N52" s="197">
        <v>120375</v>
      </c>
      <c r="O52" s="197">
        <v>113544</v>
      </c>
      <c r="P52" s="197">
        <v>111892</v>
      </c>
      <c r="Q52" s="197">
        <v>117052</v>
      </c>
      <c r="R52" s="197">
        <v>113841</v>
      </c>
      <c r="S52" s="197">
        <v>108489</v>
      </c>
      <c r="T52" s="197">
        <v>108554</v>
      </c>
      <c r="U52" s="197">
        <v>0</v>
      </c>
      <c r="V52" s="197">
        <v>2004902</v>
      </c>
    </row>
    <row r="53" spans="1:22" x14ac:dyDescent="0.4">
      <c r="A53" s="196" t="s">
        <v>393</v>
      </c>
      <c r="B53" s="197">
        <v>121243</v>
      </c>
      <c r="C53" s="197">
        <v>128035</v>
      </c>
      <c r="D53" s="197">
        <v>124981</v>
      </c>
      <c r="E53" s="197">
        <v>133003</v>
      </c>
      <c r="F53" s="197">
        <v>133243</v>
      </c>
      <c r="G53" s="197">
        <v>136539</v>
      </c>
      <c r="H53" s="197">
        <v>141007</v>
      </c>
      <c r="I53" s="197">
        <v>151493</v>
      </c>
      <c r="J53" s="197">
        <v>174423</v>
      </c>
      <c r="K53" s="197">
        <v>194714</v>
      </c>
      <c r="L53" s="197">
        <v>214625</v>
      </c>
      <c r="M53" s="197">
        <v>221753</v>
      </c>
      <c r="N53" s="197">
        <v>237524</v>
      </c>
      <c r="O53" s="197">
        <v>258610</v>
      </c>
      <c r="P53" s="197">
        <v>256186</v>
      </c>
      <c r="Q53" s="197">
        <v>268330</v>
      </c>
      <c r="R53" s="197">
        <v>254497</v>
      </c>
      <c r="S53" s="197">
        <v>263737</v>
      </c>
      <c r="T53" s="197">
        <v>241712</v>
      </c>
      <c r="U53" s="197">
        <v>0</v>
      </c>
      <c r="V53" s="197">
        <v>3655655</v>
      </c>
    </row>
    <row r="54" spans="1:22" x14ac:dyDescent="0.4">
      <c r="A54" s="196" t="s">
        <v>394</v>
      </c>
      <c r="B54" s="197">
        <v>95709</v>
      </c>
      <c r="C54" s="197">
        <v>104566</v>
      </c>
      <c r="D54" s="197">
        <v>102747</v>
      </c>
      <c r="E54" s="197">
        <v>105235</v>
      </c>
      <c r="F54" s="197">
        <v>106198</v>
      </c>
      <c r="G54" s="197">
        <v>120871</v>
      </c>
      <c r="H54" s="197">
        <v>134355</v>
      </c>
      <c r="I54" s="197">
        <v>155677</v>
      </c>
      <c r="J54" s="197">
        <v>180605</v>
      </c>
      <c r="K54" s="197">
        <v>190490</v>
      </c>
      <c r="L54" s="197">
        <v>212086</v>
      </c>
      <c r="M54" s="197">
        <v>218812</v>
      </c>
      <c r="N54" s="197">
        <v>232245</v>
      </c>
      <c r="O54" s="197">
        <v>250340</v>
      </c>
      <c r="P54" s="197">
        <v>238857</v>
      </c>
      <c r="Q54" s="197">
        <v>249927</v>
      </c>
      <c r="R54" s="197">
        <v>235873</v>
      </c>
      <c r="S54" s="197">
        <v>227892</v>
      </c>
      <c r="T54" s="197">
        <v>212649</v>
      </c>
      <c r="U54" s="197">
        <v>0</v>
      </c>
      <c r="V54" s="197">
        <v>3375134</v>
      </c>
    </row>
    <row r="55" spans="1:22" x14ac:dyDescent="0.4">
      <c r="A55" s="196" t="s">
        <v>395</v>
      </c>
      <c r="B55" s="197">
        <v>43181</v>
      </c>
      <c r="C55" s="197">
        <v>40111</v>
      </c>
      <c r="D55" s="197">
        <v>40831</v>
      </c>
      <c r="E55" s="197">
        <v>47439</v>
      </c>
      <c r="F55" s="197">
        <v>41067</v>
      </c>
      <c r="G55" s="197">
        <v>43331</v>
      </c>
      <c r="H55" s="197">
        <v>51334</v>
      </c>
      <c r="I55" s="197">
        <v>46120</v>
      </c>
      <c r="J55" s="197">
        <v>56920</v>
      </c>
      <c r="K55" s="197">
        <v>71911</v>
      </c>
      <c r="L55" s="197">
        <v>94558</v>
      </c>
      <c r="M55" s="197">
        <v>113389</v>
      </c>
      <c r="N55" s="197">
        <v>99701</v>
      </c>
      <c r="O55" s="197">
        <v>101310</v>
      </c>
      <c r="P55" s="197">
        <v>121013</v>
      </c>
      <c r="Q55" s="197">
        <v>132682</v>
      </c>
      <c r="R55" s="197">
        <v>97733</v>
      </c>
      <c r="S55" s="197">
        <v>117448</v>
      </c>
      <c r="T55" s="197">
        <v>118588</v>
      </c>
      <c r="U55" s="197">
        <v>0</v>
      </c>
      <c r="V55" s="197">
        <v>1478667</v>
      </c>
    </row>
    <row r="56" spans="1:22" x14ac:dyDescent="0.4">
      <c r="A56" s="196" t="s">
        <v>396</v>
      </c>
      <c r="B56" s="197">
        <v>42496</v>
      </c>
      <c r="C56" s="197">
        <v>48068</v>
      </c>
      <c r="D56" s="197">
        <v>46888</v>
      </c>
      <c r="E56" s="197">
        <v>45754</v>
      </c>
      <c r="F56" s="197">
        <v>44522</v>
      </c>
      <c r="G56" s="197">
        <v>47037</v>
      </c>
      <c r="H56" s="197">
        <v>49557</v>
      </c>
      <c r="I56" s="197">
        <v>57118</v>
      </c>
      <c r="J56" s="197">
        <v>63189</v>
      </c>
      <c r="K56" s="197">
        <v>71191</v>
      </c>
      <c r="L56" s="197">
        <v>72752</v>
      </c>
      <c r="M56" s="197">
        <v>81724</v>
      </c>
      <c r="N56" s="197">
        <v>88098</v>
      </c>
      <c r="O56" s="197">
        <v>99115</v>
      </c>
      <c r="P56" s="197">
        <v>98443</v>
      </c>
      <c r="Q56" s="197">
        <v>101304</v>
      </c>
      <c r="R56" s="197">
        <v>91944</v>
      </c>
      <c r="S56" s="197">
        <v>93937</v>
      </c>
      <c r="T56" s="197">
        <v>92572</v>
      </c>
      <c r="U56" s="197">
        <v>0</v>
      </c>
      <c r="V56" s="197">
        <v>1335709</v>
      </c>
    </row>
    <row r="57" spans="1:22" x14ac:dyDescent="0.4">
      <c r="A57" s="196" t="s">
        <v>397</v>
      </c>
      <c r="B57" s="197">
        <v>77808</v>
      </c>
      <c r="C57" s="197">
        <v>82350</v>
      </c>
      <c r="D57" s="197">
        <v>79876</v>
      </c>
      <c r="E57" s="197">
        <v>87177</v>
      </c>
      <c r="F57" s="197">
        <v>95682</v>
      </c>
      <c r="G57" s="197">
        <v>105016</v>
      </c>
      <c r="H57" s="197">
        <v>114635</v>
      </c>
      <c r="I57" s="197">
        <v>129818</v>
      </c>
      <c r="J57" s="197">
        <v>143597</v>
      </c>
      <c r="K57" s="197">
        <v>164067</v>
      </c>
      <c r="L57" s="197">
        <v>173477</v>
      </c>
      <c r="M57" s="197">
        <v>172720</v>
      </c>
      <c r="N57" s="197">
        <v>180786</v>
      </c>
      <c r="O57" s="197">
        <v>183699</v>
      </c>
      <c r="P57" s="197">
        <v>175163</v>
      </c>
      <c r="Q57" s="197">
        <v>181525</v>
      </c>
      <c r="R57" s="197">
        <v>171065</v>
      </c>
      <c r="S57" s="197">
        <v>164737</v>
      </c>
      <c r="T57" s="197">
        <v>154493</v>
      </c>
      <c r="U57" s="197">
        <v>0</v>
      </c>
      <c r="V57" s="197">
        <v>2637691</v>
      </c>
    </row>
    <row r="58" spans="1:22" x14ac:dyDescent="0.4">
      <c r="A58" s="196" t="s">
        <v>398</v>
      </c>
      <c r="B58" s="197">
        <v>127491</v>
      </c>
      <c r="C58" s="197">
        <v>127000</v>
      </c>
      <c r="D58" s="197">
        <v>122383</v>
      </c>
      <c r="E58" s="197">
        <v>130319</v>
      </c>
      <c r="F58" s="197">
        <v>130418</v>
      </c>
      <c r="G58" s="197">
        <v>141404</v>
      </c>
      <c r="H58" s="197">
        <v>150224</v>
      </c>
      <c r="I58" s="197">
        <v>170811</v>
      </c>
      <c r="J58" s="197">
        <v>188167</v>
      </c>
      <c r="K58" s="197">
        <v>206884</v>
      </c>
      <c r="L58" s="197">
        <v>234339</v>
      </c>
      <c r="M58" s="197">
        <v>248837</v>
      </c>
      <c r="N58" s="197">
        <v>262053</v>
      </c>
      <c r="O58" s="197">
        <v>286782</v>
      </c>
      <c r="P58" s="197">
        <v>270089</v>
      </c>
      <c r="Q58" s="197">
        <v>280222</v>
      </c>
      <c r="R58" s="197">
        <v>268917</v>
      </c>
      <c r="S58" s="197">
        <v>259557</v>
      </c>
      <c r="T58" s="197">
        <v>242354</v>
      </c>
      <c r="U58" s="197">
        <v>0</v>
      </c>
      <c r="V58" s="197">
        <v>3848251</v>
      </c>
    </row>
    <row r="59" spans="1:22" x14ac:dyDescent="0.4">
      <c r="A59" s="196" t="s">
        <v>399</v>
      </c>
      <c r="B59" s="197">
        <v>35761</v>
      </c>
      <c r="C59" s="197">
        <v>39745</v>
      </c>
      <c r="D59" s="197">
        <v>41709</v>
      </c>
      <c r="E59" s="197">
        <v>42243</v>
      </c>
      <c r="F59" s="197">
        <v>38226</v>
      </c>
      <c r="G59" s="197">
        <v>39414</v>
      </c>
      <c r="H59" s="197">
        <v>69577</v>
      </c>
      <c r="I59" s="197">
        <v>39576</v>
      </c>
      <c r="J59" s="197">
        <v>41687</v>
      </c>
      <c r="K59" s="197">
        <v>49604</v>
      </c>
      <c r="L59" s="197">
        <v>55161</v>
      </c>
      <c r="M59" s="197">
        <v>55564</v>
      </c>
      <c r="N59" s="197">
        <v>58267</v>
      </c>
      <c r="O59" s="197">
        <v>62355</v>
      </c>
      <c r="P59" s="197">
        <v>51951</v>
      </c>
      <c r="Q59" s="197">
        <v>62874</v>
      </c>
      <c r="R59" s="197">
        <v>52127</v>
      </c>
      <c r="S59" s="197">
        <v>49032</v>
      </c>
      <c r="T59" s="197">
        <v>53706</v>
      </c>
      <c r="U59" s="197">
        <v>0</v>
      </c>
      <c r="V59" s="197">
        <v>938579</v>
      </c>
    </row>
    <row r="60" spans="1:22" x14ac:dyDescent="0.4">
      <c r="A60" s="196" t="s">
        <v>33</v>
      </c>
      <c r="B60" s="197">
        <v>89624</v>
      </c>
      <c r="C60" s="197">
        <v>100511.07</v>
      </c>
      <c r="D60" s="197">
        <v>132566.54200000002</v>
      </c>
      <c r="E60" s="197">
        <v>152431.913</v>
      </c>
      <c r="F60" s="197">
        <v>362178.82</v>
      </c>
      <c r="G60" s="197">
        <v>412444.38399999996</v>
      </c>
      <c r="H60" s="197">
        <v>471011.75099999999</v>
      </c>
      <c r="I60" s="197">
        <v>546113.86800000002</v>
      </c>
      <c r="J60" s="197">
        <v>624332.44200000004</v>
      </c>
      <c r="K60" s="197">
        <v>747276.24699999997</v>
      </c>
      <c r="L60" s="197">
        <v>890392</v>
      </c>
      <c r="M60" s="197">
        <v>848388</v>
      </c>
      <c r="N60" s="197">
        <v>978647</v>
      </c>
      <c r="O60" s="197">
        <v>1035338</v>
      </c>
      <c r="P60" s="197">
        <v>1095973</v>
      </c>
      <c r="Q60" s="197">
        <v>1109024</v>
      </c>
      <c r="R60" s="197">
        <v>1120462</v>
      </c>
      <c r="S60" s="197">
        <v>1102751</v>
      </c>
      <c r="T60" s="197">
        <v>1078867</v>
      </c>
      <c r="U60" s="197">
        <v>1108739</v>
      </c>
      <c r="V60" s="197">
        <v>14007072.037</v>
      </c>
    </row>
    <row r="61" spans="1:22" x14ac:dyDescent="0.4">
      <c r="A61" s="196" t="s">
        <v>400</v>
      </c>
      <c r="B61" s="197">
        <v>7546873</v>
      </c>
      <c r="C61" s="197">
        <v>8197628.5360000003</v>
      </c>
      <c r="D61" s="197">
        <v>9873917.4649999999</v>
      </c>
      <c r="E61" s="197">
        <v>12067289.505999999</v>
      </c>
      <c r="F61" s="197">
        <v>15744676.624</v>
      </c>
      <c r="G61" s="197">
        <v>17648764.123999998</v>
      </c>
      <c r="H61" s="197">
        <v>18796853.436000001</v>
      </c>
      <c r="I61" s="197">
        <v>20210360.471000001</v>
      </c>
      <c r="J61" s="197">
        <v>22036331.861000001</v>
      </c>
      <c r="K61" s="197">
        <v>23682962.400000002</v>
      </c>
      <c r="L61" s="197">
        <v>26926521</v>
      </c>
      <c r="M61" s="197">
        <v>27146788</v>
      </c>
      <c r="N61" s="197">
        <v>31472608</v>
      </c>
      <c r="O61" s="197">
        <v>33766274.549999997</v>
      </c>
      <c r="P61" s="197">
        <v>34950304.060000002</v>
      </c>
      <c r="Q61" s="197">
        <v>37382207.189999998</v>
      </c>
      <c r="R61" s="197">
        <v>38670970.490000002</v>
      </c>
      <c r="S61" s="197">
        <v>41272561.270000003</v>
      </c>
      <c r="T61" s="197">
        <v>43038907.149999999</v>
      </c>
      <c r="U61" s="197">
        <v>46770057.289999999</v>
      </c>
      <c r="V61" s="197">
        <v>497807178.42299998</v>
      </c>
    </row>
    <row r="62" spans="1:22" x14ac:dyDescent="0.4">
      <c r="A62" s="196" t="s">
        <v>4</v>
      </c>
      <c r="B62" s="197">
        <v>856339</v>
      </c>
      <c r="C62" s="197">
        <v>948835</v>
      </c>
      <c r="D62" s="197">
        <v>1145121.4649999999</v>
      </c>
      <c r="E62" s="197">
        <v>1239292.335</v>
      </c>
      <c r="F62" s="197">
        <v>1654988.4949999999</v>
      </c>
      <c r="G62" s="197">
        <v>1637019.4040000001</v>
      </c>
      <c r="H62" s="197">
        <v>1702933.3230000001</v>
      </c>
      <c r="I62" s="197">
        <v>1795207.879</v>
      </c>
      <c r="J62" s="197">
        <v>1868954.298</v>
      </c>
      <c r="K62" s="197">
        <v>1922786.26</v>
      </c>
      <c r="L62" s="197">
        <v>1918175</v>
      </c>
      <c r="M62" s="197">
        <v>1862131</v>
      </c>
      <c r="N62" s="197">
        <v>1915221</v>
      </c>
      <c r="O62" s="197">
        <v>2052821</v>
      </c>
      <c r="P62" s="197">
        <v>2127979</v>
      </c>
      <c r="Q62" s="197">
        <v>2268938</v>
      </c>
      <c r="R62" s="197">
        <v>2372463.62</v>
      </c>
      <c r="S62" s="197">
        <v>2457941.2800000003</v>
      </c>
      <c r="T62" s="197">
        <v>2574875.13</v>
      </c>
      <c r="U62" s="197">
        <v>2882705.29</v>
      </c>
      <c r="V62" s="197">
        <v>37204727.778999999</v>
      </c>
    </row>
    <row r="63" spans="1:22" x14ac:dyDescent="0.4">
      <c r="A63" s="196" t="s">
        <v>8</v>
      </c>
      <c r="B63" s="197">
        <v>736357</v>
      </c>
      <c r="C63" s="197">
        <v>801652.83700000006</v>
      </c>
      <c r="D63" s="197">
        <v>901534.32299999997</v>
      </c>
      <c r="E63" s="197">
        <v>1009550.0480000001</v>
      </c>
      <c r="F63" s="197">
        <v>1514572.8829999999</v>
      </c>
      <c r="G63" s="197">
        <v>1795712.3380000002</v>
      </c>
      <c r="H63" s="197">
        <v>1867837.7169999999</v>
      </c>
      <c r="I63" s="197">
        <v>1931852.868</v>
      </c>
      <c r="J63" s="197">
        <v>1997528.6949999998</v>
      </c>
      <c r="K63" s="197">
        <v>1975276.1730000002</v>
      </c>
      <c r="L63" s="197">
        <v>2151520</v>
      </c>
      <c r="M63" s="197">
        <v>2098444</v>
      </c>
      <c r="N63" s="197">
        <v>2469342.12</v>
      </c>
      <c r="O63" s="197">
        <v>2703459.49</v>
      </c>
      <c r="P63" s="197">
        <v>2870961.87</v>
      </c>
      <c r="Q63" s="197">
        <v>3078878.5</v>
      </c>
      <c r="R63" s="197">
        <v>3001195.81</v>
      </c>
      <c r="S63" s="197">
        <v>2986082.89</v>
      </c>
      <c r="T63" s="197">
        <v>2814372.4699999997</v>
      </c>
      <c r="U63" s="197">
        <v>3093853.21</v>
      </c>
      <c r="V63" s="197">
        <v>41799985.241999999</v>
      </c>
    </row>
    <row r="64" spans="1:22" x14ac:dyDescent="0.4">
      <c r="A64" s="196" t="s">
        <v>58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 x14ac:dyDescent="0.4">
      <c r="A65" s="196" t="s">
        <v>65</v>
      </c>
      <c r="B65" s="197">
        <v>898831</v>
      </c>
      <c r="C65" s="197">
        <v>962647</v>
      </c>
      <c r="D65" s="197">
        <v>1277630.9990000001</v>
      </c>
      <c r="E65" s="197">
        <v>1487047.2119999998</v>
      </c>
      <c r="F65" s="197">
        <v>1797097.5959999999</v>
      </c>
      <c r="G65" s="197">
        <v>2083449.1140000001</v>
      </c>
      <c r="H65" s="197">
        <v>2307674.557</v>
      </c>
      <c r="I65" s="197">
        <v>2570697.0190000003</v>
      </c>
      <c r="J65" s="197">
        <v>2771063.8969999999</v>
      </c>
      <c r="K65" s="197">
        <v>2974427.8509999998</v>
      </c>
      <c r="L65" s="197">
        <v>4140441</v>
      </c>
      <c r="M65" s="197">
        <v>4028911</v>
      </c>
      <c r="N65" s="197">
        <v>5335136</v>
      </c>
      <c r="O65" s="197">
        <v>5732652</v>
      </c>
      <c r="P65" s="197">
        <v>6204266</v>
      </c>
      <c r="Q65" s="197">
        <v>6786152</v>
      </c>
      <c r="R65" s="197">
        <v>7486911</v>
      </c>
      <c r="S65" s="197">
        <v>8431279</v>
      </c>
      <c r="T65" s="197">
        <v>9704677</v>
      </c>
      <c r="U65" s="197">
        <v>10928946</v>
      </c>
      <c r="V65" s="197">
        <v>87909937.245000005</v>
      </c>
    </row>
    <row r="66" spans="1:22" x14ac:dyDescent="0.4">
      <c r="A66" s="196" t="s">
        <v>67</v>
      </c>
      <c r="B66" s="197">
        <v>8131</v>
      </c>
      <c r="C66" s="197">
        <v>10291</v>
      </c>
      <c r="D66" s="197">
        <v>29904.92</v>
      </c>
      <c r="E66" s="197">
        <v>64706.983999999997</v>
      </c>
      <c r="F66" s="197">
        <v>72462.562000000005</v>
      </c>
      <c r="G66" s="197">
        <v>81434.47</v>
      </c>
      <c r="H66" s="197">
        <v>80580.035999999993</v>
      </c>
      <c r="I66" s="197">
        <v>64710.588000000003</v>
      </c>
      <c r="J66" s="197">
        <v>45468.487999999998</v>
      </c>
      <c r="K66" s="197">
        <v>38565.535000000003</v>
      </c>
      <c r="L66" s="197">
        <v>68933</v>
      </c>
      <c r="M66" s="197">
        <v>38387</v>
      </c>
      <c r="N66" s="197">
        <v>74303</v>
      </c>
      <c r="O66" s="197">
        <v>73333</v>
      </c>
      <c r="P66" s="197">
        <v>79006</v>
      </c>
      <c r="Q66" s="197">
        <v>69763</v>
      </c>
      <c r="R66" s="197">
        <v>80781</v>
      </c>
      <c r="S66" s="197">
        <v>73465</v>
      </c>
      <c r="T66" s="197">
        <v>64076</v>
      </c>
      <c r="U66" s="197">
        <v>55515</v>
      </c>
      <c r="V66" s="197">
        <v>1173817.5830000001</v>
      </c>
    </row>
    <row r="67" spans="1:22" x14ac:dyDescent="0.4">
      <c r="A67" s="196" t="s">
        <v>401</v>
      </c>
      <c r="B67" s="197">
        <v>445865</v>
      </c>
      <c r="C67" s="197">
        <v>497614</v>
      </c>
      <c r="D67" s="197">
        <v>518440</v>
      </c>
      <c r="E67" s="197">
        <v>621864</v>
      </c>
      <c r="F67" s="197">
        <v>701396</v>
      </c>
      <c r="G67" s="197">
        <v>813021</v>
      </c>
      <c r="H67" s="197">
        <v>870515</v>
      </c>
      <c r="I67" s="197">
        <v>953383</v>
      </c>
      <c r="J67" s="197">
        <v>994041</v>
      </c>
      <c r="K67" s="197">
        <v>1091963</v>
      </c>
      <c r="L67" s="197">
        <v>1152837</v>
      </c>
      <c r="M67" s="197">
        <v>1278770</v>
      </c>
      <c r="N67" s="197">
        <v>1325810</v>
      </c>
      <c r="O67" s="197">
        <v>1480693</v>
      </c>
      <c r="P67" s="197">
        <v>1467585</v>
      </c>
      <c r="Q67" s="197">
        <v>1465069</v>
      </c>
      <c r="R67" s="197">
        <v>1507770</v>
      </c>
      <c r="S67" s="197">
        <v>1490792</v>
      </c>
      <c r="T67" s="197">
        <v>1566570</v>
      </c>
      <c r="U67" s="197">
        <v>1684099</v>
      </c>
      <c r="V67" s="197">
        <v>21928097</v>
      </c>
    </row>
    <row r="68" spans="1:22" x14ac:dyDescent="0.4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 x14ac:dyDescent="0.4">
      <c r="A69" s="196" t="s">
        <v>1</v>
      </c>
      <c r="B69" s="197">
        <v>226826</v>
      </c>
      <c r="C69" s="197">
        <v>246989.204</v>
      </c>
      <c r="D69" s="197">
        <v>287745.91000000003</v>
      </c>
      <c r="E69" s="197">
        <v>335909.989</v>
      </c>
      <c r="F69" s="197">
        <v>422910.12199999997</v>
      </c>
      <c r="G69" s="197">
        <v>516380.375</v>
      </c>
      <c r="H69" s="197">
        <v>567540.52799999993</v>
      </c>
      <c r="I69" s="197">
        <v>646862.34100000001</v>
      </c>
      <c r="J69" s="197">
        <v>731876.43400000001</v>
      </c>
      <c r="K69" s="197">
        <v>832029.03899999999</v>
      </c>
      <c r="L69" s="197">
        <v>937915</v>
      </c>
      <c r="M69" s="197">
        <v>962186</v>
      </c>
      <c r="N69" s="197">
        <v>1172128.1499999999</v>
      </c>
      <c r="O69" s="197">
        <v>1294751.8599999999</v>
      </c>
      <c r="P69" s="197">
        <v>1296018.81</v>
      </c>
      <c r="Q69" s="197">
        <v>1387673.56</v>
      </c>
      <c r="R69" s="197">
        <v>1347417.75</v>
      </c>
      <c r="S69" s="197">
        <v>1399194.74</v>
      </c>
      <c r="T69" s="197">
        <v>1334431.03</v>
      </c>
      <c r="U69" s="197">
        <v>1424702.26</v>
      </c>
      <c r="V69" s="197">
        <v>17371489.102000002</v>
      </c>
    </row>
    <row r="70" spans="1:22" x14ac:dyDescent="0.4">
      <c r="A70" s="196" t="s">
        <v>0</v>
      </c>
      <c r="B70" s="197">
        <v>1089089</v>
      </c>
      <c r="C70" s="197">
        <v>1184521.67</v>
      </c>
      <c r="D70" s="197">
        <v>1366924.449</v>
      </c>
      <c r="E70" s="197">
        <v>1587226.27</v>
      </c>
      <c r="F70" s="197">
        <v>1970668.3769999999</v>
      </c>
      <c r="G70" s="197">
        <v>2216811.1490000002</v>
      </c>
      <c r="H70" s="197">
        <v>2440237.003</v>
      </c>
      <c r="I70" s="197">
        <v>2586023.5</v>
      </c>
      <c r="J70" s="197">
        <v>2763079.7940000002</v>
      </c>
      <c r="K70" s="197">
        <v>2899683.827</v>
      </c>
      <c r="L70" s="197">
        <v>3102417</v>
      </c>
      <c r="M70" s="197">
        <v>3181174</v>
      </c>
      <c r="N70" s="197">
        <v>3373175.88</v>
      </c>
      <c r="O70" s="197">
        <v>3589076.28</v>
      </c>
      <c r="P70" s="197">
        <v>3772103.4</v>
      </c>
      <c r="Q70" s="197">
        <v>4027197.73</v>
      </c>
      <c r="R70" s="197">
        <v>4153889.39</v>
      </c>
      <c r="S70" s="197">
        <v>4388940.33</v>
      </c>
      <c r="T70" s="197">
        <v>4532206.04</v>
      </c>
      <c r="U70" s="197">
        <v>4857618.9800000004</v>
      </c>
      <c r="V70" s="197">
        <v>59082064.068999991</v>
      </c>
    </row>
    <row r="71" spans="1:22" x14ac:dyDescent="0.4">
      <c r="A71" s="196" t="s">
        <v>55</v>
      </c>
      <c r="B71" s="197">
        <v>78153</v>
      </c>
      <c r="C71" s="197">
        <v>79580</v>
      </c>
      <c r="D71" s="197">
        <v>91926.016999999993</v>
      </c>
      <c r="E71" s="197">
        <v>110591.538</v>
      </c>
      <c r="F71" s="197">
        <v>111513.14600000001</v>
      </c>
      <c r="G71" s="197">
        <v>121919.69399999999</v>
      </c>
      <c r="H71" s="197">
        <v>120121.14</v>
      </c>
      <c r="I71" s="197">
        <v>122535.66500000001</v>
      </c>
      <c r="J71" s="197">
        <v>104506.174</v>
      </c>
      <c r="K71" s="197">
        <v>100955.196</v>
      </c>
      <c r="L71" s="197">
        <v>82980</v>
      </c>
      <c r="M71" s="197">
        <v>88541</v>
      </c>
      <c r="N71" s="197">
        <v>111787.95</v>
      </c>
      <c r="O71" s="197">
        <v>117033.95</v>
      </c>
      <c r="P71" s="197">
        <v>118216.79000000001</v>
      </c>
      <c r="Q71" s="197">
        <v>125283.59</v>
      </c>
      <c r="R71" s="197">
        <v>91240</v>
      </c>
      <c r="S71" s="197">
        <v>87779</v>
      </c>
      <c r="T71" s="197">
        <v>84799</v>
      </c>
      <c r="U71" s="197">
        <v>83079</v>
      </c>
      <c r="V71" s="197">
        <v>2032541.85</v>
      </c>
    </row>
    <row r="72" spans="1:22" x14ac:dyDescent="0.4">
      <c r="A72" s="196" t="s">
        <v>41</v>
      </c>
      <c r="B72" s="197">
        <v>34061</v>
      </c>
      <c r="C72" s="197">
        <v>39344</v>
      </c>
      <c r="D72" s="197">
        <v>43959.557000000001</v>
      </c>
      <c r="E72" s="197">
        <v>55342.697999999997</v>
      </c>
      <c r="F72" s="197">
        <v>80499.994000000006</v>
      </c>
      <c r="G72" s="197">
        <v>91546.251000000004</v>
      </c>
      <c r="H72" s="197">
        <v>90223</v>
      </c>
      <c r="I72" s="197">
        <v>107303</v>
      </c>
      <c r="J72" s="197">
        <v>112742</v>
      </c>
      <c r="K72" s="197">
        <v>116286</v>
      </c>
      <c r="L72" s="197">
        <v>20481</v>
      </c>
      <c r="M72" s="197">
        <v>1243</v>
      </c>
      <c r="N72" s="197">
        <v>31738</v>
      </c>
      <c r="O72" s="197">
        <v>38177</v>
      </c>
      <c r="P72" s="197">
        <v>93333</v>
      </c>
      <c r="Q72" s="197">
        <v>137222</v>
      </c>
      <c r="R72" s="197">
        <v>200690</v>
      </c>
      <c r="S72" s="197">
        <v>252411</v>
      </c>
      <c r="T72" s="197">
        <v>362913</v>
      </c>
      <c r="U72" s="197">
        <v>322378</v>
      </c>
      <c r="V72" s="197">
        <v>2231893.5</v>
      </c>
    </row>
    <row r="73" spans="1:22" x14ac:dyDescent="0.4">
      <c r="A73" s="196" t="s">
        <v>56</v>
      </c>
      <c r="B73" s="197"/>
      <c r="C73" s="197"/>
      <c r="D73" s="197">
        <v>47781.458999999995</v>
      </c>
      <c r="E73" s="197">
        <v>77525.824000000008</v>
      </c>
      <c r="F73" s="197">
        <v>66501.342999999993</v>
      </c>
      <c r="G73" s="197">
        <v>93203.343999999997</v>
      </c>
      <c r="H73" s="197">
        <v>74386.633000000002</v>
      </c>
      <c r="I73" s="197">
        <v>77382.914000000004</v>
      </c>
      <c r="J73" s="197">
        <v>83599.873000000007</v>
      </c>
      <c r="K73" s="197">
        <v>82498.066000000006</v>
      </c>
      <c r="L73" s="197">
        <v>92940</v>
      </c>
      <c r="M73" s="197">
        <v>104407</v>
      </c>
      <c r="N73" s="197">
        <v>11276</v>
      </c>
      <c r="O73" s="197">
        <v>12577</v>
      </c>
      <c r="P73" s="197">
        <v>11296</v>
      </c>
      <c r="Q73" s="197">
        <v>13217</v>
      </c>
      <c r="R73" s="197">
        <v>13298</v>
      </c>
      <c r="S73" s="197">
        <v>11834</v>
      </c>
      <c r="T73" s="197">
        <v>11848</v>
      </c>
      <c r="U73" s="197">
        <v>14686</v>
      </c>
      <c r="V73" s="197">
        <v>900258.45600000001</v>
      </c>
    </row>
    <row r="74" spans="1:22" x14ac:dyDescent="0.4">
      <c r="A74" s="196" t="s">
        <v>34</v>
      </c>
      <c r="B74" s="197">
        <v>99711</v>
      </c>
      <c r="C74" s="197">
        <v>102007</v>
      </c>
      <c r="D74" s="197">
        <v>109075.46300000002</v>
      </c>
      <c r="E74" s="197">
        <v>123314.30599999997</v>
      </c>
      <c r="F74" s="197">
        <v>125732.29800000001</v>
      </c>
      <c r="G74" s="197">
        <v>129735.77900000002</v>
      </c>
      <c r="H74" s="197">
        <v>124304.35799999998</v>
      </c>
      <c r="I74" s="197">
        <v>127815.40399999998</v>
      </c>
      <c r="J74" s="197">
        <v>137334.90700000001</v>
      </c>
      <c r="K74" s="197">
        <v>147292.07499999998</v>
      </c>
      <c r="L74" s="197">
        <v>159719</v>
      </c>
      <c r="M74" s="197">
        <v>169736</v>
      </c>
      <c r="N74" s="197">
        <v>185724</v>
      </c>
      <c r="O74" s="197">
        <v>202792</v>
      </c>
      <c r="P74" s="197">
        <v>213466</v>
      </c>
      <c r="Q74" s="197">
        <v>236876</v>
      </c>
      <c r="R74" s="197">
        <v>248010</v>
      </c>
      <c r="S74" s="197">
        <v>309835</v>
      </c>
      <c r="T74" s="197">
        <v>344849</v>
      </c>
      <c r="U74" s="197">
        <v>356094</v>
      </c>
      <c r="V74" s="197">
        <v>3653423.59</v>
      </c>
    </row>
    <row r="75" spans="1:22" x14ac:dyDescent="0.4">
      <c r="A75" s="196" t="s">
        <v>345</v>
      </c>
      <c r="B75" s="197">
        <v>7833</v>
      </c>
      <c r="C75" s="197">
        <v>9127.5969999999998</v>
      </c>
      <c r="D75" s="197">
        <v>11786.383</v>
      </c>
      <c r="E75" s="197">
        <v>11094.888000000001</v>
      </c>
      <c r="F75" s="197">
        <v>8000.99</v>
      </c>
      <c r="G75" s="197">
        <v>9236.4689999999991</v>
      </c>
      <c r="H75" s="197">
        <v>12574.11</v>
      </c>
      <c r="I75" s="197">
        <v>11987.457</v>
      </c>
      <c r="J75" s="197">
        <v>14643.938</v>
      </c>
      <c r="K75" s="197">
        <v>15489.687</v>
      </c>
      <c r="L75" s="197">
        <v>13472</v>
      </c>
      <c r="M75" s="197">
        <v>9686</v>
      </c>
      <c r="N75" s="197">
        <v>9371</v>
      </c>
      <c r="O75" s="197">
        <v>8186</v>
      </c>
      <c r="P75" s="197">
        <v>8874</v>
      </c>
      <c r="Q75" s="197">
        <v>13895</v>
      </c>
      <c r="R75" s="197">
        <v>16472</v>
      </c>
      <c r="S75" s="197">
        <v>25440</v>
      </c>
      <c r="T75" s="197">
        <v>36671</v>
      </c>
      <c r="U75" s="197">
        <v>34732</v>
      </c>
      <c r="V75" s="197">
        <v>288573.51899999997</v>
      </c>
    </row>
    <row r="76" spans="1:22" x14ac:dyDescent="0.4">
      <c r="A76" s="196" t="s">
        <v>6</v>
      </c>
      <c r="B76" s="197">
        <v>507</v>
      </c>
      <c r="C76" s="197">
        <v>637.29300000000001</v>
      </c>
      <c r="D76" s="197">
        <v>4279.42</v>
      </c>
      <c r="E76" s="197">
        <v>6065.7889999999998</v>
      </c>
      <c r="F76" s="197">
        <v>5442.8519999999999</v>
      </c>
      <c r="G76" s="197">
        <v>6581.2629999999999</v>
      </c>
      <c r="H76" s="197">
        <v>9000.1270000000004</v>
      </c>
      <c r="I76" s="197">
        <v>10710.736000000001</v>
      </c>
      <c r="J76" s="197">
        <v>12987.395</v>
      </c>
      <c r="K76" s="197">
        <v>15155.333000000001</v>
      </c>
      <c r="L76" s="197">
        <v>23773</v>
      </c>
      <c r="M76" s="197">
        <v>18321</v>
      </c>
      <c r="N76" s="197">
        <v>64231.44</v>
      </c>
      <c r="O76" s="197">
        <v>76568.040000000008</v>
      </c>
      <c r="P76" s="197">
        <v>91652.760000000009</v>
      </c>
      <c r="Q76" s="197">
        <v>129119.09</v>
      </c>
      <c r="R76" s="197">
        <v>124745.04</v>
      </c>
      <c r="S76" s="197">
        <v>150914.81</v>
      </c>
      <c r="T76" s="197">
        <v>167734.75</v>
      </c>
      <c r="U76" s="197">
        <v>163336.47</v>
      </c>
      <c r="V76" s="197">
        <v>1081763.608</v>
      </c>
    </row>
    <row r="77" spans="1:22" x14ac:dyDescent="0.4">
      <c r="A77" s="196" t="s">
        <v>2</v>
      </c>
      <c r="B77" s="197">
        <v>394343</v>
      </c>
      <c r="C77" s="197">
        <v>442050</v>
      </c>
      <c r="D77" s="197">
        <v>495412.76400000002</v>
      </c>
      <c r="E77" s="197">
        <v>614933.13</v>
      </c>
      <c r="F77" s="197">
        <v>932238.21799999999</v>
      </c>
      <c r="G77" s="197">
        <v>1160167.872</v>
      </c>
      <c r="H77" s="197">
        <v>1310910.341</v>
      </c>
      <c r="I77" s="197">
        <v>1575801.2860000001</v>
      </c>
      <c r="J77" s="197">
        <v>1883133.923</v>
      </c>
      <c r="K77" s="197">
        <v>2144481.7050000001</v>
      </c>
      <c r="L77" s="197">
        <v>2628106</v>
      </c>
      <c r="M77" s="197">
        <v>2793785</v>
      </c>
      <c r="N77" s="197">
        <v>3260420.37</v>
      </c>
      <c r="O77" s="197">
        <v>3522578.71</v>
      </c>
      <c r="P77" s="197">
        <v>3404091.25</v>
      </c>
      <c r="Q77" s="197">
        <v>3446696.9699999997</v>
      </c>
      <c r="R77" s="197">
        <v>3356513.62</v>
      </c>
      <c r="S77" s="197">
        <v>3341019.61</v>
      </c>
      <c r="T77" s="197">
        <v>3241274.11</v>
      </c>
      <c r="U77" s="197">
        <v>3283643.66</v>
      </c>
      <c r="V77" s="197">
        <v>43231601.539000005</v>
      </c>
    </row>
    <row r="78" spans="1:22" x14ac:dyDescent="0.4">
      <c r="A78" s="196" t="s">
        <v>68</v>
      </c>
      <c r="B78" s="197">
        <v>155102</v>
      </c>
      <c r="C78" s="197">
        <v>172237</v>
      </c>
      <c r="D78" s="197">
        <v>316456.60700000002</v>
      </c>
      <c r="E78" s="197">
        <v>511960.30200000003</v>
      </c>
      <c r="F78" s="197">
        <v>357611.55200000003</v>
      </c>
      <c r="G78" s="197">
        <v>277099.859</v>
      </c>
      <c r="H78" s="197">
        <v>217511</v>
      </c>
      <c r="I78" s="197">
        <v>172448</v>
      </c>
      <c r="J78" s="197">
        <v>205672</v>
      </c>
      <c r="K78" s="197">
        <v>232794</v>
      </c>
      <c r="L78" s="197">
        <v>219442</v>
      </c>
      <c r="M78" s="197">
        <v>236389</v>
      </c>
      <c r="N78" s="197">
        <v>202602</v>
      </c>
      <c r="O78" s="197">
        <v>225727</v>
      </c>
      <c r="P78" s="197">
        <v>271420</v>
      </c>
      <c r="Q78" s="197">
        <v>389453</v>
      </c>
      <c r="R78" s="197">
        <v>592843</v>
      </c>
      <c r="S78" s="197">
        <v>768002</v>
      </c>
      <c r="T78" s="197">
        <v>707586</v>
      </c>
      <c r="U78" s="197">
        <v>351122</v>
      </c>
      <c r="V78" s="197">
        <v>6583478.3200000003</v>
      </c>
    </row>
    <row r="79" spans="1:22" x14ac:dyDescent="0.4">
      <c r="A79" s="196" t="s">
        <v>35</v>
      </c>
      <c r="B79" s="197">
        <v>375890</v>
      </c>
      <c r="C79" s="197">
        <v>372380</v>
      </c>
      <c r="D79" s="197">
        <v>402269.02599999995</v>
      </c>
      <c r="E79" s="197">
        <v>490356.82700000005</v>
      </c>
      <c r="F79" s="197">
        <v>654227.38100000005</v>
      </c>
      <c r="G79" s="197">
        <v>700859.52399999998</v>
      </c>
      <c r="H79" s="197">
        <v>734270.63399999996</v>
      </c>
      <c r="I79" s="197">
        <v>758018.549</v>
      </c>
      <c r="J79" s="197">
        <v>857239.15300000005</v>
      </c>
      <c r="K79" s="197">
        <v>940369.14399999997</v>
      </c>
      <c r="L79" s="197">
        <v>948455</v>
      </c>
      <c r="M79" s="197">
        <v>930111</v>
      </c>
      <c r="N79" s="197">
        <v>1073950</v>
      </c>
      <c r="O79" s="197">
        <v>1203019</v>
      </c>
      <c r="P79" s="197">
        <v>1230958</v>
      </c>
      <c r="Q79" s="197">
        <v>1295536</v>
      </c>
      <c r="R79" s="197">
        <v>1361092</v>
      </c>
      <c r="S79" s="197">
        <v>1383088</v>
      </c>
      <c r="T79" s="197">
        <v>1456514</v>
      </c>
      <c r="U79" s="197">
        <v>1506544</v>
      </c>
      <c r="V79" s="197">
        <v>18675147.238000002</v>
      </c>
    </row>
    <row r="80" spans="1:22" x14ac:dyDescent="0.4">
      <c r="A80" s="196" t="s">
        <v>111</v>
      </c>
      <c r="B80" s="197"/>
      <c r="C80" s="197"/>
      <c r="D80" s="197">
        <v>589743.52599999995</v>
      </c>
      <c r="E80" s="197">
        <v>808658.79299999995</v>
      </c>
      <c r="F80" s="197">
        <v>771106.97</v>
      </c>
      <c r="G80" s="197">
        <v>863346.41299999994</v>
      </c>
      <c r="H80" s="197">
        <v>906732.17500000005</v>
      </c>
      <c r="I80" s="197">
        <v>977346.92799999996</v>
      </c>
      <c r="J80" s="197">
        <v>1046136.632</v>
      </c>
      <c r="K80" s="197">
        <v>1104878.949</v>
      </c>
      <c r="L80" s="197">
        <v>1911767</v>
      </c>
      <c r="M80" s="197">
        <v>1991215</v>
      </c>
      <c r="N80" s="197">
        <v>2101240</v>
      </c>
      <c r="O80" s="197">
        <v>2230825</v>
      </c>
      <c r="P80" s="197">
        <v>2339904</v>
      </c>
      <c r="Q80" s="197">
        <v>2491183</v>
      </c>
      <c r="R80" s="197">
        <v>2513461</v>
      </c>
      <c r="S80" s="197">
        <v>2683809</v>
      </c>
      <c r="T80" s="197">
        <v>2807288</v>
      </c>
      <c r="U80" s="197">
        <v>2986976</v>
      </c>
      <c r="V80" s="197">
        <v>31125618.386</v>
      </c>
    </row>
    <row r="81" spans="1:22" x14ac:dyDescent="0.4">
      <c r="A81" s="196" t="s">
        <v>346</v>
      </c>
      <c r="B81" s="197">
        <v>26282</v>
      </c>
      <c r="C81" s="197">
        <v>31936</v>
      </c>
      <c r="D81" s="197">
        <v>23618.771000000001</v>
      </c>
      <c r="E81" s="197">
        <v>26260.552</v>
      </c>
      <c r="F81" s="197">
        <v>36069.930999999997</v>
      </c>
      <c r="G81" s="197">
        <v>44630.021000000001</v>
      </c>
      <c r="H81" s="197">
        <v>55196</v>
      </c>
      <c r="I81" s="197">
        <v>72670</v>
      </c>
      <c r="J81" s="197">
        <v>106970</v>
      </c>
      <c r="K81" s="197">
        <v>122815</v>
      </c>
      <c r="L81" s="197">
        <v>138810</v>
      </c>
      <c r="M81" s="197">
        <v>127596</v>
      </c>
      <c r="N81" s="197">
        <v>125549</v>
      </c>
      <c r="O81" s="197">
        <v>142317</v>
      </c>
      <c r="P81" s="197">
        <v>151532</v>
      </c>
      <c r="Q81" s="197">
        <v>167599</v>
      </c>
      <c r="R81" s="197">
        <v>150909</v>
      </c>
      <c r="S81" s="197">
        <v>151120</v>
      </c>
      <c r="T81" s="197">
        <v>148598</v>
      </c>
      <c r="U81" s="197">
        <v>138592</v>
      </c>
      <c r="V81" s="197">
        <v>1989070.2749999999</v>
      </c>
    </row>
    <row r="82" spans="1:22" x14ac:dyDescent="0.4">
      <c r="A82" s="196" t="s">
        <v>7</v>
      </c>
      <c r="B82" s="197">
        <v>371435</v>
      </c>
      <c r="C82" s="197">
        <v>419158</v>
      </c>
      <c r="D82" s="197">
        <v>529292.05000000005</v>
      </c>
      <c r="E82" s="197">
        <v>941736.88499999989</v>
      </c>
      <c r="F82" s="197">
        <v>1165571.963</v>
      </c>
      <c r="G82" s="197">
        <v>1301354.5090000001</v>
      </c>
      <c r="H82" s="197">
        <v>1295516.003</v>
      </c>
      <c r="I82" s="197">
        <v>1251977.6779999998</v>
      </c>
      <c r="J82" s="197">
        <v>1228486.5260000001</v>
      </c>
      <c r="K82" s="197">
        <v>1193283.4180000001</v>
      </c>
      <c r="L82" s="197">
        <v>1192956</v>
      </c>
      <c r="M82" s="197">
        <v>1201570</v>
      </c>
      <c r="N82" s="197">
        <v>1269173.67</v>
      </c>
      <c r="O82" s="197">
        <v>1325516.5</v>
      </c>
      <c r="P82" s="197">
        <v>1449152.88</v>
      </c>
      <c r="Q82" s="197">
        <v>1557163.04</v>
      </c>
      <c r="R82" s="197">
        <v>1568953.3900000001</v>
      </c>
      <c r="S82" s="197">
        <v>1758887.1</v>
      </c>
      <c r="T82" s="197">
        <v>1868922.55</v>
      </c>
      <c r="U82" s="197">
        <v>2321040.89</v>
      </c>
      <c r="V82" s="197">
        <v>25211148.052000001</v>
      </c>
    </row>
    <row r="83" spans="1:22" x14ac:dyDescent="0.4">
      <c r="A83" s="196" t="s">
        <v>347</v>
      </c>
      <c r="B83" s="197">
        <v>0</v>
      </c>
      <c r="C83" s="197">
        <v>0</v>
      </c>
      <c r="D83" s="197">
        <v>42217.821000000004</v>
      </c>
      <c r="E83" s="197">
        <v>68491.282999999996</v>
      </c>
      <c r="F83" s="197">
        <v>45285.527999999998</v>
      </c>
      <c r="G83" s="197">
        <v>20347.519</v>
      </c>
      <c r="H83" s="197">
        <v>18646.560000000001</v>
      </c>
      <c r="I83" s="197">
        <v>16517.577000000001</v>
      </c>
      <c r="J83" s="197">
        <v>17682.901999999998</v>
      </c>
      <c r="K83" s="197">
        <v>35663.834999999999</v>
      </c>
      <c r="L83" s="197">
        <v>243673</v>
      </c>
      <c r="M83" s="197">
        <v>315469</v>
      </c>
      <c r="N83" s="197">
        <v>25802</v>
      </c>
      <c r="O83" s="197">
        <v>29204</v>
      </c>
      <c r="P83" s="197">
        <v>33344</v>
      </c>
      <c r="Q83" s="197">
        <v>49465</v>
      </c>
      <c r="R83" s="197">
        <v>84861</v>
      </c>
      <c r="S83" s="197">
        <v>114575</v>
      </c>
      <c r="T83" s="197">
        <v>71019</v>
      </c>
      <c r="U83" s="197">
        <v>31789</v>
      </c>
      <c r="V83" s="197">
        <v>1264054.0249999999</v>
      </c>
    </row>
    <row r="84" spans="1:22" x14ac:dyDescent="0.4">
      <c r="A84" s="196" t="s">
        <v>57</v>
      </c>
      <c r="B84" s="197"/>
      <c r="C84" s="197"/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>
        <v>0</v>
      </c>
      <c r="O84" s="197">
        <v>0</v>
      </c>
      <c r="P84" s="197">
        <v>0</v>
      </c>
      <c r="Q84" s="197">
        <v>0</v>
      </c>
      <c r="R84" s="197">
        <v>0</v>
      </c>
      <c r="S84" s="197">
        <v>0</v>
      </c>
      <c r="T84" s="197">
        <v>0</v>
      </c>
      <c r="U84" s="197">
        <v>0</v>
      </c>
      <c r="V84" s="197">
        <v>0</v>
      </c>
    </row>
    <row r="85" spans="1:22" x14ac:dyDescent="0.4">
      <c r="A85" s="196" t="s">
        <v>53</v>
      </c>
      <c r="B85" s="197">
        <v>35846</v>
      </c>
      <c r="C85" s="197">
        <v>29474</v>
      </c>
      <c r="D85" s="197">
        <v>34905.928</v>
      </c>
      <c r="E85" s="197">
        <v>41531.315000000002</v>
      </c>
      <c r="F85" s="197">
        <v>56202.597000000002</v>
      </c>
      <c r="G85" s="197">
        <v>48851.828999999998</v>
      </c>
      <c r="H85" s="197">
        <v>55306</v>
      </c>
      <c r="I85" s="197">
        <v>48682</v>
      </c>
      <c r="J85" s="197">
        <v>52417</v>
      </c>
      <c r="K85" s="197">
        <v>53046</v>
      </c>
      <c r="L85" s="197">
        <v>66212</v>
      </c>
      <c r="M85" s="197">
        <v>64265</v>
      </c>
      <c r="N85" s="197">
        <v>111080.20999999999</v>
      </c>
      <c r="O85" s="197">
        <v>114551.45</v>
      </c>
      <c r="P85" s="197">
        <v>115419.65</v>
      </c>
      <c r="Q85" s="197">
        <v>116762.93</v>
      </c>
      <c r="R85" s="197">
        <v>145249.16999999998</v>
      </c>
      <c r="S85" s="197">
        <v>174445.99</v>
      </c>
      <c r="T85" s="197">
        <v>214158.19</v>
      </c>
      <c r="U85" s="197">
        <v>238933.41999999998</v>
      </c>
      <c r="V85" s="197">
        <v>1817340.6789999998</v>
      </c>
    </row>
    <row r="86" spans="1:22" x14ac:dyDescent="0.4">
      <c r="A86" s="196" t="s">
        <v>3</v>
      </c>
      <c r="B86" s="197">
        <v>1663796</v>
      </c>
      <c r="C86" s="197">
        <v>1776513.3149999999</v>
      </c>
      <c r="D86" s="197">
        <v>2054092.8499999999</v>
      </c>
      <c r="E86" s="197">
        <v>2319618.4639999997</v>
      </c>
      <c r="F86" s="197">
        <v>3258008.3869999996</v>
      </c>
      <c r="G86" s="197">
        <v>3676979.2910000002</v>
      </c>
      <c r="H86" s="197">
        <v>3934752.236</v>
      </c>
      <c r="I86" s="197">
        <v>4300018.2919999994</v>
      </c>
      <c r="J86" s="197">
        <v>4816166.3480000002</v>
      </c>
      <c r="K86" s="197">
        <v>5296875.6869999999</v>
      </c>
      <c r="L86" s="197">
        <v>5956028</v>
      </c>
      <c r="M86" s="197">
        <v>5925685</v>
      </c>
      <c r="N86" s="197">
        <v>6538841.8300000001</v>
      </c>
      <c r="O86" s="197">
        <v>6772436.5700000003</v>
      </c>
      <c r="P86" s="197">
        <v>6592150.1099999994</v>
      </c>
      <c r="Q86" s="197">
        <v>6813299</v>
      </c>
      <c r="R86" s="197">
        <v>6463730.4699999997</v>
      </c>
      <c r="S86" s="197">
        <v>6498771.0199999996</v>
      </c>
      <c r="T86" s="197">
        <v>6223933.4000000004</v>
      </c>
      <c r="U86" s="197">
        <v>6459123.7800000003</v>
      </c>
      <c r="V86" s="197">
        <v>97340820.049999997</v>
      </c>
    </row>
    <row r="87" spans="1:22" x14ac:dyDescent="0.4">
      <c r="A87" s="196" t="s">
        <v>348</v>
      </c>
      <c r="B87" s="197"/>
      <c r="C87" s="197"/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>
        <v>1052515.8699999999</v>
      </c>
      <c r="O87" s="197">
        <v>1150747.48</v>
      </c>
      <c r="P87" s="197">
        <v>1326553.96</v>
      </c>
      <c r="Q87" s="197">
        <v>1547211.3800000001</v>
      </c>
      <c r="R87" s="197">
        <v>1661363.7</v>
      </c>
      <c r="S87" s="197">
        <v>1996884.92</v>
      </c>
      <c r="T87" s="197">
        <v>2207986.83</v>
      </c>
      <c r="U87" s="197">
        <v>2376235.1599999997</v>
      </c>
      <c r="V87" s="197">
        <v>13319499.299999999</v>
      </c>
    </row>
    <row r="88" spans="1:22" x14ac:dyDescent="0.4">
      <c r="A88" s="196" t="s">
        <v>5</v>
      </c>
      <c r="B88" s="197">
        <v>0</v>
      </c>
      <c r="C88" s="197">
        <v>0</v>
      </c>
      <c r="D88" s="197">
        <v>1261.8240000000001</v>
      </c>
      <c r="E88" s="197">
        <v>3489.8380000000002</v>
      </c>
      <c r="F88" s="197">
        <v>1575.723</v>
      </c>
      <c r="G88" s="197">
        <v>3375.7289999999998</v>
      </c>
      <c r="H88" s="197">
        <v>3570</v>
      </c>
      <c r="I88" s="197">
        <v>4754</v>
      </c>
      <c r="J88" s="197">
        <v>65983</v>
      </c>
      <c r="K88" s="197">
        <v>83072</v>
      </c>
      <c r="L88" s="197">
        <v>121150</v>
      </c>
      <c r="M88" s="197">
        <v>135532</v>
      </c>
      <c r="N88" s="197">
        <v>179100</v>
      </c>
      <c r="O88" s="197">
        <v>188908</v>
      </c>
      <c r="P88" s="197">
        <v>188026</v>
      </c>
      <c r="Q88" s="197">
        <v>182782</v>
      </c>
      <c r="R88" s="197">
        <v>172016</v>
      </c>
      <c r="S88" s="197">
        <v>165165</v>
      </c>
      <c r="T88" s="197">
        <v>144886</v>
      </c>
      <c r="U88" s="197">
        <v>138234</v>
      </c>
      <c r="V88" s="197">
        <v>1782881.1140000001</v>
      </c>
    </row>
    <row r="89" spans="1:22" x14ac:dyDescent="0.4">
      <c r="A89" s="196" t="s">
        <v>48</v>
      </c>
      <c r="B89" s="197">
        <v>297948</v>
      </c>
      <c r="C89" s="197">
        <v>342743</v>
      </c>
      <c r="D89" s="197">
        <v>403634.37599999999</v>
      </c>
      <c r="E89" s="197">
        <v>666728.29599999997</v>
      </c>
      <c r="F89" s="197">
        <v>892061.98900000006</v>
      </c>
      <c r="G89" s="197">
        <v>1049341.044</v>
      </c>
      <c r="H89" s="197">
        <v>1100834</v>
      </c>
      <c r="I89" s="197">
        <v>1141172</v>
      </c>
      <c r="J89" s="197">
        <v>1210833</v>
      </c>
      <c r="K89" s="197">
        <v>1249652</v>
      </c>
      <c r="L89" s="197">
        <v>1367535</v>
      </c>
      <c r="M89" s="197">
        <v>1368284</v>
      </c>
      <c r="N89" s="197">
        <v>1900816.25</v>
      </c>
      <c r="O89" s="197">
        <v>2123975.63</v>
      </c>
      <c r="P89" s="197">
        <v>2404364.44</v>
      </c>
      <c r="Q89" s="197">
        <v>2621595.9699999997</v>
      </c>
      <c r="R89" s="197">
        <v>2787193.44</v>
      </c>
      <c r="S89" s="197">
        <v>3265954.15</v>
      </c>
      <c r="T89" s="197">
        <v>3625942.16</v>
      </c>
      <c r="U89" s="197">
        <v>4427094.2</v>
      </c>
      <c r="V89" s="197">
        <v>34247702.945</v>
      </c>
    </row>
    <row r="90" spans="1:22" x14ac:dyDescent="0.4">
      <c r="A90" s="196" t="s">
        <v>342</v>
      </c>
      <c r="B90" s="197"/>
      <c r="C90" s="197"/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</row>
    <row r="91" spans="1:22" x14ac:dyDescent="0.4">
      <c r="A91" s="200" t="s">
        <v>343</v>
      </c>
      <c r="B91" s="201">
        <v>16277732</v>
      </c>
      <c r="C91" s="201">
        <v>17663641.522</v>
      </c>
      <c r="D91" s="201">
        <v>21613730.915000003</v>
      </c>
      <c r="E91" s="201">
        <v>26365312.985000003</v>
      </c>
      <c r="F91" s="201">
        <v>33753473.341000006</v>
      </c>
      <c r="G91" s="201">
        <v>37821798.767999999</v>
      </c>
      <c r="H91" s="201">
        <v>40290295.667999998</v>
      </c>
      <c r="I91" s="201">
        <v>43333086.020000011</v>
      </c>
      <c r="J91" s="201">
        <v>47217523.680000015</v>
      </c>
      <c r="K91" s="201">
        <v>50766673.427000001</v>
      </c>
      <c r="L91" s="201">
        <v>58262794</v>
      </c>
      <c r="M91" s="201">
        <v>58947181</v>
      </c>
      <c r="N91" s="201">
        <v>68468994.739999995</v>
      </c>
      <c r="O91" s="201">
        <v>73470746.510000005</v>
      </c>
      <c r="P91" s="201">
        <v>76101946.979999989</v>
      </c>
      <c r="Q91" s="201">
        <v>81329176.950000003</v>
      </c>
      <c r="R91" s="201">
        <v>83598406.890000001</v>
      </c>
      <c r="S91" s="201">
        <v>89119362.109999999</v>
      </c>
      <c r="T91" s="201">
        <v>92908960.810000002</v>
      </c>
      <c r="U91" s="201">
        <v>99224543.609999999</v>
      </c>
      <c r="V91" s="201">
        <v>1116535381.9260001</v>
      </c>
    </row>
    <row r="92" spans="1:22" x14ac:dyDescent="0.4">
      <c r="A92" s="283"/>
      <c r="B92" s="284"/>
      <c r="C92" s="284"/>
      <c r="D92" s="284"/>
      <c r="E92" s="284"/>
      <c r="F92" s="284"/>
      <c r="G92" s="284"/>
      <c r="H92" s="284"/>
      <c r="I92" s="284"/>
      <c r="J92" s="284"/>
      <c r="K92" s="284"/>
      <c r="L92" s="284"/>
      <c r="M92" s="284"/>
      <c r="N92" s="284"/>
      <c r="O92" s="284"/>
      <c r="P92" s="284"/>
      <c r="Q92" s="284"/>
      <c r="R92" s="284"/>
      <c r="S92" s="284"/>
      <c r="T92" s="284"/>
      <c r="U92" s="284"/>
      <c r="V92" s="284"/>
    </row>
    <row r="93" spans="1:22" x14ac:dyDescent="0.4">
      <c r="A93" t="s">
        <v>409</v>
      </c>
    </row>
    <row r="94" spans="1:22" x14ac:dyDescent="0.4">
      <c r="A94" s="198" t="s">
        <v>351</v>
      </c>
      <c r="B94" s="198" t="s">
        <v>340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</row>
    <row r="95" spans="1:22" x14ac:dyDescent="0.4">
      <c r="A95" s="202" t="s">
        <v>341</v>
      </c>
      <c r="B95" s="199">
        <v>39447</v>
      </c>
      <c r="C95" s="199">
        <v>39629</v>
      </c>
      <c r="D95" s="199">
        <v>39813</v>
      </c>
      <c r="E95" s="199">
        <v>39994</v>
      </c>
      <c r="F95" s="199">
        <v>40178</v>
      </c>
      <c r="G95" s="199">
        <v>40359</v>
      </c>
      <c r="H95" s="199">
        <v>40543</v>
      </c>
      <c r="I95" s="199">
        <v>40724</v>
      </c>
      <c r="J95" s="199">
        <v>40908</v>
      </c>
      <c r="K95" s="199">
        <v>41090</v>
      </c>
      <c r="L95" s="199">
        <v>41274</v>
      </c>
      <c r="M95" s="199">
        <v>41455</v>
      </c>
      <c r="N95" s="199">
        <v>41639</v>
      </c>
      <c r="O95" s="199">
        <v>41820</v>
      </c>
      <c r="P95" s="199">
        <v>42004</v>
      </c>
      <c r="Q95" s="199">
        <v>42185</v>
      </c>
      <c r="R95" s="199">
        <v>42369</v>
      </c>
      <c r="S95" s="199">
        <v>42551</v>
      </c>
      <c r="T95" s="199">
        <v>42735</v>
      </c>
      <c r="U95" s="199">
        <v>42916</v>
      </c>
      <c r="V95" s="202" t="s">
        <v>343</v>
      </c>
    </row>
    <row r="96" spans="1:22" x14ac:dyDescent="0.4">
      <c r="A96" s="196" t="s">
        <v>390</v>
      </c>
      <c r="B96" s="197">
        <v>6864</v>
      </c>
      <c r="C96" s="197">
        <v>6323</v>
      </c>
      <c r="D96" s="197">
        <v>7343</v>
      </c>
      <c r="E96" s="197">
        <v>6524</v>
      </c>
      <c r="F96" s="197">
        <v>5794</v>
      </c>
      <c r="G96" s="197">
        <v>5215</v>
      </c>
      <c r="H96" s="197">
        <v>4488</v>
      </c>
      <c r="I96" s="197">
        <v>3670</v>
      </c>
      <c r="J96" s="197">
        <v>3365</v>
      </c>
      <c r="K96" s="197">
        <v>3115</v>
      </c>
      <c r="L96" s="197">
        <v>3179</v>
      </c>
      <c r="M96" s="197">
        <v>3470</v>
      </c>
      <c r="N96" s="197">
        <v>4460</v>
      </c>
      <c r="O96" s="197">
        <v>4789</v>
      </c>
      <c r="P96" s="197">
        <v>4181</v>
      </c>
      <c r="Q96" s="197">
        <v>6097</v>
      </c>
      <c r="R96" s="197">
        <v>6644</v>
      </c>
      <c r="S96" s="197">
        <v>4459</v>
      </c>
      <c r="T96" s="197">
        <v>7201</v>
      </c>
      <c r="U96" s="197">
        <v>0</v>
      </c>
      <c r="V96" s="197">
        <v>97181</v>
      </c>
    </row>
    <row r="97" spans="1:22" x14ac:dyDescent="0.4">
      <c r="A97" s="196" t="s">
        <v>391</v>
      </c>
      <c r="B97" s="197">
        <v>4467</v>
      </c>
      <c r="C97" s="197">
        <v>4096</v>
      </c>
      <c r="D97" s="197">
        <v>3497</v>
      </c>
      <c r="E97" s="197">
        <v>3422</v>
      </c>
      <c r="F97" s="197">
        <v>2943</v>
      </c>
      <c r="G97" s="197">
        <v>2431</v>
      </c>
      <c r="H97" s="197">
        <v>2000</v>
      </c>
      <c r="I97" s="197">
        <v>1783</v>
      </c>
      <c r="J97" s="197">
        <v>1726</v>
      </c>
      <c r="K97" s="197">
        <v>1827</v>
      </c>
      <c r="L97" s="197">
        <v>1710</v>
      </c>
      <c r="M97" s="197">
        <v>1590</v>
      </c>
      <c r="N97" s="197">
        <v>1843</v>
      </c>
      <c r="O97" s="197">
        <v>2019</v>
      </c>
      <c r="P97" s="197">
        <v>1980</v>
      </c>
      <c r="Q97" s="197">
        <v>2655</v>
      </c>
      <c r="R97" s="197">
        <v>1756</v>
      </c>
      <c r="S97" s="197">
        <v>1502</v>
      </c>
      <c r="T97" s="197">
        <v>2455</v>
      </c>
      <c r="U97" s="197">
        <v>0</v>
      </c>
      <c r="V97" s="197">
        <v>45702</v>
      </c>
    </row>
    <row r="98" spans="1:22" x14ac:dyDescent="0.4">
      <c r="A98" s="196" t="s">
        <v>392</v>
      </c>
      <c r="B98" s="197">
        <v>1601</v>
      </c>
      <c r="C98" s="197">
        <v>1295</v>
      </c>
      <c r="D98" s="197">
        <v>975</v>
      </c>
      <c r="E98" s="197">
        <v>883</v>
      </c>
      <c r="F98" s="197">
        <v>489</v>
      </c>
      <c r="G98" s="197">
        <v>578</v>
      </c>
      <c r="H98" s="197">
        <v>973</v>
      </c>
      <c r="I98" s="197">
        <v>2044</v>
      </c>
      <c r="J98" s="197">
        <v>1946</v>
      </c>
      <c r="K98" s="197">
        <v>1882</v>
      </c>
      <c r="L98" s="197">
        <v>1402</v>
      </c>
      <c r="M98" s="197">
        <v>1279</v>
      </c>
      <c r="N98" s="197">
        <v>321</v>
      </c>
      <c r="O98" s="197">
        <v>657</v>
      </c>
      <c r="P98" s="197">
        <v>908</v>
      </c>
      <c r="Q98" s="197">
        <v>771</v>
      </c>
      <c r="R98" s="197">
        <v>1043</v>
      </c>
      <c r="S98" s="197">
        <v>847</v>
      </c>
      <c r="T98" s="197">
        <v>509</v>
      </c>
      <c r="U98" s="197">
        <v>0</v>
      </c>
      <c r="V98" s="197">
        <v>20403</v>
      </c>
    </row>
    <row r="99" spans="1:22" x14ac:dyDescent="0.4">
      <c r="A99" s="196" t="s">
        <v>393</v>
      </c>
      <c r="B99" s="197">
        <v>9940</v>
      </c>
      <c r="C99" s="197">
        <v>9269</v>
      </c>
      <c r="D99" s="197">
        <v>8126</v>
      </c>
      <c r="E99" s="197">
        <v>6960</v>
      </c>
      <c r="F99" s="197">
        <v>6132</v>
      </c>
      <c r="G99" s="197">
        <v>4883</v>
      </c>
      <c r="H99" s="197">
        <v>4816</v>
      </c>
      <c r="I99" s="197">
        <v>3661</v>
      </c>
      <c r="J99" s="197">
        <v>3506</v>
      </c>
      <c r="K99" s="197">
        <v>3759</v>
      </c>
      <c r="L99" s="197">
        <v>3115</v>
      </c>
      <c r="M99" s="197">
        <v>2700</v>
      </c>
      <c r="N99" s="197">
        <v>3159</v>
      </c>
      <c r="O99" s="197">
        <v>3217</v>
      </c>
      <c r="P99" s="197">
        <v>3637</v>
      </c>
      <c r="Q99" s="197">
        <v>6892</v>
      </c>
      <c r="R99" s="197">
        <v>8566</v>
      </c>
      <c r="S99" s="197">
        <v>14092</v>
      </c>
      <c r="T99" s="197">
        <v>11796</v>
      </c>
      <c r="U99" s="197">
        <v>0</v>
      </c>
      <c r="V99" s="197">
        <v>118226</v>
      </c>
    </row>
    <row r="100" spans="1:22" x14ac:dyDescent="0.4">
      <c r="A100" s="196" t="s">
        <v>394</v>
      </c>
      <c r="B100" s="197">
        <v>8411</v>
      </c>
      <c r="C100" s="197">
        <v>7285</v>
      </c>
      <c r="D100" s="197">
        <v>6285</v>
      </c>
      <c r="E100" s="197">
        <v>5386</v>
      </c>
      <c r="F100" s="197">
        <v>4680</v>
      </c>
      <c r="G100" s="197">
        <v>3268</v>
      </c>
      <c r="H100" s="197">
        <v>3004</v>
      </c>
      <c r="I100" s="197">
        <v>2444</v>
      </c>
      <c r="J100" s="197">
        <v>2328</v>
      </c>
      <c r="K100" s="197">
        <v>2598</v>
      </c>
      <c r="L100" s="197">
        <v>2721</v>
      </c>
      <c r="M100" s="197">
        <v>4489</v>
      </c>
      <c r="N100" s="197">
        <v>4482</v>
      </c>
      <c r="O100" s="197">
        <v>4723</v>
      </c>
      <c r="P100" s="197">
        <v>6288</v>
      </c>
      <c r="Q100" s="197">
        <v>9441</v>
      </c>
      <c r="R100" s="197">
        <v>7996</v>
      </c>
      <c r="S100" s="197">
        <v>8011</v>
      </c>
      <c r="T100" s="197">
        <v>8308</v>
      </c>
      <c r="U100" s="197">
        <v>0</v>
      </c>
      <c r="V100" s="197">
        <v>102148</v>
      </c>
    </row>
    <row r="101" spans="1:22" x14ac:dyDescent="0.4">
      <c r="A101" s="196" t="s">
        <v>395</v>
      </c>
      <c r="B101" s="197">
        <v>3659</v>
      </c>
      <c r="C101" s="197">
        <v>3125</v>
      </c>
      <c r="D101" s="197">
        <v>3201</v>
      </c>
      <c r="E101" s="197">
        <v>4038</v>
      </c>
      <c r="F101" s="197">
        <v>2716</v>
      </c>
      <c r="G101" s="197">
        <v>2747</v>
      </c>
      <c r="H101" s="197">
        <v>2017</v>
      </c>
      <c r="I101" s="197">
        <v>1873</v>
      </c>
      <c r="J101" s="197">
        <v>1721</v>
      </c>
      <c r="K101" s="197">
        <v>1465</v>
      </c>
      <c r="L101" s="197">
        <v>1103</v>
      </c>
      <c r="M101" s="197">
        <v>752</v>
      </c>
      <c r="N101" s="197">
        <v>1000</v>
      </c>
      <c r="O101" s="197">
        <v>1066</v>
      </c>
      <c r="P101" s="197">
        <v>906</v>
      </c>
      <c r="Q101" s="197">
        <v>1456</v>
      </c>
      <c r="R101" s="197">
        <v>1064</v>
      </c>
      <c r="S101" s="197">
        <v>1892</v>
      </c>
      <c r="T101" s="197">
        <v>1718</v>
      </c>
      <c r="U101" s="197">
        <v>0</v>
      </c>
      <c r="V101" s="197">
        <v>37519</v>
      </c>
    </row>
    <row r="102" spans="1:22" x14ac:dyDescent="0.4">
      <c r="A102" s="196" t="s">
        <v>396</v>
      </c>
      <c r="B102" s="197">
        <v>1837</v>
      </c>
      <c r="C102" s="197">
        <v>1596</v>
      </c>
      <c r="D102" s="197">
        <v>1301</v>
      </c>
      <c r="E102" s="197">
        <v>1165</v>
      </c>
      <c r="F102" s="197">
        <v>994</v>
      </c>
      <c r="G102" s="197">
        <v>1576</v>
      </c>
      <c r="H102" s="197">
        <v>1513</v>
      </c>
      <c r="I102" s="197">
        <v>1509</v>
      </c>
      <c r="J102" s="197">
        <v>1469</v>
      </c>
      <c r="K102" s="197">
        <v>1342</v>
      </c>
      <c r="L102" s="197">
        <v>1312</v>
      </c>
      <c r="M102" s="197">
        <v>1686</v>
      </c>
      <c r="N102" s="197">
        <v>1635</v>
      </c>
      <c r="O102" s="197">
        <v>2000</v>
      </c>
      <c r="P102" s="197">
        <v>3569</v>
      </c>
      <c r="Q102" s="197">
        <v>4063</v>
      </c>
      <c r="R102" s="197">
        <v>4710</v>
      </c>
      <c r="S102" s="197">
        <v>4186</v>
      </c>
      <c r="T102" s="197">
        <v>4080</v>
      </c>
      <c r="U102" s="197">
        <v>0</v>
      </c>
      <c r="V102" s="197">
        <v>41543</v>
      </c>
    </row>
    <row r="103" spans="1:22" x14ac:dyDescent="0.4">
      <c r="A103" s="196" t="s">
        <v>397</v>
      </c>
      <c r="B103" s="197">
        <v>3377</v>
      </c>
      <c r="C103" s="197">
        <v>2647</v>
      </c>
      <c r="D103" s="197">
        <v>2720</v>
      </c>
      <c r="E103" s="197">
        <v>2229</v>
      </c>
      <c r="F103" s="197">
        <v>1887</v>
      </c>
      <c r="G103" s="197">
        <v>1717</v>
      </c>
      <c r="H103" s="197">
        <v>1319</v>
      </c>
      <c r="I103" s="197">
        <v>1437</v>
      </c>
      <c r="J103" s="197">
        <v>1698</v>
      </c>
      <c r="K103" s="197">
        <v>1911</v>
      </c>
      <c r="L103" s="197">
        <v>2570</v>
      </c>
      <c r="M103" s="197">
        <v>2785</v>
      </c>
      <c r="N103" s="197">
        <v>3646</v>
      </c>
      <c r="O103" s="197">
        <v>3309</v>
      </c>
      <c r="P103" s="197">
        <v>4819</v>
      </c>
      <c r="Q103" s="197">
        <v>6979</v>
      </c>
      <c r="R103" s="197">
        <v>7138</v>
      </c>
      <c r="S103" s="197">
        <v>7726</v>
      </c>
      <c r="T103" s="197">
        <v>9635</v>
      </c>
      <c r="U103" s="197">
        <v>0</v>
      </c>
      <c r="V103" s="197">
        <v>69549</v>
      </c>
    </row>
    <row r="104" spans="1:22" x14ac:dyDescent="0.4">
      <c r="A104" s="196" t="s">
        <v>398</v>
      </c>
      <c r="B104" s="197">
        <v>14579</v>
      </c>
      <c r="C104" s="197">
        <v>12512</v>
      </c>
      <c r="D104" s="197">
        <v>10805</v>
      </c>
      <c r="E104" s="197">
        <v>9866</v>
      </c>
      <c r="F104" s="197">
        <v>8590</v>
      </c>
      <c r="G104" s="197">
        <v>7286</v>
      </c>
      <c r="H104" s="197">
        <v>6415</v>
      </c>
      <c r="I104" s="197">
        <v>5816</v>
      </c>
      <c r="J104" s="197">
        <v>5372</v>
      </c>
      <c r="K104" s="197">
        <v>5097</v>
      </c>
      <c r="L104" s="197">
        <v>5018</v>
      </c>
      <c r="M104" s="197">
        <v>4942</v>
      </c>
      <c r="N104" s="197">
        <v>6109</v>
      </c>
      <c r="O104" s="197">
        <v>6980</v>
      </c>
      <c r="P104" s="197">
        <v>9189</v>
      </c>
      <c r="Q104" s="197">
        <v>10505</v>
      </c>
      <c r="R104" s="197">
        <v>12196</v>
      </c>
      <c r="S104" s="197">
        <v>8470</v>
      </c>
      <c r="T104" s="197">
        <v>13641</v>
      </c>
      <c r="U104" s="197">
        <v>0</v>
      </c>
      <c r="V104" s="197">
        <v>163388</v>
      </c>
    </row>
    <row r="105" spans="1:22" x14ac:dyDescent="0.4">
      <c r="A105" s="196" t="s">
        <v>399</v>
      </c>
      <c r="B105" s="197">
        <v>1031</v>
      </c>
      <c r="C105" s="197">
        <v>887</v>
      </c>
      <c r="D105" s="197">
        <v>721</v>
      </c>
      <c r="E105" s="197">
        <v>423</v>
      </c>
      <c r="F105" s="197">
        <v>346</v>
      </c>
      <c r="G105" s="197">
        <v>293</v>
      </c>
      <c r="H105" s="197">
        <v>299</v>
      </c>
      <c r="I105" s="197">
        <v>276</v>
      </c>
      <c r="J105" s="197">
        <v>301</v>
      </c>
      <c r="K105" s="197">
        <v>293</v>
      </c>
      <c r="L105" s="197">
        <v>312</v>
      </c>
      <c r="M105" s="197">
        <v>286</v>
      </c>
      <c r="N105" s="197">
        <v>399</v>
      </c>
      <c r="O105" s="197">
        <v>366</v>
      </c>
      <c r="P105" s="197">
        <v>204</v>
      </c>
      <c r="Q105" s="197">
        <v>150</v>
      </c>
      <c r="R105" s="197">
        <v>240</v>
      </c>
      <c r="S105" s="197">
        <v>762</v>
      </c>
      <c r="T105" s="197">
        <v>1296</v>
      </c>
      <c r="U105" s="197">
        <v>0</v>
      </c>
      <c r="V105" s="197">
        <v>8885</v>
      </c>
    </row>
    <row r="106" spans="1:22" x14ac:dyDescent="0.4">
      <c r="A106" s="196" t="s">
        <v>33</v>
      </c>
      <c r="B106" s="197">
        <v>754.69050000000004</v>
      </c>
      <c r="C106" s="197">
        <v>562.58769800000005</v>
      </c>
      <c r="D106" s="197">
        <v>543.77184360000001</v>
      </c>
      <c r="E106" s="197">
        <v>509.98161619999996</v>
      </c>
      <c r="F106" s="197">
        <v>2013.7463385000001</v>
      </c>
      <c r="G106" s="197">
        <v>1388.6798646</v>
      </c>
      <c r="H106" s="197">
        <v>1632.6636967000002</v>
      </c>
      <c r="I106" s="197">
        <v>1962.3007819999998</v>
      </c>
      <c r="J106" s="197">
        <v>1788.9731999999999</v>
      </c>
      <c r="K106" s="197">
        <v>1362.0459865</v>
      </c>
      <c r="L106" s="197">
        <v>1571.6261</v>
      </c>
      <c r="M106" s="197">
        <v>1452.6496</v>
      </c>
      <c r="N106" s="197">
        <v>2262.5654</v>
      </c>
      <c r="O106" s="197">
        <v>4354.3343000000004</v>
      </c>
      <c r="P106" s="197">
        <v>10584.782800000001</v>
      </c>
      <c r="Q106" s="197">
        <v>17747.816500000001</v>
      </c>
      <c r="R106" s="197">
        <v>29557.2261</v>
      </c>
      <c r="S106" s="197">
        <v>41860.6011</v>
      </c>
      <c r="T106" s="197">
        <v>46737.08</v>
      </c>
      <c r="U106" s="197">
        <v>49459.612300000001</v>
      </c>
      <c r="V106" s="197">
        <v>218107.73572610001</v>
      </c>
    </row>
    <row r="107" spans="1:22" x14ac:dyDescent="0.4">
      <c r="A107" s="196" t="s">
        <v>400</v>
      </c>
      <c r="B107" s="197">
        <v>218205.2022</v>
      </c>
      <c r="C107" s="197">
        <v>202501.93567040001</v>
      </c>
      <c r="D107" s="197">
        <v>209968.88115649999</v>
      </c>
      <c r="E107" s="197">
        <v>197295.27848829998</v>
      </c>
      <c r="F107" s="197">
        <v>290129.18269779999</v>
      </c>
      <c r="G107" s="197">
        <v>259375.12467470003</v>
      </c>
      <c r="H107" s="197">
        <v>244690.18781810001</v>
      </c>
      <c r="I107" s="197">
        <v>227315.59574339999</v>
      </c>
      <c r="J107" s="197">
        <v>242112.08542370002</v>
      </c>
      <c r="K107" s="197">
        <v>243834.15377999999</v>
      </c>
      <c r="L107" s="197">
        <v>267418.22690000001</v>
      </c>
      <c r="M107" s="197">
        <v>279263.14990000002</v>
      </c>
      <c r="N107" s="197">
        <v>328752.52549999999</v>
      </c>
      <c r="O107" s="197">
        <v>379627.789315</v>
      </c>
      <c r="P107" s="197">
        <v>458210.15216400003</v>
      </c>
      <c r="Q107" s="197">
        <v>590343.8622049999</v>
      </c>
      <c r="R107" s="197">
        <v>705134.83516699995</v>
      </c>
      <c r="S107" s="197">
        <v>771517.6989490001</v>
      </c>
      <c r="T107" s="197">
        <v>830037.18070499995</v>
      </c>
      <c r="U107" s="197">
        <v>873705.31169399992</v>
      </c>
      <c r="V107" s="197">
        <v>7819438.3601519</v>
      </c>
    </row>
    <row r="108" spans="1:22" x14ac:dyDescent="0.4">
      <c r="A108" s="196" t="s">
        <v>4</v>
      </c>
      <c r="B108" s="197">
        <v>12046.8727</v>
      </c>
      <c r="C108" s="197">
        <v>12441.608899999999</v>
      </c>
      <c r="D108" s="197">
        <v>15487.181209100001</v>
      </c>
      <c r="E108" s="197">
        <v>13348.521583199999</v>
      </c>
      <c r="F108" s="197">
        <v>27621.84361</v>
      </c>
      <c r="G108" s="197">
        <v>23407.3646252</v>
      </c>
      <c r="H108" s="197">
        <v>23815.2217566</v>
      </c>
      <c r="I108" s="197">
        <v>21830.3935886</v>
      </c>
      <c r="J108" s="197">
        <v>20547.122464199998</v>
      </c>
      <c r="K108" s="197">
        <v>17299.004676</v>
      </c>
      <c r="L108" s="197">
        <v>14528.4013</v>
      </c>
      <c r="M108" s="197">
        <v>11500.9236</v>
      </c>
      <c r="N108" s="197">
        <v>8736.8432000000012</v>
      </c>
      <c r="O108" s="197">
        <v>7210.4718000000003</v>
      </c>
      <c r="P108" s="197">
        <v>5712.7561999999998</v>
      </c>
      <c r="Q108" s="197">
        <v>6378.1204000000007</v>
      </c>
      <c r="R108" s="197">
        <v>6754.2605999999996</v>
      </c>
      <c r="S108" s="197">
        <v>6915.7297000000008</v>
      </c>
      <c r="T108" s="197">
        <v>6920.2491</v>
      </c>
      <c r="U108" s="197">
        <v>8874.384782000001</v>
      </c>
      <c r="V108" s="197">
        <v>271377.27579490002</v>
      </c>
    </row>
    <row r="109" spans="1:22" x14ac:dyDescent="0.4">
      <c r="A109" s="196" t="s">
        <v>8</v>
      </c>
      <c r="B109" s="197">
        <v>28305.668600000001</v>
      </c>
      <c r="C109" s="197">
        <v>26408.313659899999</v>
      </c>
      <c r="D109" s="197">
        <v>26410.075019899999</v>
      </c>
      <c r="E109" s="197">
        <v>22772.8482687</v>
      </c>
      <c r="F109" s="197">
        <v>33547.432216900008</v>
      </c>
      <c r="G109" s="197">
        <v>26257.331358899995</v>
      </c>
      <c r="H109" s="197">
        <v>24546.596624599999</v>
      </c>
      <c r="I109" s="197">
        <v>20432.390346599997</v>
      </c>
      <c r="J109" s="197">
        <v>21562.749723600002</v>
      </c>
      <c r="K109" s="197">
        <v>17766.700698699999</v>
      </c>
      <c r="L109" s="197">
        <v>15657.927299999999</v>
      </c>
      <c r="M109" s="197">
        <v>12179.102999999999</v>
      </c>
      <c r="N109" s="197">
        <v>13434.624396000001</v>
      </c>
      <c r="O109" s="197">
        <v>11941.928</v>
      </c>
      <c r="P109" s="197">
        <v>17204.927</v>
      </c>
      <c r="Q109" s="197">
        <v>21810.085049999998</v>
      </c>
      <c r="R109" s="197">
        <v>24961.176028999998</v>
      </c>
      <c r="S109" s="197">
        <v>25449.164212</v>
      </c>
      <c r="T109" s="197">
        <v>34002.242823</v>
      </c>
      <c r="U109" s="197">
        <v>35609.589668000001</v>
      </c>
      <c r="V109" s="197">
        <v>460260.87399580004</v>
      </c>
    </row>
    <row r="110" spans="1:22" x14ac:dyDescent="0.4">
      <c r="A110" s="196" t="s">
        <v>58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>
        <v>0</v>
      </c>
      <c r="O110" s="197">
        <v>0</v>
      </c>
      <c r="P110" s="197">
        <v>0</v>
      </c>
      <c r="Q110" s="197">
        <v>0</v>
      </c>
      <c r="R110" s="197">
        <v>0</v>
      </c>
      <c r="S110" s="197">
        <v>0</v>
      </c>
      <c r="T110" s="197">
        <v>0</v>
      </c>
      <c r="U110" s="197">
        <v>0</v>
      </c>
      <c r="V110" s="197">
        <v>0</v>
      </c>
    </row>
    <row r="111" spans="1:22" x14ac:dyDescent="0.4">
      <c r="A111" s="196" t="s">
        <v>65</v>
      </c>
      <c r="B111" s="197">
        <v>8730.1196</v>
      </c>
      <c r="C111" s="197">
        <v>10230.2006</v>
      </c>
      <c r="D111" s="197">
        <v>11101.687886200001</v>
      </c>
      <c r="E111" s="197">
        <v>11082.684442099999</v>
      </c>
      <c r="F111" s="197">
        <v>10140.0202328</v>
      </c>
      <c r="G111" s="197">
        <v>10071.860927</v>
      </c>
      <c r="H111" s="197">
        <v>8735.0518494999997</v>
      </c>
      <c r="I111" s="197">
        <v>8462.5940589000002</v>
      </c>
      <c r="J111" s="197">
        <v>9293.5240601000005</v>
      </c>
      <c r="K111" s="197">
        <v>11278.814259299999</v>
      </c>
      <c r="L111" s="197">
        <v>15430.0416</v>
      </c>
      <c r="M111" s="197">
        <v>17873.9149</v>
      </c>
      <c r="N111" s="197">
        <v>25798.712600000003</v>
      </c>
      <c r="O111" s="197">
        <v>33540.190900000001</v>
      </c>
      <c r="P111" s="197">
        <v>41720.602299999999</v>
      </c>
      <c r="Q111" s="197">
        <v>58670.9519</v>
      </c>
      <c r="R111" s="197">
        <v>70951.900599999994</v>
      </c>
      <c r="S111" s="197">
        <v>84676.371199999994</v>
      </c>
      <c r="T111" s="197">
        <v>89448.561100000006</v>
      </c>
      <c r="U111" s="197">
        <v>96799.305900000007</v>
      </c>
      <c r="V111" s="197">
        <v>634037.11091590009</v>
      </c>
    </row>
    <row r="112" spans="1:22" x14ac:dyDescent="0.4">
      <c r="A112" s="196" t="s">
        <v>67</v>
      </c>
      <c r="B112" s="197">
        <v>13</v>
      </c>
      <c r="C112" s="197">
        <v>9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32</v>
      </c>
      <c r="K112" s="197">
        <v>27</v>
      </c>
      <c r="L112" s="197">
        <v>27</v>
      </c>
      <c r="M112" s="197">
        <v>0</v>
      </c>
      <c r="N112" s="197">
        <v>25</v>
      </c>
      <c r="O112" s="197">
        <v>21</v>
      </c>
      <c r="P112" s="197">
        <v>12</v>
      </c>
      <c r="Q112" s="197">
        <v>11</v>
      </c>
      <c r="R112" s="197">
        <v>10</v>
      </c>
      <c r="S112" s="197">
        <v>10</v>
      </c>
      <c r="T112" s="197">
        <v>10</v>
      </c>
      <c r="U112" s="197">
        <v>10</v>
      </c>
      <c r="V112" s="197">
        <v>217</v>
      </c>
    </row>
    <row r="113" spans="1:22" x14ac:dyDescent="0.4">
      <c r="A113" s="196" t="s">
        <v>401</v>
      </c>
      <c r="B113" s="197">
        <v>9586.0974999999999</v>
      </c>
      <c r="C113" s="197">
        <v>8160.8695999999991</v>
      </c>
      <c r="D113" s="197">
        <v>8144</v>
      </c>
      <c r="E113" s="197">
        <v>8006</v>
      </c>
      <c r="F113" s="197">
        <v>8009</v>
      </c>
      <c r="G113" s="197">
        <v>7216</v>
      </c>
      <c r="H113" s="197">
        <v>8016</v>
      </c>
      <c r="I113" s="197">
        <v>7766</v>
      </c>
      <c r="J113" s="197">
        <v>7395</v>
      </c>
      <c r="K113" s="197">
        <v>7402</v>
      </c>
      <c r="L113" s="197">
        <v>8404</v>
      </c>
      <c r="M113" s="197">
        <v>10516</v>
      </c>
      <c r="N113" s="197">
        <v>13280</v>
      </c>
      <c r="O113" s="197">
        <v>17506</v>
      </c>
      <c r="P113" s="197">
        <v>20466</v>
      </c>
      <c r="Q113" s="197">
        <v>29471</v>
      </c>
      <c r="R113" s="197">
        <v>34333</v>
      </c>
      <c r="S113" s="197">
        <v>41458</v>
      </c>
      <c r="T113" s="197">
        <v>45719</v>
      </c>
      <c r="U113" s="197">
        <v>45672</v>
      </c>
      <c r="V113" s="197">
        <v>346525.96710000001</v>
      </c>
    </row>
    <row r="114" spans="1:22" x14ac:dyDescent="0.4">
      <c r="A114" s="196" t="s">
        <v>402</v>
      </c>
      <c r="B114" s="197">
        <v>368</v>
      </c>
      <c r="C114" s="197">
        <v>368</v>
      </c>
      <c r="D114" s="197">
        <v>612</v>
      </c>
      <c r="E114" s="197">
        <v>998</v>
      </c>
      <c r="F114" s="197">
        <v>7770</v>
      </c>
      <c r="G114" s="197">
        <v>7798</v>
      </c>
      <c r="H114" s="197">
        <v>2702</v>
      </c>
      <c r="I114" s="197">
        <v>1417</v>
      </c>
      <c r="J114" s="197">
        <v>2045</v>
      </c>
      <c r="K114" s="197">
        <v>2007</v>
      </c>
      <c r="L114" s="197">
        <v>1148</v>
      </c>
      <c r="M114" s="197">
        <v>760</v>
      </c>
      <c r="N114" s="197">
        <v>781</v>
      </c>
      <c r="O114" s="197">
        <v>969</v>
      </c>
      <c r="P114" s="197">
        <v>6218</v>
      </c>
      <c r="Q114" s="197">
        <v>5240</v>
      </c>
      <c r="R114" s="197">
        <v>3640</v>
      </c>
      <c r="S114" s="197">
        <v>3880</v>
      </c>
      <c r="T114" s="197">
        <v>4819</v>
      </c>
      <c r="U114" s="197">
        <v>4369</v>
      </c>
      <c r="V114" s="197">
        <v>57909</v>
      </c>
    </row>
    <row r="115" spans="1:22" x14ac:dyDescent="0.4">
      <c r="A115" s="196" t="s">
        <v>1</v>
      </c>
      <c r="B115" s="197">
        <v>5669.5778</v>
      </c>
      <c r="C115" s="197">
        <v>5245.4824912000004</v>
      </c>
      <c r="D115" s="197">
        <v>4214.9176184999997</v>
      </c>
      <c r="E115" s="197">
        <v>4377.0256413000006</v>
      </c>
      <c r="F115" s="197">
        <v>6914.4394953000001</v>
      </c>
      <c r="G115" s="197">
        <v>6951.4563736999999</v>
      </c>
      <c r="H115" s="197">
        <v>7613.0065895999996</v>
      </c>
      <c r="I115" s="197">
        <v>7158.8087791999997</v>
      </c>
      <c r="J115" s="197">
        <v>5259.7971841999988</v>
      </c>
      <c r="K115" s="197">
        <v>5386.2231671</v>
      </c>
      <c r="L115" s="197">
        <v>4589.1305000000002</v>
      </c>
      <c r="M115" s="197">
        <v>4708.0649999999996</v>
      </c>
      <c r="N115" s="197">
        <v>5797.4099700000006</v>
      </c>
      <c r="O115" s="197">
        <v>7323.2715120000003</v>
      </c>
      <c r="P115" s="197">
        <v>9808.6969790000003</v>
      </c>
      <c r="Q115" s="197">
        <v>17213.649656000001</v>
      </c>
      <c r="R115" s="197">
        <v>22242.156800000001</v>
      </c>
      <c r="S115" s="197">
        <v>22991.393221999999</v>
      </c>
      <c r="T115" s="197">
        <v>31740.459559999999</v>
      </c>
      <c r="U115" s="197">
        <v>32798.000114000002</v>
      </c>
      <c r="V115" s="197">
        <v>218002.96845309995</v>
      </c>
    </row>
    <row r="116" spans="1:22" x14ac:dyDescent="0.4">
      <c r="A116" s="196" t="s">
        <v>0</v>
      </c>
      <c r="B116" s="197">
        <v>13690.764300000001</v>
      </c>
      <c r="C116" s="197">
        <v>16007.900701</v>
      </c>
      <c r="D116" s="197">
        <v>16488.711215800002</v>
      </c>
      <c r="E116" s="197">
        <v>14930.804903799999</v>
      </c>
      <c r="F116" s="197">
        <v>24642.9090478</v>
      </c>
      <c r="G116" s="197">
        <v>24135.239678599999</v>
      </c>
      <c r="H116" s="197">
        <v>21590.840864400001</v>
      </c>
      <c r="I116" s="197">
        <v>22585.4944</v>
      </c>
      <c r="J116" s="197">
        <v>29510.668587600001</v>
      </c>
      <c r="K116" s="197">
        <v>23621.326639799998</v>
      </c>
      <c r="L116" s="197">
        <v>20603.217200000003</v>
      </c>
      <c r="M116" s="197">
        <v>18164.878799999999</v>
      </c>
      <c r="N116" s="197">
        <v>17136.5792</v>
      </c>
      <c r="O116" s="197">
        <v>17673.784267999999</v>
      </c>
      <c r="P116" s="197">
        <v>14420.62278</v>
      </c>
      <c r="Q116" s="197">
        <v>17078.421286999997</v>
      </c>
      <c r="R116" s="197">
        <v>15615.606599999999</v>
      </c>
      <c r="S116" s="197">
        <v>18967.384679999999</v>
      </c>
      <c r="T116" s="197">
        <v>19366.786791999999</v>
      </c>
      <c r="U116" s="197">
        <v>21976.359902000004</v>
      </c>
      <c r="V116" s="197">
        <v>388208.30184779997</v>
      </c>
    </row>
    <row r="117" spans="1:22" x14ac:dyDescent="0.4">
      <c r="A117" s="196" t="s">
        <v>55</v>
      </c>
      <c r="B117" s="197">
        <v>1430</v>
      </c>
      <c r="C117" s="197">
        <v>1273</v>
      </c>
      <c r="D117" s="197">
        <v>1196.8348905</v>
      </c>
      <c r="E117" s="197">
        <v>1162.9102801000001</v>
      </c>
      <c r="F117" s="197">
        <v>1148.6652442</v>
      </c>
      <c r="G117" s="197">
        <v>937.54069100000004</v>
      </c>
      <c r="H117" s="197">
        <v>1253.19301</v>
      </c>
      <c r="I117" s="197">
        <v>1020.4545565</v>
      </c>
      <c r="J117" s="197">
        <v>839.17375700000002</v>
      </c>
      <c r="K117" s="197">
        <v>627.90683279999996</v>
      </c>
      <c r="L117" s="197">
        <v>491.54480000000001</v>
      </c>
      <c r="M117" s="197">
        <v>450.59339999999997</v>
      </c>
      <c r="N117" s="197">
        <v>366.88810000000001</v>
      </c>
      <c r="O117" s="197">
        <v>297.04919999999998</v>
      </c>
      <c r="P117" s="197">
        <v>96.377200000000002</v>
      </c>
      <c r="Q117" s="197">
        <v>207.93109999999999</v>
      </c>
      <c r="R117" s="197">
        <v>188.3964</v>
      </c>
      <c r="S117" s="197">
        <v>220.55840000000001</v>
      </c>
      <c r="T117" s="197">
        <v>218.28649999999999</v>
      </c>
      <c r="U117" s="197">
        <v>131.1884</v>
      </c>
      <c r="V117" s="197">
        <v>13558.492762100002</v>
      </c>
    </row>
    <row r="118" spans="1:22" x14ac:dyDescent="0.4">
      <c r="A118" s="196" t="s">
        <v>41</v>
      </c>
      <c r="B118" s="197">
        <v>896</v>
      </c>
      <c r="C118" s="197">
        <v>893</v>
      </c>
      <c r="D118" s="197">
        <v>917.98321490000001</v>
      </c>
      <c r="E118" s="197">
        <v>1001.4327612</v>
      </c>
      <c r="F118" s="197">
        <v>1526.990491</v>
      </c>
      <c r="G118" s="197">
        <v>1702.7610761000001</v>
      </c>
      <c r="H118" s="197">
        <v>1390.048</v>
      </c>
      <c r="I118" s="197">
        <v>1293.866</v>
      </c>
      <c r="J118" s="197">
        <v>838.0625</v>
      </c>
      <c r="K118" s="197">
        <v>581.86220000000003</v>
      </c>
      <c r="L118" s="197">
        <v>4.9583999999999993</v>
      </c>
      <c r="M118" s="197">
        <v>4.9720000000000004</v>
      </c>
      <c r="N118" s="197">
        <v>36.295200000000001</v>
      </c>
      <c r="O118" s="197">
        <v>80.826900000000009</v>
      </c>
      <c r="P118" s="197">
        <v>243.38079999999999</v>
      </c>
      <c r="Q118" s="197">
        <v>296.22149999999999</v>
      </c>
      <c r="R118" s="197">
        <v>397.52480000000003</v>
      </c>
      <c r="S118" s="197">
        <v>366.38350000000003</v>
      </c>
      <c r="T118" s="197">
        <v>261.42270000000002</v>
      </c>
      <c r="U118" s="197">
        <v>229.36250000000001</v>
      </c>
      <c r="V118" s="197">
        <v>12963.354543199997</v>
      </c>
    </row>
    <row r="119" spans="1:22" x14ac:dyDescent="0.4">
      <c r="A119" s="196" t="s">
        <v>56</v>
      </c>
      <c r="B119" s="197"/>
      <c r="C119" s="197"/>
      <c r="D119" s="197">
        <v>464.83790099999999</v>
      </c>
      <c r="E119" s="197">
        <v>402.57094880000005</v>
      </c>
      <c r="F119" s="197">
        <v>263.79520719999999</v>
      </c>
      <c r="G119" s="197">
        <v>183.155304</v>
      </c>
      <c r="H119" s="197">
        <v>186.70856600000002</v>
      </c>
      <c r="I119" s="197">
        <v>141.59733660000001</v>
      </c>
      <c r="J119" s="197">
        <v>105.46753490000002</v>
      </c>
      <c r="K119" s="197">
        <v>120.29409900000002</v>
      </c>
      <c r="L119" s="197">
        <v>128.16050000000001</v>
      </c>
      <c r="M119" s="197">
        <v>262.15300000000002</v>
      </c>
      <c r="N119" s="197">
        <v>58.537100000000002</v>
      </c>
      <c r="O119" s="197">
        <v>46.414000000000001</v>
      </c>
      <c r="P119" s="197">
        <v>30.975100000000005</v>
      </c>
      <c r="Q119" s="197">
        <v>57.357200000000006</v>
      </c>
      <c r="R119" s="197">
        <v>65.552700000000002</v>
      </c>
      <c r="S119" s="197">
        <v>82.331999999999994</v>
      </c>
      <c r="T119" s="197">
        <v>88.529200000000003</v>
      </c>
      <c r="U119" s="197">
        <v>57.561</v>
      </c>
      <c r="V119" s="197">
        <v>2745.9986975000006</v>
      </c>
    </row>
    <row r="120" spans="1:22" x14ac:dyDescent="0.4">
      <c r="A120" s="196" t="s">
        <v>34</v>
      </c>
      <c r="B120" s="197">
        <v>4156.6409000000003</v>
      </c>
      <c r="C120" s="197">
        <v>4128.3559999999998</v>
      </c>
      <c r="D120" s="197">
        <v>1993.0002646</v>
      </c>
      <c r="E120" s="197">
        <v>1684.3704399999999</v>
      </c>
      <c r="F120" s="197">
        <v>1153.8279500000003</v>
      </c>
      <c r="G120" s="197">
        <v>980.75271459999988</v>
      </c>
      <c r="H120" s="197">
        <v>941.3726999999999</v>
      </c>
      <c r="I120" s="197">
        <v>969.76930000000004</v>
      </c>
      <c r="J120" s="197">
        <v>858.96967679999977</v>
      </c>
      <c r="K120" s="197">
        <v>790.7166575</v>
      </c>
      <c r="L120" s="197">
        <v>732.4969000000001</v>
      </c>
      <c r="M120" s="197">
        <v>615.75530000000003</v>
      </c>
      <c r="N120" s="197">
        <v>662.53539999999987</v>
      </c>
      <c r="O120" s="197">
        <v>1151.9557</v>
      </c>
      <c r="P120" s="197">
        <v>1164.9823000000001</v>
      </c>
      <c r="Q120" s="197">
        <v>1267.3860999999999</v>
      </c>
      <c r="R120" s="197">
        <v>1497.4112</v>
      </c>
      <c r="S120" s="197">
        <v>1693.6243999999997</v>
      </c>
      <c r="T120" s="197">
        <v>2050.9760999999999</v>
      </c>
      <c r="U120" s="197">
        <v>1985.6878000000002</v>
      </c>
      <c r="V120" s="197">
        <v>30480.587803499999</v>
      </c>
    </row>
    <row r="121" spans="1:22" x14ac:dyDescent="0.4">
      <c r="A121" s="196" t="s">
        <v>345</v>
      </c>
      <c r="B121" s="197">
        <v>39.164999999999999</v>
      </c>
      <c r="C121" s="197">
        <v>38.335907399999996</v>
      </c>
      <c r="D121" s="197">
        <v>0</v>
      </c>
      <c r="E121" s="197">
        <v>0</v>
      </c>
      <c r="F121" s="197">
        <v>0.800099</v>
      </c>
      <c r="G121" s="197">
        <v>0.92364689999999994</v>
      </c>
      <c r="H121" s="197">
        <v>0</v>
      </c>
      <c r="I121" s="197">
        <v>0</v>
      </c>
      <c r="J121" s="197">
        <v>0</v>
      </c>
      <c r="K121" s="197">
        <v>0</v>
      </c>
      <c r="L121" s="197">
        <v>0</v>
      </c>
      <c r="M121" s="197">
        <v>0</v>
      </c>
      <c r="N121" s="197">
        <v>0</v>
      </c>
      <c r="O121" s="197">
        <v>0</v>
      </c>
      <c r="P121" s="197">
        <v>0</v>
      </c>
      <c r="Q121" s="197">
        <v>0</v>
      </c>
      <c r="R121" s="197">
        <v>0</v>
      </c>
      <c r="S121" s="197">
        <v>0</v>
      </c>
      <c r="T121" s="197">
        <v>0</v>
      </c>
      <c r="U121" s="197">
        <v>0</v>
      </c>
      <c r="V121" s="197">
        <v>79.224653299999986</v>
      </c>
    </row>
    <row r="122" spans="1:22" x14ac:dyDescent="0.4">
      <c r="A122" s="196" t="s">
        <v>6</v>
      </c>
      <c r="B122" s="197">
        <v>45.122999999999998</v>
      </c>
      <c r="C122" s="197">
        <v>40.276917600000004</v>
      </c>
      <c r="D122" s="197">
        <v>129.49344050000002</v>
      </c>
      <c r="E122" s="197">
        <v>66.318180900000002</v>
      </c>
      <c r="F122" s="197">
        <v>45.975913200000008</v>
      </c>
      <c r="G122" s="197">
        <v>30.319084999999998</v>
      </c>
      <c r="H122" s="197">
        <v>10.494087500000001</v>
      </c>
      <c r="I122" s="197">
        <v>8.6735259000000013</v>
      </c>
      <c r="J122" s="197">
        <v>0</v>
      </c>
      <c r="K122" s="197">
        <v>21.124695199999998</v>
      </c>
      <c r="L122" s="197">
        <v>30.248999999999999</v>
      </c>
      <c r="M122" s="197">
        <v>85.621600000000001</v>
      </c>
      <c r="N122" s="197">
        <v>97.308099999999996</v>
      </c>
      <c r="O122" s="197">
        <v>153.96157199999999</v>
      </c>
      <c r="P122" s="197">
        <v>323.48292800000007</v>
      </c>
      <c r="Q122" s="197">
        <v>486.61359900000002</v>
      </c>
      <c r="R122" s="197">
        <v>572.53401599999995</v>
      </c>
      <c r="S122" s="197">
        <v>609.99105430000009</v>
      </c>
      <c r="T122" s="197">
        <v>1068.7564500000001</v>
      </c>
      <c r="U122" s="197">
        <v>1861.0225640000001</v>
      </c>
      <c r="V122" s="197">
        <v>5687.3397291000001</v>
      </c>
    </row>
    <row r="123" spans="1:22" x14ac:dyDescent="0.4">
      <c r="A123" s="196" t="s">
        <v>2</v>
      </c>
      <c r="B123" s="197">
        <v>25940.946800000002</v>
      </c>
      <c r="C123" s="197">
        <v>22789.241900000001</v>
      </c>
      <c r="D123" s="197">
        <v>27489.690372599998</v>
      </c>
      <c r="E123" s="197">
        <v>28589.021994800001</v>
      </c>
      <c r="F123" s="197">
        <v>35562.066007900001</v>
      </c>
      <c r="G123" s="197">
        <v>32555.960403199999</v>
      </c>
      <c r="H123" s="197">
        <v>29185.099514600002</v>
      </c>
      <c r="I123" s="197">
        <v>27818.435316399999</v>
      </c>
      <c r="J123" s="197">
        <v>30365.215399400004</v>
      </c>
      <c r="K123" s="197">
        <v>40309.654697500002</v>
      </c>
      <c r="L123" s="197">
        <v>59383.016499999998</v>
      </c>
      <c r="M123" s="197">
        <v>72854.959199999998</v>
      </c>
      <c r="N123" s="197">
        <v>88032.143893</v>
      </c>
      <c r="O123" s="197">
        <v>106723.286399</v>
      </c>
      <c r="P123" s="197">
        <v>137087.63514999999</v>
      </c>
      <c r="Q123" s="197">
        <v>170674.63434999998</v>
      </c>
      <c r="R123" s="197">
        <v>208638.39181600002</v>
      </c>
      <c r="S123" s="197">
        <v>218430.86203500003</v>
      </c>
      <c r="T123" s="197">
        <v>231187.49076800002</v>
      </c>
      <c r="U123" s="197">
        <v>229475.34985400003</v>
      </c>
      <c r="V123" s="197">
        <v>1823093.1023714002</v>
      </c>
    </row>
    <row r="124" spans="1:22" x14ac:dyDescent="0.4">
      <c r="A124" s="196" t="s">
        <v>68</v>
      </c>
      <c r="B124" s="197">
        <v>0</v>
      </c>
      <c r="C124" s="197">
        <v>0</v>
      </c>
      <c r="D124" s="197">
        <v>0</v>
      </c>
      <c r="E124" s="197">
        <v>0</v>
      </c>
      <c r="F124" s="197">
        <v>0</v>
      </c>
      <c r="G124" s="197">
        <v>0</v>
      </c>
      <c r="H124" s="197">
        <v>0</v>
      </c>
      <c r="I124" s="197">
        <v>81.624099999999999</v>
      </c>
      <c r="J124" s="197">
        <v>0</v>
      </c>
      <c r="K124" s="197">
        <v>0</v>
      </c>
      <c r="L124" s="197">
        <v>0</v>
      </c>
      <c r="M124" s="197">
        <v>0</v>
      </c>
      <c r="N124" s="197">
        <v>0</v>
      </c>
      <c r="O124" s="197">
        <v>0</v>
      </c>
      <c r="P124" s="197">
        <v>0</v>
      </c>
      <c r="Q124" s="197">
        <v>24.3352</v>
      </c>
      <c r="R124" s="197">
        <v>0</v>
      </c>
      <c r="S124" s="197">
        <v>0</v>
      </c>
      <c r="T124" s="197">
        <v>92.686400000000006</v>
      </c>
      <c r="U124" s="197">
        <v>0</v>
      </c>
      <c r="V124" s="197">
        <v>198.64570000000001</v>
      </c>
    </row>
    <row r="125" spans="1:22" x14ac:dyDescent="0.4">
      <c r="A125" s="196" t="s">
        <v>35</v>
      </c>
      <c r="B125" s="197">
        <v>13611.319475686414</v>
      </c>
      <c r="C125" s="197">
        <v>11091.363700000002</v>
      </c>
      <c r="D125" s="197">
        <v>9230.8310315999988</v>
      </c>
      <c r="E125" s="197">
        <v>8013.7170394000004</v>
      </c>
      <c r="F125" s="197">
        <v>18646.015617599998</v>
      </c>
      <c r="G125" s="197">
        <v>17011.581503599999</v>
      </c>
      <c r="H125" s="197">
        <v>15675.527400000001</v>
      </c>
      <c r="I125" s="197">
        <v>14446.0481</v>
      </c>
      <c r="J125" s="197">
        <v>14317.2588</v>
      </c>
      <c r="K125" s="197">
        <v>12565.663200000001</v>
      </c>
      <c r="L125" s="197">
        <v>11038</v>
      </c>
      <c r="M125" s="197">
        <v>9832</v>
      </c>
      <c r="N125" s="197">
        <v>9452</v>
      </c>
      <c r="O125" s="197">
        <v>9512</v>
      </c>
      <c r="P125" s="197">
        <v>10288</v>
      </c>
      <c r="Q125" s="197">
        <v>13826.3518</v>
      </c>
      <c r="R125" s="197">
        <v>16390.832399999999</v>
      </c>
      <c r="S125" s="197">
        <v>21102</v>
      </c>
      <c r="T125" s="197">
        <v>23450</v>
      </c>
      <c r="U125" s="197">
        <v>27073</v>
      </c>
      <c r="V125" s="197">
        <v>286573.51006788644</v>
      </c>
    </row>
    <row r="126" spans="1:22" x14ac:dyDescent="0.4">
      <c r="A126" s="196" t="s">
        <v>111</v>
      </c>
      <c r="B126" s="197"/>
      <c r="C126" s="197"/>
      <c r="D126" s="197">
        <v>7902.5632483999998</v>
      </c>
      <c r="E126" s="197">
        <v>7763.1244127999989</v>
      </c>
      <c r="F126" s="197">
        <v>6631.5199419999999</v>
      </c>
      <c r="G126" s="197">
        <v>5698.0863257999999</v>
      </c>
      <c r="H126" s="197">
        <v>5077.7001800000007</v>
      </c>
      <c r="I126" s="197">
        <v>4495.7958687999999</v>
      </c>
      <c r="J126" s="197">
        <v>4916.8421704000002</v>
      </c>
      <c r="K126" s="197">
        <v>6518.7857991000001</v>
      </c>
      <c r="L126" s="197">
        <v>13566.567999999999</v>
      </c>
      <c r="M126" s="197">
        <v>15873.758900000001</v>
      </c>
      <c r="N126" s="197">
        <v>18301.151400000002</v>
      </c>
      <c r="O126" s="197">
        <v>25441.593199999999</v>
      </c>
      <c r="P126" s="197">
        <v>29568.273999999998</v>
      </c>
      <c r="Q126" s="197">
        <v>36885.539000000004</v>
      </c>
      <c r="R126" s="197">
        <v>46520.8914</v>
      </c>
      <c r="S126" s="197">
        <v>49256.625200000002</v>
      </c>
      <c r="T126" s="197">
        <v>62790.404600000002</v>
      </c>
      <c r="U126" s="197">
        <v>72773.5</v>
      </c>
      <c r="V126" s="197">
        <v>419982.72364729998</v>
      </c>
    </row>
    <row r="127" spans="1:22" x14ac:dyDescent="0.4">
      <c r="A127" s="196" t="s">
        <v>346</v>
      </c>
      <c r="B127" s="197">
        <v>3534.9290000000001</v>
      </c>
      <c r="C127" s="197">
        <v>3413.9584</v>
      </c>
      <c r="D127" s="197">
        <v>129.90324050000001</v>
      </c>
      <c r="E127" s="197">
        <v>619.7490272</v>
      </c>
      <c r="F127" s="197">
        <v>768.28953029999991</v>
      </c>
      <c r="G127" s="197">
        <v>785.48836960000006</v>
      </c>
      <c r="H127" s="197">
        <v>866.57720000000018</v>
      </c>
      <c r="I127" s="197">
        <v>748.50099999999998</v>
      </c>
      <c r="J127" s="197">
        <v>1059.0030000000002</v>
      </c>
      <c r="K127" s="197">
        <v>1412.3724999999999</v>
      </c>
      <c r="L127" s="197">
        <v>2262.6029999999996</v>
      </c>
      <c r="M127" s="197">
        <v>2283.9683999999997</v>
      </c>
      <c r="N127" s="197">
        <v>1983.6742000000002</v>
      </c>
      <c r="O127" s="197">
        <v>2020.9014000000002</v>
      </c>
      <c r="P127" s="197">
        <v>2469.9715999999999</v>
      </c>
      <c r="Q127" s="197">
        <v>3720.6978000000004</v>
      </c>
      <c r="R127" s="197">
        <v>4119.8157000000001</v>
      </c>
      <c r="S127" s="197">
        <v>5546.1040000000003</v>
      </c>
      <c r="T127" s="197">
        <v>9911.4866000000002</v>
      </c>
      <c r="U127" s="197">
        <v>9230.2272000000012</v>
      </c>
      <c r="V127" s="197">
        <v>56888.221167600008</v>
      </c>
    </row>
    <row r="128" spans="1:22" x14ac:dyDescent="0.4">
      <c r="A128" s="196" t="s">
        <v>7</v>
      </c>
      <c r="B128" s="197">
        <v>2401.5144</v>
      </c>
      <c r="C128" s="197">
        <v>2684.5695999999998</v>
      </c>
      <c r="D128" s="197">
        <v>3968</v>
      </c>
      <c r="E128" s="197">
        <v>2834.2317228000002</v>
      </c>
      <c r="F128" s="197">
        <v>5697</v>
      </c>
      <c r="G128" s="197">
        <v>5525</v>
      </c>
      <c r="H128" s="197">
        <v>7272</v>
      </c>
      <c r="I128" s="197">
        <v>6034</v>
      </c>
      <c r="J128" s="197">
        <v>5346</v>
      </c>
      <c r="K128" s="197">
        <v>3719</v>
      </c>
      <c r="L128" s="197">
        <v>2213.5954000000002</v>
      </c>
      <c r="M128" s="197">
        <v>1558.0360000000001</v>
      </c>
      <c r="N128" s="197">
        <v>1637.1067</v>
      </c>
      <c r="O128" s="197">
        <v>1266.7180000000001</v>
      </c>
      <c r="P128" s="197">
        <v>1174.74954</v>
      </c>
      <c r="Q128" s="197">
        <v>3172.7090280000002</v>
      </c>
      <c r="R128" s="197">
        <v>2200.9683699999996</v>
      </c>
      <c r="S128" s="197">
        <v>1616.5511199999999</v>
      </c>
      <c r="T128" s="197">
        <v>3665.3632800000005</v>
      </c>
      <c r="U128" s="197">
        <v>4255.0038789999999</v>
      </c>
      <c r="V128" s="197">
        <v>68242.117039799981</v>
      </c>
    </row>
    <row r="129" spans="1:22" x14ac:dyDescent="0.4">
      <c r="A129" s="196" t="s">
        <v>347</v>
      </c>
      <c r="B129" s="197">
        <v>0</v>
      </c>
      <c r="C129" s="197">
        <v>0</v>
      </c>
      <c r="D129" s="197">
        <v>0</v>
      </c>
      <c r="E129" s="197">
        <v>0</v>
      </c>
      <c r="F129" s="197">
        <v>0</v>
      </c>
      <c r="G129" s="197">
        <v>0</v>
      </c>
      <c r="H129" s="197">
        <v>0</v>
      </c>
      <c r="I129" s="197">
        <v>0</v>
      </c>
      <c r="J129" s="197">
        <v>50</v>
      </c>
      <c r="K129" s="197">
        <v>0</v>
      </c>
      <c r="L129" s="197">
        <v>1344.3008</v>
      </c>
      <c r="M129" s="197">
        <v>1912.5036</v>
      </c>
      <c r="N129" s="197">
        <v>0</v>
      </c>
      <c r="O129" s="197">
        <v>0</v>
      </c>
      <c r="P129" s="197">
        <v>0</v>
      </c>
      <c r="Q129" s="197">
        <v>0</v>
      </c>
      <c r="R129" s="197">
        <v>0</v>
      </c>
      <c r="S129" s="197">
        <v>0</v>
      </c>
      <c r="T129" s="197">
        <v>0</v>
      </c>
      <c r="U129" s="197">
        <v>0</v>
      </c>
      <c r="V129" s="197">
        <v>3306.8044</v>
      </c>
    </row>
    <row r="130" spans="1:22" x14ac:dyDescent="0.4">
      <c r="A130" s="196" t="s">
        <v>57</v>
      </c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>
        <v>0</v>
      </c>
      <c r="O130" s="197">
        <v>0</v>
      </c>
      <c r="P130" s="197">
        <v>0</v>
      </c>
      <c r="Q130" s="197">
        <v>0</v>
      </c>
      <c r="R130" s="197">
        <v>0</v>
      </c>
      <c r="S130" s="197">
        <v>0</v>
      </c>
      <c r="T130" s="197">
        <v>0</v>
      </c>
      <c r="U130" s="197">
        <v>0</v>
      </c>
      <c r="V130" s="197">
        <v>0</v>
      </c>
    </row>
    <row r="131" spans="1:22" x14ac:dyDescent="0.4">
      <c r="A131" s="196" t="s">
        <v>53</v>
      </c>
      <c r="B131" s="197">
        <v>1159</v>
      </c>
      <c r="C131" s="197">
        <v>777</v>
      </c>
      <c r="D131" s="197">
        <v>1005.5524088</v>
      </c>
      <c r="E131" s="197">
        <v>1387.2621715</v>
      </c>
      <c r="F131" s="197">
        <v>1718.6244713999999</v>
      </c>
      <c r="G131" s="197">
        <v>1233.3544744000001</v>
      </c>
      <c r="H131" s="197">
        <v>1247.5666000000001</v>
      </c>
      <c r="I131" s="197">
        <v>1321.3896999999999</v>
      </c>
      <c r="J131" s="197">
        <v>1306.3104000000001</v>
      </c>
      <c r="K131" s="197">
        <v>1035.7872</v>
      </c>
      <c r="L131" s="197">
        <v>1557.9544000000001</v>
      </c>
      <c r="M131" s="197">
        <v>1382.7329</v>
      </c>
      <c r="N131" s="197">
        <v>1385.5488</v>
      </c>
      <c r="O131" s="197">
        <v>1552.1694649999999</v>
      </c>
      <c r="P131" s="197">
        <v>1592.014555</v>
      </c>
      <c r="Q131" s="197">
        <v>1757.185358</v>
      </c>
      <c r="R131" s="197">
        <v>1334.5850680000001</v>
      </c>
      <c r="S131" s="197">
        <v>890.72429899999986</v>
      </c>
      <c r="T131" s="197">
        <v>1034.237785</v>
      </c>
      <c r="U131" s="197">
        <v>1290.1821460000001</v>
      </c>
      <c r="V131" s="197">
        <v>25969.182202100004</v>
      </c>
    </row>
    <row r="132" spans="1:22" x14ac:dyDescent="0.4">
      <c r="A132" s="196" t="s">
        <v>3</v>
      </c>
      <c r="B132" s="197">
        <v>90946.288</v>
      </c>
      <c r="C132" s="197">
        <v>79059.665458499992</v>
      </c>
      <c r="D132" s="197">
        <v>82201.110380099984</v>
      </c>
      <c r="E132" s="197">
        <v>79120.409651199996</v>
      </c>
      <c r="F132" s="197">
        <v>103688.73159309999</v>
      </c>
      <c r="G132" s="197">
        <v>92107.839172600012</v>
      </c>
      <c r="H132" s="197">
        <v>88995.260949000003</v>
      </c>
      <c r="I132" s="197">
        <v>82738.442096300016</v>
      </c>
      <c r="J132" s="197">
        <v>88024.244034399992</v>
      </c>
      <c r="K132" s="197">
        <v>96310.827431000012</v>
      </c>
      <c r="L132" s="197">
        <v>107557.81060000001</v>
      </c>
      <c r="M132" s="197">
        <v>116528.5913</v>
      </c>
      <c r="N132" s="197">
        <v>141393.112211</v>
      </c>
      <c r="O132" s="197">
        <v>165648.99244500001</v>
      </c>
      <c r="P132" s="197">
        <v>189700.640659</v>
      </c>
      <c r="Q132" s="197">
        <v>235979.67069999999</v>
      </c>
      <c r="R132" s="197">
        <v>272056.26925399998</v>
      </c>
      <c r="S132" s="197">
        <v>293827.83879800001</v>
      </c>
      <c r="T132" s="197">
        <v>300753.73842000001</v>
      </c>
      <c r="U132" s="197">
        <v>321158.349766</v>
      </c>
      <c r="V132" s="197">
        <v>3027797.8329192</v>
      </c>
    </row>
    <row r="133" spans="1:22" x14ac:dyDescent="0.4">
      <c r="A133" s="196" t="s">
        <v>348</v>
      </c>
      <c r="B133" s="197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>
        <v>0</v>
      </c>
      <c r="O133" s="197">
        <v>0</v>
      </c>
      <c r="P133" s="197">
        <v>0</v>
      </c>
      <c r="Q133" s="197">
        <v>0</v>
      </c>
      <c r="R133" s="197">
        <v>0</v>
      </c>
      <c r="S133" s="197">
        <v>0</v>
      </c>
      <c r="T133" s="197">
        <v>0</v>
      </c>
      <c r="U133" s="197">
        <v>0</v>
      </c>
      <c r="V133" s="197">
        <v>0</v>
      </c>
    </row>
    <row r="134" spans="1:22" x14ac:dyDescent="0.4">
      <c r="A134" s="196" t="s">
        <v>5</v>
      </c>
      <c r="B134" s="197">
        <v>0</v>
      </c>
      <c r="C134" s="197">
        <v>0</v>
      </c>
      <c r="D134" s="197">
        <v>29.400499200000002</v>
      </c>
      <c r="E134" s="197">
        <v>26.522768800000001</v>
      </c>
      <c r="F134" s="197">
        <v>9.4543379999999999</v>
      </c>
      <c r="G134" s="197">
        <v>6.7514579999999995</v>
      </c>
      <c r="H134" s="197">
        <v>1.4280000000000002</v>
      </c>
      <c r="I134" s="197">
        <v>1.4261999999999999</v>
      </c>
      <c r="J134" s="197">
        <v>908.54020000000003</v>
      </c>
      <c r="K134" s="197">
        <v>902.60799999999995</v>
      </c>
      <c r="L134" s="197">
        <v>1723.3209999999999</v>
      </c>
      <c r="M134" s="197">
        <v>629.49300000000005</v>
      </c>
      <c r="N134" s="197">
        <v>847.10250000000008</v>
      </c>
      <c r="O134" s="197">
        <v>1362.8419999999999</v>
      </c>
      <c r="P134" s="197">
        <v>1499.6034999999999</v>
      </c>
      <c r="Q134" s="197">
        <v>2299.3755000000001</v>
      </c>
      <c r="R134" s="197">
        <v>3801.9947999999999</v>
      </c>
      <c r="S134" s="197">
        <v>2848.7527</v>
      </c>
      <c r="T134" s="197">
        <v>3056.7350999999999</v>
      </c>
      <c r="U134" s="197">
        <v>3453.1064000000001</v>
      </c>
      <c r="V134" s="197">
        <v>23408.457964000005</v>
      </c>
    </row>
    <row r="135" spans="1:22" x14ac:dyDescent="0.4">
      <c r="A135" s="196" t="s">
        <v>48</v>
      </c>
      <c r="B135" s="197">
        <v>4618</v>
      </c>
      <c r="C135" s="197">
        <v>5025</v>
      </c>
      <c r="D135" s="197">
        <v>6355.2550984</v>
      </c>
      <c r="E135" s="197">
        <v>4415.2936576000002</v>
      </c>
      <c r="F135" s="197">
        <v>7282.6975626000003</v>
      </c>
      <c r="G135" s="197">
        <v>6291.0641803999997</v>
      </c>
      <c r="H135" s="197">
        <v>6950.5724</v>
      </c>
      <c r="I135" s="197">
        <v>6951.9214000000002</v>
      </c>
      <c r="J135" s="197">
        <v>8021.2752</v>
      </c>
      <c r="K135" s="197">
        <v>6669.37</v>
      </c>
      <c r="L135" s="197">
        <v>5396.3469000000005</v>
      </c>
      <c r="M135" s="197">
        <v>4184.6111999999994</v>
      </c>
      <c r="N135" s="197">
        <v>4415.2235250000003</v>
      </c>
      <c r="O135" s="197">
        <v>3266.5682670000001</v>
      </c>
      <c r="P135" s="197">
        <v>5116.2473479999999</v>
      </c>
      <c r="Q135" s="197">
        <v>9082.0021009999982</v>
      </c>
      <c r="R135" s="197">
        <v>12605.710728</v>
      </c>
      <c r="S135" s="197">
        <v>14171.911265000001</v>
      </c>
      <c r="T135" s="197">
        <v>16852.488335999999</v>
      </c>
      <c r="U135" s="197">
        <v>19872.743340000001</v>
      </c>
      <c r="V135" s="197">
        <v>157544.302509</v>
      </c>
    </row>
    <row r="136" spans="1:22" x14ac:dyDescent="0.4">
      <c r="A136" s="196" t="s">
        <v>342</v>
      </c>
      <c r="B136" s="197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</row>
    <row r="137" spans="1:22" x14ac:dyDescent="0.4">
      <c r="A137" s="200" t="s">
        <v>343</v>
      </c>
      <c r="B137" s="201">
        <v>501914.91977568628</v>
      </c>
      <c r="C137" s="201">
        <v>462184.66720399988</v>
      </c>
      <c r="D137" s="201">
        <v>480959.68194069999</v>
      </c>
      <c r="E137" s="201">
        <v>451304.08000070008</v>
      </c>
      <c r="F137" s="201">
        <v>629504.02760659996</v>
      </c>
      <c r="G137" s="201">
        <v>561645.63590790005</v>
      </c>
      <c r="H137" s="201">
        <v>529239.11780660006</v>
      </c>
      <c r="I137" s="201">
        <v>491515.52219920006</v>
      </c>
      <c r="J137" s="201">
        <v>519935.28331630008</v>
      </c>
      <c r="K137" s="201">
        <v>524859.24251949997</v>
      </c>
      <c r="L137" s="201">
        <v>579250.49710000004</v>
      </c>
      <c r="M137" s="201">
        <v>608857.43460000015</v>
      </c>
      <c r="N137" s="201">
        <v>711727.88739500009</v>
      </c>
      <c r="O137" s="201">
        <v>827819.04864299996</v>
      </c>
      <c r="P137" s="201">
        <v>1000395.8749030001</v>
      </c>
      <c r="Q137" s="201">
        <v>1292711.9173339996</v>
      </c>
      <c r="R137" s="201">
        <v>1534944.0405479996</v>
      </c>
      <c r="S137" s="201">
        <v>1680337.6018343</v>
      </c>
      <c r="T137" s="201">
        <v>1825922.1623189996</v>
      </c>
      <c r="U137" s="201">
        <v>1862119.8492089999</v>
      </c>
      <c r="V137" s="201">
        <v>17077148.492162485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I39" workbookViewId="0">
      <selection activeCell="A12" sqref="A3:V47"/>
    </sheetView>
  </sheetViews>
  <sheetFormatPr defaultRowHeight="13.9" x14ac:dyDescent="0.4"/>
  <cols>
    <col min="1" max="1" width="33.33203125" bestFit="1" customWidth="1"/>
    <col min="2" max="2" width="11.265625" bestFit="1" customWidth="1"/>
    <col min="3" max="3" width="10.1328125" bestFit="1" customWidth="1"/>
    <col min="4" max="4" width="11.265625" bestFit="1" customWidth="1"/>
    <col min="5" max="5" width="10.1328125" bestFit="1" customWidth="1"/>
    <col min="6" max="6" width="11.265625" bestFit="1" customWidth="1"/>
    <col min="7" max="7" width="10.1328125" bestFit="1" customWidth="1"/>
    <col min="8" max="8" width="11.265625" bestFit="1" customWidth="1"/>
    <col min="9" max="9" width="10.1328125" bestFit="1" customWidth="1"/>
    <col min="10" max="10" width="11.265625" bestFit="1" customWidth="1"/>
    <col min="11" max="11" width="10.1328125" bestFit="1" customWidth="1"/>
    <col min="12" max="12" width="11.265625" bestFit="1" customWidth="1"/>
    <col min="13" max="13" width="10.1328125" bestFit="1" customWidth="1"/>
    <col min="14" max="14" width="11.265625" bestFit="1" customWidth="1"/>
    <col min="15" max="15" width="10.1328125" bestFit="1" customWidth="1"/>
    <col min="16" max="16" width="11.265625" bestFit="1" customWidth="1"/>
    <col min="17" max="17" width="10.1328125" bestFit="1" customWidth="1"/>
    <col min="18" max="18" width="11.265625" bestFit="1" customWidth="1"/>
    <col min="19" max="19" width="10.1328125" bestFit="1" customWidth="1"/>
    <col min="20" max="20" width="11.265625" bestFit="1" customWidth="1"/>
    <col min="21" max="21" width="10.1328125" bestFit="1" customWidth="1"/>
    <col min="22" max="22" width="9.59765625" bestFit="1" customWidth="1"/>
  </cols>
  <sheetData>
    <row r="1" spans="1:22" x14ac:dyDescent="0.4">
      <c r="A1" s="194" t="s">
        <v>349</v>
      </c>
      <c r="B1" t="s">
        <v>350</v>
      </c>
    </row>
    <row r="2" spans="1:22" x14ac:dyDescent="0.4">
      <c r="A2" t="s">
        <v>381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 x14ac:dyDescent="0.4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 x14ac:dyDescent="0.4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 x14ac:dyDescent="0.4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 x14ac:dyDescent="0.4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 x14ac:dyDescent="0.4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 x14ac:dyDescent="0.4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 x14ac:dyDescent="0.4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 x14ac:dyDescent="0.4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 x14ac:dyDescent="0.4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 x14ac:dyDescent="0.4">
      <c r="A15" s="196" t="s">
        <v>33</v>
      </c>
      <c r="B15" s="197">
        <v>69666</v>
      </c>
      <c r="C15" s="197">
        <v>78146</v>
      </c>
      <c r="D15" s="197">
        <v>90499</v>
      </c>
      <c r="E15" s="197">
        <v>96513</v>
      </c>
      <c r="F15" s="197">
        <v>302934</v>
      </c>
      <c r="G15" s="197">
        <v>341010</v>
      </c>
      <c r="H15" s="197">
        <v>388699</v>
      </c>
      <c r="I15" s="197">
        <v>451973</v>
      </c>
      <c r="J15" s="197">
        <v>493801</v>
      </c>
      <c r="K15" s="197">
        <v>577649</v>
      </c>
      <c r="L15" s="197">
        <v>618347</v>
      </c>
      <c r="M15" s="197">
        <v>650399</v>
      </c>
      <c r="N15" s="197">
        <v>676957</v>
      </c>
      <c r="O15" s="197">
        <v>703745</v>
      </c>
      <c r="P15" s="197">
        <v>745148</v>
      </c>
      <c r="Q15" s="197">
        <v>730804</v>
      </c>
      <c r="R15" s="197">
        <v>722506</v>
      </c>
      <c r="S15" s="197">
        <v>703126</v>
      </c>
      <c r="T15" s="197">
        <v>672024</v>
      </c>
      <c r="U15" s="197">
        <v>689568</v>
      </c>
      <c r="V15" s="197">
        <v>9803514</v>
      </c>
    </row>
    <row r="16" spans="1:22" x14ac:dyDescent="0.4">
      <c r="A16" s="196" t="s">
        <v>400</v>
      </c>
      <c r="B16" s="197">
        <v>6187150</v>
      </c>
      <c r="C16" s="197">
        <v>6693141</v>
      </c>
      <c r="D16" s="197">
        <v>7026055</v>
      </c>
      <c r="E16" s="197">
        <v>8336894</v>
      </c>
      <c r="F16" s="197">
        <v>11746250</v>
      </c>
      <c r="G16" s="197">
        <v>13145133</v>
      </c>
      <c r="H16" s="197">
        <v>13964911</v>
      </c>
      <c r="I16" s="197">
        <v>14973221</v>
      </c>
      <c r="J16" s="197">
        <v>15701586</v>
      </c>
      <c r="K16" s="197">
        <v>16854317</v>
      </c>
      <c r="L16" s="197">
        <v>17785136</v>
      </c>
      <c r="M16" s="197">
        <v>18780064</v>
      </c>
      <c r="N16" s="197">
        <v>19657634</v>
      </c>
      <c r="O16" s="197">
        <v>20962551</v>
      </c>
      <c r="P16" s="197">
        <v>21365832</v>
      </c>
      <c r="Q16" s="197">
        <v>22627829</v>
      </c>
      <c r="R16" s="197">
        <v>22764632</v>
      </c>
      <c r="S16" s="197">
        <v>23638465</v>
      </c>
      <c r="T16" s="197">
        <v>24037819</v>
      </c>
      <c r="U16" s="197">
        <v>26111910</v>
      </c>
      <c r="V16" s="197">
        <v>332360530</v>
      </c>
    </row>
    <row r="17" spans="1:22" x14ac:dyDescent="0.4">
      <c r="A17" s="196" t="s">
        <v>4</v>
      </c>
      <c r="B17" s="197">
        <v>782158</v>
      </c>
      <c r="C17" s="197">
        <v>868569</v>
      </c>
      <c r="D17" s="197">
        <v>953883</v>
      </c>
      <c r="E17" s="197">
        <v>1024109</v>
      </c>
      <c r="F17" s="197">
        <v>1429066</v>
      </c>
      <c r="G17" s="197">
        <v>1418643</v>
      </c>
      <c r="H17" s="197">
        <v>1483813</v>
      </c>
      <c r="I17" s="197">
        <v>1570218</v>
      </c>
      <c r="J17" s="197">
        <v>1608322</v>
      </c>
      <c r="K17" s="197">
        <v>1664534</v>
      </c>
      <c r="L17" s="197">
        <v>1651400</v>
      </c>
      <c r="M17" s="197">
        <v>1615449</v>
      </c>
      <c r="N17" s="197">
        <v>1674084</v>
      </c>
      <c r="O17" s="197">
        <v>1764843</v>
      </c>
      <c r="P17" s="197">
        <v>1834716</v>
      </c>
      <c r="Q17" s="197">
        <v>1958752</v>
      </c>
      <c r="R17" s="197">
        <v>2015228</v>
      </c>
      <c r="S17" s="197">
        <v>2086608</v>
      </c>
      <c r="T17" s="197">
        <v>2170311</v>
      </c>
      <c r="U17" s="197">
        <v>2429946</v>
      </c>
      <c r="V17" s="197">
        <v>32004652</v>
      </c>
    </row>
    <row r="18" spans="1:22" x14ac:dyDescent="0.4">
      <c r="A18" s="196" t="s">
        <v>8</v>
      </c>
      <c r="B18" s="197">
        <v>621764</v>
      </c>
      <c r="C18" s="197">
        <v>671861</v>
      </c>
      <c r="D18" s="197">
        <v>673276</v>
      </c>
      <c r="E18" s="197">
        <v>751298</v>
      </c>
      <c r="F18" s="197">
        <v>1207708</v>
      </c>
      <c r="G18" s="197">
        <v>1418428</v>
      </c>
      <c r="H18" s="197">
        <v>1458565</v>
      </c>
      <c r="I18" s="197">
        <v>1477175</v>
      </c>
      <c r="J18" s="197">
        <v>1435319</v>
      </c>
      <c r="K18" s="197">
        <v>1400040</v>
      </c>
      <c r="L18" s="197">
        <v>1403975</v>
      </c>
      <c r="M18" s="197">
        <v>1466528</v>
      </c>
      <c r="N18" s="197">
        <v>1497154</v>
      </c>
      <c r="O18" s="197">
        <v>1568321</v>
      </c>
      <c r="P18" s="197">
        <v>1544650</v>
      </c>
      <c r="Q18" s="197">
        <v>1575766</v>
      </c>
      <c r="R18" s="197">
        <v>1403048</v>
      </c>
      <c r="S18" s="197">
        <v>1355905</v>
      </c>
      <c r="T18" s="197">
        <v>1219217</v>
      </c>
      <c r="U18" s="197">
        <v>1368657</v>
      </c>
      <c r="V18" s="197">
        <v>25518655</v>
      </c>
    </row>
    <row r="19" spans="1:22" x14ac:dyDescent="0.4">
      <c r="A19" s="196" t="s">
        <v>65</v>
      </c>
      <c r="B19" s="197">
        <v>723805</v>
      </c>
      <c r="C19" s="197">
        <v>772613</v>
      </c>
      <c r="D19" s="197">
        <v>821531</v>
      </c>
      <c r="E19" s="197">
        <v>948448</v>
      </c>
      <c r="F19" s="197">
        <v>1088459</v>
      </c>
      <c r="G19" s="197">
        <v>1247708</v>
      </c>
      <c r="H19" s="197">
        <v>1368811</v>
      </c>
      <c r="I19" s="197">
        <v>1543374</v>
      </c>
      <c r="J19" s="197">
        <v>1677910</v>
      </c>
      <c r="K19" s="197">
        <v>1818426</v>
      </c>
      <c r="L19" s="197">
        <v>2017826</v>
      </c>
      <c r="M19" s="197">
        <v>2234622</v>
      </c>
      <c r="N19" s="197">
        <v>2464654</v>
      </c>
      <c r="O19" s="197">
        <v>2673830</v>
      </c>
      <c r="P19" s="197">
        <v>2884146</v>
      </c>
      <c r="Q19" s="197">
        <v>3135923</v>
      </c>
      <c r="R19" s="197">
        <v>3466810</v>
      </c>
      <c r="S19" s="197">
        <v>3885451</v>
      </c>
      <c r="T19" s="197">
        <v>4338349</v>
      </c>
      <c r="U19" s="197">
        <v>4806101</v>
      </c>
      <c r="V19" s="197">
        <v>43918797</v>
      </c>
    </row>
    <row r="20" spans="1:22" x14ac:dyDescent="0.4">
      <c r="A20" s="196" t="s">
        <v>402</v>
      </c>
      <c r="B20" s="197">
        <v>100769</v>
      </c>
      <c r="C20" s="197">
        <v>124994</v>
      </c>
      <c r="D20" s="197">
        <v>119467</v>
      </c>
      <c r="E20" s="197">
        <v>120999</v>
      </c>
      <c r="F20" s="197">
        <v>151638</v>
      </c>
      <c r="G20" s="197">
        <v>169692</v>
      </c>
      <c r="H20" s="197">
        <v>180617</v>
      </c>
      <c r="I20" s="197">
        <v>253926</v>
      </c>
      <c r="J20" s="197">
        <v>306899</v>
      </c>
      <c r="K20" s="197">
        <v>402754</v>
      </c>
      <c r="L20" s="197">
        <v>393878</v>
      </c>
      <c r="M20" s="197">
        <v>575869</v>
      </c>
      <c r="N20" s="197">
        <v>608810</v>
      </c>
      <c r="O20" s="197">
        <v>685393</v>
      </c>
      <c r="P20" s="197">
        <v>661048</v>
      </c>
      <c r="Q20" s="197">
        <v>809882</v>
      </c>
      <c r="R20" s="197">
        <v>807664</v>
      </c>
      <c r="S20" s="197">
        <v>894817</v>
      </c>
      <c r="T20" s="197">
        <v>1058648</v>
      </c>
      <c r="U20" s="197">
        <v>1184674</v>
      </c>
      <c r="V20" s="197">
        <v>9612438</v>
      </c>
    </row>
    <row r="21" spans="1:22" x14ac:dyDescent="0.4">
      <c r="A21" s="196" t="s">
        <v>1</v>
      </c>
      <c r="B21" s="197">
        <v>154106</v>
      </c>
      <c r="C21" s="197">
        <v>170607</v>
      </c>
      <c r="D21" s="197">
        <v>177557</v>
      </c>
      <c r="E21" s="197">
        <v>191136</v>
      </c>
      <c r="F21" s="197">
        <v>278482</v>
      </c>
      <c r="G21" s="197">
        <v>343576</v>
      </c>
      <c r="H21" s="197">
        <v>382523</v>
      </c>
      <c r="I21" s="197">
        <v>436261</v>
      </c>
      <c r="J21" s="197">
        <v>471536</v>
      </c>
      <c r="K21" s="197">
        <v>538844</v>
      </c>
      <c r="L21" s="197">
        <v>567481</v>
      </c>
      <c r="M21" s="197">
        <v>589804</v>
      </c>
      <c r="N21" s="197">
        <v>620098</v>
      </c>
      <c r="O21" s="197">
        <v>698372</v>
      </c>
      <c r="P21" s="197">
        <v>677558</v>
      </c>
      <c r="Q21" s="197">
        <v>720706</v>
      </c>
      <c r="R21" s="197">
        <v>679532</v>
      </c>
      <c r="S21" s="197">
        <v>682232</v>
      </c>
      <c r="T21" s="197">
        <v>605379</v>
      </c>
      <c r="U21" s="197">
        <v>678594</v>
      </c>
      <c r="V21" s="197">
        <v>9664384</v>
      </c>
    </row>
    <row r="22" spans="1:22" x14ac:dyDescent="0.4">
      <c r="A22" s="196" t="s">
        <v>0</v>
      </c>
      <c r="B22" s="197">
        <v>972835</v>
      </c>
      <c r="C22" s="197">
        <v>1055444</v>
      </c>
      <c r="D22" s="197">
        <v>1117612</v>
      </c>
      <c r="E22" s="197">
        <v>1268810</v>
      </c>
      <c r="F22" s="197">
        <v>1622842</v>
      </c>
      <c r="G22" s="197">
        <v>1833307</v>
      </c>
      <c r="H22" s="197">
        <v>2023046</v>
      </c>
      <c r="I22" s="197">
        <v>2159164</v>
      </c>
      <c r="J22" s="197">
        <v>2253678</v>
      </c>
      <c r="K22" s="197">
        <v>2375709</v>
      </c>
      <c r="L22" s="197">
        <v>2507855</v>
      </c>
      <c r="M22" s="197">
        <v>2652252</v>
      </c>
      <c r="N22" s="197">
        <v>2781454</v>
      </c>
      <c r="O22" s="197">
        <v>2962235</v>
      </c>
      <c r="P22" s="197">
        <v>3137987</v>
      </c>
      <c r="Q22" s="197">
        <v>3358685</v>
      </c>
      <c r="R22" s="197">
        <v>3469260</v>
      </c>
      <c r="S22" s="197">
        <v>3638645</v>
      </c>
      <c r="T22" s="197">
        <v>3730628</v>
      </c>
      <c r="U22" s="197">
        <v>4033095</v>
      </c>
      <c r="V22" s="197">
        <v>48954543</v>
      </c>
    </row>
    <row r="23" spans="1:22" x14ac:dyDescent="0.4">
      <c r="A23" s="196" t="s">
        <v>55</v>
      </c>
      <c r="B23" s="197">
        <v>78153</v>
      </c>
      <c r="C23" s="197">
        <v>79580</v>
      </c>
      <c r="D23" s="197">
        <v>78870</v>
      </c>
      <c r="E23" s="197">
        <v>91417</v>
      </c>
      <c r="F23" s="197">
        <v>93351</v>
      </c>
      <c r="G23" s="197">
        <v>101823</v>
      </c>
      <c r="H23" s="197">
        <v>100050</v>
      </c>
      <c r="I23" s="197">
        <v>101425</v>
      </c>
      <c r="J23" s="197">
        <v>84984</v>
      </c>
      <c r="K23" s="197">
        <v>81720</v>
      </c>
      <c r="L23" s="197">
        <v>66183</v>
      </c>
      <c r="M23" s="197">
        <v>70958</v>
      </c>
      <c r="N23" s="197">
        <v>71637</v>
      </c>
      <c r="O23" s="197">
        <v>76826</v>
      </c>
      <c r="P23" s="197">
        <v>79375</v>
      </c>
      <c r="Q23" s="197">
        <v>81262</v>
      </c>
      <c r="R23" s="197">
        <v>77248</v>
      </c>
      <c r="S23" s="197">
        <v>75028</v>
      </c>
      <c r="T23" s="197">
        <v>72631</v>
      </c>
      <c r="U23" s="197">
        <v>71297</v>
      </c>
      <c r="V23" s="197">
        <v>1633818</v>
      </c>
    </row>
    <row r="24" spans="1:22" x14ac:dyDescent="0.4">
      <c r="A24" s="196" t="s">
        <v>41</v>
      </c>
      <c r="B24" s="197"/>
      <c r="C24" s="197"/>
      <c r="D24" s="197"/>
      <c r="E24" s="197"/>
      <c r="F24" s="197">
        <v>0</v>
      </c>
      <c r="G24" s="197">
        <v>0</v>
      </c>
      <c r="H24" s="197">
        <v>0</v>
      </c>
      <c r="I24" s="197">
        <v>0</v>
      </c>
      <c r="J24" s="197">
        <v>0</v>
      </c>
      <c r="K24" s="197">
        <v>0</v>
      </c>
      <c r="L24" s="197">
        <v>0</v>
      </c>
      <c r="M24" s="197">
        <v>0</v>
      </c>
      <c r="N24" s="197">
        <v>0</v>
      </c>
      <c r="O24" s="197">
        <v>0</v>
      </c>
      <c r="P24" s="197">
        <v>55881</v>
      </c>
      <c r="Q24" s="197">
        <v>77092</v>
      </c>
      <c r="R24" s="197">
        <v>130682</v>
      </c>
      <c r="S24" s="197">
        <v>122569</v>
      </c>
      <c r="T24" s="197">
        <v>179338</v>
      </c>
      <c r="U24" s="197">
        <v>143305</v>
      </c>
      <c r="V24" s="197">
        <v>708867</v>
      </c>
    </row>
    <row r="25" spans="1:22" x14ac:dyDescent="0.4">
      <c r="A25" s="196" t="s">
        <v>34</v>
      </c>
      <c r="B25" s="197">
        <v>69742</v>
      </c>
      <c r="C25" s="197">
        <v>72340</v>
      </c>
      <c r="D25" s="197">
        <v>70148</v>
      </c>
      <c r="E25" s="197">
        <v>72175</v>
      </c>
      <c r="F25" s="197">
        <v>66809</v>
      </c>
      <c r="G25" s="197">
        <v>70556</v>
      </c>
      <c r="H25" s="197">
        <v>68102</v>
      </c>
      <c r="I25" s="197">
        <v>71980</v>
      </c>
      <c r="J25" s="197">
        <v>67673</v>
      </c>
      <c r="K25" s="197">
        <v>78007</v>
      </c>
      <c r="L25" s="197">
        <v>84339</v>
      </c>
      <c r="M25" s="197">
        <v>91623</v>
      </c>
      <c r="N25" s="197">
        <v>100878</v>
      </c>
      <c r="O25" s="197">
        <v>110088</v>
      </c>
      <c r="P25" s="197">
        <v>114012</v>
      </c>
      <c r="Q25" s="197">
        <v>123181</v>
      </c>
      <c r="R25" s="197">
        <v>124542</v>
      </c>
      <c r="S25" s="197">
        <v>125939</v>
      </c>
      <c r="T25" s="197">
        <v>122294</v>
      </c>
      <c r="U25" s="197">
        <v>124099</v>
      </c>
      <c r="V25" s="197">
        <v>1828527</v>
      </c>
    </row>
    <row r="26" spans="1:22" x14ac:dyDescent="0.4">
      <c r="A26" s="196" t="s">
        <v>2</v>
      </c>
      <c r="B26" s="197">
        <v>276277</v>
      </c>
      <c r="C26" s="197">
        <v>303709</v>
      </c>
      <c r="D26" s="197">
        <v>291421</v>
      </c>
      <c r="E26" s="197">
        <v>343486</v>
      </c>
      <c r="F26" s="197">
        <v>635500</v>
      </c>
      <c r="G26" s="197">
        <v>784141</v>
      </c>
      <c r="H26" s="197">
        <v>895032</v>
      </c>
      <c r="I26" s="197">
        <v>1082061</v>
      </c>
      <c r="J26" s="197">
        <v>1191165</v>
      </c>
      <c r="K26" s="197">
        <v>1355687</v>
      </c>
      <c r="L26" s="197">
        <v>1539668</v>
      </c>
      <c r="M26" s="197">
        <v>1636475</v>
      </c>
      <c r="N26" s="197">
        <v>1701024</v>
      </c>
      <c r="O26" s="197">
        <v>1816998</v>
      </c>
      <c r="P26" s="197">
        <v>1682312</v>
      </c>
      <c r="Q26" s="197">
        <v>1700712</v>
      </c>
      <c r="R26" s="197">
        <v>1626252</v>
      </c>
      <c r="S26" s="197">
        <v>1540629</v>
      </c>
      <c r="T26" s="197">
        <v>1440583</v>
      </c>
      <c r="U26" s="197">
        <v>1488799</v>
      </c>
      <c r="V26" s="197">
        <v>23331931</v>
      </c>
    </row>
    <row r="27" spans="1:22" x14ac:dyDescent="0.4">
      <c r="A27" s="196" t="s">
        <v>68</v>
      </c>
      <c r="B27" s="197">
        <v>102826</v>
      </c>
      <c r="C27" s="197">
        <v>117225</v>
      </c>
      <c r="D27" s="197">
        <v>163161</v>
      </c>
      <c r="E27" s="197">
        <v>251726</v>
      </c>
      <c r="F27" s="197">
        <v>228361</v>
      </c>
      <c r="G27" s="197">
        <v>194644</v>
      </c>
      <c r="H27" s="197">
        <v>142835</v>
      </c>
      <c r="I27" s="197">
        <v>94467</v>
      </c>
      <c r="J27" s="197">
        <v>111181</v>
      </c>
      <c r="K27" s="197">
        <v>120027</v>
      </c>
      <c r="L27" s="197">
        <v>137558</v>
      </c>
      <c r="M27" s="197">
        <v>154575</v>
      </c>
      <c r="N27" s="197">
        <v>116962</v>
      </c>
      <c r="O27" s="197">
        <v>118960</v>
      </c>
      <c r="P27" s="197">
        <v>168923</v>
      </c>
      <c r="Q27" s="197">
        <v>251142</v>
      </c>
      <c r="R27" s="197">
        <v>433153</v>
      </c>
      <c r="S27" s="197">
        <v>517300</v>
      </c>
      <c r="T27" s="197">
        <v>495140</v>
      </c>
      <c r="U27" s="197">
        <v>168014</v>
      </c>
      <c r="V27" s="197">
        <v>4088180</v>
      </c>
    </row>
    <row r="28" spans="1:22" x14ac:dyDescent="0.4">
      <c r="A28" s="196" t="s">
        <v>35</v>
      </c>
      <c r="B28" s="197">
        <v>278886</v>
      </c>
      <c r="C28" s="197">
        <v>271548</v>
      </c>
      <c r="D28" s="197">
        <v>288812</v>
      </c>
      <c r="E28" s="197">
        <v>362573</v>
      </c>
      <c r="F28" s="197">
        <v>493582</v>
      </c>
      <c r="G28" s="197">
        <v>529927</v>
      </c>
      <c r="H28" s="197">
        <v>555253</v>
      </c>
      <c r="I28" s="197">
        <v>570107</v>
      </c>
      <c r="J28" s="197">
        <v>592845</v>
      </c>
      <c r="K28" s="197">
        <v>651505</v>
      </c>
      <c r="L28" s="197">
        <v>668950</v>
      </c>
      <c r="M28" s="197">
        <v>680313</v>
      </c>
      <c r="N28" s="197">
        <v>758022</v>
      </c>
      <c r="O28" s="197">
        <v>816915</v>
      </c>
      <c r="P28" s="197">
        <v>795458</v>
      </c>
      <c r="Q28" s="197">
        <v>812179</v>
      </c>
      <c r="R28" s="197">
        <v>810271</v>
      </c>
      <c r="S28" s="197">
        <v>801965</v>
      </c>
      <c r="T28" s="197">
        <v>831522</v>
      </c>
      <c r="U28" s="197">
        <v>842656</v>
      </c>
      <c r="V28" s="197">
        <v>12413289</v>
      </c>
    </row>
    <row r="29" spans="1:22" x14ac:dyDescent="0.4">
      <c r="A29" s="196" t="s">
        <v>7</v>
      </c>
      <c r="B29" s="197">
        <v>336849</v>
      </c>
      <c r="C29" s="197">
        <v>376002</v>
      </c>
      <c r="D29" s="197">
        <v>407895</v>
      </c>
      <c r="E29" s="197">
        <v>687531</v>
      </c>
      <c r="F29" s="197">
        <v>872261</v>
      </c>
      <c r="G29" s="197">
        <v>973255</v>
      </c>
      <c r="H29" s="197">
        <v>979199</v>
      </c>
      <c r="I29" s="197">
        <v>943426</v>
      </c>
      <c r="J29" s="197">
        <v>907820</v>
      </c>
      <c r="K29" s="197">
        <v>903434</v>
      </c>
      <c r="L29" s="197">
        <v>900056</v>
      </c>
      <c r="M29" s="197">
        <v>939792</v>
      </c>
      <c r="N29" s="197">
        <v>942324</v>
      </c>
      <c r="O29" s="197">
        <v>967660</v>
      </c>
      <c r="P29" s="197">
        <v>1005167</v>
      </c>
      <c r="Q29" s="197">
        <v>1015100</v>
      </c>
      <c r="R29" s="197">
        <v>979821</v>
      </c>
      <c r="S29" s="197">
        <v>1018317</v>
      </c>
      <c r="T29" s="197">
        <v>1068454</v>
      </c>
      <c r="U29" s="197">
        <v>1358922</v>
      </c>
      <c r="V29" s="197">
        <v>17583285</v>
      </c>
    </row>
    <row r="30" spans="1:22" x14ac:dyDescent="0.4">
      <c r="A30" s="196" t="s">
        <v>53</v>
      </c>
      <c r="B30" s="197">
        <v>35846</v>
      </c>
      <c r="C30" s="197">
        <v>29474</v>
      </c>
      <c r="D30" s="197">
        <v>25943</v>
      </c>
      <c r="E30" s="197">
        <v>30980</v>
      </c>
      <c r="F30" s="197">
        <v>53448</v>
      </c>
      <c r="G30" s="197">
        <v>45664</v>
      </c>
      <c r="H30" s="197">
        <v>44474</v>
      </c>
      <c r="I30" s="197">
        <v>35239</v>
      </c>
      <c r="J30" s="197">
        <v>36244</v>
      </c>
      <c r="K30" s="197">
        <v>35307</v>
      </c>
      <c r="L30" s="197">
        <v>45437</v>
      </c>
      <c r="M30" s="197">
        <v>42386</v>
      </c>
      <c r="N30" s="197">
        <v>54152</v>
      </c>
      <c r="O30" s="197">
        <v>46382</v>
      </c>
      <c r="P30" s="197">
        <v>38529</v>
      </c>
      <c r="Q30" s="197">
        <v>37621</v>
      </c>
      <c r="R30" s="197">
        <v>57145</v>
      </c>
      <c r="S30" s="197">
        <v>49602</v>
      </c>
      <c r="T30" s="197">
        <v>54411</v>
      </c>
      <c r="U30" s="197">
        <v>73279</v>
      </c>
      <c r="V30" s="197">
        <v>871563</v>
      </c>
    </row>
    <row r="31" spans="1:22" x14ac:dyDescent="0.4">
      <c r="A31" s="196" t="s">
        <v>3</v>
      </c>
      <c r="B31" s="197">
        <v>1330623</v>
      </c>
      <c r="C31" s="197">
        <v>1405575</v>
      </c>
      <c r="D31" s="197">
        <v>1422114</v>
      </c>
      <c r="E31" s="197">
        <v>1563868</v>
      </c>
      <c r="F31" s="197">
        <v>2483264</v>
      </c>
      <c r="G31" s="197">
        <v>2791014</v>
      </c>
      <c r="H31" s="197">
        <v>2965774</v>
      </c>
      <c r="I31" s="197">
        <v>3202852</v>
      </c>
      <c r="J31" s="197">
        <v>3410054</v>
      </c>
      <c r="K31" s="197">
        <v>3734906</v>
      </c>
      <c r="L31" s="197">
        <v>4017477</v>
      </c>
      <c r="M31" s="197">
        <v>4094302</v>
      </c>
      <c r="N31" s="197">
        <v>4184039</v>
      </c>
      <c r="O31" s="197">
        <v>4372342</v>
      </c>
      <c r="P31" s="197">
        <v>4229632</v>
      </c>
      <c r="Q31" s="197">
        <v>4361628</v>
      </c>
      <c r="R31" s="197">
        <v>4080721</v>
      </c>
      <c r="S31" s="197">
        <v>4067527</v>
      </c>
      <c r="T31" s="197">
        <v>3817715</v>
      </c>
      <c r="U31" s="197">
        <v>4015237</v>
      </c>
      <c r="V31" s="197">
        <v>65550664</v>
      </c>
    </row>
    <row r="32" spans="1:22" x14ac:dyDescent="0.4">
      <c r="A32" s="196" t="s">
        <v>5</v>
      </c>
      <c r="B32" s="197">
        <v>0</v>
      </c>
      <c r="C32" s="197">
        <v>0</v>
      </c>
      <c r="D32" s="197">
        <v>0</v>
      </c>
      <c r="E32" s="197">
        <v>0</v>
      </c>
      <c r="F32" s="197">
        <v>0</v>
      </c>
      <c r="G32" s="197">
        <v>0</v>
      </c>
      <c r="H32" s="197">
        <v>0</v>
      </c>
      <c r="I32" s="197">
        <v>0</v>
      </c>
      <c r="J32" s="197">
        <v>60849</v>
      </c>
      <c r="K32" s="197">
        <v>77712</v>
      </c>
      <c r="L32" s="197">
        <v>101489</v>
      </c>
      <c r="M32" s="197">
        <v>128039</v>
      </c>
      <c r="N32" s="197">
        <v>146625</v>
      </c>
      <c r="O32" s="197">
        <v>160669</v>
      </c>
      <c r="P32" s="197">
        <v>159469</v>
      </c>
      <c r="Q32" s="197">
        <v>155898</v>
      </c>
      <c r="R32" s="197">
        <v>145175</v>
      </c>
      <c r="S32" s="197">
        <v>137775</v>
      </c>
      <c r="T32" s="197">
        <v>122117</v>
      </c>
      <c r="U32" s="197">
        <v>113685</v>
      </c>
      <c r="V32" s="197">
        <v>1509502</v>
      </c>
    </row>
    <row r="33" spans="1:22" x14ac:dyDescent="0.4">
      <c r="A33" s="196" t="s">
        <v>48</v>
      </c>
      <c r="B33" s="197">
        <v>252845</v>
      </c>
      <c r="C33" s="197">
        <v>295454</v>
      </c>
      <c r="D33" s="197">
        <v>323866</v>
      </c>
      <c r="E33" s="197">
        <v>531825</v>
      </c>
      <c r="F33" s="197">
        <v>738545</v>
      </c>
      <c r="G33" s="197">
        <v>881745</v>
      </c>
      <c r="H33" s="197">
        <v>928118</v>
      </c>
      <c r="I33" s="197">
        <v>979573</v>
      </c>
      <c r="J33" s="197">
        <v>991306</v>
      </c>
      <c r="K33" s="197">
        <v>1038056</v>
      </c>
      <c r="L33" s="197">
        <v>1063217</v>
      </c>
      <c r="M33" s="197">
        <v>1156678</v>
      </c>
      <c r="N33" s="197">
        <v>1258760</v>
      </c>
      <c r="O33" s="197">
        <v>1418972</v>
      </c>
      <c r="P33" s="197">
        <v>1551821</v>
      </c>
      <c r="Q33" s="197">
        <v>1721496</v>
      </c>
      <c r="R33" s="197">
        <v>1735574</v>
      </c>
      <c r="S33" s="197">
        <v>1935030</v>
      </c>
      <c r="T33" s="197">
        <v>2039058</v>
      </c>
      <c r="U33" s="197">
        <v>2521982</v>
      </c>
      <c r="V33" s="197">
        <v>23363921</v>
      </c>
    </row>
    <row r="34" spans="1:22" x14ac:dyDescent="0.4">
      <c r="A34" s="196" t="s">
        <v>343</v>
      </c>
      <c r="B34" s="197">
        <v>13112421</v>
      </c>
      <c r="C34" s="197">
        <v>14157052</v>
      </c>
      <c r="D34" s="197">
        <v>14810874</v>
      </c>
      <c r="E34" s="197">
        <v>17475083</v>
      </c>
      <c r="F34" s="197">
        <v>24285733</v>
      </c>
      <c r="G34" s="197">
        <v>27138760</v>
      </c>
      <c r="H34" s="197">
        <v>28870463</v>
      </c>
      <c r="I34" s="197">
        <v>30943249</v>
      </c>
      <c r="J34" s="197">
        <v>32524585</v>
      </c>
      <c r="K34" s="197">
        <v>34972975</v>
      </c>
      <c r="L34" s="197">
        <v>36962538</v>
      </c>
      <c r="M34" s="197">
        <v>39004426</v>
      </c>
      <c r="N34" s="197">
        <v>40803862</v>
      </c>
      <c r="O34" s="197">
        <v>43496916</v>
      </c>
      <c r="P34" s="197">
        <v>44264611</v>
      </c>
      <c r="Q34" s="197">
        <v>46865690</v>
      </c>
      <c r="R34" s="197">
        <v>47025505</v>
      </c>
      <c r="S34" s="197">
        <v>48758532</v>
      </c>
      <c r="T34" s="197">
        <v>49490046</v>
      </c>
      <c r="U34" s="197">
        <v>52223820</v>
      </c>
      <c r="V34" s="197">
        <v>687187141</v>
      </c>
    </row>
    <row r="38" spans="1:22" x14ac:dyDescent="0.4">
      <c r="A38" s="194" t="s">
        <v>349</v>
      </c>
      <c r="B38" t="s">
        <v>350</v>
      </c>
    </row>
    <row r="39" spans="1:22" x14ac:dyDescent="0.4">
      <c r="A39" t="s">
        <v>411</v>
      </c>
    </row>
    <row r="40" spans="1:22" x14ac:dyDescent="0.4">
      <c r="A40" s="194" t="s">
        <v>351</v>
      </c>
      <c r="B40" s="194" t="s">
        <v>340</v>
      </c>
    </row>
    <row r="41" spans="1:22" x14ac:dyDescent="0.4">
      <c r="A41" s="194" t="s">
        <v>341</v>
      </c>
      <c r="B41" s="195">
        <v>39447</v>
      </c>
      <c r="C41" s="195">
        <v>39629</v>
      </c>
      <c r="D41" s="195">
        <v>39813</v>
      </c>
      <c r="E41" s="195">
        <v>39994</v>
      </c>
      <c r="F41" s="195">
        <v>40178</v>
      </c>
      <c r="G41" s="195">
        <v>40359</v>
      </c>
      <c r="H41" s="195">
        <v>40543</v>
      </c>
      <c r="I41" s="195">
        <v>40724</v>
      </c>
      <c r="J41" s="195">
        <v>40908</v>
      </c>
      <c r="K41" s="195">
        <v>41090</v>
      </c>
      <c r="L41" s="195">
        <v>41274</v>
      </c>
      <c r="M41" s="195">
        <v>41455</v>
      </c>
      <c r="N41" s="195">
        <v>41639</v>
      </c>
      <c r="O41" s="195">
        <v>41820</v>
      </c>
      <c r="P41" s="195">
        <v>42004</v>
      </c>
      <c r="Q41" s="195">
        <v>42185</v>
      </c>
      <c r="R41" s="195">
        <v>42369</v>
      </c>
      <c r="S41" s="195">
        <v>42551</v>
      </c>
      <c r="T41" s="195">
        <v>42735</v>
      </c>
      <c r="U41" s="195">
        <v>42916</v>
      </c>
      <c r="V41" t="s">
        <v>343</v>
      </c>
    </row>
    <row r="42" spans="1:22" x14ac:dyDescent="0.4">
      <c r="A42" s="196" t="s">
        <v>390</v>
      </c>
      <c r="B42" s="197">
        <v>6864</v>
      </c>
      <c r="C42" s="197">
        <v>6323</v>
      </c>
      <c r="D42" s="197">
        <v>7343</v>
      </c>
      <c r="E42" s="197">
        <v>6524</v>
      </c>
      <c r="F42" s="197">
        <v>5794</v>
      </c>
      <c r="G42" s="197">
        <v>5215</v>
      </c>
      <c r="H42" s="197">
        <v>4488</v>
      </c>
      <c r="I42" s="197">
        <v>3670</v>
      </c>
      <c r="J42" s="197">
        <v>3365</v>
      </c>
      <c r="K42" s="197">
        <v>3115</v>
      </c>
      <c r="L42" s="197">
        <v>3179</v>
      </c>
      <c r="M42" s="197">
        <v>3470</v>
      </c>
      <c r="N42" s="197">
        <v>4460</v>
      </c>
      <c r="O42" s="197">
        <v>4789</v>
      </c>
      <c r="P42" s="197">
        <v>4181</v>
      </c>
      <c r="Q42" s="197">
        <v>6097</v>
      </c>
      <c r="R42" s="197">
        <v>6644</v>
      </c>
      <c r="S42" s="197">
        <v>4459</v>
      </c>
      <c r="T42" s="197">
        <v>7201</v>
      </c>
      <c r="U42" s="197">
        <v>0</v>
      </c>
      <c r="V42" s="197">
        <v>97181</v>
      </c>
    </row>
    <row r="43" spans="1:22" x14ac:dyDescent="0.4">
      <c r="A43" s="196" t="s">
        <v>391</v>
      </c>
      <c r="B43" s="197">
        <v>4467</v>
      </c>
      <c r="C43" s="197">
        <v>4096</v>
      </c>
      <c r="D43" s="197">
        <v>3497</v>
      </c>
      <c r="E43" s="197">
        <v>3422</v>
      </c>
      <c r="F43" s="197">
        <v>2943</v>
      </c>
      <c r="G43" s="197">
        <v>2431</v>
      </c>
      <c r="H43" s="197">
        <v>2000</v>
      </c>
      <c r="I43" s="197">
        <v>1783</v>
      </c>
      <c r="J43" s="197">
        <v>1726</v>
      </c>
      <c r="K43" s="197">
        <v>1827</v>
      </c>
      <c r="L43" s="197">
        <v>1710</v>
      </c>
      <c r="M43" s="197">
        <v>1590</v>
      </c>
      <c r="N43" s="197">
        <v>1843</v>
      </c>
      <c r="O43" s="197">
        <v>2019</v>
      </c>
      <c r="P43" s="197">
        <v>1980</v>
      </c>
      <c r="Q43" s="197">
        <v>2655</v>
      </c>
      <c r="R43" s="197">
        <v>1756</v>
      </c>
      <c r="S43" s="197">
        <v>1502</v>
      </c>
      <c r="T43" s="197">
        <v>2455</v>
      </c>
      <c r="U43" s="197">
        <v>0</v>
      </c>
      <c r="V43" s="197">
        <v>45702</v>
      </c>
    </row>
    <row r="44" spans="1:22" x14ac:dyDescent="0.4">
      <c r="A44" s="196" t="s">
        <v>392</v>
      </c>
      <c r="B44" s="197">
        <v>1601</v>
      </c>
      <c r="C44" s="197">
        <v>1295</v>
      </c>
      <c r="D44" s="197">
        <v>975</v>
      </c>
      <c r="E44" s="197">
        <v>883</v>
      </c>
      <c r="F44" s="197">
        <v>489</v>
      </c>
      <c r="G44" s="197">
        <v>578</v>
      </c>
      <c r="H44" s="197">
        <v>973</v>
      </c>
      <c r="I44" s="197">
        <v>2044</v>
      </c>
      <c r="J44" s="197">
        <v>1946</v>
      </c>
      <c r="K44" s="197">
        <v>1882</v>
      </c>
      <c r="L44" s="197">
        <v>1402</v>
      </c>
      <c r="M44" s="197">
        <v>1279</v>
      </c>
      <c r="N44" s="197">
        <v>321</v>
      </c>
      <c r="O44" s="197">
        <v>657</v>
      </c>
      <c r="P44" s="197">
        <v>908</v>
      </c>
      <c r="Q44" s="197">
        <v>771</v>
      </c>
      <c r="R44" s="197">
        <v>1043</v>
      </c>
      <c r="S44" s="197">
        <v>847</v>
      </c>
      <c r="T44" s="197">
        <v>509</v>
      </c>
      <c r="U44" s="197">
        <v>0</v>
      </c>
      <c r="V44" s="197">
        <v>20403</v>
      </c>
    </row>
    <row r="45" spans="1:22" x14ac:dyDescent="0.4">
      <c r="A45" s="196" t="s">
        <v>393</v>
      </c>
      <c r="B45" s="197">
        <v>9940</v>
      </c>
      <c r="C45" s="197">
        <v>9269</v>
      </c>
      <c r="D45" s="197">
        <v>8126</v>
      </c>
      <c r="E45" s="197">
        <v>6960</v>
      </c>
      <c r="F45" s="197">
        <v>6132</v>
      </c>
      <c r="G45" s="197">
        <v>4883</v>
      </c>
      <c r="H45" s="197">
        <v>4816</v>
      </c>
      <c r="I45" s="197">
        <v>3661</v>
      </c>
      <c r="J45" s="197">
        <v>3506</v>
      </c>
      <c r="K45" s="197">
        <v>3759</v>
      </c>
      <c r="L45" s="197">
        <v>3115</v>
      </c>
      <c r="M45" s="197">
        <v>2700</v>
      </c>
      <c r="N45" s="197">
        <v>3159</v>
      </c>
      <c r="O45" s="197">
        <v>3217</v>
      </c>
      <c r="P45" s="197">
        <v>3637</v>
      </c>
      <c r="Q45" s="197">
        <v>6892</v>
      </c>
      <c r="R45" s="197">
        <v>8566</v>
      </c>
      <c r="S45" s="197">
        <v>14092</v>
      </c>
      <c r="T45" s="197">
        <v>11796</v>
      </c>
      <c r="U45" s="197">
        <v>0</v>
      </c>
      <c r="V45" s="197">
        <v>118226</v>
      </c>
    </row>
    <row r="46" spans="1:22" x14ac:dyDescent="0.4">
      <c r="A46" s="196" t="s">
        <v>394</v>
      </c>
      <c r="B46" s="197">
        <v>8411</v>
      </c>
      <c r="C46" s="197">
        <v>7285</v>
      </c>
      <c r="D46" s="197">
        <v>6285</v>
      </c>
      <c r="E46" s="197">
        <v>5386</v>
      </c>
      <c r="F46" s="197">
        <v>4680</v>
      </c>
      <c r="G46" s="197">
        <v>3268</v>
      </c>
      <c r="H46" s="197">
        <v>3004</v>
      </c>
      <c r="I46" s="197">
        <v>2444</v>
      </c>
      <c r="J46" s="197">
        <v>2328</v>
      </c>
      <c r="K46" s="197">
        <v>2598</v>
      </c>
      <c r="L46" s="197">
        <v>2721</v>
      </c>
      <c r="M46" s="197">
        <v>4489</v>
      </c>
      <c r="N46" s="197">
        <v>4482</v>
      </c>
      <c r="O46" s="197">
        <v>4723</v>
      </c>
      <c r="P46" s="197">
        <v>6288</v>
      </c>
      <c r="Q46" s="197">
        <v>9441</v>
      </c>
      <c r="R46" s="197">
        <v>7996</v>
      </c>
      <c r="S46" s="197">
        <v>8011</v>
      </c>
      <c r="T46" s="197">
        <v>8308</v>
      </c>
      <c r="U46" s="197">
        <v>0</v>
      </c>
      <c r="V46" s="197">
        <v>102148</v>
      </c>
    </row>
    <row r="47" spans="1:22" x14ac:dyDescent="0.4">
      <c r="A47" s="196" t="s">
        <v>395</v>
      </c>
      <c r="B47" s="197">
        <v>3659</v>
      </c>
      <c r="C47" s="197">
        <v>3125</v>
      </c>
      <c r="D47" s="197">
        <v>3201</v>
      </c>
      <c r="E47" s="197">
        <v>4038</v>
      </c>
      <c r="F47" s="197">
        <v>2716</v>
      </c>
      <c r="G47" s="197">
        <v>2747</v>
      </c>
      <c r="H47" s="197">
        <v>2017</v>
      </c>
      <c r="I47" s="197">
        <v>1873</v>
      </c>
      <c r="J47" s="197">
        <v>1721</v>
      </c>
      <c r="K47" s="197">
        <v>1465</v>
      </c>
      <c r="L47" s="197">
        <v>1103</v>
      </c>
      <c r="M47" s="197">
        <v>752</v>
      </c>
      <c r="N47" s="197">
        <v>1000</v>
      </c>
      <c r="O47" s="197">
        <v>1066</v>
      </c>
      <c r="P47" s="197">
        <v>906</v>
      </c>
      <c r="Q47" s="197">
        <v>1456</v>
      </c>
      <c r="R47" s="197">
        <v>1064</v>
      </c>
      <c r="S47" s="197">
        <v>1892</v>
      </c>
      <c r="T47" s="197">
        <v>1718</v>
      </c>
      <c r="U47" s="197">
        <v>0</v>
      </c>
      <c r="V47" s="197">
        <v>37519</v>
      </c>
    </row>
    <row r="48" spans="1:22" x14ac:dyDescent="0.4">
      <c r="A48" s="196" t="s">
        <v>396</v>
      </c>
      <c r="B48" s="197">
        <v>1837</v>
      </c>
      <c r="C48" s="197">
        <v>1596</v>
      </c>
      <c r="D48" s="197">
        <v>1301</v>
      </c>
      <c r="E48" s="197">
        <v>1165</v>
      </c>
      <c r="F48" s="197">
        <v>994</v>
      </c>
      <c r="G48" s="197">
        <v>1576</v>
      </c>
      <c r="H48" s="197">
        <v>1513</v>
      </c>
      <c r="I48" s="197">
        <v>1509</v>
      </c>
      <c r="J48" s="197">
        <v>1469</v>
      </c>
      <c r="K48" s="197">
        <v>1342</v>
      </c>
      <c r="L48" s="197">
        <v>1312</v>
      </c>
      <c r="M48" s="197">
        <v>1686</v>
      </c>
      <c r="N48" s="197">
        <v>1635</v>
      </c>
      <c r="O48" s="197">
        <v>2000</v>
      </c>
      <c r="P48" s="197">
        <v>3569</v>
      </c>
      <c r="Q48" s="197">
        <v>4063</v>
      </c>
      <c r="R48" s="197">
        <v>4710</v>
      </c>
      <c r="S48" s="197">
        <v>4186</v>
      </c>
      <c r="T48" s="197">
        <v>4080</v>
      </c>
      <c r="U48" s="197">
        <v>0</v>
      </c>
      <c r="V48" s="197">
        <v>41543</v>
      </c>
    </row>
    <row r="49" spans="1:22" x14ac:dyDescent="0.4">
      <c r="A49" s="196" t="s">
        <v>397</v>
      </c>
      <c r="B49" s="197">
        <v>3377</v>
      </c>
      <c r="C49" s="197">
        <v>2647</v>
      </c>
      <c r="D49" s="197">
        <v>2720</v>
      </c>
      <c r="E49" s="197">
        <v>2229</v>
      </c>
      <c r="F49" s="197">
        <v>1887</v>
      </c>
      <c r="G49" s="197">
        <v>1717</v>
      </c>
      <c r="H49" s="197">
        <v>1319</v>
      </c>
      <c r="I49" s="197">
        <v>1437</v>
      </c>
      <c r="J49" s="197">
        <v>1698</v>
      </c>
      <c r="K49" s="197">
        <v>1911</v>
      </c>
      <c r="L49" s="197">
        <v>2570</v>
      </c>
      <c r="M49" s="197">
        <v>2785</v>
      </c>
      <c r="N49" s="197">
        <v>3646</v>
      </c>
      <c r="O49" s="197">
        <v>3309</v>
      </c>
      <c r="P49" s="197">
        <v>4819</v>
      </c>
      <c r="Q49" s="197">
        <v>6979</v>
      </c>
      <c r="R49" s="197">
        <v>7138</v>
      </c>
      <c r="S49" s="197">
        <v>7726</v>
      </c>
      <c r="T49" s="197">
        <v>9635</v>
      </c>
      <c r="U49" s="197">
        <v>0</v>
      </c>
      <c r="V49" s="197">
        <v>69549</v>
      </c>
    </row>
    <row r="50" spans="1:22" x14ac:dyDescent="0.4">
      <c r="A50" s="196" t="s">
        <v>398</v>
      </c>
      <c r="B50" s="197">
        <v>14579</v>
      </c>
      <c r="C50" s="197">
        <v>12512</v>
      </c>
      <c r="D50" s="197">
        <v>10805</v>
      </c>
      <c r="E50" s="197">
        <v>9866</v>
      </c>
      <c r="F50" s="197">
        <v>8590</v>
      </c>
      <c r="G50" s="197">
        <v>7286</v>
      </c>
      <c r="H50" s="197">
        <v>6415</v>
      </c>
      <c r="I50" s="197">
        <v>5816</v>
      </c>
      <c r="J50" s="197">
        <v>5372</v>
      </c>
      <c r="K50" s="197">
        <v>5097</v>
      </c>
      <c r="L50" s="197">
        <v>5018</v>
      </c>
      <c r="M50" s="197">
        <v>4942</v>
      </c>
      <c r="N50" s="197">
        <v>6109</v>
      </c>
      <c r="O50" s="197">
        <v>6980</v>
      </c>
      <c r="P50" s="197">
        <v>9189</v>
      </c>
      <c r="Q50" s="197">
        <v>10505</v>
      </c>
      <c r="R50" s="197">
        <v>12196</v>
      </c>
      <c r="S50" s="197">
        <v>8470</v>
      </c>
      <c r="T50" s="197">
        <v>13641</v>
      </c>
      <c r="U50" s="197">
        <v>0</v>
      </c>
      <c r="V50" s="197">
        <v>163388</v>
      </c>
    </row>
    <row r="51" spans="1:22" x14ac:dyDescent="0.4">
      <c r="A51" s="196" t="s">
        <v>399</v>
      </c>
      <c r="B51" s="197">
        <v>1031</v>
      </c>
      <c r="C51" s="197">
        <v>887</v>
      </c>
      <c r="D51" s="197">
        <v>721</v>
      </c>
      <c r="E51" s="197">
        <v>423</v>
      </c>
      <c r="F51" s="197">
        <v>346</v>
      </c>
      <c r="G51" s="197">
        <v>293</v>
      </c>
      <c r="H51" s="197">
        <v>299</v>
      </c>
      <c r="I51" s="197">
        <v>276</v>
      </c>
      <c r="J51" s="197">
        <v>301</v>
      </c>
      <c r="K51" s="197">
        <v>293</v>
      </c>
      <c r="L51" s="197">
        <v>312</v>
      </c>
      <c r="M51" s="197">
        <v>286</v>
      </c>
      <c r="N51" s="197">
        <v>399</v>
      </c>
      <c r="O51" s="197">
        <v>366</v>
      </c>
      <c r="P51" s="197">
        <v>204</v>
      </c>
      <c r="Q51" s="197">
        <v>150</v>
      </c>
      <c r="R51" s="197">
        <v>240</v>
      </c>
      <c r="S51" s="197">
        <v>762</v>
      </c>
      <c r="T51" s="197">
        <v>1296</v>
      </c>
      <c r="U51" s="197">
        <v>0</v>
      </c>
      <c r="V51" s="197">
        <v>8885</v>
      </c>
    </row>
    <row r="52" spans="1:22" x14ac:dyDescent="0.4">
      <c r="A52" s="196" t="s">
        <v>33</v>
      </c>
      <c r="B52" s="197">
        <v>636</v>
      </c>
      <c r="C52" s="197">
        <v>448</v>
      </c>
      <c r="D52" s="197">
        <v>479</v>
      </c>
      <c r="E52" s="197">
        <v>431</v>
      </c>
      <c r="F52" s="197">
        <v>1930</v>
      </c>
      <c r="G52" s="197">
        <v>1305</v>
      </c>
      <c r="H52" s="197">
        <v>1560</v>
      </c>
      <c r="I52" s="197">
        <v>1948</v>
      </c>
      <c r="J52" s="197">
        <v>1740</v>
      </c>
      <c r="K52" s="197">
        <v>1332</v>
      </c>
      <c r="L52" s="197">
        <v>1276</v>
      </c>
      <c r="M52" s="197">
        <v>1222</v>
      </c>
      <c r="N52" s="197">
        <v>1739</v>
      </c>
      <c r="O52" s="197">
        <v>2821</v>
      </c>
      <c r="P52" s="197">
        <v>7411</v>
      </c>
      <c r="Q52" s="197">
        <v>12253</v>
      </c>
      <c r="R52" s="197">
        <v>20613</v>
      </c>
      <c r="S52" s="197">
        <v>27690</v>
      </c>
      <c r="T52" s="197">
        <v>28740</v>
      </c>
      <c r="U52" s="197">
        <v>31403</v>
      </c>
      <c r="V52" s="197">
        <v>146977</v>
      </c>
    </row>
    <row r="53" spans="1:22" x14ac:dyDescent="0.4">
      <c r="A53" s="196" t="s">
        <v>400</v>
      </c>
      <c r="B53" s="197">
        <v>187368</v>
      </c>
      <c r="C53" s="197">
        <v>173206</v>
      </c>
      <c r="D53" s="197">
        <v>177629</v>
      </c>
      <c r="E53" s="197">
        <v>163835</v>
      </c>
      <c r="F53" s="197">
        <v>257733</v>
      </c>
      <c r="G53" s="197">
        <v>229099</v>
      </c>
      <c r="H53" s="197">
        <v>215479</v>
      </c>
      <c r="I53" s="197">
        <v>199853</v>
      </c>
      <c r="J53" s="197">
        <v>206662</v>
      </c>
      <c r="K53" s="197">
        <v>202470</v>
      </c>
      <c r="L53" s="197">
        <v>205534</v>
      </c>
      <c r="M53" s="197">
        <v>214276</v>
      </c>
      <c r="N53" s="197">
        <v>226568</v>
      </c>
      <c r="O53" s="197">
        <v>250708</v>
      </c>
      <c r="P53" s="197">
        <v>304913</v>
      </c>
      <c r="Q53" s="197">
        <v>396051</v>
      </c>
      <c r="R53" s="197">
        <v>473028</v>
      </c>
      <c r="S53" s="197">
        <v>504548</v>
      </c>
      <c r="T53" s="197">
        <v>519775</v>
      </c>
      <c r="U53" s="197">
        <v>538449</v>
      </c>
      <c r="V53" s="197">
        <v>5647184</v>
      </c>
    </row>
    <row r="54" spans="1:22" x14ac:dyDescent="0.4">
      <c r="A54" s="196" t="s">
        <v>4</v>
      </c>
      <c r="B54" s="197">
        <v>11301</v>
      </c>
      <c r="C54" s="197">
        <v>11686</v>
      </c>
      <c r="D54" s="197">
        <v>14344</v>
      </c>
      <c r="E54" s="197">
        <v>12398</v>
      </c>
      <c r="F54" s="197">
        <v>26594</v>
      </c>
      <c r="G54" s="197">
        <v>22413</v>
      </c>
      <c r="H54" s="197">
        <v>22973</v>
      </c>
      <c r="I54" s="197">
        <v>21042</v>
      </c>
      <c r="J54" s="197">
        <v>19732</v>
      </c>
      <c r="K54" s="197">
        <v>16547</v>
      </c>
      <c r="L54" s="197">
        <v>13788</v>
      </c>
      <c r="M54" s="197">
        <v>11026</v>
      </c>
      <c r="N54" s="197">
        <v>8391</v>
      </c>
      <c r="O54" s="197">
        <v>7026</v>
      </c>
      <c r="P54" s="197">
        <v>5527</v>
      </c>
      <c r="Q54" s="197">
        <v>6112</v>
      </c>
      <c r="R54" s="197">
        <v>6371</v>
      </c>
      <c r="S54" s="197">
        <v>5534</v>
      </c>
      <c r="T54" s="197">
        <v>4733</v>
      </c>
      <c r="U54" s="197">
        <v>5728</v>
      </c>
      <c r="V54" s="197">
        <v>253266</v>
      </c>
    </row>
    <row r="55" spans="1:22" x14ac:dyDescent="0.4">
      <c r="A55" s="196" t="s">
        <v>8</v>
      </c>
      <c r="B55" s="197">
        <v>23931</v>
      </c>
      <c r="C55" s="197">
        <v>22238</v>
      </c>
      <c r="D55" s="197">
        <v>22987</v>
      </c>
      <c r="E55" s="197">
        <v>19795</v>
      </c>
      <c r="F55" s="197">
        <v>30486</v>
      </c>
      <c r="G55" s="197">
        <v>23250</v>
      </c>
      <c r="H55" s="197">
        <v>21576</v>
      </c>
      <c r="I55" s="197">
        <v>18060</v>
      </c>
      <c r="J55" s="197">
        <v>18941</v>
      </c>
      <c r="K55" s="197">
        <v>15640</v>
      </c>
      <c r="L55" s="197">
        <v>13490</v>
      </c>
      <c r="M55" s="197">
        <v>10998</v>
      </c>
      <c r="N55" s="197">
        <v>11357</v>
      </c>
      <c r="O55" s="197">
        <v>9452</v>
      </c>
      <c r="P55" s="197">
        <v>15030</v>
      </c>
      <c r="Q55" s="197">
        <v>18804</v>
      </c>
      <c r="R55" s="197">
        <v>21073</v>
      </c>
      <c r="S55" s="197">
        <v>22722</v>
      </c>
      <c r="T55" s="197">
        <v>29105</v>
      </c>
      <c r="U55" s="197">
        <v>29070</v>
      </c>
      <c r="V55" s="197">
        <v>398005</v>
      </c>
    </row>
    <row r="56" spans="1:22" x14ac:dyDescent="0.4">
      <c r="A56" s="196" t="s">
        <v>65</v>
      </c>
      <c r="B56" s="197">
        <v>7925</v>
      </c>
      <c r="C56" s="197">
        <v>9109</v>
      </c>
      <c r="D56" s="197">
        <v>8840</v>
      </c>
      <c r="E56" s="197">
        <v>8292</v>
      </c>
      <c r="F56" s="197">
        <v>7208</v>
      </c>
      <c r="G56" s="197">
        <v>7266</v>
      </c>
      <c r="H56" s="197">
        <v>5920</v>
      </c>
      <c r="I56" s="197">
        <v>5550</v>
      </c>
      <c r="J56" s="197">
        <v>5178</v>
      </c>
      <c r="K56" s="197">
        <v>5735</v>
      </c>
      <c r="L56" s="197">
        <v>5895</v>
      </c>
      <c r="M56" s="197">
        <v>7451</v>
      </c>
      <c r="N56" s="197">
        <v>8002</v>
      </c>
      <c r="O56" s="197">
        <v>9510</v>
      </c>
      <c r="P56" s="197">
        <v>11067</v>
      </c>
      <c r="Q56" s="197">
        <v>15224</v>
      </c>
      <c r="R56" s="197">
        <v>18153</v>
      </c>
      <c r="S56" s="197">
        <v>22155</v>
      </c>
      <c r="T56" s="197">
        <v>21548</v>
      </c>
      <c r="U56" s="197">
        <v>23578</v>
      </c>
      <c r="V56" s="197">
        <v>213606</v>
      </c>
    </row>
    <row r="57" spans="1:22" x14ac:dyDescent="0.4">
      <c r="A57" s="196" t="s">
        <v>402</v>
      </c>
      <c r="B57" s="197">
        <v>368</v>
      </c>
      <c r="C57" s="197">
        <v>368</v>
      </c>
      <c r="D57" s="197">
        <v>612</v>
      </c>
      <c r="E57" s="197">
        <v>998</v>
      </c>
      <c r="F57" s="197">
        <v>7770</v>
      </c>
      <c r="G57" s="197">
        <v>7798</v>
      </c>
      <c r="H57" s="197">
        <v>2702</v>
      </c>
      <c r="I57" s="197">
        <v>1417</v>
      </c>
      <c r="J57" s="197">
        <v>2045</v>
      </c>
      <c r="K57" s="197">
        <v>2007</v>
      </c>
      <c r="L57" s="197">
        <v>1148</v>
      </c>
      <c r="M57" s="197">
        <v>760</v>
      </c>
      <c r="N57" s="197">
        <v>781</v>
      </c>
      <c r="O57" s="197">
        <v>969</v>
      </c>
      <c r="P57" s="197">
        <v>6218</v>
      </c>
      <c r="Q57" s="197">
        <v>5240</v>
      </c>
      <c r="R57" s="197">
        <v>3640</v>
      </c>
      <c r="S57" s="197">
        <v>3880</v>
      </c>
      <c r="T57" s="197">
        <v>4819</v>
      </c>
      <c r="U57" s="197">
        <v>4369</v>
      </c>
      <c r="V57" s="197">
        <v>57909</v>
      </c>
    </row>
    <row r="58" spans="1:22" x14ac:dyDescent="0.4">
      <c r="A58" s="196" t="s">
        <v>1</v>
      </c>
      <c r="B58" s="197">
        <v>3933</v>
      </c>
      <c r="C58" s="197">
        <v>3929</v>
      </c>
      <c r="D58" s="197">
        <v>3949</v>
      </c>
      <c r="E58" s="197">
        <v>3925</v>
      </c>
      <c r="F58" s="197">
        <v>6343</v>
      </c>
      <c r="G58" s="197">
        <v>6518</v>
      </c>
      <c r="H58" s="197">
        <v>7045</v>
      </c>
      <c r="I58" s="197">
        <v>6597</v>
      </c>
      <c r="J58" s="197">
        <v>4428</v>
      </c>
      <c r="K58" s="197">
        <v>4492</v>
      </c>
      <c r="L58" s="197">
        <v>3326</v>
      </c>
      <c r="M58" s="197">
        <v>3699</v>
      </c>
      <c r="N58" s="197">
        <v>3985</v>
      </c>
      <c r="O58" s="197">
        <v>5094</v>
      </c>
      <c r="P58" s="197">
        <v>7058</v>
      </c>
      <c r="Q58" s="197">
        <v>11376</v>
      </c>
      <c r="R58" s="197">
        <v>15409</v>
      </c>
      <c r="S58" s="197">
        <v>14333</v>
      </c>
      <c r="T58" s="197">
        <v>17628</v>
      </c>
      <c r="U58" s="197">
        <v>17676</v>
      </c>
      <c r="V58" s="197">
        <v>150743</v>
      </c>
    </row>
    <row r="59" spans="1:22" x14ac:dyDescent="0.4">
      <c r="A59" s="196" t="s">
        <v>0</v>
      </c>
      <c r="B59" s="197">
        <v>12298</v>
      </c>
      <c r="C59" s="197">
        <v>14860</v>
      </c>
      <c r="D59" s="197">
        <v>14839</v>
      </c>
      <c r="E59" s="197">
        <v>13981</v>
      </c>
      <c r="F59" s="197">
        <v>23803</v>
      </c>
      <c r="G59" s="197">
        <v>23401</v>
      </c>
      <c r="H59" s="197">
        <v>20544</v>
      </c>
      <c r="I59" s="197">
        <v>21089</v>
      </c>
      <c r="J59" s="197">
        <v>26696</v>
      </c>
      <c r="K59" s="197">
        <v>21172</v>
      </c>
      <c r="L59" s="197">
        <v>18928</v>
      </c>
      <c r="M59" s="197">
        <v>16691</v>
      </c>
      <c r="N59" s="197">
        <v>14264</v>
      </c>
      <c r="O59" s="197">
        <v>14001</v>
      </c>
      <c r="P59" s="197">
        <v>11799</v>
      </c>
      <c r="Q59" s="197">
        <v>13393</v>
      </c>
      <c r="R59" s="197">
        <v>12399</v>
      </c>
      <c r="S59" s="197">
        <v>13385</v>
      </c>
      <c r="T59" s="197">
        <v>12943</v>
      </c>
      <c r="U59" s="197">
        <v>15321</v>
      </c>
      <c r="V59" s="197">
        <v>335807</v>
      </c>
    </row>
    <row r="60" spans="1:22" x14ac:dyDescent="0.4">
      <c r="A60" s="196" t="s">
        <v>55</v>
      </c>
      <c r="B60" s="197">
        <v>1430</v>
      </c>
      <c r="C60" s="197">
        <v>1273</v>
      </c>
      <c r="D60" s="197">
        <v>1179</v>
      </c>
      <c r="E60" s="197">
        <v>1123</v>
      </c>
      <c r="F60" s="197">
        <v>1117</v>
      </c>
      <c r="G60" s="197">
        <v>873</v>
      </c>
      <c r="H60" s="197">
        <v>1219</v>
      </c>
      <c r="I60" s="197">
        <v>891</v>
      </c>
      <c r="J60" s="197">
        <v>734</v>
      </c>
      <c r="K60" s="197">
        <v>498</v>
      </c>
      <c r="L60" s="197">
        <v>362</v>
      </c>
      <c r="M60" s="197">
        <v>318</v>
      </c>
      <c r="N60" s="197">
        <v>261</v>
      </c>
      <c r="O60" s="197">
        <v>266</v>
      </c>
      <c r="P60" s="197">
        <v>57</v>
      </c>
      <c r="Q60" s="197">
        <v>189</v>
      </c>
      <c r="R60" s="197">
        <v>173</v>
      </c>
      <c r="S60" s="197">
        <v>204</v>
      </c>
      <c r="T60" s="197">
        <v>203</v>
      </c>
      <c r="U60" s="197">
        <v>125</v>
      </c>
      <c r="V60" s="197">
        <v>12495</v>
      </c>
    </row>
    <row r="61" spans="1:22" x14ac:dyDescent="0.4">
      <c r="A61" s="196" t="s">
        <v>41</v>
      </c>
      <c r="B61" s="197"/>
      <c r="C61" s="197"/>
      <c r="D61" s="197"/>
      <c r="E61" s="197"/>
      <c r="F61" s="197">
        <v>0</v>
      </c>
      <c r="G61" s="197">
        <v>0</v>
      </c>
      <c r="H61" s="197">
        <v>0</v>
      </c>
      <c r="I61" s="197">
        <v>0</v>
      </c>
      <c r="J61" s="197">
        <v>0</v>
      </c>
      <c r="K61" s="197">
        <v>0</v>
      </c>
      <c r="L61" s="197">
        <v>0</v>
      </c>
      <c r="M61" s="197">
        <v>0</v>
      </c>
      <c r="N61" s="197">
        <v>0</v>
      </c>
      <c r="O61" s="197">
        <v>0</v>
      </c>
      <c r="P61" s="197">
        <v>207</v>
      </c>
      <c r="Q61" s="197">
        <v>227</v>
      </c>
      <c r="R61" s="197">
        <v>313</v>
      </c>
      <c r="S61" s="197">
        <v>282</v>
      </c>
      <c r="T61" s="197">
        <v>177</v>
      </c>
      <c r="U61" s="197">
        <v>175</v>
      </c>
      <c r="V61" s="197">
        <v>1381</v>
      </c>
    </row>
    <row r="62" spans="1:22" x14ac:dyDescent="0.4">
      <c r="A62" s="196" t="s">
        <v>34</v>
      </c>
      <c r="B62" s="197">
        <v>1876</v>
      </c>
      <c r="C62" s="197">
        <v>2111</v>
      </c>
      <c r="D62" s="197">
        <v>1963</v>
      </c>
      <c r="E62" s="197">
        <v>1623</v>
      </c>
      <c r="F62" s="197">
        <v>1132</v>
      </c>
      <c r="G62" s="197">
        <v>949</v>
      </c>
      <c r="H62" s="197">
        <v>845</v>
      </c>
      <c r="I62" s="197">
        <v>912</v>
      </c>
      <c r="J62" s="197">
        <v>693</v>
      </c>
      <c r="K62" s="197">
        <v>617</v>
      </c>
      <c r="L62" s="197">
        <v>578</v>
      </c>
      <c r="M62" s="197">
        <v>569</v>
      </c>
      <c r="N62" s="197">
        <v>535</v>
      </c>
      <c r="O62" s="197">
        <v>476</v>
      </c>
      <c r="P62" s="197">
        <v>429</v>
      </c>
      <c r="Q62" s="197">
        <v>333</v>
      </c>
      <c r="R62" s="197">
        <v>575</v>
      </c>
      <c r="S62" s="197">
        <v>602</v>
      </c>
      <c r="T62" s="197">
        <v>675</v>
      </c>
      <c r="U62" s="197">
        <v>895</v>
      </c>
      <c r="V62" s="197">
        <v>18388</v>
      </c>
    </row>
    <row r="63" spans="1:22" x14ac:dyDescent="0.4">
      <c r="A63" s="196" t="s">
        <v>2</v>
      </c>
      <c r="B63" s="197">
        <v>23765</v>
      </c>
      <c r="C63" s="197">
        <v>20662</v>
      </c>
      <c r="D63" s="197">
        <v>21424</v>
      </c>
      <c r="E63" s="197">
        <v>22286</v>
      </c>
      <c r="F63" s="197">
        <v>29938</v>
      </c>
      <c r="G63" s="197">
        <v>27394</v>
      </c>
      <c r="H63" s="197">
        <v>23873</v>
      </c>
      <c r="I63" s="197">
        <v>22789</v>
      </c>
      <c r="J63" s="197">
        <v>24135</v>
      </c>
      <c r="K63" s="197">
        <v>32497</v>
      </c>
      <c r="L63" s="197">
        <v>43540</v>
      </c>
      <c r="M63" s="197">
        <v>51955</v>
      </c>
      <c r="N63" s="197">
        <v>58346</v>
      </c>
      <c r="O63" s="197">
        <v>69595</v>
      </c>
      <c r="P63" s="197">
        <v>90202</v>
      </c>
      <c r="Q63" s="197">
        <v>116744</v>
      </c>
      <c r="R63" s="197">
        <v>147947</v>
      </c>
      <c r="S63" s="197">
        <v>155672</v>
      </c>
      <c r="T63" s="197">
        <v>158185</v>
      </c>
      <c r="U63" s="197">
        <v>151381</v>
      </c>
      <c r="V63" s="197">
        <v>1292330</v>
      </c>
    </row>
    <row r="64" spans="1:22" x14ac:dyDescent="0.4">
      <c r="A64" s="196" t="s">
        <v>68</v>
      </c>
      <c r="B64" s="197">
        <v>0</v>
      </c>
      <c r="C64" s="197">
        <v>0</v>
      </c>
      <c r="D64" s="197">
        <v>0</v>
      </c>
      <c r="E64" s="197">
        <v>0</v>
      </c>
      <c r="F64" s="197">
        <v>0</v>
      </c>
      <c r="G64" s="197">
        <v>0</v>
      </c>
      <c r="H64" s="197">
        <v>0</v>
      </c>
      <c r="I64" s="197">
        <v>0</v>
      </c>
      <c r="J64" s="197">
        <v>0</v>
      </c>
      <c r="K64" s="197">
        <v>0</v>
      </c>
      <c r="L64" s="197">
        <v>0</v>
      </c>
      <c r="M64" s="197">
        <v>0</v>
      </c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 x14ac:dyDescent="0.4">
      <c r="A65" s="196" t="s">
        <v>35</v>
      </c>
      <c r="B65" s="197">
        <v>11510</v>
      </c>
      <c r="C65" s="197">
        <v>9216</v>
      </c>
      <c r="D65" s="197">
        <v>8275</v>
      </c>
      <c r="E65" s="197">
        <v>6855</v>
      </c>
      <c r="F65" s="197">
        <v>17369</v>
      </c>
      <c r="G65" s="197">
        <v>15890</v>
      </c>
      <c r="H65" s="197">
        <v>14742</v>
      </c>
      <c r="I65" s="197">
        <v>13411</v>
      </c>
      <c r="J65" s="197">
        <v>13016</v>
      </c>
      <c r="K65" s="197">
        <v>11061</v>
      </c>
      <c r="L65" s="197">
        <v>9719</v>
      </c>
      <c r="M65" s="197">
        <v>8915</v>
      </c>
      <c r="N65" s="197">
        <v>8205</v>
      </c>
      <c r="O65" s="197">
        <v>7915</v>
      </c>
      <c r="P65" s="197">
        <v>7334</v>
      </c>
      <c r="Q65" s="197">
        <v>9520</v>
      </c>
      <c r="R65" s="197">
        <v>12042</v>
      </c>
      <c r="S65" s="197">
        <v>13174</v>
      </c>
      <c r="T65" s="197">
        <v>14270</v>
      </c>
      <c r="U65" s="197">
        <v>17080</v>
      </c>
      <c r="V65" s="197">
        <v>229519</v>
      </c>
    </row>
    <row r="66" spans="1:22" x14ac:dyDescent="0.4">
      <c r="A66" s="196" t="s">
        <v>7</v>
      </c>
      <c r="B66" s="197">
        <v>2376</v>
      </c>
      <c r="C66" s="197">
        <v>2659</v>
      </c>
      <c r="D66" s="197">
        <v>3940</v>
      </c>
      <c r="E66" s="197">
        <v>2661</v>
      </c>
      <c r="F66" s="197">
        <v>5643</v>
      </c>
      <c r="G66" s="197">
        <v>5472</v>
      </c>
      <c r="H66" s="197">
        <v>7196</v>
      </c>
      <c r="I66" s="197">
        <v>5844</v>
      </c>
      <c r="J66" s="197">
        <v>4860</v>
      </c>
      <c r="K66" s="197">
        <v>3703</v>
      </c>
      <c r="L66" s="197">
        <v>2078</v>
      </c>
      <c r="M66" s="197">
        <v>1431</v>
      </c>
      <c r="N66" s="197">
        <v>1147</v>
      </c>
      <c r="O66" s="197">
        <v>936</v>
      </c>
      <c r="P66" s="197">
        <v>839</v>
      </c>
      <c r="Q66" s="197">
        <v>2626</v>
      </c>
      <c r="R66" s="197">
        <v>1318</v>
      </c>
      <c r="S66" s="197">
        <v>1021</v>
      </c>
      <c r="T66" s="197">
        <v>2614</v>
      </c>
      <c r="U66" s="197">
        <v>3050</v>
      </c>
      <c r="V66" s="197">
        <v>61414</v>
      </c>
    </row>
    <row r="67" spans="1:22" x14ac:dyDescent="0.4">
      <c r="A67" s="196" t="s">
        <v>53</v>
      </c>
      <c r="B67" s="197">
        <v>1159</v>
      </c>
      <c r="C67" s="197">
        <v>777</v>
      </c>
      <c r="D67" s="197">
        <v>715</v>
      </c>
      <c r="E67" s="197">
        <v>1185</v>
      </c>
      <c r="F67" s="197">
        <v>1674</v>
      </c>
      <c r="G67" s="197">
        <v>1190</v>
      </c>
      <c r="H67" s="197">
        <v>1042</v>
      </c>
      <c r="I67" s="197">
        <v>1018</v>
      </c>
      <c r="J67" s="197">
        <v>958</v>
      </c>
      <c r="K67" s="197">
        <v>710</v>
      </c>
      <c r="L67" s="197">
        <v>1231</v>
      </c>
      <c r="M67" s="197">
        <v>1234</v>
      </c>
      <c r="N67" s="197">
        <v>1144</v>
      </c>
      <c r="O67" s="197">
        <v>1213</v>
      </c>
      <c r="P67" s="197">
        <v>1256</v>
      </c>
      <c r="Q67" s="197">
        <v>1407</v>
      </c>
      <c r="R67" s="197">
        <v>915</v>
      </c>
      <c r="S67" s="197">
        <v>555</v>
      </c>
      <c r="T67" s="197">
        <v>572</v>
      </c>
      <c r="U67" s="197">
        <v>610</v>
      </c>
      <c r="V67" s="197">
        <v>20565</v>
      </c>
    </row>
    <row r="68" spans="1:22" x14ac:dyDescent="0.4">
      <c r="A68" s="196" t="s">
        <v>3</v>
      </c>
      <c r="B68" s="197">
        <v>80600</v>
      </c>
      <c r="C68" s="197">
        <v>69204</v>
      </c>
      <c r="D68" s="197">
        <v>68767</v>
      </c>
      <c r="E68" s="197">
        <v>64945</v>
      </c>
      <c r="F68" s="197">
        <v>90429</v>
      </c>
      <c r="G68" s="197">
        <v>79971</v>
      </c>
      <c r="H68" s="197">
        <v>78335</v>
      </c>
      <c r="I68" s="197">
        <v>73258</v>
      </c>
      <c r="J68" s="197">
        <v>75799</v>
      </c>
      <c r="K68" s="197">
        <v>80206</v>
      </c>
      <c r="L68" s="197">
        <v>85338</v>
      </c>
      <c r="M68" s="197">
        <v>94141</v>
      </c>
      <c r="N68" s="197">
        <v>104453</v>
      </c>
      <c r="O68" s="197">
        <v>117757</v>
      </c>
      <c r="P68" s="197">
        <v>135531</v>
      </c>
      <c r="Q68" s="197">
        <v>173258</v>
      </c>
      <c r="R68" s="197">
        <v>197516</v>
      </c>
      <c r="S68" s="197">
        <v>208932</v>
      </c>
      <c r="T68" s="197">
        <v>207527</v>
      </c>
      <c r="U68" s="197">
        <v>219596</v>
      </c>
      <c r="V68" s="197">
        <v>2305563</v>
      </c>
    </row>
    <row r="69" spans="1:22" x14ac:dyDescent="0.4">
      <c r="A69" s="196" t="s">
        <v>5</v>
      </c>
      <c r="B69" s="197">
        <v>0</v>
      </c>
      <c r="C69" s="197">
        <v>0</v>
      </c>
      <c r="D69" s="197">
        <v>0</v>
      </c>
      <c r="E69" s="197">
        <v>0</v>
      </c>
      <c r="F69" s="197">
        <v>0</v>
      </c>
      <c r="G69" s="197">
        <v>0</v>
      </c>
      <c r="H69" s="197">
        <v>0</v>
      </c>
      <c r="I69" s="197">
        <v>0</v>
      </c>
      <c r="J69" s="197">
        <v>907</v>
      </c>
      <c r="K69" s="197">
        <v>901</v>
      </c>
      <c r="L69" s="197">
        <v>796</v>
      </c>
      <c r="M69" s="197">
        <v>561</v>
      </c>
      <c r="N69" s="197">
        <v>739</v>
      </c>
      <c r="O69" s="197">
        <v>1226</v>
      </c>
      <c r="P69" s="197">
        <v>1312</v>
      </c>
      <c r="Q69" s="197">
        <v>2118</v>
      </c>
      <c r="R69" s="197">
        <v>3453</v>
      </c>
      <c r="S69" s="197">
        <v>2489</v>
      </c>
      <c r="T69" s="197">
        <v>2742</v>
      </c>
      <c r="U69" s="197">
        <v>3129</v>
      </c>
      <c r="V69" s="197">
        <v>20373</v>
      </c>
    </row>
    <row r="70" spans="1:22" x14ac:dyDescent="0.4">
      <c r="A70" s="196" t="s">
        <v>48</v>
      </c>
      <c r="B70" s="197">
        <v>4260</v>
      </c>
      <c r="C70" s="197">
        <v>4666</v>
      </c>
      <c r="D70" s="197">
        <v>5316</v>
      </c>
      <c r="E70" s="197">
        <v>3337</v>
      </c>
      <c r="F70" s="197">
        <v>6297</v>
      </c>
      <c r="G70" s="197">
        <v>5409</v>
      </c>
      <c r="H70" s="197">
        <v>5907</v>
      </c>
      <c r="I70" s="197">
        <v>6027</v>
      </c>
      <c r="J70" s="197">
        <v>6800</v>
      </c>
      <c r="K70" s="197">
        <v>5352</v>
      </c>
      <c r="L70" s="197">
        <v>4041</v>
      </c>
      <c r="M70" s="197">
        <v>3305</v>
      </c>
      <c r="N70" s="197">
        <v>3219</v>
      </c>
      <c r="O70" s="197">
        <v>2451</v>
      </c>
      <c r="P70" s="197">
        <v>3636</v>
      </c>
      <c r="Q70" s="197">
        <v>7227</v>
      </c>
      <c r="R70" s="197">
        <v>11118</v>
      </c>
      <c r="S70" s="197">
        <v>11918</v>
      </c>
      <c r="T70" s="197">
        <v>13294</v>
      </c>
      <c r="U70" s="197">
        <v>15263</v>
      </c>
      <c r="V70" s="197">
        <v>128843</v>
      </c>
    </row>
    <row r="71" spans="1:22" x14ac:dyDescent="0.4">
      <c r="A71" s="196" t="s">
        <v>343</v>
      </c>
      <c r="B71" s="197">
        <v>430502</v>
      </c>
      <c r="C71" s="197">
        <v>395447</v>
      </c>
      <c r="D71" s="197">
        <v>400232</v>
      </c>
      <c r="E71" s="197">
        <v>368566</v>
      </c>
      <c r="F71" s="197">
        <v>550037</v>
      </c>
      <c r="G71" s="197">
        <v>488192</v>
      </c>
      <c r="H71" s="197">
        <v>457802</v>
      </c>
      <c r="I71" s="197">
        <v>424219</v>
      </c>
      <c r="J71" s="197">
        <v>436756</v>
      </c>
      <c r="K71" s="197">
        <v>428229</v>
      </c>
      <c r="L71" s="197">
        <v>433510</v>
      </c>
      <c r="M71" s="197">
        <v>452531</v>
      </c>
      <c r="N71" s="197">
        <v>480190</v>
      </c>
      <c r="O71" s="197">
        <v>530542</v>
      </c>
      <c r="P71" s="197">
        <v>645507</v>
      </c>
      <c r="Q71" s="197">
        <v>841111</v>
      </c>
      <c r="R71" s="197">
        <v>997409</v>
      </c>
      <c r="S71" s="197">
        <v>1061043</v>
      </c>
      <c r="T71" s="197">
        <v>1100189</v>
      </c>
      <c r="U71" s="197">
        <v>1076898</v>
      </c>
      <c r="V71" s="197">
        <v>11998912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9"/>
  <sheetViews>
    <sheetView workbookViewId="0">
      <selection activeCell="A12" sqref="A3:V47"/>
    </sheetView>
  </sheetViews>
  <sheetFormatPr defaultRowHeight="13.9" x14ac:dyDescent="0.4"/>
  <sheetData>
    <row r="2" spans="1:22" x14ac:dyDescent="0.4">
      <c r="A2" t="s">
        <v>412</v>
      </c>
    </row>
    <row r="4" spans="1:22" x14ac:dyDescent="0.4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 x14ac:dyDescent="0.4">
      <c r="A5" s="196" t="s">
        <v>390</v>
      </c>
      <c r="B5" s="278">
        <f>B90/B53</f>
        <v>8.6763070077864296E-2</v>
      </c>
      <c r="C5" s="278">
        <f t="shared" ref="C5:U5" si="0">C90/C53</f>
        <v>7.8677550207799318E-2</v>
      </c>
      <c r="D5" s="278">
        <f t="shared" si="0"/>
        <v>9.4054206373603857E-2</v>
      </c>
      <c r="E5" s="278">
        <f t="shared" si="0"/>
        <v>7.8592940609565107E-2</v>
      </c>
      <c r="F5" s="278">
        <f t="shared" si="0"/>
        <v>6.8495093982740271E-2</v>
      </c>
      <c r="G5" s="278">
        <f t="shared" si="0"/>
        <v>5.8269458535386266E-2</v>
      </c>
      <c r="H5" s="278">
        <f t="shared" si="0"/>
        <v>4.6378488978908533E-2</v>
      </c>
      <c r="I5" s="278">
        <f t="shared" si="0"/>
        <v>3.5040817300806798E-2</v>
      </c>
      <c r="J5" s="278">
        <f t="shared" si="0"/>
        <v>2.9418964522389887E-2</v>
      </c>
      <c r="K5" s="278">
        <f t="shared" si="0"/>
        <v>2.4424284717376135E-2</v>
      </c>
      <c r="L5" s="278">
        <f t="shared" si="0"/>
        <v>2.3419082979726544E-2</v>
      </c>
      <c r="M5" s="278">
        <f t="shared" si="0"/>
        <v>2.5305193763400083E-2</v>
      </c>
      <c r="N5" s="278">
        <f t="shared" si="0"/>
        <v>3.1496507842347976E-2</v>
      </c>
      <c r="O5" s="278">
        <f t="shared" si="0"/>
        <v>3.3435499298336252E-2</v>
      </c>
      <c r="P5" s="278">
        <f t="shared" si="0"/>
        <v>3.0053839573883852E-2</v>
      </c>
      <c r="Q5" s="278">
        <f t="shared" si="0"/>
        <v>4.2669186087199946E-2</v>
      </c>
      <c r="R5" s="278">
        <f t="shared" si="0"/>
        <v>4.7332388205372979E-2</v>
      </c>
      <c r="S5" s="278">
        <f t="shared" si="0"/>
        <v>3.4044924946936034E-2</v>
      </c>
      <c r="T5" s="278">
        <f t="shared" si="0"/>
        <v>5.7733165502810095E-2</v>
      </c>
      <c r="U5" s="278" t="e">
        <f t="shared" si="0"/>
        <v>#DIV/0!</v>
      </c>
      <c r="V5" s="197"/>
    </row>
    <row r="6" spans="1:22" x14ac:dyDescent="0.4">
      <c r="A6" s="196" t="s">
        <v>391</v>
      </c>
      <c r="B6" s="278">
        <f t="shared" ref="B6:U6" si="1">B91/B54</f>
        <v>0.14426896618544716</v>
      </c>
      <c r="C6" s="278">
        <f t="shared" si="1"/>
        <v>0.1288414960208864</v>
      </c>
      <c r="D6" s="278">
        <f t="shared" si="1"/>
        <v>0.10410526629156619</v>
      </c>
      <c r="E6" s="278">
        <f t="shared" si="1"/>
        <v>9.2784902795477339E-2</v>
      </c>
      <c r="F6" s="278">
        <f t="shared" si="1"/>
        <v>8.2969186095683795E-2</v>
      </c>
      <c r="G6" s="278">
        <f t="shared" si="1"/>
        <v>6.4674896243481966E-2</v>
      </c>
      <c r="H6" s="278">
        <f t="shared" si="1"/>
        <v>4.9606865590197682E-2</v>
      </c>
      <c r="I6" s="278">
        <f t="shared" si="1"/>
        <v>3.8951392681594754E-2</v>
      </c>
      <c r="J6" s="278">
        <f t="shared" si="1"/>
        <v>3.3162334044229254E-2</v>
      </c>
      <c r="K6" s="278">
        <f t="shared" si="1"/>
        <v>3.0656934306569343E-2</v>
      </c>
      <c r="L6" s="278">
        <f t="shared" si="1"/>
        <v>2.6887215207786287E-2</v>
      </c>
      <c r="M6" s="278">
        <f t="shared" si="1"/>
        <v>2.4437476945776467E-2</v>
      </c>
      <c r="N6" s="278">
        <f t="shared" si="1"/>
        <v>2.7126078125459953E-2</v>
      </c>
      <c r="O6" s="278">
        <f t="shared" si="1"/>
        <v>2.7722853847421323E-2</v>
      </c>
      <c r="P6" s="278">
        <f t="shared" si="1"/>
        <v>2.8190671450538187E-2</v>
      </c>
      <c r="Q6" s="278">
        <f t="shared" si="1"/>
        <v>3.6257613415999784E-2</v>
      </c>
      <c r="R6" s="278">
        <f t="shared" si="1"/>
        <v>2.5130590339892664E-2</v>
      </c>
      <c r="S6" s="278">
        <f t="shared" si="1"/>
        <v>2.2827094636696608E-2</v>
      </c>
      <c r="T6" s="278">
        <f t="shared" si="1"/>
        <v>3.7739619683017943E-2</v>
      </c>
      <c r="U6" s="278" t="e">
        <f t="shared" si="1"/>
        <v>#DIV/0!</v>
      </c>
      <c r="V6" s="197"/>
    </row>
    <row r="7" spans="1:22" x14ac:dyDescent="0.4">
      <c r="A7" s="196" t="s">
        <v>392</v>
      </c>
      <c r="B7" s="278">
        <f t="shared" ref="B7:U7" si="2">B92/B55</f>
        <v>1.8978863639057812E-2</v>
      </c>
      <c r="C7" s="278">
        <f t="shared" si="2"/>
        <v>1.4593522504451307E-2</v>
      </c>
      <c r="D7" s="278">
        <f t="shared" si="2"/>
        <v>1.1119220856237028E-2</v>
      </c>
      <c r="E7" s="278">
        <f t="shared" si="2"/>
        <v>9.7856683733404254E-3</v>
      </c>
      <c r="F7" s="278">
        <f t="shared" si="2"/>
        <v>5.8342082657249217E-3</v>
      </c>
      <c r="G7" s="278">
        <f t="shared" si="2"/>
        <v>6.5834434370586363E-3</v>
      </c>
      <c r="H7" s="278">
        <f t="shared" si="2"/>
        <v>1.0477462149764177E-2</v>
      </c>
      <c r="I7" s="278">
        <f t="shared" si="2"/>
        <v>2.1361983194682497E-2</v>
      </c>
      <c r="J7" s="278">
        <f t="shared" si="2"/>
        <v>1.8290161284258807E-2</v>
      </c>
      <c r="K7" s="278">
        <f t="shared" si="2"/>
        <v>1.4663259263876335E-2</v>
      </c>
      <c r="L7" s="278">
        <f t="shared" si="2"/>
        <v>1.0314511679234872E-2</v>
      </c>
      <c r="M7" s="278">
        <f t="shared" si="2"/>
        <v>9.8910362001098148E-3</v>
      </c>
      <c r="N7" s="278">
        <f t="shared" si="2"/>
        <v>2.6666666666666666E-3</v>
      </c>
      <c r="O7" s="278">
        <f t="shared" si="2"/>
        <v>5.7863031071655044E-3</v>
      </c>
      <c r="P7" s="278">
        <f t="shared" si="2"/>
        <v>8.1149680048618316E-3</v>
      </c>
      <c r="Q7" s="278">
        <f t="shared" si="2"/>
        <v>6.5868161159142943E-3</v>
      </c>
      <c r="R7" s="278">
        <f t="shared" si="2"/>
        <v>9.1619012482321831E-3</v>
      </c>
      <c r="S7" s="278">
        <f t="shared" si="2"/>
        <v>7.807243130639973E-3</v>
      </c>
      <c r="T7" s="278">
        <f t="shared" si="2"/>
        <v>4.6889105882786447E-3</v>
      </c>
      <c r="U7" s="278" t="e">
        <f t="shared" si="2"/>
        <v>#DIV/0!</v>
      </c>
      <c r="V7" s="197"/>
    </row>
    <row r="8" spans="1:22" x14ac:dyDescent="0.4">
      <c r="A8" s="196" t="s">
        <v>393</v>
      </c>
      <c r="B8" s="278">
        <f t="shared" ref="B8:U8" si="3">B93/B56</f>
        <v>8.1984114546819198E-2</v>
      </c>
      <c r="C8" s="278">
        <f t="shared" si="3"/>
        <v>7.2394267192564532E-2</v>
      </c>
      <c r="D8" s="278">
        <f t="shared" si="3"/>
        <v>6.5017882718173159E-2</v>
      </c>
      <c r="E8" s="278">
        <f t="shared" si="3"/>
        <v>5.2329646699698501E-2</v>
      </c>
      <c r="F8" s="278">
        <f t="shared" si="3"/>
        <v>4.6021179349008956E-2</v>
      </c>
      <c r="G8" s="278">
        <f t="shared" si="3"/>
        <v>3.5762675865503628E-2</v>
      </c>
      <c r="H8" s="278">
        <f t="shared" si="3"/>
        <v>3.4154332763621661E-2</v>
      </c>
      <c r="I8" s="278">
        <f t="shared" si="3"/>
        <v>2.4166133088657563E-2</v>
      </c>
      <c r="J8" s="278">
        <f t="shared" si="3"/>
        <v>2.0100560132551328E-2</v>
      </c>
      <c r="K8" s="278">
        <f t="shared" si="3"/>
        <v>1.9305237425146626E-2</v>
      </c>
      <c r="L8" s="278">
        <f t="shared" si="3"/>
        <v>1.4513686662783926E-2</v>
      </c>
      <c r="M8" s="278">
        <f t="shared" si="3"/>
        <v>1.2175709009573715E-2</v>
      </c>
      <c r="N8" s="278">
        <f t="shared" si="3"/>
        <v>1.3299708661019517E-2</v>
      </c>
      <c r="O8" s="278">
        <f t="shared" si="3"/>
        <v>1.2439580836007888E-2</v>
      </c>
      <c r="P8" s="278">
        <f t="shared" si="3"/>
        <v>1.4196716448205601E-2</v>
      </c>
      <c r="Q8" s="278">
        <f t="shared" si="3"/>
        <v>2.5684791115417584E-2</v>
      </c>
      <c r="R8" s="278">
        <f t="shared" si="3"/>
        <v>3.3658550002554057E-2</v>
      </c>
      <c r="S8" s="278">
        <f t="shared" si="3"/>
        <v>5.3432017502284476E-2</v>
      </c>
      <c r="T8" s="278">
        <f t="shared" si="3"/>
        <v>4.8801879923214407E-2</v>
      </c>
      <c r="U8" s="278" t="e">
        <f t="shared" si="3"/>
        <v>#DIV/0!</v>
      </c>
      <c r="V8" s="197"/>
    </row>
    <row r="9" spans="1:22" x14ac:dyDescent="0.4">
      <c r="A9" s="196" t="s">
        <v>394</v>
      </c>
      <c r="B9" s="278">
        <f t="shared" ref="B9:U9" si="4">B94/B57</f>
        <v>8.7880972531318893E-2</v>
      </c>
      <c r="C9" s="278">
        <f t="shared" si="4"/>
        <v>6.9668917238873057E-2</v>
      </c>
      <c r="D9" s="278">
        <f t="shared" si="4"/>
        <v>6.1169669187421533E-2</v>
      </c>
      <c r="E9" s="278">
        <f t="shared" si="4"/>
        <v>5.1180690834798308E-2</v>
      </c>
      <c r="F9" s="278">
        <f t="shared" si="4"/>
        <v>4.4068626527806548E-2</v>
      </c>
      <c r="G9" s="278">
        <f t="shared" si="4"/>
        <v>2.7037089128078694E-2</v>
      </c>
      <c r="H9" s="278">
        <f t="shared" si="4"/>
        <v>2.2358676640244129E-2</v>
      </c>
      <c r="I9" s="278">
        <f t="shared" si="4"/>
        <v>1.5699172003571498E-2</v>
      </c>
      <c r="J9" s="278">
        <f t="shared" si="4"/>
        <v>1.2890008582265165E-2</v>
      </c>
      <c r="K9" s="278">
        <f t="shared" si="4"/>
        <v>1.3638511207937425E-2</v>
      </c>
      <c r="L9" s="278">
        <f t="shared" si="4"/>
        <v>1.2829701158963817E-2</v>
      </c>
      <c r="M9" s="278">
        <f t="shared" si="4"/>
        <v>2.0515328226971098E-2</v>
      </c>
      <c r="N9" s="278">
        <f t="shared" si="4"/>
        <v>1.9298585545436932E-2</v>
      </c>
      <c r="O9" s="278">
        <f t="shared" si="4"/>
        <v>1.8866341775185747E-2</v>
      </c>
      <c r="P9" s="278">
        <f t="shared" si="4"/>
        <v>2.6325374596515908E-2</v>
      </c>
      <c r="Q9" s="278">
        <f t="shared" si="4"/>
        <v>3.7775030308850183E-2</v>
      </c>
      <c r="R9" s="278">
        <f t="shared" si="4"/>
        <v>3.3899598512758984E-2</v>
      </c>
      <c r="S9" s="278">
        <f t="shared" si="4"/>
        <v>3.5152616151510364E-2</v>
      </c>
      <c r="T9" s="278">
        <f t="shared" si="4"/>
        <v>3.9069076271226293E-2</v>
      </c>
      <c r="U9" s="278" t="e">
        <f t="shared" si="4"/>
        <v>#DIV/0!</v>
      </c>
      <c r="V9" s="197"/>
    </row>
    <row r="10" spans="1:22" x14ac:dyDescent="0.4">
      <c r="A10" s="196" t="s">
        <v>395</v>
      </c>
      <c r="B10" s="278">
        <f t="shared" ref="B10:U10" si="5">B95/B58</f>
        <v>8.473634237280285E-2</v>
      </c>
      <c r="C10" s="278">
        <f t="shared" si="5"/>
        <v>7.7908803071476657E-2</v>
      </c>
      <c r="D10" s="278">
        <f t="shared" si="5"/>
        <v>7.8396316524209544E-2</v>
      </c>
      <c r="E10" s="278">
        <f t="shared" si="5"/>
        <v>8.5119838107885912E-2</v>
      </c>
      <c r="F10" s="278">
        <f t="shared" si="5"/>
        <v>6.6135826819587504E-2</v>
      </c>
      <c r="G10" s="278">
        <f t="shared" si="5"/>
        <v>6.3395721308070432E-2</v>
      </c>
      <c r="H10" s="278">
        <f t="shared" si="5"/>
        <v>3.9291697510421941E-2</v>
      </c>
      <c r="I10" s="278">
        <f t="shared" si="5"/>
        <v>4.0611448395490024E-2</v>
      </c>
      <c r="J10" s="278">
        <f t="shared" si="5"/>
        <v>3.0235418130709769E-2</v>
      </c>
      <c r="K10" s="278">
        <f t="shared" si="5"/>
        <v>2.037240477812852E-2</v>
      </c>
      <c r="L10" s="278">
        <f t="shared" si="5"/>
        <v>1.1664798324837666E-2</v>
      </c>
      <c r="M10" s="278">
        <f t="shared" si="5"/>
        <v>6.6320366173085576E-3</v>
      </c>
      <c r="N10" s="278">
        <f t="shared" si="5"/>
        <v>1.0029989669110641E-2</v>
      </c>
      <c r="O10" s="278">
        <f t="shared" si="5"/>
        <v>1.052215970782746E-2</v>
      </c>
      <c r="P10" s="278">
        <f t="shared" si="5"/>
        <v>7.4867989389569714E-3</v>
      </c>
      <c r="Q10" s="278">
        <f t="shared" si="5"/>
        <v>1.0973606065630605E-2</v>
      </c>
      <c r="R10" s="278">
        <f t="shared" si="5"/>
        <v>1.0886803843123613E-2</v>
      </c>
      <c r="S10" s="278">
        <f t="shared" si="5"/>
        <v>1.610925686261154E-2</v>
      </c>
      <c r="T10" s="278">
        <f t="shared" si="5"/>
        <v>1.4487131918912538E-2</v>
      </c>
      <c r="U10" s="278" t="e">
        <f t="shared" si="5"/>
        <v>#DIV/0!</v>
      </c>
      <c r="V10" s="197"/>
    </row>
    <row r="11" spans="1:22" x14ac:dyDescent="0.4">
      <c r="A11" s="196" t="s">
        <v>396</v>
      </c>
      <c r="B11" s="278">
        <f t="shared" ref="B11:U11" si="6">B96/B59</f>
        <v>4.3227597891566265E-2</v>
      </c>
      <c r="C11" s="278">
        <f t="shared" si="6"/>
        <v>3.3202962469834403E-2</v>
      </c>
      <c r="D11" s="278">
        <f t="shared" si="6"/>
        <v>2.7746971506568845E-2</v>
      </c>
      <c r="E11" s="278">
        <f t="shared" si="6"/>
        <v>2.5462254666258687E-2</v>
      </c>
      <c r="F11" s="278">
        <f t="shared" si="6"/>
        <v>2.2326041058353174E-2</v>
      </c>
      <c r="G11" s="278">
        <f t="shared" si="6"/>
        <v>3.350553819333716E-2</v>
      </c>
      <c r="H11" s="278">
        <f t="shared" si="6"/>
        <v>3.0530500232056015E-2</v>
      </c>
      <c r="I11" s="278">
        <f t="shared" si="6"/>
        <v>2.6418992261633811E-2</v>
      </c>
      <c r="J11" s="278">
        <f t="shared" si="6"/>
        <v>2.3247717165962429E-2</v>
      </c>
      <c r="K11" s="278">
        <f t="shared" si="6"/>
        <v>1.8850697419617649E-2</v>
      </c>
      <c r="L11" s="278">
        <f t="shared" si="6"/>
        <v>1.8033868484715197E-2</v>
      </c>
      <c r="M11" s="278">
        <f t="shared" si="6"/>
        <v>2.0630414566100534E-2</v>
      </c>
      <c r="N11" s="278">
        <f t="shared" si="6"/>
        <v>1.8558877613566709E-2</v>
      </c>
      <c r="O11" s="278">
        <f t="shared" si="6"/>
        <v>2.0178580436866267E-2</v>
      </c>
      <c r="P11" s="278">
        <f t="shared" si="6"/>
        <v>3.6254482289243523E-2</v>
      </c>
      <c r="Q11" s="278">
        <f t="shared" si="6"/>
        <v>4.0107004659243467E-2</v>
      </c>
      <c r="R11" s="278">
        <f t="shared" si="6"/>
        <v>5.1226833724876013E-2</v>
      </c>
      <c r="S11" s="278">
        <f t="shared" si="6"/>
        <v>4.4561780767961509E-2</v>
      </c>
      <c r="T11" s="278">
        <f t="shared" si="6"/>
        <v>4.4073802013567816E-2</v>
      </c>
      <c r="U11" s="278" t="e">
        <f t="shared" si="6"/>
        <v>#DIV/0!</v>
      </c>
      <c r="V11" s="197"/>
    </row>
    <row r="12" spans="1:22" x14ac:dyDescent="0.4">
      <c r="A12" s="196" t="s">
        <v>397</v>
      </c>
      <c r="B12" s="278">
        <f t="shared" ref="B12:U12" si="7">B97/B60</f>
        <v>4.3401706765371167E-2</v>
      </c>
      <c r="C12" s="278">
        <f t="shared" si="7"/>
        <v>3.214329083181542E-2</v>
      </c>
      <c r="D12" s="278">
        <f t="shared" si="7"/>
        <v>3.4052781811808305E-2</v>
      </c>
      <c r="E12" s="278">
        <f t="shared" si="7"/>
        <v>2.5568670635603429E-2</v>
      </c>
      <c r="F12" s="278">
        <f t="shared" si="7"/>
        <v>1.9721577726218097E-2</v>
      </c>
      <c r="G12" s="278">
        <f t="shared" si="7"/>
        <v>1.6349889540641427E-2</v>
      </c>
      <c r="H12" s="278">
        <f t="shared" si="7"/>
        <v>1.1506084529157761E-2</v>
      </c>
      <c r="I12" s="278">
        <f t="shared" si="7"/>
        <v>1.1069343234374278E-2</v>
      </c>
      <c r="J12" s="278">
        <f t="shared" si="7"/>
        <v>1.1824759570186007E-2</v>
      </c>
      <c r="K12" s="278">
        <f t="shared" si="7"/>
        <v>1.1647680520762859E-2</v>
      </c>
      <c r="L12" s="278">
        <f t="shared" si="7"/>
        <v>1.4814644016209641E-2</v>
      </c>
      <c r="M12" s="278">
        <f t="shared" si="7"/>
        <v>1.6124363131079202E-2</v>
      </c>
      <c r="N12" s="278">
        <f t="shared" si="7"/>
        <v>2.0167490845530073E-2</v>
      </c>
      <c r="O12" s="278">
        <f t="shared" si="7"/>
        <v>1.8013162837032318E-2</v>
      </c>
      <c r="P12" s="278">
        <f t="shared" si="7"/>
        <v>2.7511517843380167E-2</v>
      </c>
      <c r="Q12" s="278">
        <f t="shared" si="7"/>
        <v>3.8446494973144195E-2</v>
      </c>
      <c r="R12" s="278">
        <f t="shared" si="7"/>
        <v>4.1726828983135067E-2</v>
      </c>
      <c r="S12" s="278">
        <f t="shared" si="7"/>
        <v>4.6898996582431393E-2</v>
      </c>
      <c r="T12" s="278">
        <f t="shared" si="7"/>
        <v>6.2365285158550873E-2</v>
      </c>
      <c r="U12" s="278" t="e">
        <f t="shared" si="7"/>
        <v>#DIV/0!</v>
      </c>
      <c r="V12" s="197"/>
    </row>
    <row r="13" spans="1:22" x14ac:dyDescent="0.4">
      <c r="A13" s="196" t="s">
        <v>398</v>
      </c>
      <c r="B13" s="278">
        <f t="shared" ref="B13:U13" si="8">B98/B61</f>
        <v>0.11435317002768823</v>
      </c>
      <c r="C13" s="278">
        <f t="shared" si="8"/>
        <v>9.8519685039370072E-2</v>
      </c>
      <c r="D13" s="278">
        <f t="shared" si="8"/>
        <v>8.8288406069470429E-2</v>
      </c>
      <c r="E13" s="278">
        <f t="shared" si="8"/>
        <v>7.5706535501346692E-2</v>
      </c>
      <c r="F13" s="278">
        <f t="shared" si="8"/>
        <v>6.5865141314849177E-2</v>
      </c>
      <c r="G13" s="278">
        <f t="shared" si="8"/>
        <v>5.1526123730587535E-2</v>
      </c>
      <c r="H13" s="278">
        <f t="shared" si="8"/>
        <v>4.2702897007136011E-2</v>
      </c>
      <c r="I13" s="278">
        <f t="shared" si="8"/>
        <v>3.404932937574278E-2</v>
      </c>
      <c r="J13" s="278">
        <f t="shared" si="8"/>
        <v>2.8549107973236541E-2</v>
      </c>
      <c r="K13" s="278">
        <f t="shared" si="8"/>
        <v>2.4636994644341756E-2</v>
      </c>
      <c r="L13" s="278">
        <f t="shared" si="8"/>
        <v>2.1413422435019352E-2</v>
      </c>
      <c r="M13" s="278">
        <f t="shared" si="8"/>
        <v>1.9860390536777087E-2</v>
      </c>
      <c r="N13" s="278">
        <f t="shared" si="8"/>
        <v>2.331207809107318E-2</v>
      </c>
      <c r="O13" s="278">
        <f t="shared" si="8"/>
        <v>2.4339044988876568E-2</v>
      </c>
      <c r="P13" s="278">
        <f t="shared" si="8"/>
        <v>3.4022118634968471E-2</v>
      </c>
      <c r="Q13" s="278">
        <f t="shared" si="8"/>
        <v>3.7488134407719594E-2</v>
      </c>
      <c r="R13" s="278">
        <f t="shared" si="8"/>
        <v>4.5352283418303788E-2</v>
      </c>
      <c r="S13" s="278">
        <f t="shared" si="8"/>
        <v>3.2632523877221577E-2</v>
      </c>
      <c r="T13" s="278">
        <f t="shared" si="8"/>
        <v>5.6285433704415855E-2</v>
      </c>
      <c r="U13" s="278" t="e">
        <f t="shared" si="8"/>
        <v>#DIV/0!</v>
      </c>
      <c r="V13" s="197"/>
    </row>
    <row r="14" spans="1:22" x14ac:dyDescent="0.4">
      <c r="A14" s="196" t="s">
        <v>399</v>
      </c>
      <c r="B14" s="278">
        <f t="shared" ref="B14:U14" si="9">B99/B62</f>
        <v>2.8830289980705238E-2</v>
      </c>
      <c r="C14" s="278">
        <f t="shared" si="9"/>
        <v>2.2317272612907283E-2</v>
      </c>
      <c r="D14" s="278">
        <f t="shared" si="9"/>
        <v>1.728643698002829E-2</v>
      </c>
      <c r="E14" s="278">
        <f t="shared" si="9"/>
        <v>1.0013493359846602E-2</v>
      </c>
      <c r="F14" s="278">
        <f t="shared" si="9"/>
        <v>9.0514309632187522E-3</v>
      </c>
      <c r="G14" s="278">
        <f t="shared" si="9"/>
        <v>7.4339067336479424E-3</v>
      </c>
      <c r="H14" s="278">
        <f t="shared" si="9"/>
        <v>4.2973971283613837E-3</v>
      </c>
      <c r="I14" s="278">
        <f t="shared" si="9"/>
        <v>6.9739235900545789E-3</v>
      </c>
      <c r="J14" s="278">
        <f t="shared" si="9"/>
        <v>7.2204764075131335E-3</v>
      </c>
      <c r="K14" s="278">
        <f t="shared" si="9"/>
        <v>5.9067817111523261E-3</v>
      </c>
      <c r="L14" s="278">
        <f t="shared" si="9"/>
        <v>5.6561701201936149E-3</v>
      </c>
      <c r="M14" s="278">
        <f t="shared" si="9"/>
        <v>5.147217622921316E-3</v>
      </c>
      <c r="N14" s="278">
        <f t="shared" si="9"/>
        <v>6.8477869119741878E-3</v>
      </c>
      <c r="O14" s="278">
        <f t="shared" si="9"/>
        <v>5.8696175126292998E-3</v>
      </c>
      <c r="P14" s="278">
        <f t="shared" si="9"/>
        <v>3.9267771553964312E-3</v>
      </c>
      <c r="Q14" s="278">
        <f t="shared" si="9"/>
        <v>2.3857238286096E-3</v>
      </c>
      <c r="R14" s="278">
        <f t="shared" si="9"/>
        <v>4.6041398891169642E-3</v>
      </c>
      <c r="S14" s="278">
        <f t="shared" si="9"/>
        <v>1.5540871267743514E-2</v>
      </c>
      <c r="T14" s="278">
        <f t="shared" si="9"/>
        <v>2.4131381968495139E-2</v>
      </c>
      <c r="U14" s="278" t="e">
        <f t="shared" si="9"/>
        <v>#DIV/0!</v>
      </c>
      <c r="V14" s="197"/>
    </row>
    <row r="15" spans="1:22" x14ac:dyDescent="0.4">
      <c r="A15" s="196" t="s">
        <v>33</v>
      </c>
      <c r="B15" s="278">
        <f t="shared" ref="B15:U15" si="10">B100/B63</f>
        <v>9.1292739643441569E-3</v>
      </c>
      <c r="C15" s="278">
        <f t="shared" si="10"/>
        <v>5.7328590074987845E-3</v>
      </c>
      <c r="D15" s="278">
        <f t="shared" si="10"/>
        <v>5.2928761643775066E-3</v>
      </c>
      <c r="E15" s="278">
        <f t="shared" si="10"/>
        <v>4.4657196439857839E-3</v>
      </c>
      <c r="F15" s="278">
        <f t="shared" si="10"/>
        <v>6.3710247116533633E-3</v>
      </c>
      <c r="G15" s="278">
        <f t="shared" si="10"/>
        <v>3.8268672472948008E-3</v>
      </c>
      <c r="H15" s="278">
        <f t="shared" si="10"/>
        <v>4.0133882515776993E-3</v>
      </c>
      <c r="I15" s="278">
        <f t="shared" si="10"/>
        <v>4.309991968546794E-3</v>
      </c>
      <c r="J15" s="278">
        <f t="shared" si="10"/>
        <v>3.5236866673012002E-3</v>
      </c>
      <c r="K15" s="278">
        <f t="shared" si="10"/>
        <v>2.3058985646993244E-3</v>
      </c>
      <c r="L15" s="278">
        <f t="shared" si="10"/>
        <v>2.0635662500181938E-3</v>
      </c>
      <c r="M15" s="278">
        <f t="shared" si="10"/>
        <v>1.8788466771935382E-3</v>
      </c>
      <c r="N15" s="278">
        <f t="shared" si="10"/>
        <v>2.5688485383857469E-3</v>
      </c>
      <c r="O15" s="278">
        <f t="shared" si="10"/>
        <v>4.0085542348435865E-3</v>
      </c>
      <c r="P15" s="278">
        <f t="shared" si="10"/>
        <v>9.9456752215667226E-3</v>
      </c>
      <c r="Q15" s="278">
        <f t="shared" si="10"/>
        <v>1.6766465427118626E-2</v>
      </c>
      <c r="R15" s="278">
        <f t="shared" si="10"/>
        <v>2.8529866879998228E-2</v>
      </c>
      <c r="S15" s="278">
        <f t="shared" si="10"/>
        <v>3.9381277324405585E-2</v>
      </c>
      <c r="T15" s="278">
        <f t="shared" si="10"/>
        <v>4.2766329773936643E-2</v>
      </c>
      <c r="U15" s="278">
        <f t="shared" si="10"/>
        <v>4.5540106269432459E-2</v>
      </c>
      <c r="V15" s="197"/>
    </row>
    <row r="16" spans="1:22" x14ac:dyDescent="0.4">
      <c r="A16" s="196" t="s">
        <v>400</v>
      </c>
      <c r="B16" s="278">
        <f t="shared" ref="B16:U16" si="11">B101/B64</f>
        <v>3.0283409970665007E-2</v>
      </c>
      <c r="C16" s="278">
        <f t="shared" si="11"/>
        <v>2.5878134047975381E-2</v>
      </c>
      <c r="D16" s="278">
        <f t="shared" si="11"/>
        <v>2.5281470184904616E-2</v>
      </c>
      <c r="E16" s="278">
        <f t="shared" si="11"/>
        <v>1.9651803177538302E-2</v>
      </c>
      <c r="F16" s="278">
        <f t="shared" si="11"/>
        <v>2.1941726082792382E-2</v>
      </c>
      <c r="G16" s="278">
        <f t="shared" si="11"/>
        <v>1.7428427692591623E-2</v>
      </c>
      <c r="H16" s="278">
        <f t="shared" si="11"/>
        <v>1.5430030309537955E-2</v>
      </c>
      <c r="I16" s="278">
        <f t="shared" si="11"/>
        <v>1.3347361933681471E-2</v>
      </c>
      <c r="J16" s="278">
        <f t="shared" si="11"/>
        <v>1.3161855114508814E-2</v>
      </c>
      <c r="K16" s="278">
        <f t="shared" si="11"/>
        <v>1.2012946000718986E-2</v>
      </c>
      <c r="L16" s="278">
        <f t="shared" si="11"/>
        <v>1.1556504262885592E-2</v>
      </c>
      <c r="M16" s="278">
        <f t="shared" si="11"/>
        <v>1.1409758773985009E-2</v>
      </c>
      <c r="N16" s="278">
        <f t="shared" si="11"/>
        <v>1.152570039710781E-2</v>
      </c>
      <c r="O16" s="278">
        <f t="shared" si="11"/>
        <v>1.1959803937984455E-2</v>
      </c>
      <c r="P16" s="278">
        <f t="shared" si="11"/>
        <v>1.4271056703993553E-2</v>
      </c>
      <c r="Q16" s="278">
        <f t="shared" si="11"/>
        <v>1.7502828044175162E-2</v>
      </c>
      <c r="R16" s="278">
        <f t="shared" si="11"/>
        <v>2.0779075189970124E-2</v>
      </c>
      <c r="S16" s="278">
        <f t="shared" si="11"/>
        <v>2.134436394241335E-2</v>
      </c>
      <c r="T16" s="278">
        <f t="shared" si="11"/>
        <v>2.1623217979967316E-2</v>
      </c>
      <c r="U16" s="278">
        <f t="shared" si="11"/>
        <v>2.0620820154481231E-2</v>
      </c>
      <c r="V16" s="197"/>
    </row>
    <row r="17" spans="1:22" x14ac:dyDescent="0.4">
      <c r="A17" s="196" t="s">
        <v>4</v>
      </c>
      <c r="B17" s="278">
        <f t="shared" ref="B17:U17" si="12">B102/B65</f>
        <v>1.4448487390015828E-2</v>
      </c>
      <c r="C17" s="278">
        <f t="shared" si="12"/>
        <v>1.3454313934759357E-2</v>
      </c>
      <c r="D17" s="278">
        <f t="shared" si="12"/>
        <v>1.5037483632688704E-2</v>
      </c>
      <c r="E17" s="278">
        <f t="shared" si="12"/>
        <v>1.2106133233864754E-2</v>
      </c>
      <c r="F17" s="278">
        <f t="shared" si="12"/>
        <v>1.8609357440454114E-2</v>
      </c>
      <c r="G17" s="278">
        <f t="shared" si="12"/>
        <v>1.5798900780534638E-2</v>
      </c>
      <c r="H17" s="278">
        <f t="shared" si="12"/>
        <v>1.5482409171506112E-2</v>
      </c>
      <c r="I17" s="278">
        <f t="shared" si="12"/>
        <v>1.3400687038360278E-2</v>
      </c>
      <c r="J17" s="278">
        <f t="shared" si="12"/>
        <v>1.2268687489196815E-2</v>
      </c>
      <c r="K17" s="278">
        <f t="shared" si="12"/>
        <v>9.9409204017460746E-3</v>
      </c>
      <c r="L17" s="278">
        <f t="shared" si="12"/>
        <v>8.3492793992975649E-3</v>
      </c>
      <c r="M17" s="278">
        <f t="shared" si="12"/>
        <v>6.8253470087882686E-3</v>
      </c>
      <c r="N17" s="278">
        <f t="shared" si="12"/>
        <v>5.01229328994244E-3</v>
      </c>
      <c r="O17" s="278">
        <f t="shared" si="12"/>
        <v>3.9810906692549991E-3</v>
      </c>
      <c r="P17" s="278">
        <f t="shared" si="12"/>
        <v>3.0124553336865214E-3</v>
      </c>
      <c r="Q17" s="278">
        <f t="shared" si="12"/>
        <v>3.1203541847053635E-3</v>
      </c>
      <c r="R17" s="278">
        <f t="shared" si="12"/>
        <v>3.1614288805038439E-3</v>
      </c>
      <c r="S17" s="278">
        <f t="shared" si="12"/>
        <v>2.652151242590846E-3</v>
      </c>
      <c r="T17" s="278">
        <f t="shared" si="12"/>
        <v>2.1807934438889173E-3</v>
      </c>
      <c r="U17" s="278">
        <f t="shared" si="12"/>
        <v>2.357254029513413E-3</v>
      </c>
      <c r="V17" s="197"/>
    </row>
    <row r="18" spans="1:22" x14ac:dyDescent="0.4">
      <c r="A18" s="196" t="s">
        <v>8</v>
      </c>
      <c r="B18" s="278">
        <f t="shared" ref="B18:U18" si="13">B103/B66</f>
        <v>3.8488880025218573E-2</v>
      </c>
      <c r="C18" s="278">
        <f t="shared" si="13"/>
        <v>3.3099108297698479E-2</v>
      </c>
      <c r="D18" s="278">
        <f t="shared" si="13"/>
        <v>3.4142016052852026E-2</v>
      </c>
      <c r="E18" s="278">
        <f t="shared" si="13"/>
        <v>2.6347734188031914E-2</v>
      </c>
      <c r="F18" s="278">
        <f t="shared" si="13"/>
        <v>2.5242856717021003E-2</v>
      </c>
      <c r="G18" s="278">
        <f t="shared" si="13"/>
        <v>1.6391385392843346E-2</v>
      </c>
      <c r="H18" s="278">
        <f t="shared" si="13"/>
        <v>1.4792621514982191E-2</v>
      </c>
      <c r="I18" s="278">
        <f t="shared" si="13"/>
        <v>1.2226039568771472E-2</v>
      </c>
      <c r="J18" s="278">
        <f t="shared" si="13"/>
        <v>1.3196369587527233E-2</v>
      </c>
      <c r="K18" s="278">
        <f t="shared" si="13"/>
        <v>1.1171109396874376E-2</v>
      </c>
      <c r="L18" s="278">
        <f t="shared" si="13"/>
        <v>9.6084331985968417E-3</v>
      </c>
      <c r="M18" s="278">
        <f t="shared" si="13"/>
        <v>7.499345392655306E-3</v>
      </c>
      <c r="N18" s="278">
        <f t="shared" si="13"/>
        <v>7.5857259841004996E-3</v>
      </c>
      <c r="O18" s="278">
        <f t="shared" si="13"/>
        <v>6.0268274160710719E-3</v>
      </c>
      <c r="P18" s="278">
        <f t="shared" si="13"/>
        <v>9.7303596283947816E-3</v>
      </c>
      <c r="Q18" s="278">
        <f t="shared" si="13"/>
        <v>1.1933243895349945E-2</v>
      </c>
      <c r="R18" s="278">
        <f t="shared" si="13"/>
        <v>1.5019443383262726E-2</v>
      </c>
      <c r="S18" s="278">
        <f t="shared" si="13"/>
        <v>1.6757811203587273E-2</v>
      </c>
      <c r="T18" s="278">
        <f t="shared" si="13"/>
        <v>2.3871878426892014E-2</v>
      </c>
      <c r="U18" s="278">
        <f t="shared" si="13"/>
        <v>2.1239799306911812E-2</v>
      </c>
      <c r="V18" s="197"/>
    </row>
    <row r="19" spans="1:22" x14ac:dyDescent="0.4">
      <c r="A19" s="196" t="s">
        <v>65</v>
      </c>
      <c r="B19" s="278">
        <f t="shared" ref="B19:U19" si="14">B104/B67</f>
        <v>1.0949081589654672E-2</v>
      </c>
      <c r="C19" s="278">
        <f t="shared" si="14"/>
        <v>1.1789861159467936E-2</v>
      </c>
      <c r="D19" s="278">
        <f t="shared" si="14"/>
        <v>1.0760397355668867E-2</v>
      </c>
      <c r="E19" s="278">
        <f t="shared" si="14"/>
        <v>8.7427038699011434E-3</v>
      </c>
      <c r="F19" s="278">
        <f t="shared" si="14"/>
        <v>6.6222062567354396E-3</v>
      </c>
      <c r="G19" s="278">
        <f t="shared" si="14"/>
        <v>5.8234779291308544E-3</v>
      </c>
      <c r="H19" s="278">
        <f t="shared" si="14"/>
        <v>4.3249214098951575E-3</v>
      </c>
      <c r="I19" s="278">
        <f t="shared" si="14"/>
        <v>3.5960175563408479E-3</v>
      </c>
      <c r="J19" s="278">
        <f t="shared" si="14"/>
        <v>3.0859819656596601E-3</v>
      </c>
      <c r="K19" s="278">
        <f t="shared" si="14"/>
        <v>3.153826441108959E-3</v>
      </c>
      <c r="L19" s="278">
        <f t="shared" si="14"/>
        <v>2.9214610179470381E-3</v>
      </c>
      <c r="M19" s="278">
        <f t="shared" si="14"/>
        <v>3.3343446900639122E-3</v>
      </c>
      <c r="N19" s="278">
        <f t="shared" si="14"/>
        <v>3.2467031883582848E-3</v>
      </c>
      <c r="O19" s="278">
        <f t="shared" si="14"/>
        <v>3.5566958258378429E-3</v>
      </c>
      <c r="P19" s="278">
        <f t="shared" si="14"/>
        <v>3.8371843866433948E-3</v>
      </c>
      <c r="Q19" s="278">
        <f t="shared" si="14"/>
        <v>4.8547110372289112E-3</v>
      </c>
      <c r="R19" s="278">
        <f t="shared" si="14"/>
        <v>5.2362258098943987E-3</v>
      </c>
      <c r="S19" s="278">
        <f t="shared" si="14"/>
        <v>5.7020407669534376E-3</v>
      </c>
      <c r="T19" s="278">
        <f t="shared" si="14"/>
        <v>4.966866427758578E-3</v>
      </c>
      <c r="U19" s="278">
        <f t="shared" si="14"/>
        <v>4.9058477963738172E-3</v>
      </c>
      <c r="V19" s="197"/>
    </row>
    <row r="20" spans="1:22" x14ac:dyDescent="0.4">
      <c r="A20" s="196" t="s">
        <v>402</v>
      </c>
      <c r="B20" s="278">
        <f t="shared" ref="B20:U20" si="15">B105/B68</f>
        <v>3.651916760114718E-3</v>
      </c>
      <c r="C20" s="278">
        <f t="shared" si="15"/>
        <v>2.9441413187833018E-3</v>
      </c>
      <c r="D20" s="278">
        <f t="shared" si="15"/>
        <v>5.1227535637456368E-3</v>
      </c>
      <c r="E20" s="278">
        <f t="shared" si="15"/>
        <v>8.248002049603716E-3</v>
      </c>
      <c r="F20" s="278">
        <f t="shared" si="15"/>
        <v>5.124045423970245E-2</v>
      </c>
      <c r="G20" s="278">
        <f t="shared" si="15"/>
        <v>4.595384579119817E-2</v>
      </c>
      <c r="H20" s="278">
        <f t="shared" si="15"/>
        <v>1.4959832130973275E-2</v>
      </c>
      <c r="I20" s="278">
        <f t="shared" si="15"/>
        <v>5.5803659333821662E-3</v>
      </c>
      <c r="J20" s="278">
        <f t="shared" si="15"/>
        <v>6.6634299883675087E-3</v>
      </c>
      <c r="K20" s="278">
        <f t="shared" si="15"/>
        <v>4.9831907318114779E-3</v>
      </c>
      <c r="L20" s="278">
        <f t="shared" si="15"/>
        <v>2.9146080766125552E-3</v>
      </c>
      <c r="M20" s="278">
        <f t="shared" si="15"/>
        <v>1.3197445946908064E-3</v>
      </c>
      <c r="N20" s="278">
        <f t="shared" si="15"/>
        <v>1.2828304397102545E-3</v>
      </c>
      <c r="O20" s="278">
        <f t="shared" si="15"/>
        <v>1.4137874183132889E-3</v>
      </c>
      <c r="P20" s="278">
        <f t="shared" si="15"/>
        <v>9.4062760949280531E-3</v>
      </c>
      <c r="Q20" s="278">
        <f t="shared" si="15"/>
        <v>6.4700783570939965E-3</v>
      </c>
      <c r="R20" s="278">
        <f t="shared" si="15"/>
        <v>4.5068246201390681E-3</v>
      </c>
      <c r="S20" s="278">
        <f t="shared" si="15"/>
        <v>4.3360821262895099E-3</v>
      </c>
      <c r="T20" s="278">
        <f t="shared" si="15"/>
        <v>4.5520324035940177E-3</v>
      </c>
      <c r="U20" s="278">
        <f t="shared" si="15"/>
        <v>3.6879344022068519E-3</v>
      </c>
      <c r="V20" s="197"/>
    </row>
    <row r="21" spans="1:22" x14ac:dyDescent="0.4">
      <c r="A21" s="196" t="s">
        <v>1</v>
      </c>
      <c r="B21" s="278">
        <f t="shared" ref="B21:U21" si="16">B106/B69</f>
        <v>2.5521394364917654E-2</v>
      </c>
      <c r="C21" s="278">
        <f t="shared" si="16"/>
        <v>2.3029535716588417E-2</v>
      </c>
      <c r="D21" s="278">
        <f t="shared" si="16"/>
        <v>2.224074522547689E-2</v>
      </c>
      <c r="E21" s="278">
        <f t="shared" si="16"/>
        <v>2.053511635693956E-2</v>
      </c>
      <c r="F21" s="278">
        <f t="shared" si="16"/>
        <v>2.2777055608621023E-2</v>
      </c>
      <c r="G21" s="278">
        <f t="shared" si="16"/>
        <v>1.8971057349756678E-2</v>
      </c>
      <c r="H21" s="278">
        <f t="shared" si="16"/>
        <v>1.8417193214525663E-2</v>
      </c>
      <c r="I21" s="278">
        <f t="shared" si="16"/>
        <v>1.512168174556057E-2</v>
      </c>
      <c r="J21" s="278">
        <f t="shared" si="16"/>
        <v>9.3905873570628746E-3</v>
      </c>
      <c r="K21" s="278">
        <f t="shared" si="16"/>
        <v>8.3363645136625818E-3</v>
      </c>
      <c r="L21" s="278">
        <f t="shared" si="16"/>
        <v>5.8609891784923195E-3</v>
      </c>
      <c r="M21" s="278">
        <f t="shared" si="16"/>
        <v>6.2715749638863078E-3</v>
      </c>
      <c r="N21" s="278">
        <f t="shared" si="16"/>
        <v>6.4264035684682098E-3</v>
      </c>
      <c r="O21" s="278">
        <f t="shared" si="16"/>
        <v>7.2941068656819001E-3</v>
      </c>
      <c r="P21" s="278">
        <f t="shared" si="16"/>
        <v>1.0416820405042816E-2</v>
      </c>
      <c r="Q21" s="278">
        <f t="shared" si="16"/>
        <v>1.5784522398869998E-2</v>
      </c>
      <c r="R21" s="278">
        <f t="shared" si="16"/>
        <v>2.2675900472678256E-2</v>
      </c>
      <c r="S21" s="278">
        <f t="shared" si="16"/>
        <v>2.1008982281687169E-2</v>
      </c>
      <c r="T21" s="278">
        <f t="shared" si="16"/>
        <v>2.9118948625571749E-2</v>
      </c>
      <c r="U21" s="278">
        <f t="shared" si="16"/>
        <v>2.6047975667335698E-2</v>
      </c>
      <c r="V21" s="197"/>
    </row>
    <row r="22" spans="1:22" x14ac:dyDescent="0.4">
      <c r="A22" s="196" t="s">
        <v>0</v>
      </c>
      <c r="B22" s="278">
        <f t="shared" ref="B22:U22" si="17">B107/B70</f>
        <v>1.2641403732390385E-2</v>
      </c>
      <c r="C22" s="278">
        <f t="shared" si="17"/>
        <v>1.4079382705288012E-2</v>
      </c>
      <c r="D22" s="278">
        <f t="shared" si="17"/>
        <v>1.3277416491590999E-2</v>
      </c>
      <c r="E22" s="278">
        <f t="shared" si="17"/>
        <v>1.1018986294244214E-2</v>
      </c>
      <c r="F22" s="278">
        <f t="shared" si="17"/>
        <v>1.4667478411330247E-2</v>
      </c>
      <c r="G22" s="278">
        <f t="shared" si="17"/>
        <v>1.2764365160881402E-2</v>
      </c>
      <c r="H22" s="278">
        <f t="shared" si="17"/>
        <v>1.0154984118008192E-2</v>
      </c>
      <c r="I22" s="278">
        <f t="shared" si="17"/>
        <v>9.7672061964723389E-3</v>
      </c>
      <c r="J22" s="278">
        <f t="shared" si="17"/>
        <v>1.1845525403362858E-2</v>
      </c>
      <c r="K22" s="278">
        <f t="shared" si="17"/>
        <v>8.9118658892987316E-3</v>
      </c>
      <c r="L22" s="278">
        <f t="shared" si="17"/>
        <v>7.5474857996176018E-3</v>
      </c>
      <c r="M22" s="278">
        <f t="shared" si="17"/>
        <v>6.2931425822282351E-3</v>
      </c>
      <c r="N22" s="278">
        <f t="shared" si="17"/>
        <v>5.1282530647639686E-3</v>
      </c>
      <c r="O22" s="278">
        <f t="shared" si="17"/>
        <v>4.7264987416595914E-3</v>
      </c>
      <c r="P22" s="278">
        <f t="shared" si="17"/>
        <v>3.760053817941247E-3</v>
      </c>
      <c r="Q22" s="278">
        <f t="shared" si="17"/>
        <v>3.9875725172202814E-3</v>
      </c>
      <c r="R22" s="278">
        <f t="shared" si="17"/>
        <v>3.5739610176233547E-3</v>
      </c>
      <c r="S22" s="278">
        <f t="shared" si="17"/>
        <v>3.6785671589286673E-3</v>
      </c>
      <c r="T22" s="278">
        <f t="shared" si="17"/>
        <v>3.4693890680067806E-3</v>
      </c>
      <c r="U22" s="278">
        <f t="shared" si="17"/>
        <v>3.7988195170210472E-3</v>
      </c>
      <c r="V22" s="197"/>
    </row>
    <row r="23" spans="1:22" x14ac:dyDescent="0.4">
      <c r="A23" s="196" t="s">
        <v>55</v>
      </c>
      <c r="B23" s="278">
        <f t="shared" ref="B23:U23" si="18">B108/B71</f>
        <v>1.8297442196716696E-2</v>
      </c>
      <c r="C23" s="278">
        <f t="shared" si="18"/>
        <v>1.5996481528022116E-2</v>
      </c>
      <c r="D23" s="278">
        <f t="shared" si="18"/>
        <v>1.494864967668315E-2</v>
      </c>
      <c r="E23" s="278">
        <f t="shared" si="18"/>
        <v>1.2284367240228841E-2</v>
      </c>
      <c r="F23" s="278">
        <f t="shared" si="18"/>
        <v>1.1965592227185568E-2</v>
      </c>
      <c r="G23" s="278">
        <f t="shared" si="18"/>
        <v>8.5737014230576596E-3</v>
      </c>
      <c r="H23" s="278">
        <f t="shared" si="18"/>
        <v>1.2183908045977011E-2</v>
      </c>
      <c r="I23" s="278">
        <f t="shared" si="18"/>
        <v>8.7848163667734788E-3</v>
      </c>
      <c r="J23" s="278">
        <f t="shared" si="18"/>
        <v>8.6369198908029746E-3</v>
      </c>
      <c r="K23" s="278">
        <f t="shared" si="18"/>
        <v>6.0939794419970633E-3</v>
      </c>
      <c r="L23" s="278">
        <f t="shared" si="18"/>
        <v>5.469682546877597E-3</v>
      </c>
      <c r="M23" s="278">
        <f t="shared" si="18"/>
        <v>4.4815242819696158E-3</v>
      </c>
      <c r="N23" s="278">
        <f t="shared" si="18"/>
        <v>3.6433686502784874E-3</v>
      </c>
      <c r="O23" s="278">
        <f t="shared" si="18"/>
        <v>3.4623695103220263E-3</v>
      </c>
      <c r="P23" s="278">
        <f t="shared" si="18"/>
        <v>7.1811023622047243E-4</v>
      </c>
      <c r="Q23" s="278">
        <f t="shared" si="18"/>
        <v>2.3258103418572025E-3</v>
      </c>
      <c r="R23" s="278">
        <f t="shared" si="18"/>
        <v>2.2395401822700913E-3</v>
      </c>
      <c r="S23" s="278">
        <f t="shared" si="18"/>
        <v>2.7189849122994081E-3</v>
      </c>
      <c r="T23" s="278">
        <f t="shared" si="18"/>
        <v>2.7949498148173643E-3</v>
      </c>
      <c r="U23" s="278">
        <f t="shared" si="18"/>
        <v>1.7532294486444029E-3</v>
      </c>
      <c r="V23" s="197"/>
    </row>
    <row r="24" spans="1:22" x14ac:dyDescent="0.4">
      <c r="A24" s="196" t="s">
        <v>41</v>
      </c>
      <c r="B24" s="278" t="e">
        <f t="shared" ref="B24:U24" si="19">B109/B72</f>
        <v>#DIV/0!</v>
      </c>
      <c r="C24" s="278" t="e">
        <f t="shared" si="19"/>
        <v>#DIV/0!</v>
      </c>
      <c r="D24" s="278" t="e">
        <f t="shared" si="19"/>
        <v>#DIV/0!</v>
      </c>
      <c r="E24" s="278" t="e">
        <f t="shared" si="19"/>
        <v>#DIV/0!</v>
      </c>
      <c r="F24" s="278" t="e">
        <f t="shared" si="19"/>
        <v>#DIV/0!</v>
      </c>
      <c r="G24" s="278" t="e">
        <f t="shared" si="19"/>
        <v>#DIV/0!</v>
      </c>
      <c r="H24" s="278" t="e">
        <f t="shared" si="19"/>
        <v>#DIV/0!</v>
      </c>
      <c r="I24" s="278" t="e">
        <f t="shared" si="19"/>
        <v>#DIV/0!</v>
      </c>
      <c r="J24" s="278" t="e">
        <f t="shared" si="19"/>
        <v>#DIV/0!</v>
      </c>
      <c r="K24" s="278" t="e">
        <f t="shared" si="19"/>
        <v>#DIV/0!</v>
      </c>
      <c r="L24" s="278" t="e">
        <f t="shared" si="19"/>
        <v>#DIV/0!</v>
      </c>
      <c r="M24" s="278" t="e">
        <f t="shared" si="19"/>
        <v>#DIV/0!</v>
      </c>
      <c r="N24" s="278" t="e">
        <f t="shared" si="19"/>
        <v>#DIV/0!</v>
      </c>
      <c r="O24" s="278" t="e">
        <f t="shared" si="19"/>
        <v>#DIV/0!</v>
      </c>
      <c r="P24" s="278">
        <f t="shared" si="19"/>
        <v>3.7043002093734901E-3</v>
      </c>
      <c r="Q24" s="278">
        <f t="shared" si="19"/>
        <v>2.9445338037669276E-3</v>
      </c>
      <c r="R24" s="278">
        <f t="shared" si="19"/>
        <v>2.3951271024318576E-3</v>
      </c>
      <c r="S24" s="278">
        <f t="shared" si="19"/>
        <v>2.3007448865536963E-3</v>
      </c>
      <c r="T24" s="278">
        <f t="shared" si="19"/>
        <v>9.8696316452731711E-4</v>
      </c>
      <c r="U24" s="278">
        <f t="shared" si="19"/>
        <v>1.2211716269495132E-3</v>
      </c>
      <c r="V24" s="197"/>
    </row>
    <row r="25" spans="1:22" x14ac:dyDescent="0.4">
      <c r="A25" s="196" t="s">
        <v>34</v>
      </c>
      <c r="B25" s="278">
        <f t="shared" ref="B25:U25" si="20">B110/B73</f>
        <v>2.6899142553984685E-2</v>
      </c>
      <c r="C25" s="278">
        <f t="shared" si="20"/>
        <v>2.918164224495438E-2</v>
      </c>
      <c r="D25" s="278">
        <f t="shared" si="20"/>
        <v>2.7983691623424758E-2</v>
      </c>
      <c r="E25" s="278">
        <f t="shared" si="20"/>
        <v>2.2487010737790095E-2</v>
      </c>
      <c r="F25" s="278">
        <f t="shared" si="20"/>
        <v>1.6943824933766408E-2</v>
      </c>
      <c r="G25" s="278">
        <f t="shared" si="20"/>
        <v>1.3450308974431658E-2</v>
      </c>
      <c r="H25" s="278">
        <f t="shared" si="20"/>
        <v>1.2407858800035242E-2</v>
      </c>
      <c r="I25" s="278">
        <f t="shared" si="20"/>
        <v>1.2670186162823007E-2</v>
      </c>
      <c r="J25" s="278">
        <f t="shared" si="20"/>
        <v>1.0240420847309858E-2</v>
      </c>
      <c r="K25" s="278">
        <f t="shared" si="20"/>
        <v>7.9095465791531525E-3</v>
      </c>
      <c r="L25" s="278">
        <f t="shared" si="20"/>
        <v>6.8532944426659076E-3</v>
      </c>
      <c r="M25" s="278">
        <f t="shared" si="20"/>
        <v>6.2102310555209933E-3</v>
      </c>
      <c r="N25" s="278">
        <f t="shared" si="20"/>
        <v>5.3034358333828979E-3</v>
      </c>
      <c r="O25" s="278">
        <f t="shared" si="20"/>
        <v>4.3238136763316618E-3</v>
      </c>
      <c r="P25" s="278">
        <f t="shared" si="20"/>
        <v>3.7627618145458373E-3</v>
      </c>
      <c r="Q25" s="278">
        <f t="shared" si="20"/>
        <v>2.7033389889674544E-3</v>
      </c>
      <c r="R25" s="278">
        <f t="shared" si="20"/>
        <v>4.6169163816222637E-3</v>
      </c>
      <c r="S25" s="278">
        <f t="shared" si="20"/>
        <v>4.7800919492770313E-3</v>
      </c>
      <c r="T25" s="278">
        <f t="shared" si="20"/>
        <v>5.5194858292311969E-3</v>
      </c>
      <c r="U25" s="278">
        <f t="shared" si="20"/>
        <v>7.2119839805316723E-3</v>
      </c>
      <c r="V25" s="197"/>
    </row>
    <row r="26" spans="1:22" x14ac:dyDescent="0.4">
      <c r="A26" s="196" t="s">
        <v>2</v>
      </c>
      <c r="B26" s="278">
        <f t="shared" ref="B26:U26" si="21">B111/B74</f>
        <v>8.6018742059599598E-2</v>
      </c>
      <c r="C26" s="278">
        <f t="shared" si="21"/>
        <v>6.8032228218459112E-2</v>
      </c>
      <c r="D26" s="278">
        <f t="shared" si="21"/>
        <v>7.351563545523486E-2</v>
      </c>
      <c r="E26" s="278">
        <f t="shared" si="21"/>
        <v>6.4881829244860051E-2</v>
      </c>
      <c r="F26" s="278">
        <f t="shared" si="21"/>
        <v>4.7109362706530294E-2</v>
      </c>
      <c r="G26" s="278">
        <f t="shared" si="21"/>
        <v>3.4935043569970195E-2</v>
      </c>
      <c r="H26" s="278">
        <f t="shared" si="21"/>
        <v>2.6672789352782916E-2</v>
      </c>
      <c r="I26" s="278">
        <f t="shared" si="21"/>
        <v>2.1060735023256543E-2</v>
      </c>
      <c r="J26" s="278">
        <f t="shared" si="21"/>
        <v>2.0261676593922757E-2</v>
      </c>
      <c r="K26" s="278">
        <f t="shared" si="21"/>
        <v>2.3970872332625452E-2</v>
      </c>
      <c r="L26" s="278">
        <f t="shared" si="21"/>
        <v>2.8278823746418057E-2</v>
      </c>
      <c r="M26" s="278">
        <f t="shared" si="21"/>
        <v>3.1748117142027833E-2</v>
      </c>
      <c r="N26" s="278">
        <f t="shared" si="21"/>
        <v>3.4300515454220519E-2</v>
      </c>
      <c r="O26" s="278">
        <f t="shared" si="21"/>
        <v>3.8302188554968142E-2</v>
      </c>
      <c r="P26" s="278">
        <f t="shared" si="21"/>
        <v>5.3617878253260989E-2</v>
      </c>
      <c r="Q26" s="278">
        <f t="shared" si="21"/>
        <v>6.8644191373965727E-2</v>
      </c>
      <c r="R26" s="278">
        <f t="shared" si="21"/>
        <v>9.0974215558228363E-2</v>
      </c>
      <c r="S26" s="278">
        <f t="shared" si="21"/>
        <v>0.1010444435357247</v>
      </c>
      <c r="T26" s="278">
        <f t="shared" si="21"/>
        <v>0.10980623816885247</v>
      </c>
      <c r="U26" s="278">
        <f t="shared" si="21"/>
        <v>0.10167994470710956</v>
      </c>
      <c r="V26" s="197"/>
    </row>
    <row r="27" spans="1:22" x14ac:dyDescent="0.4">
      <c r="A27" s="196" t="s">
        <v>68</v>
      </c>
      <c r="B27" s="278">
        <f t="shared" ref="B27:U27" si="22">B112/B75</f>
        <v>0</v>
      </c>
      <c r="C27" s="278">
        <f t="shared" si="22"/>
        <v>0</v>
      </c>
      <c r="D27" s="278">
        <f t="shared" si="22"/>
        <v>0</v>
      </c>
      <c r="E27" s="278">
        <f t="shared" si="22"/>
        <v>0</v>
      </c>
      <c r="F27" s="278">
        <f t="shared" si="22"/>
        <v>0</v>
      </c>
      <c r="G27" s="278">
        <f t="shared" si="22"/>
        <v>0</v>
      </c>
      <c r="H27" s="278">
        <f t="shared" si="22"/>
        <v>0</v>
      </c>
      <c r="I27" s="278">
        <f t="shared" si="22"/>
        <v>0</v>
      </c>
      <c r="J27" s="278">
        <f t="shared" si="22"/>
        <v>0</v>
      </c>
      <c r="K27" s="278">
        <f t="shared" si="22"/>
        <v>0</v>
      </c>
      <c r="L27" s="278">
        <f t="shared" si="22"/>
        <v>0</v>
      </c>
      <c r="M27" s="278">
        <f t="shared" si="22"/>
        <v>0</v>
      </c>
      <c r="N27" s="278">
        <f t="shared" si="22"/>
        <v>0</v>
      </c>
      <c r="O27" s="278">
        <f t="shared" si="22"/>
        <v>0</v>
      </c>
      <c r="P27" s="278">
        <f t="shared" si="22"/>
        <v>0</v>
      </c>
      <c r="Q27" s="278">
        <f t="shared" si="22"/>
        <v>0</v>
      </c>
      <c r="R27" s="278">
        <f t="shared" si="22"/>
        <v>0</v>
      </c>
      <c r="S27" s="278">
        <f t="shared" si="22"/>
        <v>0</v>
      </c>
      <c r="T27" s="278">
        <f t="shared" si="22"/>
        <v>0</v>
      </c>
      <c r="U27" s="278">
        <f t="shared" si="22"/>
        <v>0</v>
      </c>
      <c r="V27" s="197"/>
    </row>
    <row r="28" spans="1:22" x14ac:dyDescent="0.4">
      <c r="A28" s="196" t="s">
        <v>35</v>
      </c>
      <c r="B28" s="278">
        <f t="shared" ref="B28:U28" si="23">B113/B76</f>
        <v>4.1271343846589648E-2</v>
      </c>
      <c r="C28" s="278">
        <f t="shared" si="23"/>
        <v>3.3938751160015906E-2</v>
      </c>
      <c r="D28" s="278">
        <f t="shared" si="23"/>
        <v>2.8651856571056605E-2</v>
      </c>
      <c r="E28" s="278">
        <f t="shared" si="23"/>
        <v>1.8906537442115106E-2</v>
      </c>
      <c r="F28" s="278">
        <f t="shared" si="23"/>
        <v>3.5189694924045042E-2</v>
      </c>
      <c r="G28" s="278">
        <f t="shared" si="23"/>
        <v>2.9985262121009121E-2</v>
      </c>
      <c r="H28" s="278">
        <f t="shared" si="23"/>
        <v>2.6550059162219745E-2</v>
      </c>
      <c r="I28" s="278">
        <f t="shared" si="23"/>
        <v>2.3523654331555306E-2</v>
      </c>
      <c r="J28" s="278">
        <f t="shared" si="23"/>
        <v>2.1955148478944749E-2</v>
      </c>
      <c r="K28" s="278">
        <f t="shared" si="23"/>
        <v>1.6977613372115334E-2</v>
      </c>
      <c r="L28" s="278">
        <f t="shared" si="23"/>
        <v>1.4528739068689739E-2</v>
      </c>
      <c r="M28" s="278">
        <f t="shared" si="23"/>
        <v>1.3104262302792978E-2</v>
      </c>
      <c r="N28" s="278">
        <f t="shared" si="23"/>
        <v>1.0824224099036703E-2</v>
      </c>
      <c r="O28" s="278">
        <f t="shared" si="23"/>
        <v>9.688890521045641E-3</v>
      </c>
      <c r="P28" s="278">
        <f t="shared" si="23"/>
        <v>9.2198456738130739E-3</v>
      </c>
      <c r="Q28" s="278">
        <f t="shared" si="23"/>
        <v>1.1721553992408077E-2</v>
      </c>
      <c r="R28" s="278">
        <f t="shared" si="23"/>
        <v>1.4861694420755526E-2</v>
      </c>
      <c r="S28" s="278">
        <f t="shared" si="23"/>
        <v>1.6427150810820922E-2</v>
      </c>
      <c r="T28" s="278">
        <f t="shared" si="23"/>
        <v>1.7161301805604663E-2</v>
      </c>
      <c r="U28" s="278">
        <f t="shared" si="23"/>
        <v>2.0269243914479929E-2</v>
      </c>
      <c r="V28" s="197"/>
    </row>
    <row r="29" spans="1:22" x14ac:dyDescent="0.4">
      <c r="A29" s="196" t="s">
        <v>7</v>
      </c>
      <c r="B29" s="278">
        <f t="shared" ref="B29:U29" si="24">B114/B77</f>
        <v>7.0536056215099348E-3</v>
      </c>
      <c r="C29" s="278">
        <f t="shared" si="24"/>
        <v>7.0717708948356654E-3</v>
      </c>
      <c r="D29" s="278">
        <f t="shared" si="24"/>
        <v>9.6593486068718669E-3</v>
      </c>
      <c r="E29" s="278">
        <f t="shared" si="24"/>
        <v>3.870370936001431E-3</v>
      </c>
      <c r="F29" s="278">
        <f t="shared" si="24"/>
        <v>6.4693939084746422E-3</v>
      </c>
      <c r="G29" s="278">
        <f t="shared" si="24"/>
        <v>5.622370293499648E-3</v>
      </c>
      <c r="H29" s="278">
        <f t="shared" si="24"/>
        <v>7.3488637141173553E-3</v>
      </c>
      <c r="I29" s="278">
        <f t="shared" si="24"/>
        <v>6.1944445033314749E-3</v>
      </c>
      <c r="J29" s="278">
        <f t="shared" si="24"/>
        <v>5.3534841708708777E-3</v>
      </c>
      <c r="K29" s="278">
        <f t="shared" si="24"/>
        <v>4.0988052253955465E-3</v>
      </c>
      <c r="L29" s="278">
        <f t="shared" si="24"/>
        <v>2.3087452336299076E-3</v>
      </c>
      <c r="M29" s="278">
        <f t="shared" si="24"/>
        <v>1.5226773583941978E-3</v>
      </c>
      <c r="N29" s="278">
        <f t="shared" si="24"/>
        <v>1.2172034247244048E-3</v>
      </c>
      <c r="O29" s="278">
        <f t="shared" si="24"/>
        <v>9.6728189653390653E-4</v>
      </c>
      <c r="P29" s="278">
        <f t="shared" si="24"/>
        <v>8.3468717138545138E-4</v>
      </c>
      <c r="Q29" s="278">
        <f t="shared" si="24"/>
        <v>2.5869372475618166E-3</v>
      </c>
      <c r="R29" s="278">
        <f t="shared" si="24"/>
        <v>1.3451436537898248E-3</v>
      </c>
      <c r="S29" s="278">
        <f t="shared" si="24"/>
        <v>1.0026347394769999E-3</v>
      </c>
      <c r="T29" s="278">
        <f t="shared" si="24"/>
        <v>2.4465255406409636E-3</v>
      </c>
      <c r="U29" s="278">
        <f t="shared" si="24"/>
        <v>2.2444260965677207E-3</v>
      </c>
      <c r="V29" s="197"/>
    </row>
    <row r="30" spans="1:22" x14ac:dyDescent="0.4">
      <c r="A30" s="196" t="s">
        <v>53</v>
      </c>
      <c r="B30" s="278">
        <f t="shared" ref="B30:U30" si="25">B115/B78</f>
        <v>3.2332756792947608E-2</v>
      </c>
      <c r="C30" s="278">
        <f t="shared" si="25"/>
        <v>2.6362217547669133E-2</v>
      </c>
      <c r="D30" s="278">
        <f t="shared" si="25"/>
        <v>2.7560420922792275E-2</v>
      </c>
      <c r="E30" s="278">
        <f t="shared" si="25"/>
        <v>3.8250484183344091E-2</v>
      </c>
      <c r="F30" s="278">
        <f t="shared" si="25"/>
        <v>3.1320161652447241E-2</v>
      </c>
      <c r="G30" s="278">
        <f t="shared" si="25"/>
        <v>2.605991590749825E-2</v>
      </c>
      <c r="H30" s="278">
        <f t="shared" si="25"/>
        <v>2.3429419436075009E-2</v>
      </c>
      <c r="I30" s="278">
        <f t="shared" si="25"/>
        <v>2.8888447458781465E-2</v>
      </c>
      <c r="J30" s="278">
        <f t="shared" si="25"/>
        <v>2.6431961152190708E-2</v>
      </c>
      <c r="K30" s="278">
        <f t="shared" si="25"/>
        <v>2.0109326762398391E-2</v>
      </c>
      <c r="L30" s="278">
        <f t="shared" si="25"/>
        <v>2.7092457688667825E-2</v>
      </c>
      <c r="M30" s="278">
        <f t="shared" si="25"/>
        <v>2.9113386495540981E-2</v>
      </c>
      <c r="N30" s="278">
        <f t="shared" si="25"/>
        <v>2.1125720195006647E-2</v>
      </c>
      <c r="O30" s="278">
        <f t="shared" si="25"/>
        <v>2.6152386701737744E-2</v>
      </c>
      <c r="P30" s="278">
        <f t="shared" si="25"/>
        <v>3.2598821666796438E-2</v>
      </c>
      <c r="Q30" s="278">
        <f t="shared" si="25"/>
        <v>3.7399324845166261E-2</v>
      </c>
      <c r="R30" s="278">
        <f t="shared" si="25"/>
        <v>1.6011899553766733E-2</v>
      </c>
      <c r="S30" s="278">
        <f t="shared" si="25"/>
        <v>1.1189064957058183E-2</v>
      </c>
      <c r="T30" s="278">
        <f t="shared" si="25"/>
        <v>1.0512580176802485E-2</v>
      </c>
      <c r="U30" s="278">
        <f t="shared" si="25"/>
        <v>8.3243494043313913E-3</v>
      </c>
      <c r="V30" s="197"/>
    </row>
    <row r="31" spans="1:22" x14ac:dyDescent="0.4">
      <c r="A31" s="196" t="s">
        <v>3</v>
      </c>
      <c r="B31" s="278">
        <f t="shared" ref="B31:U31" si="26">B116/B79</f>
        <v>6.0573130030068624E-2</v>
      </c>
      <c r="C31" s="278">
        <f t="shared" si="26"/>
        <v>4.9235366309161734E-2</v>
      </c>
      <c r="D31" s="278">
        <f t="shared" si="26"/>
        <v>4.835547642453418E-2</v>
      </c>
      <c r="E31" s="278">
        <f t="shared" si="26"/>
        <v>4.1528441019318768E-2</v>
      </c>
      <c r="F31" s="278">
        <f t="shared" si="26"/>
        <v>3.6415379113940362E-2</v>
      </c>
      <c r="G31" s="278">
        <f t="shared" si="26"/>
        <v>2.8653027179369218E-2</v>
      </c>
      <c r="H31" s="278">
        <f t="shared" si="26"/>
        <v>2.6413003822948075E-2</v>
      </c>
      <c r="I31" s="278">
        <f t="shared" si="26"/>
        <v>2.2872739670768426E-2</v>
      </c>
      <c r="J31" s="278">
        <f t="shared" si="26"/>
        <v>2.2228093748662043E-2</v>
      </c>
      <c r="K31" s="278">
        <f t="shared" si="26"/>
        <v>2.147470378103224E-2</v>
      </c>
      <c r="L31" s="278">
        <f t="shared" si="26"/>
        <v>2.1241689747072603E-2</v>
      </c>
      <c r="M31" s="278">
        <f t="shared" si="26"/>
        <v>2.2993174416542795E-2</v>
      </c>
      <c r="N31" s="278">
        <f t="shared" si="26"/>
        <v>2.49646334558545E-2</v>
      </c>
      <c r="O31" s="278">
        <f t="shared" si="26"/>
        <v>2.693224820931208E-2</v>
      </c>
      <c r="P31" s="278">
        <f t="shared" si="26"/>
        <v>3.2043213215712386E-2</v>
      </c>
      <c r="Q31" s="278">
        <f t="shared" si="26"/>
        <v>3.9723240954982864E-2</v>
      </c>
      <c r="R31" s="278">
        <f t="shared" si="26"/>
        <v>4.8402230880278264E-2</v>
      </c>
      <c r="S31" s="278">
        <f t="shared" si="26"/>
        <v>5.1365854486030454E-2</v>
      </c>
      <c r="T31" s="278">
        <f t="shared" si="26"/>
        <v>5.435895555325633E-2</v>
      </c>
      <c r="U31" s="278">
        <f t="shared" si="26"/>
        <v>5.4690669566952087E-2</v>
      </c>
      <c r="V31" s="197"/>
    </row>
    <row r="32" spans="1:22" x14ac:dyDescent="0.4">
      <c r="A32" s="196" t="s">
        <v>5</v>
      </c>
      <c r="B32" s="278" t="e">
        <f t="shared" ref="B32:U32" si="27">B117/B80</f>
        <v>#DIV/0!</v>
      </c>
      <c r="C32" s="278" t="e">
        <f t="shared" si="27"/>
        <v>#DIV/0!</v>
      </c>
      <c r="D32" s="278" t="e">
        <f t="shared" si="27"/>
        <v>#DIV/0!</v>
      </c>
      <c r="E32" s="278" t="e">
        <f t="shared" si="27"/>
        <v>#DIV/0!</v>
      </c>
      <c r="F32" s="278" t="e">
        <f t="shared" si="27"/>
        <v>#DIV/0!</v>
      </c>
      <c r="G32" s="278" t="e">
        <f t="shared" si="27"/>
        <v>#DIV/0!</v>
      </c>
      <c r="H32" s="278" t="e">
        <f t="shared" si="27"/>
        <v>#DIV/0!</v>
      </c>
      <c r="I32" s="278" t="e">
        <f t="shared" si="27"/>
        <v>#DIV/0!</v>
      </c>
      <c r="J32" s="278">
        <f t="shared" si="27"/>
        <v>1.4905750299922759E-2</v>
      </c>
      <c r="K32" s="278">
        <f t="shared" si="27"/>
        <v>1.1594091002676549E-2</v>
      </c>
      <c r="L32" s="278">
        <f t="shared" si="27"/>
        <v>7.8432145355654299E-3</v>
      </c>
      <c r="M32" s="278">
        <f t="shared" si="27"/>
        <v>4.3814775185685613E-3</v>
      </c>
      <c r="N32" s="278">
        <f t="shared" si="27"/>
        <v>5.040068201193521E-3</v>
      </c>
      <c r="O32" s="278">
        <f t="shared" si="27"/>
        <v>7.6305945764273131E-3</v>
      </c>
      <c r="P32" s="278">
        <f t="shared" si="27"/>
        <v>8.2273043663658764E-3</v>
      </c>
      <c r="Q32" s="278">
        <f t="shared" si="27"/>
        <v>1.3585806103991072E-2</v>
      </c>
      <c r="R32" s="278">
        <f t="shared" si="27"/>
        <v>2.3785086964008956E-2</v>
      </c>
      <c r="S32" s="278">
        <f t="shared" si="27"/>
        <v>1.8065686808201777E-2</v>
      </c>
      <c r="T32" s="278">
        <f t="shared" si="27"/>
        <v>2.2453876200692779E-2</v>
      </c>
      <c r="U32" s="278">
        <f t="shared" si="27"/>
        <v>2.7523419976250164E-2</v>
      </c>
      <c r="V32" s="197"/>
    </row>
    <row r="33" spans="1:22" x14ac:dyDescent="0.4">
      <c r="A33" s="196" t="s">
        <v>48</v>
      </c>
      <c r="B33" s="278">
        <f t="shared" ref="B33:U33" si="28">B118/B81</f>
        <v>1.6848266724673218E-2</v>
      </c>
      <c r="C33" s="278">
        <f t="shared" si="28"/>
        <v>1.5792644540266843E-2</v>
      </c>
      <c r="D33" s="278">
        <f t="shared" si="28"/>
        <v>1.6414195994639759E-2</v>
      </c>
      <c r="E33" s="278">
        <f t="shared" si="28"/>
        <v>6.2746204108494333E-3</v>
      </c>
      <c r="F33" s="278">
        <f t="shared" si="28"/>
        <v>8.5262238590742608E-3</v>
      </c>
      <c r="G33" s="278">
        <f t="shared" si="28"/>
        <v>6.1344266199411393E-3</v>
      </c>
      <c r="H33" s="278">
        <f t="shared" si="28"/>
        <v>6.3644924460036336E-3</v>
      </c>
      <c r="I33" s="278">
        <f t="shared" si="28"/>
        <v>6.1526808109247603E-3</v>
      </c>
      <c r="J33" s="278">
        <f t="shared" si="28"/>
        <v>6.8596376900775342E-3</v>
      </c>
      <c r="K33" s="278">
        <f t="shared" si="28"/>
        <v>5.1557912097227893E-3</v>
      </c>
      <c r="L33" s="278">
        <f t="shared" si="28"/>
        <v>3.8007292960891333E-3</v>
      </c>
      <c r="M33" s="278">
        <f t="shared" si="28"/>
        <v>2.8573207063677187E-3</v>
      </c>
      <c r="N33" s="278">
        <f t="shared" si="28"/>
        <v>2.557278591629858E-3</v>
      </c>
      <c r="O33" s="278">
        <f t="shared" si="28"/>
        <v>1.7273068108461618E-3</v>
      </c>
      <c r="P33" s="278">
        <f t="shared" si="28"/>
        <v>2.3430537413786771E-3</v>
      </c>
      <c r="Q33" s="278">
        <f t="shared" si="28"/>
        <v>4.1980928215923823E-3</v>
      </c>
      <c r="R33" s="278">
        <f t="shared" si="28"/>
        <v>6.4059498471399088E-3</v>
      </c>
      <c r="S33" s="278">
        <f t="shared" si="28"/>
        <v>6.1590776370392189E-3</v>
      </c>
      <c r="T33" s="278">
        <f t="shared" si="28"/>
        <v>6.5196772235022252E-3</v>
      </c>
      <c r="U33" s="278">
        <f t="shared" si="28"/>
        <v>6.0519860966493817E-3</v>
      </c>
      <c r="V33" s="197"/>
    </row>
    <row r="34" spans="1:22" x14ac:dyDescent="0.4">
      <c r="A34" s="196" t="s">
        <v>343</v>
      </c>
      <c r="B34" s="278">
        <f t="shared" ref="B34:U34" si="29">B119/B82</f>
        <v>3.2831618203838939E-2</v>
      </c>
      <c r="C34" s="278">
        <f t="shared" si="29"/>
        <v>2.7932863423825807E-2</v>
      </c>
      <c r="D34" s="278">
        <f t="shared" si="29"/>
        <v>2.7022848212738829E-2</v>
      </c>
      <c r="E34" s="278">
        <f t="shared" si="29"/>
        <v>2.1090944174628527E-2</v>
      </c>
      <c r="F34" s="278">
        <f t="shared" si="29"/>
        <v>2.2648564900223517E-2</v>
      </c>
      <c r="G34" s="278">
        <f t="shared" si="29"/>
        <v>1.7988736405053142E-2</v>
      </c>
      <c r="H34" s="278">
        <f t="shared" si="29"/>
        <v>1.5857106275018865E-2</v>
      </c>
      <c r="I34" s="278">
        <f t="shared" si="29"/>
        <v>1.3709581692601187E-2</v>
      </c>
      <c r="J34" s="278">
        <f t="shared" si="29"/>
        <v>1.3428488019139984E-2</v>
      </c>
      <c r="K34" s="278">
        <f t="shared" si="29"/>
        <v>1.2244568842084495E-2</v>
      </c>
      <c r="L34" s="278">
        <f t="shared" si="29"/>
        <v>1.1728361293805094E-2</v>
      </c>
      <c r="M34" s="278">
        <f t="shared" si="29"/>
        <v>1.1602042291303044E-2</v>
      </c>
      <c r="N34" s="278">
        <f t="shared" si="29"/>
        <v>1.1768248799586666E-2</v>
      </c>
      <c r="O34" s="278">
        <f t="shared" si="29"/>
        <v>1.219723255782088E-2</v>
      </c>
      <c r="P34" s="278">
        <f t="shared" si="29"/>
        <v>1.4582913650816902E-2</v>
      </c>
      <c r="Q34" s="278">
        <f t="shared" si="29"/>
        <v>1.7947265899637879E-2</v>
      </c>
      <c r="R34" s="278">
        <f t="shared" si="29"/>
        <v>2.1209958298161816E-2</v>
      </c>
      <c r="S34" s="278">
        <f t="shared" si="29"/>
        <v>2.1761176074784203E-2</v>
      </c>
      <c r="T34" s="278">
        <f t="shared" si="29"/>
        <v>2.2230510757658216E-2</v>
      </c>
      <c r="U34" s="278">
        <f t="shared" si="29"/>
        <v>2.0620820154481231E-2</v>
      </c>
      <c r="V34" s="197"/>
    </row>
    <row r="49" spans="1:22" x14ac:dyDescent="0.4">
      <c r="A49" t="s">
        <v>349</v>
      </c>
      <c r="B49" t="s">
        <v>350</v>
      </c>
    </row>
    <row r="50" spans="1:22" x14ac:dyDescent="0.4">
      <c r="A50" t="s">
        <v>380</v>
      </c>
    </row>
    <row r="51" spans="1:22" x14ac:dyDescent="0.4">
      <c r="A51" t="s">
        <v>351</v>
      </c>
      <c r="B51" t="s">
        <v>340</v>
      </c>
    </row>
    <row r="52" spans="1:22" x14ac:dyDescent="0.4">
      <c r="A52" t="s">
        <v>341</v>
      </c>
      <c r="B52" s="195">
        <v>39447</v>
      </c>
      <c r="C52" s="195">
        <v>39629</v>
      </c>
      <c r="D52" s="195">
        <v>39813</v>
      </c>
      <c r="E52" s="195">
        <v>39994</v>
      </c>
      <c r="F52" s="195">
        <v>40178</v>
      </c>
      <c r="G52" s="195">
        <v>40359</v>
      </c>
      <c r="H52" s="195">
        <v>40543</v>
      </c>
      <c r="I52" s="195">
        <v>40724</v>
      </c>
      <c r="J52" s="195">
        <v>40908</v>
      </c>
      <c r="K52" s="195">
        <v>41090</v>
      </c>
      <c r="L52" s="195">
        <v>41274</v>
      </c>
      <c r="M52" s="195">
        <v>41455</v>
      </c>
      <c r="N52" s="195">
        <v>41639</v>
      </c>
      <c r="O52" s="195">
        <v>41820</v>
      </c>
      <c r="P52" s="195">
        <v>42004</v>
      </c>
      <c r="Q52" s="195">
        <v>42185</v>
      </c>
      <c r="R52" s="195">
        <v>42369</v>
      </c>
      <c r="S52" s="195">
        <v>42551</v>
      </c>
      <c r="T52" s="195">
        <v>42735</v>
      </c>
      <c r="U52" s="195">
        <v>42916</v>
      </c>
      <c r="V52" t="s">
        <v>343</v>
      </c>
    </row>
    <row r="53" spans="1:22" x14ac:dyDescent="0.4">
      <c r="A53" s="196" t="s">
        <v>390</v>
      </c>
      <c r="B53" s="197">
        <v>79112</v>
      </c>
      <c r="C53" s="197">
        <v>80366</v>
      </c>
      <c r="D53" s="197">
        <v>78072</v>
      </c>
      <c r="E53" s="197">
        <v>83010</v>
      </c>
      <c r="F53" s="197">
        <v>84590</v>
      </c>
      <c r="G53" s="197">
        <v>89498</v>
      </c>
      <c r="H53" s="197">
        <v>96769</v>
      </c>
      <c r="I53" s="197">
        <v>104735</v>
      </c>
      <c r="J53" s="197">
        <v>114382</v>
      </c>
      <c r="K53" s="197">
        <v>127537</v>
      </c>
      <c r="L53" s="197">
        <v>135744</v>
      </c>
      <c r="M53" s="197">
        <v>137126</v>
      </c>
      <c r="N53" s="197">
        <v>141603</v>
      </c>
      <c r="O53" s="197">
        <v>143231</v>
      </c>
      <c r="P53" s="197">
        <v>139117</v>
      </c>
      <c r="Q53" s="197">
        <v>142890</v>
      </c>
      <c r="R53" s="197">
        <v>140369</v>
      </c>
      <c r="S53" s="197">
        <v>130974</v>
      </c>
      <c r="T53" s="197">
        <v>124729</v>
      </c>
      <c r="U53" s="197">
        <v>0</v>
      </c>
      <c r="V53" s="197">
        <v>2173854</v>
      </c>
    </row>
    <row r="54" spans="1:22" x14ac:dyDescent="0.4">
      <c r="A54" s="196" t="s">
        <v>391</v>
      </c>
      <c r="B54" s="197">
        <v>30963</v>
      </c>
      <c r="C54" s="197">
        <v>31791</v>
      </c>
      <c r="D54" s="197">
        <v>33591</v>
      </c>
      <c r="E54" s="197">
        <v>36881</v>
      </c>
      <c r="F54" s="197">
        <v>35471</v>
      </c>
      <c r="G54" s="197">
        <v>37588</v>
      </c>
      <c r="H54" s="197">
        <v>40317</v>
      </c>
      <c r="I54" s="197">
        <v>45775</v>
      </c>
      <c r="J54" s="197">
        <v>52047</v>
      </c>
      <c r="K54" s="197">
        <v>59595</v>
      </c>
      <c r="L54" s="197">
        <v>63599</v>
      </c>
      <c r="M54" s="197">
        <v>65064</v>
      </c>
      <c r="N54" s="197">
        <v>67942</v>
      </c>
      <c r="O54" s="197">
        <v>72828</v>
      </c>
      <c r="P54" s="197">
        <v>70236</v>
      </c>
      <c r="Q54" s="197">
        <v>73226</v>
      </c>
      <c r="R54" s="197">
        <v>69875</v>
      </c>
      <c r="S54" s="197">
        <v>65799</v>
      </c>
      <c r="T54" s="197">
        <v>65051</v>
      </c>
      <c r="U54" s="197">
        <v>0</v>
      </c>
      <c r="V54" s="197">
        <v>1017639</v>
      </c>
    </row>
    <row r="55" spans="1:22" x14ac:dyDescent="0.4">
      <c r="A55" s="196" t="s">
        <v>392</v>
      </c>
      <c r="B55" s="197">
        <v>84357</v>
      </c>
      <c r="C55" s="197">
        <v>88738</v>
      </c>
      <c r="D55" s="197">
        <v>87686</v>
      </c>
      <c r="E55" s="197">
        <v>90234</v>
      </c>
      <c r="F55" s="197">
        <v>83816</v>
      </c>
      <c r="G55" s="197">
        <v>87796</v>
      </c>
      <c r="H55" s="197">
        <v>92866</v>
      </c>
      <c r="I55" s="197">
        <v>95684</v>
      </c>
      <c r="J55" s="197">
        <v>106396</v>
      </c>
      <c r="K55" s="197">
        <v>128348</v>
      </c>
      <c r="L55" s="197">
        <v>135925</v>
      </c>
      <c r="M55" s="197">
        <v>129309</v>
      </c>
      <c r="N55" s="197">
        <v>120375</v>
      </c>
      <c r="O55" s="197">
        <v>113544</v>
      </c>
      <c r="P55" s="197">
        <v>111892</v>
      </c>
      <c r="Q55" s="197">
        <v>117052</v>
      </c>
      <c r="R55" s="197">
        <v>113841</v>
      </c>
      <c r="S55" s="197">
        <v>108489</v>
      </c>
      <c r="T55" s="197">
        <v>108554</v>
      </c>
      <c r="U55" s="197">
        <v>0</v>
      </c>
      <c r="V55" s="197">
        <v>2004902</v>
      </c>
    </row>
    <row r="56" spans="1:22" x14ac:dyDescent="0.4">
      <c r="A56" s="196" t="s">
        <v>393</v>
      </c>
      <c r="B56" s="197">
        <v>121243</v>
      </c>
      <c r="C56" s="197">
        <v>128035</v>
      </c>
      <c r="D56" s="197">
        <v>124981</v>
      </c>
      <c r="E56" s="197">
        <v>133003</v>
      </c>
      <c r="F56" s="197">
        <v>133243</v>
      </c>
      <c r="G56" s="197">
        <v>136539</v>
      </c>
      <c r="H56" s="197">
        <v>141007</v>
      </c>
      <c r="I56" s="197">
        <v>151493</v>
      </c>
      <c r="J56" s="197">
        <v>174423</v>
      </c>
      <c r="K56" s="197">
        <v>194714</v>
      </c>
      <c r="L56" s="197">
        <v>214625</v>
      </c>
      <c r="M56" s="197">
        <v>221753</v>
      </c>
      <c r="N56" s="197">
        <v>237524</v>
      </c>
      <c r="O56" s="197">
        <v>258610</v>
      </c>
      <c r="P56" s="197">
        <v>256186</v>
      </c>
      <c r="Q56" s="197">
        <v>268330</v>
      </c>
      <c r="R56" s="197">
        <v>254497</v>
      </c>
      <c r="S56" s="197">
        <v>263737</v>
      </c>
      <c r="T56" s="197">
        <v>241712</v>
      </c>
      <c r="U56" s="197">
        <v>0</v>
      </c>
      <c r="V56" s="197">
        <v>3655655</v>
      </c>
    </row>
    <row r="57" spans="1:22" x14ac:dyDescent="0.4">
      <c r="A57" s="196" t="s">
        <v>394</v>
      </c>
      <c r="B57" s="197">
        <v>95709</v>
      </c>
      <c r="C57" s="197">
        <v>104566</v>
      </c>
      <c r="D57" s="197">
        <v>102747</v>
      </c>
      <c r="E57" s="197">
        <v>105235</v>
      </c>
      <c r="F57" s="197">
        <v>106198</v>
      </c>
      <c r="G57" s="197">
        <v>120871</v>
      </c>
      <c r="H57" s="197">
        <v>134355</v>
      </c>
      <c r="I57" s="197">
        <v>155677</v>
      </c>
      <c r="J57" s="197">
        <v>180605</v>
      </c>
      <c r="K57" s="197">
        <v>190490</v>
      </c>
      <c r="L57" s="197">
        <v>212086</v>
      </c>
      <c r="M57" s="197">
        <v>218812</v>
      </c>
      <c r="N57" s="197">
        <v>232245</v>
      </c>
      <c r="O57" s="197">
        <v>250340</v>
      </c>
      <c r="P57" s="197">
        <v>238857</v>
      </c>
      <c r="Q57" s="197">
        <v>249927</v>
      </c>
      <c r="R57" s="197">
        <v>235873</v>
      </c>
      <c r="S57" s="197">
        <v>227892</v>
      </c>
      <c r="T57" s="197">
        <v>212649</v>
      </c>
      <c r="U57" s="197">
        <v>0</v>
      </c>
      <c r="V57" s="197">
        <v>3375134</v>
      </c>
    </row>
    <row r="58" spans="1:22" x14ac:dyDescent="0.4">
      <c r="A58" s="196" t="s">
        <v>395</v>
      </c>
      <c r="B58" s="197">
        <v>43181</v>
      </c>
      <c r="C58" s="197">
        <v>40111</v>
      </c>
      <c r="D58" s="197">
        <v>40831</v>
      </c>
      <c r="E58" s="197">
        <v>47439</v>
      </c>
      <c r="F58" s="197">
        <v>41067</v>
      </c>
      <c r="G58" s="197">
        <v>43331</v>
      </c>
      <c r="H58" s="197">
        <v>51334</v>
      </c>
      <c r="I58" s="197">
        <v>46120</v>
      </c>
      <c r="J58" s="197">
        <v>56920</v>
      </c>
      <c r="K58" s="197">
        <v>71911</v>
      </c>
      <c r="L58" s="197">
        <v>94558</v>
      </c>
      <c r="M58" s="197">
        <v>113389</v>
      </c>
      <c r="N58" s="197">
        <v>99701</v>
      </c>
      <c r="O58" s="197">
        <v>101310</v>
      </c>
      <c r="P58" s="197">
        <v>121013</v>
      </c>
      <c r="Q58" s="197">
        <v>132682</v>
      </c>
      <c r="R58" s="197">
        <v>97733</v>
      </c>
      <c r="S58" s="197">
        <v>117448</v>
      </c>
      <c r="T58" s="197">
        <v>118588</v>
      </c>
      <c r="U58" s="197">
        <v>0</v>
      </c>
      <c r="V58" s="197">
        <v>1478667</v>
      </c>
    </row>
    <row r="59" spans="1:22" x14ac:dyDescent="0.4">
      <c r="A59" s="196" t="s">
        <v>396</v>
      </c>
      <c r="B59" s="197">
        <v>42496</v>
      </c>
      <c r="C59" s="197">
        <v>48068</v>
      </c>
      <c r="D59" s="197">
        <v>46888</v>
      </c>
      <c r="E59" s="197">
        <v>45754</v>
      </c>
      <c r="F59" s="197">
        <v>44522</v>
      </c>
      <c r="G59" s="197">
        <v>47037</v>
      </c>
      <c r="H59" s="197">
        <v>49557</v>
      </c>
      <c r="I59" s="197">
        <v>57118</v>
      </c>
      <c r="J59" s="197">
        <v>63189</v>
      </c>
      <c r="K59" s="197">
        <v>71191</v>
      </c>
      <c r="L59" s="197">
        <v>72752</v>
      </c>
      <c r="M59" s="197">
        <v>81724</v>
      </c>
      <c r="N59" s="197">
        <v>88098</v>
      </c>
      <c r="O59" s="197">
        <v>99115</v>
      </c>
      <c r="P59" s="197">
        <v>98443</v>
      </c>
      <c r="Q59" s="197">
        <v>101304</v>
      </c>
      <c r="R59" s="197">
        <v>91944</v>
      </c>
      <c r="S59" s="197">
        <v>93937</v>
      </c>
      <c r="T59" s="197">
        <v>92572</v>
      </c>
      <c r="U59" s="197">
        <v>0</v>
      </c>
      <c r="V59" s="197">
        <v>1335709</v>
      </c>
    </row>
    <row r="60" spans="1:22" x14ac:dyDescent="0.4">
      <c r="A60" s="196" t="s">
        <v>397</v>
      </c>
      <c r="B60" s="197">
        <v>77808</v>
      </c>
      <c r="C60" s="197">
        <v>82350</v>
      </c>
      <c r="D60" s="197">
        <v>79876</v>
      </c>
      <c r="E60" s="197">
        <v>87177</v>
      </c>
      <c r="F60" s="197">
        <v>95682</v>
      </c>
      <c r="G60" s="197">
        <v>105016</v>
      </c>
      <c r="H60" s="197">
        <v>114635</v>
      </c>
      <c r="I60" s="197">
        <v>129818</v>
      </c>
      <c r="J60" s="197">
        <v>143597</v>
      </c>
      <c r="K60" s="197">
        <v>164067</v>
      </c>
      <c r="L60" s="197">
        <v>173477</v>
      </c>
      <c r="M60" s="197">
        <v>172720</v>
      </c>
      <c r="N60" s="197">
        <v>180786</v>
      </c>
      <c r="O60" s="197">
        <v>183699</v>
      </c>
      <c r="P60" s="197">
        <v>175163</v>
      </c>
      <c r="Q60" s="197">
        <v>181525</v>
      </c>
      <c r="R60" s="197">
        <v>171065</v>
      </c>
      <c r="S60" s="197">
        <v>164737</v>
      </c>
      <c r="T60" s="197">
        <v>154493</v>
      </c>
      <c r="U60" s="197">
        <v>0</v>
      </c>
      <c r="V60" s="197">
        <v>2637691</v>
      </c>
    </row>
    <row r="61" spans="1:22" x14ac:dyDescent="0.4">
      <c r="A61" s="196" t="s">
        <v>398</v>
      </c>
      <c r="B61" s="197">
        <v>127491</v>
      </c>
      <c r="C61" s="197">
        <v>127000</v>
      </c>
      <c r="D61" s="197">
        <v>122383</v>
      </c>
      <c r="E61" s="197">
        <v>130319</v>
      </c>
      <c r="F61" s="197">
        <v>130418</v>
      </c>
      <c r="G61" s="197">
        <v>141404</v>
      </c>
      <c r="H61" s="197">
        <v>150224</v>
      </c>
      <c r="I61" s="197">
        <v>170811</v>
      </c>
      <c r="J61" s="197">
        <v>188167</v>
      </c>
      <c r="K61" s="197">
        <v>206884</v>
      </c>
      <c r="L61" s="197">
        <v>234339</v>
      </c>
      <c r="M61" s="197">
        <v>248837</v>
      </c>
      <c r="N61" s="197">
        <v>262053</v>
      </c>
      <c r="O61" s="197">
        <v>286782</v>
      </c>
      <c r="P61" s="197">
        <v>270089</v>
      </c>
      <c r="Q61" s="197">
        <v>280222</v>
      </c>
      <c r="R61" s="197">
        <v>268917</v>
      </c>
      <c r="S61" s="197">
        <v>259557</v>
      </c>
      <c r="T61" s="197">
        <v>242354</v>
      </c>
      <c r="U61" s="197">
        <v>0</v>
      </c>
      <c r="V61" s="197">
        <v>3848251</v>
      </c>
    </row>
    <row r="62" spans="1:22" x14ac:dyDescent="0.4">
      <c r="A62" s="196" t="s">
        <v>399</v>
      </c>
      <c r="B62" s="197">
        <v>35761</v>
      </c>
      <c r="C62" s="197">
        <v>39745</v>
      </c>
      <c r="D62" s="197">
        <v>41709</v>
      </c>
      <c r="E62" s="197">
        <v>42243</v>
      </c>
      <c r="F62" s="197">
        <v>38226</v>
      </c>
      <c r="G62" s="197">
        <v>39414</v>
      </c>
      <c r="H62" s="197">
        <v>69577</v>
      </c>
      <c r="I62" s="197">
        <v>39576</v>
      </c>
      <c r="J62" s="197">
        <v>41687</v>
      </c>
      <c r="K62" s="197">
        <v>49604</v>
      </c>
      <c r="L62" s="197">
        <v>55161</v>
      </c>
      <c r="M62" s="197">
        <v>55564</v>
      </c>
      <c r="N62" s="197">
        <v>58267</v>
      </c>
      <c r="O62" s="197">
        <v>62355</v>
      </c>
      <c r="P62" s="197">
        <v>51951</v>
      </c>
      <c r="Q62" s="197">
        <v>62874</v>
      </c>
      <c r="R62" s="197">
        <v>52127</v>
      </c>
      <c r="S62" s="197">
        <v>49032</v>
      </c>
      <c r="T62" s="197">
        <v>53706</v>
      </c>
      <c r="U62" s="197">
        <v>0</v>
      </c>
      <c r="V62" s="197">
        <v>938579</v>
      </c>
    </row>
    <row r="63" spans="1:22" x14ac:dyDescent="0.4">
      <c r="A63" s="196" t="s">
        <v>33</v>
      </c>
      <c r="B63" s="197">
        <v>69666</v>
      </c>
      <c r="C63" s="197">
        <v>78146</v>
      </c>
      <c r="D63" s="197">
        <v>90499</v>
      </c>
      <c r="E63" s="197">
        <v>96513</v>
      </c>
      <c r="F63" s="197">
        <v>302934</v>
      </c>
      <c r="G63" s="197">
        <v>341010</v>
      </c>
      <c r="H63" s="197">
        <v>388699</v>
      </c>
      <c r="I63" s="197">
        <v>451973</v>
      </c>
      <c r="J63" s="197">
        <v>493801</v>
      </c>
      <c r="K63" s="197">
        <v>577649</v>
      </c>
      <c r="L63" s="197">
        <v>618347</v>
      </c>
      <c r="M63" s="197">
        <v>650399</v>
      </c>
      <c r="N63" s="197">
        <v>676957</v>
      </c>
      <c r="O63" s="197">
        <v>703745</v>
      </c>
      <c r="P63" s="197">
        <v>745148</v>
      </c>
      <c r="Q63" s="197">
        <v>730804</v>
      </c>
      <c r="R63" s="197">
        <v>722506</v>
      </c>
      <c r="S63" s="197">
        <v>703126</v>
      </c>
      <c r="T63" s="197">
        <v>672024</v>
      </c>
      <c r="U63" s="197">
        <v>689568</v>
      </c>
      <c r="V63" s="197">
        <v>9803514</v>
      </c>
    </row>
    <row r="64" spans="1:22" x14ac:dyDescent="0.4">
      <c r="A64" s="196" t="s">
        <v>400</v>
      </c>
      <c r="B64" s="197">
        <v>6187150</v>
      </c>
      <c r="C64" s="197">
        <v>6693141</v>
      </c>
      <c r="D64" s="197">
        <v>7026055</v>
      </c>
      <c r="E64" s="197">
        <v>8336894</v>
      </c>
      <c r="F64" s="197">
        <v>11746250</v>
      </c>
      <c r="G64" s="197">
        <v>13145133</v>
      </c>
      <c r="H64" s="197">
        <v>13964911</v>
      </c>
      <c r="I64" s="197">
        <v>14973221</v>
      </c>
      <c r="J64" s="197">
        <v>15701586</v>
      </c>
      <c r="K64" s="197">
        <v>16854317</v>
      </c>
      <c r="L64" s="197">
        <v>17785136</v>
      </c>
      <c r="M64" s="197">
        <v>18780064</v>
      </c>
      <c r="N64" s="197">
        <v>19657634</v>
      </c>
      <c r="O64" s="197">
        <v>20962551</v>
      </c>
      <c r="P64" s="197">
        <v>21365832</v>
      </c>
      <c r="Q64" s="197">
        <v>22627829</v>
      </c>
      <c r="R64" s="197">
        <v>22764632</v>
      </c>
      <c r="S64" s="197">
        <v>23638465</v>
      </c>
      <c r="T64" s="197">
        <v>24037819</v>
      </c>
      <c r="U64" s="197">
        <v>26111910</v>
      </c>
      <c r="V64" s="197">
        <v>332360530</v>
      </c>
    </row>
    <row r="65" spans="1:22" x14ac:dyDescent="0.4">
      <c r="A65" s="196" t="s">
        <v>4</v>
      </c>
      <c r="B65" s="197">
        <v>782158</v>
      </c>
      <c r="C65" s="197">
        <v>868569</v>
      </c>
      <c r="D65" s="197">
        <v>953883</v>
      </c>
      <c r="E65" s="197">
        <v>1024109</v>
      </c>
      <c r="F65" s="197">
        <v>1429066</v>
      </c>
      <c r="G65" s="197">
        <v>1418643</v>
      </c>
      <c r="H65" s="197">
        <v>1483813</v>
      </c>
      <c r="I65" s="197">
        <v>1570218</v>
      </c>
      <c r="J65" s="197">
        <v>1608322</v>
      </c>
      <c r="K65" s="197">
        <v>1664534</v>
      </c>
      <c r="L65" s="197">
        <v>1651400</v>
      </c>
      <c r="M65" s="197">
        <v>1615449</v>
      </c>
      <c r="N65" s="197">
        <v>1674084</v>
      </c>
      <c r="O65" s="197">
        <v>1764843</v>
      </c>
      <c r="P65" s="197">
        <v>1834716</v>
      </c>
      <c r="Q65" s="197">
        <v>1958752</v>
      </c>
      <c r="R65" s="197">
        <v>2015228</v>
      </c>
      <c r="S65" s="197">
        <v>2086608</v>
      </c>
      <c r="T65" s="197">
        <v>2170311</v>
      </c>
      <c r="U65" s="197">
        <v>2429946</v>
      </c>
      <c r="V65" s="197">
        <v>32004652</v>
      </c>
    </row>
    <row r="66" spans="1:22" x14ac:dyDescent="0.4">
      <c r="A66" s="196" t="s">
        <v>8</v>
      </c>
      <c r="B66" s="197">
        <v>621764</v>
      </c>
      <c r="C66" s="197">
        <v>671861</v>
      </c>
      <c r="D66" s="197">
        <v>673276</v>
      </c>
      <c r="E66" s="197">
        <v>751298</v>
      </c>
      <c r="F66" s="197">
        <v>1207708</v>
      </c>
      <c r="G66" s="197">
        <v>1418428</v>
      </c>
      <c r="H66" s="197">
        <v>1458565</v>
      </c>
      <c r="I66" s="197">
        <v>1477175</v>
      </c>
      <c r="J66" s="197">
        <v>1435319</v>
      </c>
      <c r="K66" s="197">
        <v>1400040</v>
      </c>
      <c r="L66" s="197">
        <v>1403975</v>
      </c>
      <c r="M66" s="197">
        <v>1466528</v>
      </c>
      <c r="N66" s="197">
        <v>1497154</v>
      </c>
      <c r="O66" s="197">
        <v>1568321</v>
      </c>
      <c r="P66" s="197">
        <v>1544650</v>
      </c>
      <c r="Q66" s="197">
        <v>1575766</v>
      </c>
      <c r="R66" s="197">
        <v>1403048</v>
      </c>
      <c r="S66" s="197">
        <v>1355905</v>
      </c>
      <c r="T66" s="197">
        <v>1219217</v>
      </c>
      <c r="U66" s="197">
        <v>1368657</v>
      </c>
      <c r="V66" s="197">
        <v>25518655</v>
      </c>
    </row>
    <row r="67" spans="1:22" x14ac:dyDescent="0.4">
      <c r="A67" s="196" t="s">
        <v>65</v>
      </c>
      <c r="B67" s="197">
        <v>723805</v>
      </c>
      <c r="C67" s="197">
        <v>772613</v>
      </c>
      <c r="D67" s="197">
        <v>821531</v>
      </c>
      <c r="E67" s="197">
        <v>948448</v>
      </c>
      <c r="F67" s="197">
        <v>1088459</v>
      </c>
      <c r="G67" s="197">
        <v>1247708</v>
      </c>
      <c r="H67" s="197">
        <v>1368811</v>
      </c>
      <c r="I67" s="197">
        <v>1543374</v>
      </c>
      <c r="J67" s="197">
        <v>1677910</v>
      </c>
      <c r="K67" s="197">
        <v>1818426</v>
      </c>
      <c r="L67" s="197">
        <v>2017826</v>
      </c>
      <c r="M67" s="197">
        <v>2234622</v>
      </c>
      <c r="N67" s="197">
        <v>2464654</v>
      </c>
      <c r="O67" s="197">
        <v>2673830</v>
      </c>
      <c r="P67" s="197">
        <v>2884146</v>
      </c>
      <c r="Q67" s="197">
        <v>3135923</v>
      </c>
      <c r="R67" s="197">
        <v>3466810</v>
      </c>
      <c r="S67" s="197">
        <v>3885451</v>
      </c>
      <c r="T67" s="197">
        <v>4338349</v>
      </c>
      <c r="U67" s="197">
        <v>4806101</v>
      </c>
      <c r="V67" s="197">
        <v>43918797</v>
      </c>
    </row>
    <row r="68" spans="1:22" x14ac:dyDescent="0.4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 x14ac:dyDescent="0.4">
      <c r="A69" s="196" t="s">
        <v>1</v>
      </c>
      <c r="B69" s="197">
        <v>154106</v>
      </c>
      <c r="C69" s="197">
        <v>170607</v>
      </c>
      <c r="D69" s="197">
        <v>177557</v>
      </c>
      <c r="E69" s="197">
        <v>191136</v>
      </c>
      <c r="F69" s="197">
        <v>278482</v>
      </c>
      <c r="G69" s="197">
        <v>343576</v>
      </c>
      <c r="H69" s="197">
        <v>382523</v>
      </c>
      <c r="I69" s="197">
        <v>436261</v>
      </c>
      <c r="J69" s="197">
        <v>471536</v>
      </c>
      <c r="K69" s="197">
        <v>538844</v>
      </c>
      <c r="L69" s="197">
        <v>567481</v>
      </c>
      <c r="M69" s="197">
        <v>589804</v>
      </c>
      <c r="N69" s="197">
        <v>620098</v>
      </c>
      <c r="O69" s="197">
        <v>698372</v>
      </c>
      <c r="P69" s="197">
        <v>677558</v>
      </c>
      <c r="Q69" s="197">
        <v>720706</v>
      </c>
      <c r="R69" s="197">
        <v>679532</v>
      </c>
      <c r="S69" s="197">
        <v>682232</v>
      </c>
      <c r="T69" s="197">
        <v>605379</v>
      </c>
      <c r="U69" s="197">
        <v>678594</v>
      </c>
      <c r="V69" s="197">
        <v>9664384</v>
      </c>
    </row>
    <row r="70" spans="1:22" x14ac:dyDescent="0.4">
      <c r="A70" s="196" t="s">
        <v>0</v>
      </c>
      <c r="B70" s="197">
        <v>972835</v>
      </c>
      <c r="C70" s="197">
        <v>1055444</v>
      </c>
      <c r="D70" s="197">
        <v>1117612</v>
      </c>
      <c r="E70" s="197">
        <v>1268810</v>
      </c>
      <c r="F70" s="197">
        <v>1622842</v>
      </c>
      <c r="G70" s="197">
        <v>1833307</v>
      </c>
      <c r="H70" s="197">
        <v>2023046</v>
      </c>
      <c r="I70" s="197">
        <v>2159164</v>
      </c>
      <c r="J70" s="197">
        <v>2253678</v>
      </c>
      <c r="K70" s="197">
        <v>2375709</v>
      </c>
      <c r="L70" s="197">
        <v>2507855</v>
      </c>
      <c r="M70" s="197">
        <v>2652252</v>
      </c>
      <c r="N70" s="197">
        <v>2781454</v>
      </c>
      <c r="O70" s="197">
        <v>2962235</v>
      </c>
      <c r="P70" s="197">
        <v>3137987</v>
      </c>
      <c r="Q70" s="197">
        <v>3358685</v>
      </c>
      <c r="R70" s="197">
        <v>3469260</v>
      </c>
      <c r="S70" s="197">
        <v>3638645</v>
      </c>
      <c r="T70" s="197">
        <v>3730628</v>
      </c>
      <c r="U70" s="197">
        <v>4033095</v>
      </c>
      <c r="V70" s="197">
        <v>48954543</v>
      </c>
    </row>
    <row r="71" spans="1:22" x14ac:dyDescent="0.4">
      <c r="A71" s="196" t="s">
        <v>55</v>
      </c>
      <c r="B71" s="197">
        <v>78153</v>
      </c>
      <c r="C71" s="197">
        <v>79580</v>
      </c>
      <c r="D71" s="197">
        <v>78870</v>
      </c>
      <c r="E71" s="197">
        <v>91417</v>
      </c>
      <c r="F71" s="197">
        <v>93351</v>
      </c>
      <c r="G71" s="197">
        <v>101823</v>
      </c>
      <c r="H71" s="197">
        <v>100050</v>
      </c>
      <c r="I71" s="197">
        <v>101425</v>
      </c>
      <c r="J71" s="197">
        <v>84984</v>
      </c>
      <c r="K71" s="197">
        <v>81720</v>
      </c>
      <c r="L71" s="197">
        <v>66183</v>
      </c>
      <c r="M71" s="197">
        <v>70958</v>
      </c>
      <c r="N71" s="197">
        <v>71637</v>
      </c>
      <c r="O71" s="197">
        <v>76826</v>
      </c>
      <c r="P71" s="197">
        <v>79375</v>
      </c>
      <c r="Q71" s="197">
        <v>81262</v>
      </c>
      <c r="R71" s="197">
        <v>77248</v>
      </c>
      <c r="S71" s="197">
        <v>75028</v>
      </c>
      <c r="T71" s="197">
        <v>72631</v>
      </c>
      <c r="U71" s="197">
        <v>71297</v>
      </c>
      <c r="V71" s="197">
        <v>1633818</v>
      </c>
    </row>
    <row r="72" spans="1:22" x14ac:dyDescent="0.4">
      <c r="A72" s="196" t="s">
        <v>41</v>
      </c>
      <c r="B72" s="197"/>
      <c r="C72" s="197"/>
      <c r="D72" s="197"/>
      <c r="E72" s="197"/>
      <c r="F72" s="197">
        <v>0</v>
      </c>
      <c r="G72" s="197">
        <v>0</v>
      </c>
      <c r="H72" s="197">
        <v>0</v>
      </c>
      <c r="I72" s="197">
        <v>0</v>
      </c>
      <c r="J72" s="197">
        <v>0</v>
      </c>
      <c r="K72" s="197">
        <v>0</v>
      </c>
      <c r="L72" s="197">
        <v>0</v>
      </c>
      <c r="M72" s="197">
        <v>0</v>
      </c>
      <c r="N72" s="197">
        <v>0</v>
      </c>
      <c r="O72" s="197">
        <v>0</v>
      </c>
      <c r="P72" s="197">
        <v>55881</v>
      </c>
      <c r="Q72" s="197">
        <v>77092</v>
      </c>
      <c r="R72" s="197">
        <v>130682</v>
      </c>
      <c r="S72" s="197">
        <v>122569</v>
      </c>
      <c r="T72" s="197">
        <v>179338</v>
      </c>
      <c r="U72" s="197">
        <v>143305</v>
      </c>
      <c r="V72" s="197">
        <v>708867</v>
      </c>
    </row>
    <row r="73" spans="1:22" x14ac:dyDescent="0.4">
      <c r="A73" s="196" t="s">
        <v>34</v>
      </c>
      <c r="B73" s="197">
        <v>69742</v>
      </c>
      <c r="C73" s="197">
        <v>72340</v>
      </c>
      <c r="D73" s="197">
        <v>70148</v>
      </c>
      <c r="E73" s="197">
        <v>72175</v>
      </c>
      <c r="F73" s="197">
        <v>66809</v>
      </c>
      <c r="G73" s="197">
        <v>70556</v>
      </c>
      <c r="H73" s="197">
        <v>68102</v>
      </c>
      <c r="I73" s="197">
        <v>71980</v>
      </c>
      <c r="J73" s="197">
        <v>67673</v>
      </c>
      <c r="K73" s="197">
        <v>78007</v>
      </c>
      <c r="L73" s="197">
        <v>84339</v>
      </c>
      <c r="M73" s="197">
        <v>91623</v>
      </c>
      <c r="N73" s="197">
        <v>100878</v>
      </c>
      <c r="O73" s="197">
        <v>110088</v>
      </c>
      <c r="P73" s="197">
        <v>114012</v>
      </c>
      <c r="Q73" s="197">
        <v>123181</v>
      </c>
      <c r="R73" s="197">
        <v>124542</v>
      </c>
      <c r="S73" s="197">
        <v>125939</v>
      </c>
      <c r="T73" s="197">
        <v>122294</v>
      </c>
      <c r="U73" s="197">
        <v>124099</v>
      </c>
      <c r="V73" s="197">
        <v>1828527</v>
      </c>
    </row>
    <row r="74" spans="1:22" x14ac:dyDescent="0.4">
      <c r="A74" s="196" t="s">
        <v>2</v>
      </c>
      <c r="B74" s="197">
        <v>276277</v>
      </c>
      <c r="C74" s="197">
        <v>303709</v>
      </c>
      <c r="D74" s="197">
        <v>291421</v>
      </c>
      <c r="E74" s="197">
        <v>343486</v>
      </c>
      <c r="F74" s="197">
        <v>635500</v>
      </c>
      <c r="G74" s="197">
        <v>784141</v>
      </c>
      <c r="H74" s="197">
        <v>895032</v>
      </c>
      <c r="I74" s="197">
        <v>1082061</v>
      </c>
      <c r="J74" s="197">
        <v>1191165</v>
      </c>
      <c r="K74" s="197">
        <v>1355687</v>
      </c>
      <c r="L74" s="197">
        <v>1539668</v>
      </c>
      <c r="M74" s="197">
        <v>1636475</v>
      </c>
      <c r="N74" s="197">
        <v>1701024</v>
      </c>
      <c r="O74" s="197">
        <v>1816998</v>
      </c>
      <c r="P74" s="197">
        <v>1682312</v>
      </c>
      <c r="Q74" s="197">
        <v>1700712</v>
      </c>
      <c r="R74" s="197">
        <v>1626252</v>
      </c>
      <c r="S74" s="197">
        <v>1540629</v>
      </c>
      <c r="T74" s="197">
        <v>1440583</v>
      </c>
      <c r="U74" s="197">
        <v>1488799</v>
      </c>
      <c r="V74" s="197">
        <v>23331931</v>
      </c>
    </row>
    <row r="75" spans="1:22" x14ac:dyDescent="0.4">
      <c r="A75" s="196" t="s">
        <v>68</v>
      </c>
      <c r="B75" s="197">
        <v>102826</v>
      </c>
      <c r="C75" s="197">
        <v>117225</v>
      </c>
      <c r="D75" s="197">
        <v>163161</v>
      </c>
      <c r="E75" s="197">
        <v>251726</v>
      </c>
      <c r="F75" s="197">
        <v>228361</v>
      </c>
      <c r="G75" s="197">
        <v>194644</v>
      </c>
      <c r="H75" s="197">
        <v>142835</v>
      </c>
      <c r="I75" s="197">
        <v>94467</v>
      </c>
      <c r="J75" s="197">
        <v>111181</v>
      </c>
      <c r="K75" s="197">
        <v>120027</v>
      </c>
      <c r="L75" s="197">
        <v>137558</v>
      </c>
      <c r="M75" s="197">
        <v>154575</v>
      </c>
      <c r="N75" s="197">
        <v>116962</v>
      </c>
      <c r="O75" s="197">
        <v>118960</v>
      </c>
      <c r="P75" s="197">
        <v>168923</v>
      </c>
      <c r="Q75" s="197">
        <v>251142</v>
      </c>
      <c r="R75" s="197">
        <v>433153</v>
      </c>
      <c r="S75" s="197">
        <v>517300</v>
      </c>
      <c r="T75" s="197">
        <v>495140</v>
      </c>
      <c r="U75" s="197">
        <v>168014</v>
      </c>
      <c r="V75" s="197">
        <v>4088180</v>
      </c>
    </row>
    <row r="76" spans="1:22" x14ac:dyDescent="0.4">
      <c r="A76" s="196" t="s">
        <v>35</v>
      </c>
      <c r="B76" s="197">
        <v>278886</v>
      </c>
      <c r="C76" s="197">
        <v>271548</v>
      </c>
      <c r="D76" s="197">
        <v>288812</v>
      </c>
      <c r="E76" s="197">
        <v>362573</v>
      </c>
      <c r="F76" s="197">
        <v>493582</v>
      </c>
      <c r="G76" s="197">
        <v>529927</v>
      </c>
      <c r="H76" s="197">
        <v>555253</v>
      </c>
      <c r="I76" s="197">
        <v>570107</v>
      </c>
      <c r="J76" s="197">
        <v>592845</v>
      </c>
      <c r="K76" s="197">
        <v>651505</v>
      </c>
      <c r="L76" s="197">
        <v>668950</v>
      </c>
      <c r="M76" s="197">
        <v>680313</v>
      </c>
      <c r="N76" s="197">
        <v>758022</v>
      </c>
      <c r="O76" s="197">
        <v>816915</v>
      </c>
      <c r="P76" s="197">
        <v>795458</v>
      </c>
      <c r="Q76" s="197">
        <v>812179</v>
      </c>
      <c r="R76" s="197">
        <v>810271</v>
      </c>
      <c r="S76" s="197">
        <v>801965</v>
      </c>
      <c r="T76" s="197">
        <v>831522</v>
      </c>
      <c r="U76" s="197">
        <v>842656</v>
      </c>
      <c r="V76" s="197">
        <v>12413289</v>
      </c>
    </row>
    <row r="77" spans="1:22" x14ac:dyDescent="0.4">
      <c r="A77" s="196" t="s">
        <v>7</v>
      </c>
      <c r="B77" s="197">
        <v>336849</v>
      </c>
      <c r="C77" s="197">
        <v>376002</v>
      </c>
      <c r="D77" s="197">
        <v>407895</v>
      </c>
      <c r="E77" s="197">
        <v>687531</v>
      </c>
      <c r="F77" s="197">
        <v>872261</v>
      </c>
      <c r="G77" s="197">
        <v>973255</v>
      </c>
      <c r="H77" s="197">
        <v>979199</v>
      </c>
      <c r="I77" s="197">
        <v>943426</v>
      </c>
      <c r="J77" s="197">
        <v>907820</v>
      </c>
      <c r="K77" s="197">
        <v>903434</v>
      </c>
      <c r="L77" s="197">
        <v>900056</v>
      </c>
      <c r="M77" s="197">
        <v>939792</v>
      </c>
      <c r="N77" s="197">
        <v>942324</v>
      </c>
      <c r="O77" s="197">
        <v>967660</v>
      </c>
      <c r="P77" s="197">
        <v>1005167</v>
      </c>
      <c r="Q77" s="197">
        <v>1015100</v>
      </c>
      <c r="R77" s="197">
        <v>979821</v>
      </c>
      <c r="S77" s="197">
        <v>1018317</v>
      </c>
      <c r="T77" s="197">
        <v>1068454</v>
      </c>
      <c r="U77" s="197">
        <v>1358922</v>
      </c>
      <c r="V77" s="197">
        <v>17583285</v>
      </c>
    </row>
    <row r="78" spans="1:22" x14ac:dyDescent="0.4">
      <c r="A78" s="196" t="s">
        <v>53</v>
      </c>
      <c r="B78" s="197">
        <v>35846</v>
      </c>
      <c r="C78" s="197">
        <v>29474</v>
      </c>
      <c r="D78" s="197">
        <v>25943</v>
      </c>
      <c r="E78" s="197">
        <v>30980</v>
      </c>
      <c r="F78" s="197">
        <v>53448</v>
      </c>
      <c r="G78" s="197">
        <v>45664</v>
      </c>
      <c r="H78" s="197">
        <v>44474</v>
      </c>
      <c r="I78" s="197">
        <v>35239</v>
      </c>
      <c r="J78" s="197">
        <v>36244</v>
      </c>
      <c r="K78" s="197">
        <v>35307</v>
      </c>
      <c r="L78" s="197">
        <v>45437</v>
      </c>
      <c r="M78" s="197">
        <v>42386</v>
      </c>
      <c r="N78" s="197">
        <v>54152</v>
      </c>
      <c r="O78" s="197">
        <v>46382</v>
      </c>
      <c r="P78" s="197">
        <v>38529</v>
      </c>
      <c r="Q78" s="197">
        <v>37621</v>
      </c>
      <c r="R78" s="197">
        <v>57145</v>
      </c>
      <c r="S78" s="197">
        <v>49602</v>
      </c>
      <c r="T78" s="197">
        <v>54411</v>
      </c>
      <c r="U78" s="197">
        <v>73279</v>
      </c>
      <c r="V78" s="197">
        <v>871563</v>
      </c>
    </row>
    <row r="79" spans="1:22" x14ac:dyDescent="0.4">
      <c r="A79" s="196" t="s">
        <v>3</v>
      </c>
      <c r="B79" s="197">
        <v>1330623</v>
      </c>
      <c r="C79" s="197">
        <v>1405575</v>
      </c>
      <c r="D79" s="197">
        <v>1422114</v>
      </c>
      <c r="E79" s="197">
        <v>1563868</v>
      </c>
      <c r="F79" s="197">
        <v>2483264</v>
      </c>
      <c r="G79" s="197">
        <v>2791014</v>
      </c>
      <c r="H79" s="197">
        <v>2965774</v>
      </c>
      <c r="I79" s="197">
        <v>3202852</v>
      </c>
      <c r="J79" s="197">
        <v>3410054</v>
      </c>
      <c r="K79" s="197">
        <v>3734906</v>
      </c>
      <c r="L79" s="197">
        <v>4017477</v>
      </c>
      <c r="M79" s="197">
        <v>4094302</v>
      </c>
      <c r="N79" s="197">
        <v>4184039</v>
      </c>
      <c r="O79" s="197">
        <v>4372342</v>
      </c>
      <c r="P79" s="197">
        <v>4229632</v>
      </c>
      <c r="Q79" s="197">
        <v>4361628</v>
      </c>
      <c r="R79" s="197">
        <v>4080721</v>
      </c>
      <c r="S79" s="197">
        <v>4067527</v>
      </c>
      <c r="T79" s="197">
        <v>3817715</v>
      </c>
      <c r="U79" s="197">
        <v>4015237</v>
      </c>
      <c r="V79" s="197">
        <v>65550664</v>
      </c>
    </row>
    <row r="80" spans="1:22" x14ac:dyDescent="0.4">
      <c r="A80" s="196" t="s">
        <v>5</v>
      </c>
      <c r="B80" s="197">
        <v>0</v>
      </c>
      <c r="C80" s="197">
        <v>0</v>
      </c>
      <c r="D80" s="197">
        <v>0</v>
      </c>
      <c r="E80" s="197">
        <v>0</v>
      </c>
      <c r="F80" s="197">
        <v>0</v>
      </c>
      <c r="G80" s="197">
        <v>0</v>
      </c>
      <c r="H80" s="197">
        <v>0</v>
      </c>
      <c r="I80" s="197">
        <v>0</v>
      </c>
      <c r="J80" s="197">
        <v>60849</v>
      </c>
      <c r="K80" s="197">
        <v>77712</v>
      </c>
      <c r="L80" s="197">
        <v>101489</v>
      </c>
      <c r="M80" s="197">
        <v>128039</v>
      </c>
      <c r="N80" s="197">
        <v>146625</v>
      </c>
      <c r="O80" s="197">
        <v>160669</v>
      </c>
      <c r="P80" s="197">
        <v>159469</v>
      </c>
      <c r="Q80" s="197">
        <v>155898</v>
      </c>
      <c r="R80" s="197">
        <v>145175</v>
      </c>
      <c r="S80" s="197">
        <v>137775</v>
      </c>
      <c r="T80" s="197">
        <v>122117</v>
      </c>
      <c r="U80" s="197">
        <v>113685</v>
      </c>
      <c r="V80" s="197">
        <v>1509502</v>
      </c>
    </row>
    <row r="81" spans="1:22" x14ac:dyDescent="0.4">
      <c r="A81" s="196" t="s">
        <v>48</v>
      </c>
      <c r="B81" s="197">
        <v>252845</v>
      </c>
      <c r="C81" s="197">
        <v>295454</v>
      </c>
      <c r="D81" s="197">
        <v>323866</v>
      </c>
      <c r="E81" s="197">
        <v>531825</v>
      </c>
      <c r="F81" s="197">
        <v>738545</v>
      </c>
      <c r="G81" s="197">
        <v>881745</v>
      </c>
      <c r="H81" s="197">
        <v>928118</v>
      </c>
      <c r="I81" s="197">
        <v>979573</v>
      </c>
      <c r="J81" s="197">
        <v>991306</v>
      </c>
      <c r="K81" s="197">
        <v>1038056</v>
      </c>
      <c r="L81" s="197">
        <v>1063217</v>
      </c>
      <c r="M81" s="197">
        <v>1156678</v>
      </c>
      <c r="N81" s="197">
        <v>1258760</v>
      </c>
      <c r="O81" s="197">
        <v>1418972</v>
      </c>
      <c r="P81" s="197">
        <v>1551821</v>
      </c>
      <c r="Q81" s="197">
        <v>1721496</v>
      </c>
      <c r="R81" s="197">
        <v>1735574</v>
      </c>
      <c r="S81" s="197">
        <v>1935030</v>
      </c>
      <c r="T81" s="197">
        <v>2039058</v>
      </c>
      <c r="U81" s="197">
        <v>2521982</v>
      </c>
      <c r="V81" s="197">
        <v>23363921</v>
      </c>
    </row>
    <row r="82" spans="1:22" x14ac:dyDescent="0.4">
      <c r="A82" s="196" t="s">
        <v>343</v>
      </c>
      <c r="B82" s="197">
        <v>13112421</v>
      </c>
      <c r="C82" s="197">
        <v>14157052</v>
      </c>
      <c r="D82" s="197">
        <v>14810874</v>
      </c>
      <c r="E82" s="197">
        <v>17475083</v>
      </c>
      <c r="F82" s="197">
        <v>24285733</v>
      </c>
      <c r="G82" s="197">
        <v>27138760</v>
      </c>
      <c r="H82" s="197">
        <v>28870463</v>
      </c>
      <c r="I82" s="197">
        <v>30943249</v>
      </c>
      <c r="J82" s="197">
        <v>32524585</v>
      </c>
      <c r="K82" s="197">
        <v>34972975</v>
      </c>
      <c r="L82" s="197">
        <v>36962538</v>
      </c>
      <c r="M82" s="197">
        <v>39004426</v>
      </c>
      <c r="N82" s="197">
        <v>40803862</v>
      </c>
      <c r="O82" s="197">
        <v>43496916</v>
      </c>
      <c r="P82" s="197">
        <v>44264611</v>
      </c>
      <c r="Q82" s="197">
        <v>46865690</v>
      </c>
      <c r="R82" s="197">
        <v>47025505</v>
      </c>
      <c r="S82" s="197">
        <v>48758532</v>
      </c>
      <c r="T82" s="197">
        <v>49490046</v>
      </c>
      <c r="U82" s="197">
        <v>52223820</v>
      </c>
      <c r="V82" s="197">
        <v>687187141</v>
      </c>
    </row>
    <row r="86" spans="1:22" x14ac:dyDescent="0.4">
      <c r="A86" t="s">
        <v>349</v>
      </c>
      <c r="B86" t="s">
        <v>350</v>
      </c>
    </row>
    <row r="87" spans="1:22" x14ac:dyDescent="0.4">
      <c r="A87" t="s">
        <v>410</v>
      </c>
    </row>
    <row r="88" spans="1:22" x14ac:dyDescent="0.4">
      <c r="A88" t="s">
        <v>351</v>
      </c>
      <c r="B88" t="s">
        <v>340</v>
      </c>
    </row>
    <row r="89" spans="1:22" x14ac:dyDescent="0.4">
      <c r="A89" t="s">
        <v>341</v>
      </c>
      <c r="B89" s="195">
        <v>39447</v>
      </c>
      <c r="C89" s="195">
        <v>39629</v>
      </c>
      <c r="D89" s="195">
        <v>39813</v>
      </c>
      <c r="E89" s="195">
        <v>39994</v>
      </c>
      <c r="F89" s="195">
        <v>40178</v>
      </c>
      <c r="G89" s="195">
        <v>40359</v>
      </c>
      <c r="H89" s="195">
        <v>40543</v>
      </c>
      <c r="I89" s="195">
        <v>40724</v>
      </c>
      <c r="J89" s="195">
        <v>40908</v>
      </c>
      <c r="K89" s="195">
        <v>41090</v>
      </c>
      <c r="L89" s="195">
        <v>41274</v>
      </c>
      <c r="M89" s="195">
        <v>41455</v>
      </c>
      <c r="N89" s="195">
        <v>41639</v>
      </c>
      <c r="O89" s="195">
        <v>41820</v>
      </c>
      <c r="P89" s="195">
        <v>42004</v>
      </c>
      <c r="Q89" s="195">
        <v>42185</v>
      </c>
      <c r="R89" s="195">
        <v>42369</v>
      </c>
      <c r="S89" s="195">
        <v>42551</v>
      </c>
      <c r="T89" s="195">
        <v>42735</v>
      </c>
      <c r="U89" s="195">
        <v>42916</v>
      </c>
      <c r="V89" t="s">
        <v>343</v>
      </c>
    </row>
    <row r="90" spans="1:22" x14ac:dyDescent="0.4">
      <c r="A90" s="196" t="s">
        <v>390</v>
      </c>
      <c r="B90" s="197">
        <v>6864</v>
      </c>
      <c r="C90" s="197">
        <v>6323</v>
      </c>
      <c r="D90" s="197">
        <v>7343</v>
      </c>
      <c r="E90" s="197">
        <v>6524</v>
      </c>
      <c r="F90" s="197">
        <v>5794</v>
      </c>
      <c r="G90" s="197">
        <v>5215</v>
      </c>
      <c r="H90" s="197">
        <v>4488</v>
      </c>
      <c r="I90" s="197">
        <v>3670</v>
      </c>
      <c r="J90" s="197">
        <v>3365</v>
      </c>
      <c r="K90" s="197">
        <v>3115</v>
      </c>
      <c r="L90" s="197">
        <v>3179</v>
      </c>
      <c r="M90" s="197">
        <v>3470</v>
      </c>
      <c r="N90" s="197">
        <v>4460</v>
      </c>
      <c r="O90" s="197">
        <v>4789</v>
      </c>
      <c r="P90" s="197">
        <v>4181</v>
      </c>
      <c r="Q90" s="197">
        <v>6097</v>
      </c>
      <c r="R90" s="197">
        <v>6644</v>
      </c>
      <c r="S90" s="197">
        <v>4459</v>
      </c>
      <c r="T90" s="197">
        <v>7201</v>
      </c>
      <c r="U90" s="197">
        <v>0</v>
      </c>
      <c r="V90" s="197">
        <v>97181</v>
      </c>
    </row>
    <row r="91" spans="1:22" x14ac:dyDescent="0.4">
      <c r="A91" s="196" t="s">
        <v>391</v>
      </c>
      <c r="B91" s="197">
        <v>4467</v>
      </c>
      <c r="C91" s="197">
        <v>4096</v>
      </c>
      <c r="D91" s="197">
        <v>3497</v>
      </c>
      <c r="E91" s="197">
        <v>3422</v>
      </c>
      <c r="F91" s="197">
        <v>2943</v>
      </c>
      <c r="G91" s="197">
        <v>2431</v>
      </c>
      <c r="H91" s="197">
        <v>2000</v>
      </c>
      <c r="I91" s="197">
        <v>1783</v>
      </c>
      <c r="J91" s="197">
        <v>1726</v>
      </c>
      <c r="K91" s="197">
        <v>1827</v>
      </c>
      <c r="L91" s="197">
        <v>1710</v>
      </c>
      <c r="M91" s="197">
        <v>1590</v>
      </c>
      <c r="N91" s="197">
        <v>1843</v>
      </c>
      <c r="O91" s="197">
        <v>2019</v>
      </c>
      <c r="P91" s="197">
        <v>1980</v>
      </c>
      <c r="Q91" s="197">
        <v>2655</v>
      </c>
      <c r="R91" s="197">
        <v>1756</v>
      </c>
      <c r="S91" s="197">
        <v>1502</v>
      </c>
      <c r="T91" s="197">
        <v>2455</v>
      </c>
      <c r="U91" s="197">
        <v>0</v>
      </c>
      <c r="V91" s="197">
        <v>45702</v>
      </c>
    </row>
    <row r="92" spans="1:22" x14ac:dyDescent="0.4">
      <c r="A92" s="196" t="s">
        <v>392</v>
      </c>
      <c r="B92" s="197">
        <v>1601</v>
      </c>
      <c r="C92" s="197">
        <v>1295</v>
      </c>
      <c r="D92" s="197">
        <v>975</v>
      </c>
      <c r="E92" s="197">
        <v>883</v>
      </c>
      <c r="F92" s="197">
        <v>489</v>
      </c>
      <c r="G92" s="197">
        <v>578</v>
      </c>
      <c r="H92" s="197">
        <v>973</v>
      </c>
      <c r="I92" s="197">
        <v>2044</v>
      </c>
      <c r="J92" s="197">
        <v>1946</v>
      </c>
      <c r="K92" s="197">
        <v>1882</v>
      </c>
      <c r="L92" s="197">
        <v>1402</v>
      </c>
      <c r="M92" s="197">
        <v>1279</v>
      </c>
      <c r="N92" s="197">
        <v>321</v>
      </c>
      <c r="O92" s="197">
        <v>657</v>
      </c>
      <c r="P92" s="197">
        <v>908</v>
      </c>
      <c r="Q92" s="197">
        <v>771</v>
      </c>
      <c r="R92" s="197">
        <v>1043</v>
      </c>
      <c r="S92" s="197">
        <v>847</v>
      </c>
      <c r="T92" s="197">
        <v>509</v>
      </c>
      <c r="U92" s="197">
        <v>0</v>
      </c>
      <c r="V92" s="197">
        <v>20403</v>
      </c>
    </row>
    <row r="93" spans="1:22" x14ac:dyDescent="0.4">
      <c r="A93" s="196" t="s">
        <v>393</v>
      </c>
      <c r="B93" s="197">
        <v>9940</v>
      </c>
      <c r="C93" s="197">
        <v>9269</v>
      </c>
      <c r="D93" s="197">
        <v>8126</v>
      </c>
      <c r="E93" s="197">
        <v>6960</v>
      </c>
      <c r="F93" s="197">
        <v>6132</v>
      </c>
      <c r="G93" s="197">
        <v>4883</v>
      </c>
      <c r="H93" s="197">
        <v>4816</v>
      </c>
      <c r="I93" s="197">
        <v>3661</v>
      </c>
      <c r="J93" s="197">
        <v>3506</v>
      </c>
      <c r="K93" s="197">
        <v>3759</v>
      </c>
      <c r="L93" s="197">
        <v>3115</v>
      </c>
      <c r="M93" s="197">
        <v>2700</v>
      </c>
      <c r="N93" s="197">
        <v>3159</v>
      </c>
      <c r="O93" s="197">
        <v>3217</v>
      </c>
      <c r="P93" s="197">
        <v>3637</v>
      </c>
      <c r="Q93" s="197">
        <v>6892</v>
      </c>
      <c r="R93" s="197">
        <v>8566</v>
      </c>
      <c r="S93" s="197">
        <v>14092</v>
      </c>
      <c r="T93" s="197">
        <v>11796</v>
      </c>
      <c r="U93" s="197">
        <v>0</v>
      </c>
      <c r="V93" s="197">
        <v>118226</v>
      </c>
    </row>
    <row r="94" spans="1:22" x14ac:dyDescent="0.4">
      <c r="A94" s="196" t="s">
        <v>394</v>
      </c>
      <c r="B94" s="197">
        <v>8411</v>
      </c>
      <c r="C94" s="197">
        <v>7285</v>
      </c>
      <c r="D94" s="197">
        <v>6285</v>
      </c>
      <c r="E94" s="197">
        <v>5386</v>
      </c>
      <c r="F94" s="197">
        <v>4680</v>
      </c>
      <c r="G94" s="197">
        <v>3268</v>
      </c>
      <c r="H94" s="197">
        <v>3004</v>
      </c>
      <c r="I94" s="197">
        <v>2444</v>
      </c>
      <c r="J94" s="197">
        <v>2328</v>
      </c>
      <c r="K94" s="197">
        <v>2598</v>
      </c>
      <c r="L94" s="197">
        <v>2721</v>
      </c>
      <c r="M94" s="197">
        <v>4489</v>
      </c>
      <c r="N94" s="197">
        <v>4482</v>
      </c>
      <c r="O94" s="197">
        <v>4723</v>
      </c>
      <c r="P94" s="197">
        <v>6288</v>
      </c>
      <c r="Q94" s="197">
        <v>9441</v>
      </c>
      <c r="R94" s="197">
        <v>7996</v>
      </c>
      <c r="S94" s="197">
        <v>8011</v>
      </c>
      <c r="T94" s="197">
        <v>8308</v>
      </c>
      <c r="U94" s="197">
        <v>0</v>
      </c>
      <c r="V94" s="197">
        <v>102148</v>
      </c>
    </row>
    <row r="95" spans="1:22" x14ac:dyDescent="0.4">
      <c r="A95" s="196" t="s">
        <v>395</v>
      </c>
      <c r="B95" s="197">
        <v>3659</v>
      </c>
      <c r="C95" s="197">
        <v>3125</v>
      </c>
      <c r="D95" s="197">
        <v>3201</v>
      </c>
      <c r="E95" s="197">
        <v>4038</v>
      </c>
      <c r="F95" s="197">
        <v>2716</v>
      </c>
      <c r="G95" s="197">
        <v>2747</v>
      </c>
      <c r="H95" s="197">
        <v>2017</v>
      </c>
      <c r="I95" s="197">
        <v>1873</v>
      </c>
      <c r="J95" s="197">
        <v>1721</v>
      </c>
      <c r="K95" s="197">
        <v>1465</v>
      </c>
      <c r="L95" s="197">
        <v>1103</v>
      </c>
      <c r="M95" s="197">
        <v>752</v>
      </c>
      <c r="N95" s="197">
        <v>1000</v>
      </c>
      <c r="O95" s="197">
        <v>1066</v>
      </c>
      <c r="P95" s="197">
        <v>906</v>
      </c>
      <c r="Q95" s="197">
        <v>1456</v>
      </c>
      <c r="R95" s="197">
        <v>1064</v>
      </c>
      <c r="S95" s="197">
        <v>1892</v>
      </c>
      <c r="T95" s="197">
        <v>1718</v>
      </c>
      <c r="U95" s="197">
        <v>0</v>
      </c>
      <c r="V95" s="197">
        <v>37519</v>
      </c>
    </row>
    <row r="96" spans="1:22" x14ac:dyDescent="0.4">
      <c r="A96" s="196" t="s">
        <v>396</v>
      </c>
      <c r="B96" s="197">
        <v>1837</v>
      </c>
      <c r="C96" s="197">
        <v>1596</v>
      </c>
      <c r="D96" s="197">
        <v>1301</v>
      </c>
      <c r="E96" s="197">
        <v>1165</v>
      </c>
      <c r="F96" s="197">
        <v>994</v>
      </c>
      <c r="G96" s="197">
        <v>1576</v>
      </c>
      <c r="H96" s="197">
        <v>1513</v>
      </c>
      <c r="I96" s="197">
        <v>1509</v>
      </c>
      <c r="J96" s="197">
        <v>1469</v>
      </c>
      <c r="K96" s="197">
        <v>1342</v>
      </c>
      <c r="L96" s="197">
        <v>1312</v>
      </c>
      <c r="M96" s="197">
        <v>1686</v>
      </c>
      <c r="N96" s="197">
        <v>1635</v>
      </c>
      <c r="O96" s="197">
        <v>2000</v>
      </c>
      <c r="P96" s="197">
        <v>3569</v>
      </c>
      <c r="Q96" s="197">
        <v>4063</v>
      </c>
      <c r="R96" s="197">
        <v>4710</v>
      </c>
      <c r="S96" s="197">
        <v>4186</v>
      </c>
      <c r="T96" s="197">
        <v>4080</v>
      </c>
      <c r="U96" s="197">
        <v>0</v>
      </c>
      <c r="V96" s="197">
        <v>41543</v>
      </c>
    </row>
    <row r="97" spans="1:22" x14ac:dyDescent="0.4">
      <c r="A97" s="196" t="s">
        <v>397</v>
      </c>
      <c r="B97" s="197">
        <v>3377</v>
      </c>
      <c r="C97" s="197">
        <v>2647</v>
      </c>
      <c r="D97" s="197">
        <v>2720</v>
      </c>
      <c r="E97" s="197">
        <v>2229</v>
      </c>
      <c r="F97" s="197">
        <v>1887</v>
      </c>
      <c r="G97" s="197">
        <v>1717</v>
      </c>
      <c r="H97" s="197">
        <v>1319</v>
      </c>
      <c r="I97" s="197">
        <v>1437</v>
      </c>
      <c r="J97" s="197">
        <v>1698</v>
      </c>
      <c r="K97" s="197">
        <v>1911</v>
      </c>
      <c r="L97" s="197">
        <v>2570</v>
      </c>
      <c r="M97" s="197">
        <v>2785</v>
      </c>
      <c r="N97" s="197">
        <v>3646</v>
      </c>
      <c r="O97" s="197">
        <v>3309</v>
      </c>
      <c r="P97" s="197">
        <v>4819</v>
      </c>
      <c r="Q97" s="197">
        <v>6979</v>
      </c>
      <c r="R97" s="197">
        <v>7138</v>
      </c>
      <c r="S97" s="197">
        <v>7726</v>
      </c>
      <c r="T97" s="197">
        <v>9635</v>
      </c>
      <c r="U97" s="197">
        <v>0</v>
      </c>
      <c r="V97" s="197">
        <v>69549</v>
      </c>
    </row>
    <row r="98" spans="1:22" x14ac:dyDescent="0.4">
      <c r="A98" s="196" t="s">
        <v>398</v>
      </c>
      <c r="B98" s="197">
        <v>14579</v>
      </c>
      <c r="C98" s="197">
        <v>12512</v>
      </c>
      <c r="D98" s="197">
        <v>10805</v>
      </c>
      <c r="E98" s="197">
        <v>9866</v>
      </c>
      <c r="F98" s="197">
        <v>8590</v>
      </c>
      <c r="G98" s="197">
        <v>7286</v>
      </c>
      <c r="H98" s="197">
        <v>6415</v>
      </c>
      <c r="I98" s="197">
        <v>5816</v>
      </c>
      <c r="J98" s="197">
        <v>5372</v>
      </c>
      <c r="K98" s="197">
        <v>5097</v>
      </c>
      <c r="L98" s="197">
        <v>5018</v>
      </c>
      <c r="M98" s="197">
        <v>4942</v>
      </c>
      <c r="N98" s="197">
        <v>6109</v>
      </c>
      <c r="O98" s="197">
        <v>6980</v>
      </c>
      <c r="P98" s="197">
        <v>9189</v>
      </c>
      <c r="Q98" s="197">
        <v>10505</v>
      </c>
      <c r="R98" s="197">
        <v>12196</v>
      </c>
      <c r="S98" s="197">
        <v>8470</v>
      </c>
      <c r="T98" s="197">
        <v>13641</v>
      </c>
      <c r="U98" s="197">
        <v>0</v>
      </c>
      <c r="V98" s="197">
        <v>163388</v>
      </c>
    </row>
    <row r="99" spans="1:22" x14ac:dyDescent="0.4">
      <c r="A99" s="196" t="s">
        <v>399</v>
      </c>
      <c r="B99" s="197">
        <v>1031</v>
      </c>
      <c r="C99" s="197">
        <v>887</v>
      </c>
      <c r="D99" s="197">
        <v>721</v>
      </c>
      <c r="E99" s="197">
        <v>423</v>
      </c>
      <c r="F99" s="197">
        <v>346</v>
      </c>
      <c r="G99" s="197">
        <v>293</v>
      </c>
      <c r="H99" s="197">
        <v>299</v>
      </c>
      <c r="I99" s="197">
        <v>276</v>
      </c>
      <c r="J99" s="197">
        <v>301</v>
      </c>
      <c r="K99" s="197">
        <v>293</v>
      </c>
      <c r="L99" s="197">
        <v>312</v>
      </c>
      <c r="M99" s="197">
        <v>286</v>
      </c>
      <c r="N99" s="197">
        <v>399</v>
      </c>
      <c r="O99" s="197">
        <v>366</v>
      </c>
      <c r="P99" s="197">
        <v>204</v>
      </c>
      <c r="Q99" s="197">
        <v>150</v>
      </c>
      <c r="R99" s="197">
        <v>240</v>
      </c>
      <c r="S99" s="197">
        <v>762</v>
      </c>
      <c r="T99" s="197">
        <v>1296</v>
      </c>
      <c r="U99" s="197">
        <v>0</v>
      </c>
      <c r="V99" s="197">
        <v>8885</v>
      </c>
    </row>
    <row r="100" spans="1:22" x14ac:dyDescent="0.4">
      <c r="A100" s="196" t="s">
        <v>33</v>
      </c>
      <c r="B100" s="197">
        <v>636</v>
      </c>
      <c r="C100" s="197">
        <v>448</v>
      </c>
      <c r="D100" s="197">
        <v>479</v>
      </c>
      <c r="E100" s="197">
        <v>431</v>
      </c>
      <c r="F100" s="197">
        <v>1930</v>
      </c>
      <c r="G100" s="197">
        <v>1305</v>
      </c>
      <c r="H100" s="197">
        <v>1560</v>
      </c>
      <c r="I100" s="197">
        <v>1948</v>
      </c>
      <c r="J100" s="197">
        <v>1740</v>
      </c>
      <c r="K100" s="197">
        <v>1332</v>
      </c>
      <c r="L100" s="197">
        <v>1276</v>
      </c>
      <c r="M100" s="197">
        <v>1222</v>
      </c>
      <c r="N100" s="197">
        <v>1739</v>
      </c>
      <c r="O100" s="197">
        <v>2821</v>
      </c>
      <c r="P100" s="197">
        <v>7411</v>
      </c>
      <c r="Q100" s="197">
        <v>12253</v>
      </c>
      <c r="R100" s="197">
        <v>20613</v>
      </c>
      <c r="S100" s="197">
        <v>27690</v>
      </c>
      <c r="T100" s="197">
        <v>28740</v>
      </c>
      <c r="U100" s="197">
        <v>31403</v>
      </c>
      <c r="V100" s="197">
        <v>146977</v>
      </c>
    </row>
    <row r="101" spans="1:22" x14ac:dyDescent="0.4">
      <c r="A101" s="196" t="s">
        <v>400</v>
      </c>
      <c r="B101" s="197">
        <v>187368</v>
      </c>
      <c r="C101" s="197">
        <v>173206</v>
      </c>
      <c r="D101" s="197">
        <v>177629</v>
      </c>
      <c r="E101" s="197">
        <v>163835</v>
      </c>
      <c r="F101" s="197">
        <v>257733</v>
      </c>
      <c r="G101" s="197">
        <v>229099</v>
      </c>
      <c r="H101" s="197">
        <v>215479</v>
      </c>
      <c r="I101" s="197">
        <v>199853</v>
      </c>
      <c r="J101" s="197">
        <v>206662</v>
      </c>
      <c r="K101" s="197">
        <v>202470</v>
      </c>
      <c r="L101" s="197">
        <v>205534</v>
      </c>
      <c r="M101" s="197">
        <v>214276</v>
      </c>
      <c r="N101" s="197">
        <v>226568</v>
      </c>
      <c r="O101" s="197">
        <v>250708</v>
      </c>
      <c r="P101" s="197">
        <v>304913</v>
      </c>
      <c r="Q101" s="197">
        <v>396051</v>
      </c>
      <c r="R101" s="197">
        <v>473028</v>
      </c>
      <c r="S101" s="197">
        <v>504548</v>
      </c>
      <c r="T101" s="197">
        <v>519775</v>
      </c>
      <c r="U101" s="197">
        <v>538449</v>
      </c>
      <c r="V101" s="197">
        <v>5647184</v>
      </c>
    </row>
    <row r="102" spans="1:22" x14ac:dyDescent="0.4">
      <c r="A102" s="196" t="s">
        <v>4</v>
      </c>
      <c r="B102" s="197">
        <v>11301</v>
      </c>
      <c r="C102" s="197">
        <v>11686</v>
      </c>
      <c r="D102" s="197">
        <v>14344</v>
      </c>
      <c r="E102" s="197">
        <v>12398</v>
      </c>
      <c r="F102" s="197">
        <v>26594</v>
      </c>
      <c r="G102" s="197">
        <v>22413</v>
      </c>
      <c r="H102" s="197">
        <v>22973</v>
      </c>
      <c r="I102" s="197">
        <v>21042</v>
      </c>
      <c r="J102" s="197">
        <v>19732</v>
      </c>
      <c r="K102" s="197">
        <v>16547</v>
      </c>
      <c r="L102" s="197">
        <v>13788</v>
      </c>
      <c r="M102" s="197">
        <v>11026</v>
      </c>
      <c r="N102" s="197">
        <v>8391</v>
      </c>
      <c r="O102" s="197">
        <v>7026</v>
      </c>
      <c r="P102" s="197">
        <v>5527</v>
      </c>
      <c r="Q102" s="197">
        <v>6112</v>
      </c>
      <c r="R102" s="197">
        <v>6371</v>
      </c>
      <c r="S102" s="197">
        <v>5534</v>
      </c>
      <c r="T102" s="197">
        <v>4733</v>
      </c>
      <c r="U102" s="197">
        <v>5728</v>
      </c>
      <c r="V102" s="197">
        <v>253266</v>
      </c>
    </row>
    <row r="103" spans="1:22" x14ac:dyDescent="0.4">
      <c r="A103" s="196" t="s">
        <v>8</v>
      </c>
      <c r="B103" s="197">
        <v>23931</v>
      </c>
      <c r="C103" s="197">
        <v>22238</v>
      </c>
      <c r="D103" s="197">
        <v>22987</v>
      </c>
      <c r="E103" s="197">
        <v>19795</v>
      </c>
      <c r="F103" s="197">
        <v>30486</v>
      </c>
      <c r="G103" s="197">
        <v>23250</v>
      </c>
      <c r="H103" s="197">
        <v>21576</v>
      </c>
      <c r="I103" s="197">
        <v>18060</v>
      </c>
      <c r="J103" s="197">
        <v>18941</v>
      </c>
      <c r="K103" s="197">
        <v>15640</v>
      </c>
      <c r="L103" s="197">
        <v>13490</v>
      </c>
      <c r="M103" s="197">
        <v>10998</v>
      </c>
      <c r="N103" s="197">
        <v>11357</v>
      </c>
      <c r="O103" s="197">
        <v>9452</v>
      </c>
      <c r="P103" s="197">
        <v>15030</v>
      </c>
      <c r="Q103" s="197">
        <v>18804</v>
      </c>
      <c r="R103" s="197">
        <v>21073</v>
      </c>
      <c r="S103" s="197">
        <v>22722</v>
      </c>
      <c r="T103" s="197">
        <v>29105</v>
      </c>
      <c r="U103" s="197">
        <v>29070</v>
      </c>
      <c r="V103" s="197">
        <v>398005</v>
      </c>
    </row>
    <row r="104" spans="1:22" x14ac:dyDescent="0.4">
      <c r="A104" s="196" t="s">
        <v>65</v>
      </c>
      <c r="B104" s="197">
        <v>7925</v>
      </c>
      <c r="C104" s="197">
        <v>9109</v>
      </c>
      <c r="D104" s="197">
        <v>8840</v>
      </c>
      <c r="E104" s="197">
        <v>8292</v>
      </c>
      <c r="F104" s="197">
        <v>7208</v>
      </c>
      <c r="G104" s="197">
        <v>7266</v>
      </c>
      <c r="H104" s="197">
        <v>5920</v>
      </c>
      <c r="I104" s="197">
        <v>5550</v>
      </c>
      <c r="J104" s="197">
        <v>5178</v>
      </c>
      <c r="K104" s="197">
        <v>5735</v>
      </c>
      <c r="L104" s="197">
        <v>5895</v>
      </c>
      <c r="M104" s="197">
        <v>7451</v>
      </c>
      <c r="N104" s="197">
        <v>8002</v>
      </c>
      <c r="O104" s="197">
        <v>9510</v>
      </c>
      <c r="P104" s="197">
        <v>11067</v>
      </c>
      <c r="Q104" s="197">
        <v>15224</v>
      </c>
      <c r="R104" s="197">
        <v>18153</v>
      </c>
      <c r="S104" s="197">
        <v>22155</v>
      </c>
      <c r="T104" s="197">
        <v>21548</v>
      </c>
      <c r="U104" s="197">
        <v>23578</v>
      </c>
      <c r="V104" s="197">
        <v>213606</v>
      </c>
    </row>
    <row r="105" spans="1:22" x14ac:dyDescent="0.4">
      <c r="A105" s="196" t="s">
        <v>402</v>
      </c>
      <c r="B105" s="197">
        <v>368</v>
      </c>
      <c r="C105" s="197">
        <v>368</v>
      </c>
      <c r="D105" s="197">
        <v>612</v>
      </c>
      <c r="E105" s="197">
        <v>998</v>
      </c>
      <c r="F105" s="197">
        <v>7770</v>
      </c>
      <c r="G105" s="197">
        <v>7798</v>
      </c>
      <c r="H105" s="197">
        <v>2702</v>
      </c>
      <c r="I105" s="197">
        <v>1417</v>
      </c>
      <c r="J105" s="197">
        <v>2045</v>
      </c>
      <c r="K105" s="197">
        <v>2007</v>
      </c>
      <c r="L105" s="197">
        <v>1148</v>
      </c>
      <c r="M105" s="197">
        <v>760</v>
      </c>
      <c r="N105" s="197">
        <v>781</v>
      </c>
      <c r="O105" s="197">
        <v>969</v>
      </c>
      <c r="P105" s="197">
        <v>6218</v>
      </c>
      <c r="Q105" s="197">
        <v>5240</v>
      </c>
      <c r="R105" s="197">
        <v>3640</v>
      </c>
      <c r="S105" s="197">
        <v>3880</v>
      </c>
      <c r="T105" s="197">
        <v>4819</v>
      </c>
      <c r="U105" s="197">
        <v>4369</v>
      </c>
      <c r="V105" s="197">
        <v>57909</v>
      </c>
    </row>
    <row r="106" spans="1:22" x14ac:dyDescent="0.4">
      <c r="A106" s="196" t="s">
        <v>1</v>
      </c>
      <c r="B106" s="197">
        <v>3933</v>
      </c>
      <c r="C106" s="197">
        <v>3929</v>
      </c>
      <c r="D106" s="197">
        <v>3949</v>
      </c>
      <c r="E106" s="197">
        <v>3925</v>
      </c>
      <c r="F106" s="197">
        <v>6343</v>
      </c>
      <c r="G106" s="197">
        <v>6518</v>
      </c>
      <c r="H106" s="197">
        <v>7045</v>
      </c>
      <c r="I106" s="197">
        <v>6597</v>
      </c>
      <c r="J106" s="197">
        <v>4428</v>
      </c>
      <c r="K106" s="197">
        <v>4492</v>
      </c>
      <c r="L106" s="197">
        <v>3326</v>
      </c>
      <c r="M106" s="197">
        <v>3699</v>
      </c>
      <c r="N106" s="197">
        <v>3985</v>
      </c>
      <c r="O106" s="197">
        <v>5094</v>
      </c>
      <c r="P106" s="197">
        <v>7058</v>
      </c>
      <c r="Q106" s="197">
        <v>11376</v>
      </c>
      <c r="R106" s="197">
        <v>15409</v>
      </c>
      <c r="S106" s="197">
        <v>14333</v>
      </c>
      <c r="T106" s="197">
        <v>17628</v>
      </c>
      <c r="U106" s="197">
        <v>17676</v>
      </c>
      <c r="V106" s="197">
        <v>150743</v>
      </c>
    </row>
    <row r="107" spans="1:22" x14ac:dyDescent="0.4">
      <c r="A107" s="196" t="s">
        <v>0</v>
      </c>
      <c r="B107" s="197">
        <v>12298</v>
      </c>
      <c r="C107" s="197">
        <v>14860</v>
      </c>
      <c r="D107" s="197">
        <v>14839</v>
      </c>
      <c r="E107" s="197">
        <v>13981</v>
      </c>
      <c r="F107" s="197">
        <v>23803</v>
      </c>
      <c r="G107" s="197">
        <v>23401</v>
      </c>
      <c r="H107" s="197">
        <v>20544</v>
      </c>
      <c r="I107" s="197">
        <v>21089</v>
      </c>
      <c r="J107" s="197">
        <v>26696</v>
      </c>
      <c r="K107" s="197">
        <v>21172</v>
      </c>
      <c r="L107" s="197">
        <v>18928</v>
      </c>
      <c r="M107" s="197">
        <v>16691</v>
      </c>
      <c r="N107" s="197">
        <v>14264</v>
      </c>
      <c r="O107" s="197">
        <v>14001</v>
      </c>
      <c r="P107" s="197">
        <v>11799</v>
      </c>
      <c r="Q107" s="197">
        <v>13393</v>
      </c>
      <c r="R107" s="197">
        <v>12399</v>
      </c>
      <c r="S107" s="197">
        <v>13385</v>
      </c>
      <c r="T107" s="197">
        <v>12943</v>
      </c>
      <c r="U107" s="197">
        <v>15321</v>
      </c>
      <c r="V107" s="197">
        <v>335807</v>
      </c>
    </row>
    <row r="108" spans="1:22" x14ac:dyDescent="0.4">
      <c r="A108" s="196" t="s">
        <v>55</v>
      </c>
      <c r="B108" s="197">
        <v>1430</v>
      </c>
      <c r="C108" s="197">
        <v>1273</v>
      </c>
      <c r="D108" s="197">
        <v>1179</v>
      </c>
      <c r="E108" s="197">
        <v>1123</v>
      </c>
      <c r="F108" s="197">
        <v>1117</v>
      </c>
      <c r="G108" s="197">
        <v>873</v>
      </c>
      <c r="H108" s="197">
        <v>1219</v>
      </c>
      <c r="I108" s="197">
        <v>891</v>
      </c>
      <c r="J108" s="197">
        <v>734</v>
      </c>
      <c r="K108" s="197">
        <v>498</v>
      </c>
      <c r="L108" s="197">
        <v>362</v>
      </c>
      <c r="M108" s="197">
        <v>318</v>
      </c>
      <c r="N108" s="197">
        <v>261</v>
      </c>
      <c r="O108" s="197">
        <v>266</v>
      </c>
      <c r="P108" s="197">
        <v>57</v>
      </c>
      <c r="Q108" s="197">
        <v>189</v>
      </c>
      <c r="R108" s="197">
        <v>173</v>
      </c>
      <c r="S108" s="197">
        <v>204</v>
      </c>
      <c r="T108" s="197">
        <v>203</v>
      </c>
      <c r="U108" s="197">
        <v>125</v>
      </c>
      <c r="V108" s="197">
        <v>12495</v>
      </c>
    </row>
    <row r="109" spans="1:22" x14ac:dyDescent="0.4">
      <c r="A109" s="196" t="s">
        <v>41</v>
      </c>
      <c r="B109" s="197"/>
      <c r="C109" s="197"/>
      <c r="D109" s="197"/>
      <c r="E109" s="197"/>
      <c r="F109" s="197">
        <v>0</v>
      </c>
      <c r="G109" s="197">
        <v>0</v>
      </c>
      <c r="H109" s="197">
        <v>0</v>
      </c>
      <c r="I109" s="197">
        <v>0</v>
      </c>
      <c r="J109" s="197">
        <v>0</v>
      </c>
      <c r="K109" s="197">
        <v>0</v>
      </c>
      <c r="L109" s="197">
        <v>0</v>
      </c>
      <c r="M109" s="197">
        <v>0</v>
      </c>
      <c r="N109" s="197">
        <v>0</v>
      </c>
      <c r="O109" s="197">
        <v>0</v>
      </c>
      <c r="P109" s="197">
        <v>207</v>
      </c>
      <c r="Q109" s="197">
        <v>227</v>
      </c>
      <c r="R109" s="197">
        <v>313</v>
      </c>
      <c r="S109" s="197">
        <v>282</v>
      </c>
      <c r="T109" s="197">
        <v>177</v>
      </c>
      <c r="U109" s="197">
        <v>175</v>
      </c>
      <c r="V109" s="197">
        <v>1381</v>
      </c>
    </row>
    <row r="110" spans="1:22" x14ac:dyDescent="0.4">
      <c r="A110" s="196" t="s">
        <v>34</v>
      </c>
      <c r="B110" s="197">
        <v>1876</v>
      </c>
      <c r="C110" s="197">
        <v>2111</v>
      </c>
      <c r="D110" s="197">
        <v>1963</v>
      </c>
      <c r="E110" s="197">
        <v>1623</v>
      </c>
      <c r="F110" s="197">
        <v>1132</v>
      </c>
      <c r="G110" s="197">
        <v>949</v>
      </c>
      <c r="H110" s="197">
        <v>845</v>
      </c>
      <c r="I110" s="197">
        <v>912</v>
      </c>
      <c r="J110" s="197">
        <v>693</v>
      </c>
      <c r="K110" s="197">
        <v>617</v>
      </c>
      <c r="L110" s="197">
        <v>578</v>
      </c>
      <c r="M110" s="197">
        <v>569</v>
      </c>
      <c r="N110" s="197">
        <v>535</v>
      </c>
      <c r="O110" s="197">
        <v>476</v>
      </c>
      <c r="P110" s="197">
        <v>429</v>
      </c>
      <c r="Q110" s="197">
        <v>333</v>
      </c>
      <c r="R110" s="197">
        <v>575</v>
      </c>
      <c r="S110" s="197">
        <v>602</v>
      </c>
      <c r="T110" s="197">
        <v>675</v>
      </c>
      <c r="U110" s="197">
        <v>895</v>
      </c>
      <c r="V110" s="197">
        <v>18388</v>
      </c>
    </row>
    <row r="111" spans="1:22" x14ac:dyDescent="0.4">
      <c r="A111" s="196" t="s">
        <v>2</v>
      </c>
      <c r="B111" s="197">
        <v>23765</v>
      </c>
      <c r="C111" s="197">
        <v>20662</v>
      </c>
      <c r="D111" s="197">
        <v>21424</v>
      </c>
      <c r="E111" s="197">
        <v>22286</v>
      </c>
      <c r="F111" s="197">
        <v>29938</v>
      </c>
      <c r="G111" s="197">
        <v>27394</v>
      </c>
      <c r="H111" s="197">
        <v>23873</v>
      </c>
      <c r="I111" s="197">
        <v>22789</v>
      </c>
      <c r="J111" s="197">
        <v>24135</v>
      </c>
      <c r="K111" s="197">
        <v>32497</v>
      </c>
      <c r="L111" s="197">
        <v>43540</v>
      </c>
      <c r="M111" s="197">
        <v>51955</v>
      </c>
      <c r="N111" s="197">
        <v>58346</v>
      </c>
      <c r="O111" s="197">
        <v>69595</v>
      </c>
      <c r="P111" s="197">
        <v>90202</v>
      </c>
      <c r="Q111" s="197">
        <v>116744</v>
      </c>
      <c r="R111" s="197">
        <v>147947</v>
      </c>
      <c r="S111" s="197">
        <v>155672</v>
      </c>
      <c r="T111" s="197">
        <v>158185</v>
      </c>
      <c r="U111" s="197">
        <v>151381</v>
      </c>
      <c r="V111" s="197">
        <v>1292330</v>
      </c>
    </row>
    <row r="112" spans="1:22" x14ac:dyDescent="0.4">
      <c r="A112" s="196" t="s">
        <v>68</v>
      </c>
      <c r="B112" s="197">
        <v>0</v>
      </c>
      <c r="C112" s="197">
        <v>0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0</v>
      </c>
      <c r="K112" s="197">
        <v>0</v>
      </c>
      <c r="L112" s="197">
        <v>0</v>
      </c>
      <c r="M112" s="197">
        <v>0</v>
      </c>
      <c r="N112" s="197">
        <v>0</v>
      </c>
      <c r="O112" s="197">
        <v>0</v>
      </c>
      <c r="P112" s="197">
        <v>0</v>
      </c>
      <c r="Q112" s="197">
        <v>0</v>
      </c>
      <c r="R112" s="197">
        <v>0</v>
      </c>
      <c r="S112" s="197">
        <v>0</v>
      </c>
      <c r="T112" s="197">
        <v>0</v>
      </c>
      <c r="U112" s="197">
        <v>0</v>
      </c>
      <c r="V112" s="197">
        <v>0</v>
      </c>
    </row>
    <row r="113" spans="1:22" x14ac:dyDescent="0.4">
      <c r="A113" s="196" t="s">
        <v>35</v>
      </c>
      <c r="B113" s="197">
        <v>11510</v>
      </c>
      <c r="C113" s="197">
        <v>9216</v>
      </c>
      <c r="D113" s="197">
        <v>8275</v>
      </c>
      <c r="E113" s="197">
        <v>6855</v>
      </c>
      <c r="F113" s="197">
        <v>17369</v>
      </c>
      <c r="G113" s="197">
        <v>15890</v>
      </c>
      <c r="H113" s="197">
        <v>14742</v>
      </c>
      <c r="I113" s="197">
        <v>13411</v>
      </c>
      <c r="J113" s="197">
        <v>13016</v>
      </c>
      <c r="K113" s="197">
        <v>11061</v>
      </c>
      <c r="L113" s="197">
        <v>9719</v>
      </c>
      <c r="M113" s="197">
        <v>8915</v>
      </c>
      <c r="N113" s="197">
        <v>8205</v>
      </c>
      <c r="O113" s="197">
        <v>7915</v>
      </c>
      <c r="P113" s="197">
        <v>7334</v>
      </c>
      <c r="Q113" s="197">
        <v>9520</v>
      </c>
      <c r="R113" s="197">
        <v>12042</v>
      </c>
      <c r="S113" s="197">
        <v>13174</v>
      </c>
      <c r="T113" s="197">
        <v>14270</v>
      </c>
      <c r="U113" s="197">
        <v>17080</v>
      </c>
      <c r="V113" s="197">
        <v>229519</v>
      </c>
    </row>
    <row r="114" spans="1:22" x14ac:dyDescent="0.4">
      <c r="A114" s="196" t="s">
        <v>7</v>
      </c>
      <c r="B114" s="197">
        <v>2376</v>
      </c>
      <c r="C114" s="197">
        <v>2659</v>
      </c>
      <c r="D114" s="197">
        <v>3940</v>
      </c>
      <c r="E114" s="197">
        <v>2661</v>
      </c>
      <c r="F114" s="197">
        <v>5643</v>
      </c>
      <c r="G114" s="197">
        <v>5472</v>
      </c>
      <c r="H114" s="197">
        <v>7196</v>
      </c>
      <c r="I114" s="197">
        <v>5844</v>
      </c>
      <c r="J114" s="197">
        <v>4860</v>
      </c>
      <c r="K114" s="197">
        <v>3703</v>
      </c>
      <c r="L114" s="197">
        <v>2078</v>
      </c>
      <c r="M114" s="197">
        <v>1431</v>
      </c>
      <c r="N114" s="197">
        <v>1147</v>
      </c>
      <c r="O114" s="197">
        <v>936</v>
      </c>
      <c r="P114" s="197">
        <v>839</v>
      </c>
      <c r="Q114" s="197">
        <v>2626</v>
      </c>
      <c r="R114" s="197">
        <v>1318</v>
      </c>
      <c r="S114" s="197">
        <v>1021</v>
      </c>
      <c r="T114" s="197">
        <v>2614</v>
      </c>
      <c r="U114" s="197">
        <v>3050</v>
      </c>
      <c r="V114" s="197">
        <v>61414</v>
      </c>
    </row>
    <row r="115" spans="1:22" x14ac:dyDescent="0.4">
      <c r="A115" s="196" t="s">
        <v>53</v>
      </c>
      <c r="B115" s="197">
        <v>1159</v>
      </c>
      <c r="C115" s="197">
        <v>777</v>
      </c>
      <c r="D115" s="197">
        <v>715</v>
      </c>
      <c r="E115" s="197">
        <v>1185</v>
      </c>
      <c r="F115" s="197">
        <v>1674</v>
      </c>
      <c r="G115" s="197">
        <v>1190</v>
      </c>
      <c r="H115" s="197">
        <v>1042</v>
      </c>
      <c r="I115" s="197">
        <v>1018</v>
      </c>
      <c r="J115" s="197">
        <v>958</v>
      </c>
      <c r="K115" s="197">
        <v>710</v>
      </c>
      <c r="L115" s="197">
        <v>1231</v>
      </c>
      <c r="M115" s="197">
        <v>1234</v>
      </c>
      <c r="N115" s="197">
        <v>1144</v>
      </c>
      <c r="O115" s="197">
        <v>1213</v>
      </c>
      <c r="P115" s="197">
        <v>1256</v>
      </c>
      <c r="Q115" s="197">
        <v>1407</v>
      </c>
      <c r="R115" s="197">
        <v>915</v>
      </c>
      <c r="S115" s="197">
        <v>555</v>
      </c>
      <c r="T115" s="197">
        <v>572</v>
      </c>
      <c r="U115" s="197">
        <v>610</v>
      </c>
      <c r="V115" s="197">
        <v>20565</v>
      </c>
    </row>
    <row r="116" spans="1:22" x14ac:dyDescent="0.4">
      <c r="A116" s="196" t="s">
        <v>3</v>
      </c>
      <c r="B116" s="197">
        <v>80600</v>
      </c>
      <c r="C116" s="197">
        <v>69204</v>
      </c>
      <c r="D116" s="197">
        <v>68767</v>
      </c>
      <c r="E116" s="197">
        <v>64945</v>
      </c>
      <c r="F116" s="197">
        <v>90429</v>
      </c>
      <c r="G116" s="197">
        <v>79971</v>
      </c>
      <c r="H116" s="197">
        <v>78335</v>
      </c>
      <c r="I116" s="197">
        <v>73258</v>
      </c>
      <c r="J116" s="197">
        <v>75799</v>
      </c>
      <c r="K116" s="197">
        <v>80206</v>
      </c>
      <c r="L116" s="197">
        <v>85338</v>
      </c>
      <c r="M116" s="197">
        <v>94141</v>
      </c>
      <c r="N116" s="197">
        <v>104453</v>
      </c>
      <c r="O116" s="197">
        <v>117757</v>
      </c>
      <c r="P116" s="197">
        <v>135531</v>
      </c>
      <c r="Q116" s="197">
        <v>173258</v>
      </c>
      <c r="R116" s="197">
        <v>197516</v>
      </c>
      <c r="S116" s="197">
        <v>208932</v>
      </c>
      <c r="T116" s="197">
        <v>207527</v>
      </c>
      <c r="U116" s="197">
        <v>219596</v>
      </c>
      <c r="V116" s="197">
        <v>2305563</v>
      </c>
    </row>
    <row r="117" spans="1:22" x14ac:dyDescent="0.4">
      <c r="A117" s="196" t="s">
        <v>5</v>
      </c>
      <c r="B117" s="197">
        <v>0</v>
      </c>
      <c r="C117" s="197">
        <v>0</v>
      </c>
      <c r="D117" s="197">
        <v>0</v>
      </c>
      <c r="E117" s="197">
        <v>0</v>
      </c>
      <c r="F117" s="197">
        <v>0</v>
      </c>
      <c r="G117" s="197">
        <v>0</v>
      </c>
      <c r="H117" s="197">
        <v>0</v>
      </c>
      <c r="I117" s="197">
        <v>0</v>
      </c>
      <c r="J117" s="197">
        <v>907</v>
      </c>
      <c r="K117" s="197">
        <v>901</v>
      </c>
      <c r="L117" s="197">
        <v>796</v>
      </c>
      <c r="M117" s="197">
        <v>561</v>
      </c>
      <c r="N117" s="197">
        <v>739</v>
      </c>
      <c r="O117" s="197">
        <v>1226</v>
      </c>
      <c r="P117" s="197">
        <v>1312</v>
      </c>
      <c r="Q117" s="197">
        <v>2118</v>
      </c>
      <c r="R117" s="197">
        <v>3453</v>
      </c>
      <c r="S117" s="197">
        <v>2489</v>
      </c>
      <c r="T117" s="197">
        <v>2742</v>
      </c>
      <c r="U117" s="197">
        <v>3129</v>
      </c>
      <c r="V117" s="197">
        <v>20373</v>
      </c>
    </row>
    <row r="118" spans="1:22" x14ac:dyDescent="0.4">
      <c r="A118" s="196" t="s">
        <v>48</v>
      </c>
      <c r="B118" s="197">
        <v>4260</v>
      </c>
      <c r="C118" s="197">
        <v>4666</v>
      </c>
      <c r="D118" s="197">
        <v>5316</v>
      </c>
      <c r="E118" s="197">
        <v>3337</v>
      </c>
      <c r="F118" s="197">
        <v>6297</v>
      </c>
      <c r="G118" s="197">
        <v>5409</v>
      </c>
      <c r="H118" s="197">
        <v>5907</v>
      </c>
      <c r="I118" s="197">
        <v>6027</v>
      </c>
      <c r="J118" s="197">
        <v>6800</v>
      </c>
      <c r="K118" s="197">
        <v>5352</v>
      </c>
      <c r="L118" s="197">
        <v>4041</v>
      </c>
      <c r="M118" s="197">
        <v>3305</v>
      </c>
      <c r="N118" s="197">
        <v>3219</v>
      </c>
      <c r="O118" s="197">
        <v>2451</v>
      </c>
      <c r="P118" s="197">
        <v>3636</v>
      </c>
      <c r="Q118" s="197">
        <v>7227</v>
      </c>
      <c r="R118" s="197">
        <v>11118</v>
      </c>
      <c r="S118" s="197">
        <v>11918</v>
      </c>
      <c r="T118" s="197">
        <v>13294</v>
      </c>
      <c r="U118" s="197">
        <v>15263</v>
      </c>
      <c r="V118" s="197">
        <v>128843</v>
      </c>
    </row>
    <row r="119" spans="1:22" x14ac:dyDescent="0.4">
      <c r="A119" s="196" t="s">
        <v>343</v>
      </c>
      <c r="B119" s="197">
        <v>430502</v>
      </c>
      <c r="C119" s="197">
        <v>395447</v>
      </c>
      <c r="D119" s="197">
        <v>400232</v>
      </c>
      <c r="E119" s="197">
        <v>368566</v>
      </c>
      <c r="F119" s="197">
        <v>550037</v>
      </c>
      <c r="G119" s="197">
        <v>488192</v>
      </c>
      <c r="H119" s="197">
        <v>457802</v>
      </c>
      <c r="I119" s="197">
        <v>424219</v>
      </c>
      <c r="J119" s="197">
        <v>436756</v>
      </c>
      <c r="K119" s="197">
        <v>428229</v>
      </c>
      <c r="L119" s="197">
        <v>433510</v>
      </c>
      <c r="M119" s="197">
        <v>452531</v>
      </c>
      <c r="N119" s="197">
        <v>480190</v>
      </c>
      <c r="O119" s="197">
        <v>530542</v>
      </c>
      <c r="P119" s="197">
        <v>645507</v>
      </c>
      <c r="Q119" s="197">
        <v>841111</v>
      </c>
      <c r="R119" s="197">
        <v>997409</v>
      </c>
      <c r="S119" s="197">
        <v>1061043</v>
      </c>
      <c r="T119" s="197">
        <v>1100189</v>
      </c>
      <c r="U119" s="197">
        <v>1076898</v>
      </c>
      <c r="V119" s="197">
        <v>11998912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>
      <selection activeCell="A12" sqref="A3:V47"/>
    </sheetView>
  </sheetViews>
  <sheetFormatPr defaultRowHeight="13.9" x14ac:dyDescent="0.4"/>
  <cols>
    <col min="1" max="1" width="17.53125" customWidth="1"/>
  </cols>
  <sheetData>
    <row r="1" spans="1:22" x14ac:dyDescent="0.4">
      <c r="A1" t="s">
        <v>349</v>
      </c>
      <c r="B1" t="s">
        <v>350</v>
      </c>
    </row>
    <row r="2" spans="1:22" x14ac:dyDescent="0.4">
      <c r="A2" t="s">
        <v>415</v>
      </c>
    </row>
    <row r="3" spans="1:22" x14ac:dyDescent="0.4">
      <c r="A3" t="s">
        <v>351</v>
      </c>
      <c r="B3" t="s">
        <v>340</v>
      </c>
    </row>
    <row r="4" spans="1:22" x14ac:dyDescent="0.4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 x14ac:dyDescent="0.4">
      <c r="A5" s="196" t="s">
        <v>33</v>
      </c>
      <c r="B5" s="278">
        <f>B72/B39</f>
        <v>5.9470137288305438E-3</v>
      </c>
      <c r="C5" s="278">
        <f t="shared" ref="C5:U5" si="0">C72/C39</f>
        <v>5.1235117082128511E-3</v>
      </c>
      <c r="D5" s="278">
        <f t="shared" si="0"/>
        <v>1.539710677652619E-3</v>
      </c>
      <c r="E5" s="278">
        <f t="shared" si="0"/>
        <v>1.4124311786961954E-3</v>
      </c>
      <c r="F5" s="278">
        <f t="shared" si="0"/>
        <v>1.4135638946999925E-3</v>
      </c>
      <c r="G5" s="278">
        <f t="shared" si="0"/>
        <v>1.1714227786999607E-3</v>
      </c>
      <c r="H5" s="278">
        <f t="shared" si="0"/>
        <v>8.8277570385176412E-4</v>
      </c>
      <c r="I5" s="278">
        <f t="shared" si="0"/>
        <v>1.5190832954716329E-4</v>
      </c>
      <c r="J5" s="278">
        <f t="shared" si="0"/>
        <v>3.7518316851199723E-4</v>
      </c>
      <c r="K5" s="278">
        <f t="shared" si="0"/>
        <v>1.7712948262374383E-4</v>
      </c>
      <c r="L5" s="278">
        <f t="shared" si="0"/>
        <v>1.0866808800014702E-3</v>
      </c>
      <c r="M5" s="278">
        <f t="shared" si="0"/>
        <v>1.164961689790847E-3</v>
      </c>
      <c r="N5" s="278">
        <f t="shared" si="0"/>
        <v>1.7354416785442008E-3</v>
      </c>
      <c r="O5" s="278">
        <f t="shared" si="0"/>
        <v>4.6241455639895899E-3</v>
      </c>
      <c r="P5" s="278">
        <f t="shared" si="0"/>
        <v>9.0466266657165256E-3</v>
      </c>
      <c r="Q5" s="278">
        <f t="shared" si="0"/>
        <v>1.4528096081645602E-2</v>
      </c>
      <c r="R5" s="278">
        <f t="shared" si="0"/>
        <v>2.2475414618701565E-2</v>
      </c>
      <c r="S5" s="278">
        <f t="shared" si="0"/>
        <v>3.5459746262120735E-2</v>
      </c>
      <c r="T5" s="278">
        <f t="shared" si="0"/>
        <v>4.4235933763146967E-2</v>
      </c>
      <c r="U5" s="278">
        <f t="shared" si="0"/>
        <v>4.3076959761052171E-2</v>
      </c>
      <c r="V5" s="197"/>
    </row>
    <row r="6" spans="1:22" x14ac:dyDescent="0.4">
      <c r="A6" s="196" t="s">
        <v>400</v>
      </c>
      <c r="B6" s="278">
        <f t="shared" ref="B6:U6" si="1">B73/B40</f>
        <v>2.2679032567662679E-2</v>
      </c>
      <c r="C6" s="278">
        <f t="shared" si="1"/>
        <v>1.9472368477235429E-2</v>
      </c>
      <c r="D6" s="278">
        <f t="shared" si="1"/>
        <v>1.1355843743844561E-2</v>
      </c>
      <c r="E6" s="278">
        <f t="shared" si="1"/>
        <v>8.9696329610311296E-3</v>
      </c>
      <c r="F6" s="278">
        <f t="shared" si="1"/>
        <v>8.1022326390451718E-3</v>
      </c>
      <c r="G6" s="278">
        <f t="shared" si="1"/>
        <v>6.7226031264766605E-3</v>
      </c>
      <c r="H6" s="278">
        <f t="shared" si="1"/>
        <v>6.0454337370545617E-3</v>
      </c>
      <c r="I6" s="278">
        <f t="shared" si="1"/>
        <v>5.243815998307982E-3</v>
      </c>
      <c r="J6" s="278">
        <f t="shared" si="1"/>
        <v>5.5961337994550374E-3</v>
      </c>
      <c r="K6" s="278">
        <f t="shared" si="1"/>
        <v>6.0574464417203445E-3</v>
      </c>
      <c r="L6" s="278">
        <f t="shared" si="1"/>
        <v>6.7696773410156124E-3</v>
      </c>
      <c r="M6" s="278">
        <f t="shared" si="1"/>
        <v>7.767335207902161E-3</v>
      </c>
      <c r="N6" s="278">
        <f t="shared" si="1"/>
        <v>8.6130362694000016E-3</v>
      </c>
      <c r="O6" s="278">
        <f t="shared" si="1"/>
        <v>1.0179762136565634E-2</v>
      </c>
      <c r="P6" s="278">
        <f t="shared" si="1"/>
        <v>1.1562860000574441E-2</v>
      </c>
      <c r="Q6" s="278">
        <f t="shared" si="1"/>
        <v>1.3757256822541402E-2</v>
      </c>
      <c r="R6" s="278">
        <f t="shared" si="1"/>
        <v>1.5772115374206301E-2</v>
      </c>
      <c r="S6" s="278">
        <f t="shared" si="1"/>
        <v>1.6465142296242824E-2</v>
      </c>
      <c r="T6" s="278">
        <f t="shared" si="1"/>
        <v>1.7942523470915447E-2</v>
      </c>
      <c r="U6" s="278">
        <f t="shared" si="1"/>
        <v>1.788515259298188E-2</v>
      </c>
      <c r="V6" s="197"/>
    </row>
    <row r="7" spans="1:22" x14ac:dyDescent="0.4">
      <c r="A7" s="196" t="s">
        <v>4</v>
      </c>
      <c r="B7" s="278">
        <f t="shared" ref="B7:U7" si="2">B74/B41</f>
        <v>1.0054767393267819E-2</v>
      </c>
      <c r="C7" s="278">
        <f t="shared" si="2"/>
        <v>9.4138103306505867E-3</v>
      </c>
      <c r="D7" s="278">
        <f t="shared" si="2"/>
        <v>5.9777786288966496E-3</v>
      </c>
      <c r="E7" s="278">
        <f t="shared" si="2"/>
        <v>4.4172639261307114E-3</v>
      </c>
      <c r="F7" s="278">
        <f t="shared" si="2"/>
        <v>4.5495408060184529E-3</v>
      </c>
      <c r="G7" s="278">
        <f t="shared" si="2"/>
        <v>4.5534435359600479E-3</v>
      </c>
      <c r="H7" s="278">
        <f t="shared" si="2"/>
        <v>3.8436496673108678E-3</v>
      </c>
      <c r="I7" s="278">
        <f t="shared" si="2"/>
        <v>3.5041291284040382E-3</v>
      </c>
      <c r="J7" s="278">
        <f t="shared" si="2"/>
        <v>3.1274806325039574E-3</v>
      </c>
      <c r="K7" s="278">
        <f t="shared" si="2"/>
        <v>2.9118996906358149E-3</v>
      </c>
      <c r="L7" s="278">
        <f t="shared" si="2"/>
        <v>2.7753773779402116E-3</v>
      </c>
      <c r="M7" s="278">
        <f t="shared" si="2"/>
        <v>1.925246268475203E-3</v>
      </c>
      <c r="N7" s="278">
        <f t="shared" si="2"/>
        <v>1.4342187221372084E-3</v>
      </c>
      <c r="O7" s="278">
        <f t="shared" si="2"/>
        <v>6.405760162234615E-4</v>
      </c>
      <c r="P7" s="278">
        <f t="shared" si="2"/>
        <v>6.3341164756549587E-4</v>
      </c>
      <c r="Q7" s="278">
        <f t="shared" si="2"/>
        <v>8.5793814034160155E-4</v>
      </c>
      <c r="R7" s="278">
        <f t="shared" si="2"/>
        <v>1.1808220697474513E-3</v>
      </c>
      <c r="S7" s="278">
        <f t="shared" si="2"/>
        <v>4.0710351939423402E-3</v>
      </c>
      <c r="T7" s="278">
        <f t="shared" si="2"/>
        <v>5.9286450780502483E-3</v>
      </c>
      <c r="U7" s="278">
        <f t="shared" si="2"/>
        <v>7.0509577245388057E-3</v>
      </c>
      <c r="V7" s="197"/>
    </row>
    <row r="8" spans="1:22" x14ac:dyDescent="0.4">
      <c r="A8" s="196" t="s">
        <v>8</v>
      </c>
      <c r="B8" s="278">
        <f t="shared" ref="B8:U8" si="3">B75/B42</f>
        <v>3.8175705322314624E-2</v>
      </c>
      <c r="C8" s="278">
        <f t="shared" si="3"/>
        <v>3.2130785389068807E-2</v>
      </c>
      <c r="D8" s="278">
        <f t="shared" si="3"/>
        <v>1.4996495965231465E-2</v>
      </c>
      <c r="E8" s="278">
        <f t="shared" si="3"/>
        <v>1.1530782782795202E-2</v>
      </c>
      <c r="F8" s="278">
        <f t="shared" si="3"/>
        <v>9.9764827665210533E-3</v>
      </c>
      <c r="G8" s="278">
        <f t="shared" si="3"/>
        <v>7.9709944357669038E-3</v>
      </c>
      <c r="H8" s="278">
        <f t="shared" si="3"/>
        <v>7.2582327167437346E-3</v>
      </c>
      <c r="I8" s="278">
        <f t="shared" si="3"/>
        <v>5.2177387851216018E-3</v>
      </c>
      <c r="J8" s="278">
        <f t="shared" si="3"/>
        <v>4.6632951137564422E-3</v>
      </c>
      <c r="K8" s="278">
        <f t="shared" si="3"/>
        <v>3.6970913835420432E-3</v>
      </c>
      <c r="L8" s="278">
        <f t="shared" si="3"/>
        <v>2.9000626049267941E-3</v>
      </c>
      <c r="M8" s="278">
        <f t="shared" si="3"/>
        <v>1.8690822830882588E-3</v>
      </c>
      <c r="N8" s="278">
        <f t="shared" si="3"/>
        <v>1.7620699078357736E-3</v>
      </c>
      <c r="O8" s="278">
        <f t="shared" si="3"/>
        <v>2.4170608660705702E-3</v>
      </c>
      <c r="P8" s="278">
        <f t="shared" si="3"/>
        <v>1.7939006978714138E-3</v>
      </c>
      <c r="Q8" s="278">
        <f t="shared" si="3"/>
        <v>1.6858054018004018E-3</v>
      </c>
      <c r="R8" s="278">
        <f t="shared" si="3"/>
        <v>2.6179065721500384E-3</v>
      </c>
      <c r="S8" s="278">
        <f t="shared" si="3"/>
        <v>1.7712405957305659E-3</v>
      </c>
      <c r="T8" s="278">
        <f t="shared" si="3"/>
        <v>3.3206607021980051E-3</v>
      </c>
      <c r="U8" s="278">
        <f t="shared" si="3"/>
        <v>4.1484197744630262E-3</v>
      </c>
      <c r="V8" s="197"/>
    </row>
    <row r="9" spans="1:22" x14ac:dyDescent="0.4">
      <c r="A9" s="196" t="s">
        <v>65</v>
      </c>
      <c r="B9" s="278">
        <f t="shared" ref="B9:U9" si="4">B76/B43</f>
        <v>4.5999999999999999E-3</v>
      </c>
      <c r="C9" s="278">
        <f t="shared" si="4"/>
        <v>5.8999999999999999E-3</v>
      </c>
      <c r="D9" s="278">
        <f t="shared" si="4"/>
        <v>4.9587544204313851E-3</v>
      </c>
      <c r="E9" s="278">
        <f t="shared" si="4"/>
        <v>5.1813749072102244E-3</v>
      </c>
      <c r="F9" s="278">
        <f t="shared" si="4"/>
        <v>4.137539571440447E-3</v>
      </c>
      <c r="G9" s="278">
        <f t="shared" si="4"/>
        <v>3.3573326476313567E-3</v>
      </c>
      <c r="H9" s="278">
        <f t="shared" si="4"/>
        <v>2.9983609742986325E-3</v>
      </c>
      <c r="I9" s="278">
        <f t="shared" si="4"/>
        <v>2.8351297547436734E-3</v>
      </c>
      <c r="J9" s="278">
        <f t="shared" si="4"/>
        <v>3.7648167118961486E-3</v>
      </c>
      <c r="K9" s="278">
        <f t="shared" si="4"/>
        <v>4.7956793966240797E-3</v>
      </c>
      <c r="L9" s="278">
        <f t="shared" si="4"/>
        <v>4.4921201442560243E-3</v>
      </c>
      <c r="M9" s="278">
        <f t="shared" si="4"/>
        <v>5.8089387495548371E-3</v>
      </c>
      <c r="N9" s="278">
        <f t="shared" si="4"/>
        <v>6.1999039185753465E-3</v>
      </c>
      <c r="O9" s="278">
        <f t="shared" si="4"/>
        <v>7.8560278760908611E-3</v>
      </c>
      <c r="P9" s="278">
        <f t="shared" si="4"/>
        <v>9.232679029673627E-3</v>
      </c>
      <c r="Q9" s="278">
        <f t="shared" si="4"/>
        <v>1.1902527731821757E-2</v>
      </c>
      <c r="R9" s="278">
        <f t="shared" si="4"/>
        <v>1.3133724898951545E-2</v>
      </c>
      <c r="S9" s="278">
        <f t="shared" si="4"/>
        <v>1.3753571670551547E-2</v>
      </c>
      <c r="T9" s="278">
        <f t="shared" si="4"/>
        <v>1.265307694572527E-2</v>
      </c>
      <c r="U9" s="278">
        <f t="shared" si="4"/>
        <v>1.1958706434672119E-2</v>
      </c>
      <c r="V9" s="197"/>
    </row>
    <row r="10" spans="1:22" x14ac:dyDescent="0.4">
      <c r="A10" s="196" t="s">
        <v>67</v>
      </c>
      <c r="B10" s="278">
        <f t="shared" ref="B10:U10" si="5">B77/B44</f>
        <v>1.598819333415324E-3</v>
      </c>
      <c r="C10" s="278">
        <f t="shared" si="5"/>
        <v>8.7455057817510445E-4</v>
      </c>
      <c r="D10" s="278">
        <f t="shared" si="5"/>
        <v>0</v>
      </c>
      <c r="E10" s="278">
        <f t="shared" si="5"/>
        <v>0</v>
      </c>
      <c r="F10" s="278">
        <f t="shared" si="5"/>
        <v>0</v>
      </c>
      <c r="G10" s="278">
        <f t="shared" si="5"/>
        <v>0</v>
      </c>
      <c r="H10" s="278">
        <f t="shared" si="5"/>
        <v>0</v>
      </c>
      <c r="I10" s="278">
        <f t="shared" si="5"/>
        <v>0</v>
      </c>
      <c r="J10" s="278">
        <f t="shared" si="5"/>
        <v>7.0378412407291844E-4</v>
      </c>
      <c r="K10" s="278">
        <f t="shared" si="5"/>
        <v>7.0010697375260051E-4</v>
      </c>
      <c r="L10" s="278">
        <f t="shared" si="5"/>
        <v>3.9168467932630235E-4</v>
      </c>
      <c r="M10" s="278">
        <f t="shared" si="5"/>
        <v>0</v>
      </c>
      <c r="N10" s="278">
        <f t="shared" si="5"/>
        <v>3.3646016984509373E-4</v>
      </c>
      <c r="O10" s="278">
        <f t="shared" si="5"/>
        <v>2.8636493802244558E-4</v>
      </c>
      <c r="P10" s="278">
        <f t="shared" si="5"/>
        <v>1.5188719844062476E-4</v>
      </c>
      <c r="Q10" s="278">
        <f t="shared" si="5"/>
        <v>1.5767670541691156E-4</v>
      </c>
      <c r="R10" s="278">
        <f t="shared" si="5"/>
        <v>1.2379148562161895E-4</v>
      </c>
      <c r="S10" s="278">
        <f t="shared" si="5"/>
        <v>1.3611924045463827E-4</v>
      </c>
      <c r="T10" s="278">
        <f t="shared" si="5"/>
        <v>1.5606467320057431E-4</v>
      </c>
      <c r="U10" s="278">
        <f t="shared" si="5"/>
        <v>1.8013149599207422E-4</v>
      </c>
      <c r="V10" s="197"/>
    </row>
    <row r="11" spans="1:22" x14ac:dyDescent="0.4">
      <c r="A11" s="196" t="s">
        <v>401</v>
      </c>
      <c r="B11" s="278">
        <f t="shared" ref="B11:U11" si="6">B78/B45</f>
        <v>2.1499999999999998E-2</v>
      </c>
      <c r="C11" s="278">
        <f t="shared" si="6"/>
        <v>1.6399999999999998E-2</v>
      </c>
      <c r="D11" s="278">
        <f t="shared" si="6"/>
        <v>1.5708664454903171E-2</v>
      </c>
      <c r="E11" s="278">
        <f t="shared" si="6"/>
        <v>1.2874197573746029E-2</v>
      </c>
      <c r="F11" s="278">
        <f t="shared" si="6"/>
        <v>1.1418656507878574E-2</v>
      </c>
      <c r="G11" s="278">
        <f t="shared" si="6"/>
        <v>8.8755395002097122E-3</v>
      </c>
      <c r="H11" s="278">
        <f t="shared" si="6"/>
        <v>9.2083421882448897E-3</v>
      </c>
      <c r="I11" s="278">
        <f t="shared" si="6"/>
        <v>8.1457294707373631E-3</v>
      </c>
      <c r="J11" s="278">
        <f t="shared" si="6"/>
        <v>7.439330973269714E-3</v>
      </c>
      <c r="K11" s="278">
        <f t="shared" si="6"/>
        <v>6.7786179568355342E-3</v>
      </c>
      <c r="L11" s="278">
        <f t="shared" si="6"/>
        <v>7.2898423627971694E-3</v>
      </c>
      <c r="M11" s="278">
        <f t="shared" si="6"/>
        <v>8.2235272957607696E-3</v>
      </c>
      <c r="N11" s="278">
        <f t="shared" si="6"/>
        <v>1.0016518203965877E-2</v>
      </c>
      <c r="O11" s="278">
        <f t="shared" si="6"/>
        <v>1.1822842412302888E-2</v>
      </c>
      <c r="P11" s="278">
        <f t="shared" si="6"/>
        <v>1.3945359212583939E-2</v>
      </c>
      <c r="Q11" s="278">
        <f t="shared" si="6"/>
        <v>2.0115776117029301E-2</v>
      </c>
      <c r="R11" s="278">
        <f t="shared" si="6"/>
        <v>2.2770714366249493E-2</v>
      </c>
      <c r="S11" s="278">
        <f t="shared" si="6"/>
        <v>2.7809379175632819E-2</v>
      </c>
      <c r="T11" s="278">
        <f t="shared" si="6"/>
        <v>2.9184141149134733E-2</v>
      </c>
      <c r="U11" s="278">
        <f t="shared" si="6"/>
        <v>2.7119545822424929E-2</v>
      </c>
      <c r="V11" s="197"/>
    </row>
    <row r="12" spans="1:22" x14ac:dyDescent="0.4">
      <c r="A12" s="196" t="s">
        <v>1</v>
      </c>
      <c r="B12" s="278">
        <f t="shared" ref="B12:U12" si="7">B79/B46</f>
        <v>2.3880332783278328E-2</v>
      </c>
      <c r="C12" s="278">
        <f t="shared" si="7"/>
        <v>1.723546090919293E-2</v>
      </c>
      <c r="D12" s="278">
        <f t="shared" si="7"/>
        <v>2.4132884017093914E-3</v>
      </c>
      <c r="E12" s="278">
        <f t="shared" si="7"/>
        <v>3.1222849105856992E-3</v>
      </c>
      <c r="F12" s="278">
        <f t="shared" si="7"/>
        <v>3.9565666809681299E-3</v>
      </c>
      <c r="G12" s="278">
        <f t="shared" si="7"/>
        <v>2.5083645810472103E-3</v>
      </c>
      <c r="H12" s="278">
        <f t="shared" si="7"/>
        <v>3.0700150182527571E-3</v>
      </c>
      <c r="I12" s="278">
        <f t="shared" si="7"/>
        <v>2.6676410346313986E-3</v>
      </c>
      <c r="J12" s="278">
        <f t="shared" si="7"/>
        <v>3.1950364813481103E-3</v>
      </c>
      <c r="K12" s="278">
        <f t="shared" si="7"/>
        <v>3.0500300088641291E-3</v>
      </c>
      <c r="L12" s="278">
        <f t="shared" si="7"/>
        <v>3.4098665349292989E-3</v>
      </c>
      <c r="M12" s="278">
        <f t="shared" si="7"/>
        <v>2.7097577219092222E-3</v>
      </c>
      <c r="N12" s="278">
        <f t="shared" si="7"/>
        <v>3.1788381652398823E-3</v>
      </c>
      <c r="O12" s="278">
        <f t="shared" si="7"/>
        <v>3.6613729400035186E-3</v>
      </c>
      <c r="P12" s="278">
        <f t="shared" si="7"/>
        <v>4.2309949496263325E-3</v>
      </c>
      <c r="Q12" s="278">
        <f t="shared" si="7"/>
        <v>6.3160779584395619E-3</v>
      </c>
      <c r="R12" s="278">
        <f t="shared" si="7"/>
        <v>1.0356764676835783E-2</v>
      </c>
      <c r="S12" s="278">
        <f t="shared" si="7"/>
        <v>1.0129956687256463E-2</v>
      </c>
      <c r="T12" s="278">
        <f t="shared" si="7"/>
        <v>1.3324624094108492E-2</v>
      </c>
      <c r="U12" s="278">
        <f t="shared" si="7"/>
        <v>1.5364275217553245E-2</v>
      </c>
      <c r="V12" s="197"/>
    </row>
    <row r="13" spans="1:22" x14ac:dyDescent="0.4">
      <c r="A13" s="196" t="s">
        <v>0</v>
      </c>
      <c r="B13" s="278">
        <f t="shared" ref="B13:U13" si="8">B80/B47</f>
        <v>1.1980355944741687E-2</v>
      </c>
      <c r="C13" s="278">
        <f t="shared" si="8"/>
        <v>8.8931005727016926E-3</v>
      </c>
      <c r="D13" s="278">
        <f t="shared" si="8"/>
        <v>6.6170430815510545E-3</v>
      </c>
      <c r="E13" s="278">
        <f t="shared" si="8"/>
        <v>2.9829031782829438E-3</v>
      </c>
      <c r="F13" s="278">
        <f t="shared" si="8"/>
        <v>2.4147364988366025E-3</v>
      </c>
      <c r="G13" s="278">
        <f t="shared" si="8"/>
        <v>1.9145547199803568E-3</v>
      </c>
      <c r="H13" s="278">
        <f t="shared" si="8"/>
        <v>2.509260403201936E-3</v>
      </c>
      <c r="I13" s="278">
        <f t="shared" si="8"/>
        <v>3.5058242817601576E-3</v>
      </c>
      <c r="J13" s="278">
        <f t="shared" si="8"/>
        <v>5.5254390949396621E-3</v>
      </c>
      <c r="K13" s="278">
        <f t="shared" si="8"/>
        <v>4.6745120444497993E-3</v>
      </c>
      <c r="L13" s="278">
        <f t="shared" si="8"/>
        <v>2.8175651992559231E-3</v>
      </c>
      <c r="M13" s="278">
        <f t="shared" si="8"/>
        <v>2.7865711768464913E-3</v>
      </c>
      <c r="N13" s="278">
        <f t="shared" si="8"/>
        <v>5.102698093801792E-3</v>
      </c>
      <c r="O13" s="278">
        <f t="shared" si="8"/>
        <v>4.5597473317360053E-3</v>
      </c>
      <c r="P13" s="278">
        <f t="shared" si="8"/>
        <v>2.6353718935990945E-3</v>
      </c>
      <c r="Q13" s="278">
        <f t="shared" si="8"/>
        <v>5.7922137904027667E-3</v>
      </c>
      <c r="R13" s="278">
        <f t="shared" si="8"/>
        <v>4.9956073037660332E-3</v>
      </c>
      <c r="S13" s="278">
        <f t="shared" si="8"/>
        <v>5.4809960576988814E-3</v>
      </c>
      <c r="T13" s="278">
        <f t="shared" si="8"/>
        <v>6.9153188779210364E-3</v>
      </c>
      <c r="U13" s="278">
        <f t="shared" si="8"/>
        <v>6.4517272100424556E-3</v>
      </c>
      <c r="V13" s="197"/>
    </row>
    <row r="14" spans="1:22" x14ac:dyDescent="0.4">
      <c r="A14" s="196" t="s">
        <v>55</v>
      </c>
      <c r="B14" s="278" t="e">
        <f t="shared" ref="B14:U14" si="9">B81/B48</f>
        <v>#DIV/0!</v>
      </c>
      <c r="C14" s="278" t="e">
        <f t="shared" si="9"/>
        <v>#DIV/0!</v>
      </c>
      <c r="D14" s="278">
        <f t="shared" si="9"/>
        <v>1.3660284373097861E-3</v>
      </c>
      <c r="E14" s="278">
        <f t="shared" si="9"/>
        <v>2.0814206892494618E-3</v>
      </c>
      <c r="F14" s="278">
        <f t="shared" si="9"/>
        <v>1.7434748184493177E-3</v>
      </c>
      <c r="G14" s="278">
        <f t="shared" si="9"/>
        <v>3.2115078728869539E-3</v>
      </c>
      <c r="H14" s="278">
        <f t="shared" si="9"/>
        <v>1.7035908274268428E-3</v>
      </c>
      <c r="I14" s="278">
        <f t="shared" si="9"/>
        <v>6.1321875222784322E-3</v>
      </c>
      <c r="J14" s="278">
        <f t="shared" si="9"/>
        <v>5.3873998356945294E-3</v>
      </c>
      <c r="K14" s="278">
        <f t="shared" si="9"/>
        <v>6.7536006807520973E-3</v>
      </c>
      <c r="L14" s="278">
        <f t="shared" si="9"/>
        <v>7.7123772102161104E-3</v>
      </c>
      <c r="M14" s="278">
        <f t="shared" si="9"/>
        <v>7.5409998293806523E-3</v>
      </c>
      <c r="N14" s="278">
        <f t="shared" si="9"/>
        <v>9.7547766006448634E-3</v>
      </c>
      <c r="O14" s="278">
        <f t="shared" si="9"/>
        <v>2.4697104677060132E-3</v>
      </c>
      <c r="P14" s="278">
        <f t="shared" si="9"/>
        <v>2.9869680649321096E-3</v>
      </c>
      <c r="Q14" s="278">
        <f t="shared" si="9"/>
        <v>1.2868669702943377E-3</v>
      </c>
      <c r="R14" s="278">
        <f t="shared" si="9"/>
        <v>1.1003716409376787E-3</v>
      </c>
      <c r="S14" s="278">
        <f t="shared" si="9"/>
        <v>1.2985961885342329E-3</v>
      </c>
      <c r="T14" s="278">
        <f t="shared" si="9"/>
        <v>1.2562869822485207E-3</v>
      </c>
      <c r="U14" s="278">
        <f t="shared" si="9"/>
        <v>5.2524189441520961E-4</v>
      </c>
      <c r="V14" s="197"/>
    </row>
    <row r="15" spans="1:22" x14ac:dyDescent="0.4">
      <c r="A15" s="196" t="s">
        <v>41</v>
      </c>
      <c r="B15" s="278">
        <f t="shared" ref="B15:U15" si="10">B82/B49</f>
        <v>2.6305745574117027E-2</v>
      </c>
      <c r="C15" s="278">
        <f t="shared" si="10"/>
        <v>2.269723464823099E-2</v>
      </c>
      <c r="D15" s="278">
        <f t="shared" si="10"/>
        <v>2.088244917709248E-2</v>
      </c>
      <c r="E15" s="278">
        <f t="shared" si="10"/>
        <v>1.8095119995776138E-2</v>
      </c>
      <c r="F15" s="278">
        <f t="shared" si="10"/>
        <v>1.8968827388980921E-2</v>
      </c>
      <c r="G15" s="278">
        <f t="shared" si="10"/>
        <v>1.8600008820677975E-2</v>
      </c>
      <c r="H15" s="278">
        <f t="shared" si="10"/>
        <v>1.5406803143322656E-2</v>
      </c>
      <c r="I15" s="278">
        <f t="shared" si="10"/>
        <v>1.2058059886489661E-2</v>
      </c>
      <c r="J15" s="278">
        <f t="shared" si="10"/>
        <v>7.4334542583952739E-3</v>
      </c>
      <c r="K15" s="278">
        <f t="shared" si="10"/>
        <v>5.003716698484771E-3</v>
      </c>
      <c r="L15" s="278">
        <f t="shared" si="10"/>
        <v>2.4209755383037933E-4</v>
      </c>
      <c r="M15" s="278">
        <f t="shared" si="10"/>
        <v>4.0000000000000001E-3</v>
      </c>
      <c r="N15" s="278">
        <f t="shared" si="10"/>
        <v>1.1435881277963326E-3</v>
      </c>
      <c r="O15" s="278">
        <f t="shared" si="10"/>
        <v>2.1171621657018625E-3</v>
      </c>
      <c r="P15" s="278">
        <f t="shared" si="10"/>
        <v>9.713980561785753E-4</v>
      </c>
      <c r="Q15" s="278">
        <f t="shared" si="10"/>
        <v>1.1511974056211539E-3</v>
      </c>
      <c r="R15" s="278">
        <f t="shared" si="10"/>
        <v>1.2073591589532625E-3</v>
      </c>
      <c r="S15" s="278">
        <f t="shared" si="10"/>
        <v>6.4989371697909764E-4</v>
      </c>
      <c r="T15" s="278">
        <f t="shared" si="10"/>
        <v>4.5988124744654766E-4</v>
      </c>
      <c r="U15" s="278">
        <f t="shared" si="10"/>
        <v>3.0357731204592542E-4</v>
      </c>
      <c r="V15" s="197"/>
    </row>
    <row r="16" spans="1:22" x14ac:dyDescent="0.4">
      <c r="A16" s="196" t="s">
        <v>56</v>
      </c>
      <c r="B16" s="278" t="e">
        <f t="shared" ref="B16:U16" si="11">B83/B50</f>
        <v>#DIV/0!</v>
      </c>
      <c r="C16" s="278" t="e">
        <f t="shared" si="11"/>
        <v>#DIV/0!</v>
      </c>
      <c r="D16" s="278">
        <f t="shared" si="11"/>
        <v>9.7284158066416517E-3</v>
      </c>
      <c r="E16" s="278">
        <f t="shared" si="11"/>
        <v>5.1927335696554484E-3</v>
      </c>
      <c r="F16" s="278">
        <f t="shared" si="11"/>
        <v>3.9667651102925847E-3</v>
      </c>
      <c r="G16" s="278">
        <f t="shared" si="11"/>
        <v>1.9651151572415686E-3</v>
      </c>
      <c r="H16" s="278">
        <f t="shared" si="11"/>
        <v>2.5099746885976141E-3</v>
      </c>
      <c r="I16" s="278">
        <f t="shared" si="11"/>
        <v>1.8298268865915284E-3</v>
      </c>
      <c r="J16" s="278">
        <f t="shared" si="11"/>
        <v>1.2615753004792244E-3</v>
      </c>
      <c r="K16" s="278">
        <f t="shared" si="11"/>
        <v>1.4581444733504419E-3</v>
      </c>
      <c r="L16" s="278">
        <f t="shared" si="11"/>
        <v>1.3789595437916937E-3</v>
      </c>
      <c r="M16" s="278">
        <f t="shared" si="11"/>
        <v>2.5108757075675003E-3</v>
      </c>
      <c r="N16" s="278">
        <f t="shared" si="11"/>
        <v>5.1913001064207171E-3</v>
      </c>
      <c r="O16" s="278">
        <f t="shared" si="11"/>
        <v>3.6903872147570965E-3</v>
      </c>
      <c r="P16" s="278">
        <f t="shared" si="11"/>
        <v>2.7421299575070826E-3</v>
      </c>
      <c r="Q16" s="278">
        <f t="shared" si="11"/>
        <v>4.3396534765831885E-3</v>
      </c>
      <c r="R16" s="278">
        <f t="shared" si="11"/>
        <v>4.92951571664912E-3</v>
      </c>
      <c r="S16" s="278">
        <f t="shared" si="11"/>
        <v>6.9572418455298287E-3</v>
      </c>
      <c r="T16" s="278">
        <f t="shared" si="11"/>
        <v>7.4720796758946662E-3</v>
      </c>
      <c r="U16" s="278">
        <f t="shared" si="11"/>
        <v>3.9194470924690181E-3</v>
      </c>
      <c r="V16" s="197"/>
    </row>
    <row r="17" spans="1:22" x14ac:dyDescent="0.4">
      <c r="A17" s="196" t="s">
        <v>34</v>
      </c>
      <c r="B17" s="278">
        <f t="shared" ref="B17:U17" si="12">B84/B51</f>
        <v>7.6100000000000001E-2</v>
      </c>
      <c r="C17" s="278">
        <f t="shared" si="12"/>
        <v>6.8000000000000005E-2</v>
      </c>
      <c r="D17" s="278">
        <f t="shared" si="12"/>
        <v>7.7067094251685514E-4</v>
      </c>
      <c r="E17" s="278">
        <f t="shared" si="12"/>
        <v>1.2000639977398206E-3</v>
      </c>
      <c r="F17" s="278">
        <f t="shared" si="12"/>
        <v>3.7044684769681419E-4</v>
      </c>
      <c r="G17" s="278">
        <f t="shared" si="12"/>
        <v>5.3654669105810619E-4</v>
      </c>
      <c r="H17" s="278">
        <f t="shared" si="12"/>
        <v>1.7147447799254255E-3</v>
      </c>
      <c r="I17" s="278">
        <f t="shared" si="12"/>
        <v>1.0346356587658972E-3</v>
      </c>
      <c r="J17" s="278">
        <f t="shared" si="12"/>
        <v>2.382502632320991E-3</v>
      </c>
      <c r="K17" s="278">
        <f t="shared" si="12"/>
        <v>2.5072738609289227E-3</v>
      </c>
      <c r="L17" s="278">
        <f t="shared" si="12"/>
        <v>2.049574157601485E-3</v>
      </c>
      <c r="M17" s="278">
        <f t="shared" si="12"/>
        <v>5.9855977878202089E-4</v>
      </c>
      <c r="N17" s="278">
        <f t="shared" si="12"/>
        <v>1.5031398062371824E-3</v>
      </c>
      <c r="O17" s="278">
        <f t="shared" si="12"/>
        <v>7.2915483690024164E-3</v>
      </c>
      <c r="P17" s="278">
        <f t="shared" si="12"/>
        <v>7.4002282462243855E-3</v>
      </c>
      <c r="Q17" s="278">
        <f t="shared" si="12"/>
        <v>8.2183570077839826E-3</v>
      </c>
      <c r="R17" s="278">
        <f t="shared" si="12"/>
        <v>7.4708523666051135E-3</v>
      </c>
      <c r="S17" s="278">
        <f t="shared" si="12"/>
        <v>5.9360964893200516E-3</v>
      </c>
      <c r="T17" s="278">
        <f t="shared" si="12"/>
        <v>6.1826339556514112E-3</v>
      </c>
      <c r="U17" s="278">
        <f t="shared" si="12"/>
        <v>4.7013418392637769E-3</v>
      </c>
      <c r="V17" s="197"/>
    </row>
    <row r="18" spans="1:22" x14ac:dyDescent="0.4">
      <c r="A18" s="196" t="s">
        <v>345</v>
      </c>
      <c r="B18" s="278">
        <f t="shared" ref="B18:U18" si="13">B85/B52</f>
        <v>5.0000000000000001E-3</v>
      </c>
      <c r="C18" s="278">
        <f t="shared" si="13"/>
        <v>4.1999999999999997E-3</v>
      </c>
      <c r="D18" s="278">
        <f t="shared" si="13"/>
        <v>0</v>
      </c>
      <c r="E18" s="278">
        <f t="shared" si="13"/>
        <v>0</v>
      </c>
      <c r="F18" s="278">
        <f t="shared" si="13"/>
        <v>1E-4</v>
      </c>
      <c r="G18" s="278">
        <f t="shared" si="13"/>
        <v>1E-4</v>
      </c>
      <c r="H18" s="278">
        <f t="shared" si="13"/>
        <v>0</v>
      </c>
      <c r="I18" s="278">
        <f t="shared" si="13"/>
        <v>0</v>
      </c>
      <c r="J18" s="278">
        <f t="shared" si="13"/>
        <v>0</v>
      </c>
      <c r="K18" s="278">
        <f t="shared" si="13"/>
        <v>0</v>
      </c>
      <c r="L18" s="278">
        <f t="shared" si="13"/>
        <v>0</v>
      </c>
      <c r="M18" s="278">
        <f t="shared" si="13"/>
        <v>0</v>
      </c>
      <c r="N18" s="278">
        <f t="shared" si="13"/>
        <v>0</v>
      </c>
      <c r="O18" s="278">
        <f t="shared" si="13"/>
        <v>0</v>
      </c>
      <c r="P18" s="278">
        <f t="shared" si="13"/>
        <v>0</v>
      </c>
      <c r="Q18" s="278">
        <f t="shared" si="13"/>
        <v>0</v>
      </c>
      <c r="R18" s="278">
        <f t="shared" si="13"/>
        <v>0</v>
      </c>
      <c r="S18" s="278">
        <f t="shared" si="13"/>
        <v>0</v>
      </c>
      <c r="T18" s="278">
        <f t="shared" si="13"/>
        <v>0</v>
      </c>
      <c r="U18" s="278">
        <f t="shared" si="13"/>
        <v>0</v>
      </c>
      <c r="V18" s="197"/>
    </row>
    <row r="19" spans="1:22" x14ac:dyDescent="0.4">
      <c r="A19" s="196" t="s">
        <v>6</v>
      </c>
      <c r="B19" s="278">
        <f t="shared" ref="B19:U19" si="14">B86/B53</f>
        <v>8.8999999999999996E-2</v>
      </c>
      <c r="C19" s="278">
        <f t="shared" si="14"/>
        <v>6.3200000000000006E-2</v>
      </c>
      <c r="D19" s="278">
        <f t="shared" si="14"/>
        <v>3.0259577349266962E-2</v>
      </c>
      <c r="E19" s="278">
        <f t="shared" si="14"/>
        <v>1.0933149982632104E-2</v>
      </c>
      <c r="F19" s="278">
        <f t="shared" si="14"/>
        <v>8.447026154670384E-3</v>
      </c>
      <c r="G19" s="278">
        <f t="shared" si="14"/>
        <v>4.6068794090131327E-3</v>
      </c>
      <c r="H19" s="278">
        <f t="shared" si="14"/>
        <v>1.165993268761652E-3</v>
      </c>
      <c r="I19" s="278">
        <f t="shared" si="14"/>
        <v>8.0979737526907592E-4</v>
      </c>
      <c r="J19" s="278">
        <f t="shared" si="14"/>
        <v>0</v>
      </c>
      <c r="K19" s="278">
        <f t="shared" si="14"/>
        <v>1.3938786564439065E-3</v>
      </c>
      <c r="L19" s="278">
        <f t="shared" si="14"/>
        <v>1.2724098767509359E-3</v>
      </c>
      <c r="M19" s="278">
        <f t="shared" si="14"/>
        <v>4.673413023306588E-3</v>
      </c>
      <c r="N19" s="278">
        <f t="shared" si="14"/>
        <v>2.8150577140046863E-3</v>
      </c>
      <c r="O19" s="278">
        <f t="shared" si="14"/>
        <v>2.224177354920101E-3</v>
      </c>
      <c r="P19" s="278">
        <f t="shared" si="14"/>
        <v>4.3263744292237442E-3</v>
      </c>
      <c r="Q19" s="278">
        <f t="shared" si="14"/>
        <v>6.2801352976548401E-3</v>
      </c>
      <c r="R19" s="278">
        <f t="shared" si="14"/>
        <v>1.0275777101717655E-2</v>
      </c>
      <c r="S19" s="278">
        <f t="shared" si="14"/>
        <v>1.0477493831208049E-2</v>
      </c>
      <c r="T19" s="278">
        <f t="shared" si="14"/>
        <v>1.6568653712928445E-2</v>
      </c>
      <c r="U19" s="278">
        <f t="shared" si="14"/>
        <v>2.6357801852439449E-2</v>
      </c>
      <c r="V19" s="197"/>
    </row>
    <row r="20" spans="1:22" x14ac:dyDescent="0.4">
      <c r="A20" s="196" t="s">
        <v>2</v>
      </c>
      <c r="B20" s="278">
        <f t="shared" ref="B20:U20" si="15">B87/B54</f>
        <v>1.8429918858943302E-2</v>
      </c>
      <c r="C20" s="278">
        <f t="shared" si="15"/>
        <v>1.5376800080959369E-2</v>
      </c>
      <c r="D20" s="278">
        <f t="shared" si="15"/>
        <v>2.9734976813083493E-2</v>
      </c>
      <c r="E20" s="278">
        <f t="shared" si="15"/>
        <v>2.3220072338948659E-2</v>
      </c>
      <c r="F20" s="278">
        <f t="shared" si="15"/>
        <v>1.8952954714785003E-2</v>
      </c>
      <c r="G20" s="278">
        <f t="shared" si="15"/>
        <v>1.3727637005687191E-2</v>
      </c>
      <c r="H20" s="278">
        <f t="shared" si="15"/>
        <v>1.2773205504828154E-2</v>
      </c>
      <c r="I20" s="278">
        <f t="shared" si="15"/>
        <v>1.0186398515595304E-2</v>
      </c>
      <c r="J20" s="278">
        <f t="shared" si="15"/>
        <v>9.0036057867876242E-3</v>
      </c>
      <c r="K20" s="278">
        <f t="shared" si="15"/>
        <v>9.9045475939141866E-3</v>
      </c>
      <c r="L20" s="278">
        <f t="shared" si="15"/>
        <v>1.4555736293661191E-2</v>
      </c>
      <c r="M20" s="278">
        <f t="shared" si="15"/>
        <v>1.8059084601360048E-2</v>
      </c>
      <c r="N20" s="278">
        <f t="shared" si="15"/>
        <v>1.9057139556394081E-2</v>
      </c>
      <c r="O20" s="278">
        <f t="shared" si="15"/>
        <v>2.2484169257916315E-2</v>
      </c>
      <c r="P20" s="278">
        <f t="shared" si="15"/>
        <v>2.8185006487916168E-2</v>
      </c>
      <c r="Q20" s="278">
        <f t="shared" si="15"/>
        <v>3.4930539695677131E-2</v>
      </c>
      <c r="R20" s="278">
        <f t="shared" si="15"/>
        <v>4.2266130155975662E-2</v>
      </c>
      <c r="S20" s="278">
        <f t="shared" si="15"/>
        <v>4.3028259093394278E-2</v>
      </c>
      <c r="T20" s="278">
        <f t="shared" si="15"/>
        <v>4.8897217874363456E-2</v>
      </c>
      <c r="U20" s="278">
        <f t="shared" si="15"/>
        <v>5.1375678600387407E-2</v>
      </c>
      <c r="V20" s="197"/>
    </row>
    <row r="21" spans="1:22" x14ac:dyDescent="0.4">
      <c r="A21" s="196" t="s">
        <v>68</v>
      </c>
      <c r="B21" s="278">
        <f t="shared" ref="B21:U21" si="16">B88/B55</f>
        <v>0</v>
      </c>
      <c r="C21" s="278">
        <f t="shared" si="16"/>
        <v>0</v>
      </c>
      <c r="D21" s="278">
        <f t="shared" si="16"/>
        <v>0</v>
      </c>
      <c r="E21" s="278">
        <f t="shared" si="16"/>
        <v>0</v>
      </c>
      <c r="F21" s="278">
        <f t="shared" si="16"/>
        <v>0</v>
      </c>
      <c r="G21" s="278">
        <f t="shared" si="16"/>
        <v>0</v>
      </c>
      <c r="H21" s="278">
        <f t="shared" si="16"/>
        <v>0</v>
      </c>
      <c r="I21" s="278">
        <f t="shared" si="16"/>
        <v>1.0467177902309538E-3</v>
      </c>
      <c r="J21" s="278">
        <f t="shared" si="16"/>
        <v>0</v>
      </c>
      <c r="K21" s="278">
        <f t="shared" si="16"/>
        <v>0</v>
      </c>
      <c r="L21" s="278">
        <f t="shared" si="16"/>
        <v>0</v>
      </c>
      <c r="M21" s="278">
        <f t="shared" si="16"/>
        <v>0</v>
      </c>
      <c r="N21" s="278">
        <f t="shared" si="16"/>
        <v>0</v>
      </c>
      <c r="O21" s="278">
        <f t="shared" si="16"/>
        <v>0</v>
      </c>
      <c r="P21" s="278">
        <f t="shared" si="16"/>
        <v>0</v>
      </c>
      <c r="Q21" s="278">
        <f t="shared" si="16"/>
        <v>1.7594551409504667E-4</v>
      </c>
      <c r="R21" s="278">
        <f t="shared" si="16"/>
        <v>0</v>
      </c>
      <c r="S21" s="278">
        <f t="shared" si="16"/>
        <v>0</v>
      </c>
      <c r="T21" s="278">
        <f t="shared" si="16"/>
        <v>4.3628216111388311E-4</v>
      </c>
      <c r="U21" s="278">
        <f t="shared" si="16"/>
        <v>0</v>
      </c>
      <c r="V21" s="197"/>
    </row>
    <row r="22" spans="1:22" x14ac:dyDescent="0.4">
      <c r="A22" s="196" t="s">
        <v>35</v>
      </c>
      <c r="B22" s="278">
        <f t="shared" ref="B22:U22" si="17">B89/B56</f>
        <v>2.1662194091856147E-2</v>
      </c>
      <c r="C22" s="278">
        <f t="shared" si="17"/>
        <v>1.8598894200253888E-2</v>
      </c>
      <c r="D22" s="278">
        <f t="shared" si="17"/>
        <v>8.4246085526690963E-3</v>
      </c>
      <c r="E22" s="278">
        <f t="shared" si="17"/>
        <v>9.0677910233507106E-3</v>
      </c>
      <c r="F22" s="278">
        <f t="shared" si="17"/>
        <v>7.9492831331390724E-3</v>
      </c>
      <c r="G22" s="278">
        <f t="shared" si="17"/>
        <v>6.5615453241654577E-3</v>
      </c>
      <c r="H22" s="278">
        <f t="shared" si="17"/>
        <v>5.2147231484469285E-3</v>
      </c>
      <c r="I22" s="278">
        <f t="shared" si="17"/>
        <v>5.5081665044440665E-3</v>
      </c>
      <c r="J22" s="278">
        <f t="shared" si="17"/>
        <v>4.9216625452379054E-3</v>
      </c>
      <c r="K22" s="278">
        <f t="shared" si="17"/>
        <v>5.2088957084268656E-3</v>
      </c>
      <c r="L22" s="278">
        <f t="shared" si="17"/>
        <v>4.7190569041698719E-3</v>
      </c>
      <c r="M22" s="278">
        <f t="shared" si="17"/>
        <v>3.6709661406416384E-3</v>
      </c>
      <c r="N22" s="278">
        <f t="shared" si="17"/>
        <v>3.9471018713124507E-3</v>
      </c>
      <c r="O22" s="278">
        <f t="shared" si="17"/>
        <v>4.1361912852495705E-3</v>
      </c>
      <c r="P22" s="278">
        <f t="shared" si="17"/>
        <v>6.7830080367393799E-3</v>
      </c>
      <c r="Q22" s="278">
        <f t="shared" si="17"/>
        <v>8.9092571329265954E-3</v>
      </c>
      <c r="R22" s="278">
        <f t="shared" si="17"/>
        <v>7.8951826455418376E-3</v>
      </c>
      <c r="S22" s="278">
        <f t="shared" si="17"/>
        <v>1.3642550716457617E-2</v>
      </c>
      <c r="T22" s="278">
        <f t="shared" si="17"/>
        <v>1.4688188008806512E-2</v>
      </c>
      <c r="U22" s="278">
        <f t="shared" si="17"/>
        <v>1.5052237726845491E-2</v>
      </c>
      <c r="V22" s="197"/>
    </row>
    <row r="23" spans="1:22" x14ac:dyDescent="0.4">
      <c r="A23" s="196" t="s">
        <v>111</v>
      </c>
      <c r="B23" s="278" t="e">
        <f t="shared" ref="B23:U23" si="18">B90/B57</f>
        <v>#DIV/0!</v>
      </c>
      <c r="C23" s="278" t="e">
        <f t="shared" si="18"/>
        <v>#DIV/0!</v>
      </c>
      <c r="D23" s="278">
        <f t="shared" si="18"/>
        <v>1.34E-2</v>
      </c>
      <c r="E23" s="278">
        <f t="shared" si="18"/>
        <v>9.5999999999999992E-3</v>
      </c>
      <c r="F23" s="278">
        <f t="shared" si="18"/>
        <v>8.6E-3</v>
      </c>
      <c r="G23" s="278">
        <f t="shared" si="18"/>
        <v>6.6E-3</v>
      </c>
      <c r="H23" s="278">
        <f t="shared" si="18"/>
        <v>5.6000000000000008E-3</v>
      </c>
      <c r="I23" s="278">
        <f t="shared" si="18"/>
        <v>4.5999999999999999E-3</v>
      </c>
      <c r="J23" s="278">
        <f t="shared" si="18"/>
        <v>4.7000000000000002E-3</v>
      </c>
      <c r="K23" s="278">
        <f t="shared" si="18"/>
        <v>5.8999999999999999E-3</v>
      </c>
      <c r="L23" s="278">
        <f t="shared" si="18"/>
        <v>7.0963501305336893E-3</v>
      </c>
      <c r="M23" s="278">
        <f t="shared" si="18"/>
        <v>7.971896003194031E-3</v>
      </c>
      <c r="N23" s="278">
        <f t="shared" si="18"/>
        <v>8.7096911347585241E-3</v>
      </c>
      <c r="O23" s="278">
        <f t="shared" si="18"/>
        <v>1.1404567009962681E-2</v>
      </c>
      <c r="P23" s="278">
        <f t="shared" si="18"/>
        <v>1.2636532951779217E-2</v>
      </c>
      <c r="Q23" s="278">
        <f t="shared" si="18"/>
        <v>1.4806434934727799E-2</v>
      </c>
      <c r="R23" s="278">
        <f t="shared" si="18"/>
        <v>1.850869832474027E-2</v>
      </c>
      <c r="S23" s="278">
        <f t="shared" si="18"/>
        <v>1.8353252858157941E-2</v>
      </c>
      <c r="T23" s="278">
        <f t="shared" si="18"/>
        <v>2.2366926585373498E-2</v>
      </c>
      <c r="U23" s="278">
        <f t="shared" si="18"/>
        <v>2.4363603858886043E-2</v>
      </c>
      <c r="V23" s="197"/>
    </row>
    <row r="24" spans="1:22" x14ac:dyDescent="0.4">
      <c r="A24" s="196" t="s">
        <v>346</v>
      </c>
      <c r="B24" s="278">
        <f t="shared" ref="B24:U24" si="19">B91/B58</f>
        <v>0.13450000000000001</v>
      </c>
      <c r="C24" s="278">
        <f t="shared" si="19"/>
        <v>0.1069</v>
      </c>
      <c r="D24" s="278">
        <f t="shared" si="19"/>
        <v>5.5000000000000005E-3</v>
      </c>
      <c r="E24" s="278">
        <f t="shared" si="19"/>
        <v>2.3599999999999999E-2</v>
      </c>
      <c r="F24" s="278">
        <f t="shared" si="19"/>
        <v>2.1299999999999999E-2</v>
      </c>
      <c r="G24" s="278">
        <f t="shared" si="19"/>
        <v>1.7600000000000001E-2</v>
      </c>
      <c r="H24" s="278">
        <f t="shared" si="19"/>
        <v>1.5700000000000002E-2</v>
      </c>
      <c r="I24" s="278">
        <f t="shared" si="19"/>
        <v>1.03E-2</v>
      </c>
      <c r="J24" s="278">
        <f t="shared" si="19"/>
        <v>9.9000000000000008E-3</v>
      </c>
      <c r="K24" s="278">
        <f t="shared" si="19"/>
        <v>1.15E-2</v>
      </c>
      <c r="L24" s="278">
        <f t="shared" si="19"/>
        <v>1.6299999999999999E-2</v>
      </c>
      <c r="M24" s="278">
        <f t="shared" si="19"/>
        <v>1.7899999999999999E-2</v>
      </c>
      <c r="N24" s="278">
        <f t="shared" si="19"/>
        <v>1.5800000000000002E-2</v>
      </c>
      <c r="O24" s="278">
        <f t="shared" si="19"/>
        <v>1.4200000000000001E-2</v>
      </c>
      <c r="P24" s="278">
        <f t="shared" si="19"/>
        <v>1.6299999999999999E-2</v>
      </c>
      <c r="Q24" s="278">
        <f t="shared" si="19"/>
        <v>2.2200000000000001E-2</v>
      </c>
      <c r="R24" s="278">
        <f t="shared" si="19"/>
        <v>2.7300000000000001E-2</v>
      </c>
      <c r="S24" s="278">
        <f t="shared" si="19"/>
        <v>3.6700000000000003E-2</v>
      </c>
      <c r="T24" s="278">
        <f t="shared" si="19"/>
        <v>6.6699999999999995E-2</v>
      </c>
      <c r="U24" s="278">
        <f t="shared" si="19"/>
        <v>6.6600000000000006E-2</v>
      </c>
      <c r="V24" s="197"/>
    </row>
    <row r="25" spans="1:22" x14ac:dyDescent="0.4">
      <c r="A25" s="196" t="s">
        <v>7</v>
      </c>
      <c r="B25" s="278">
        <f t="shared" ref="B25:U25" si="20">B92/B59</f>
        <v>7.3770889955473312E-4</v>
      </c>
      <c r="C25" s="278">
        <f t="shared" si="20"/>
        <v>5.924923533228288E-4</v>
      </c>
      <c r="D25" s="278">
        <f t="shared" si="20"/>
        <v>2.3064810882966267E-4</v>
      </c>
      <c r="E25" s="278">
        <f t="shared" si="20"/>
        <v>6.8146228321976099E-4</v>
      </c>
      <c r="F25" s="278">
        <f t="shared" si="20"/>
        <v>1.8410494939461231E-4</v>
      </c>
      <c r="G25" s="278">
        <f t="shared" si="20"/>
        <v>1.6153635877583713E-4</v>
      </c>
      <c r="H25" s="278">
        <f t="shared" si="20"/>
        <v>2.4026530119849421E-4</v>
      </c>
      <c r="I25" s="278">
        <f t="shared" si="20"/>
        <v>6.1578015466180671E-4</v>
      </c>
      <c r="J25" s="278">
        <f t="shared" si="20"/>
        <v>1.5155931804369251E-3</v>
      </c>
      <c r="K25" s="278">
        <f t="shared" si="20"/>
        <v>5.5201076857087218E-5</v>
      </c>
      <c r="L25" s="278">
        <f t="shared" si="20"/>
        <v>4.6294093547285755E-4</v>
      </c>
      <c r="M25" s="278">
        <f t="shared" si="20"/>
        <v>4.8528142166263016E-4</v>
      </c>
      <c r="N25" s="278">
        <f t="shared" si="20"/>
        <v>1.6885325367951051E-3</v>
      </c>
      <c r="O25" s="278">
        <f t="shared" si="20"/>
        <v>1.0472586559592647E-3</v>
      </c>
      <c r="P25" s="278">
        <f t="shared" si="20"/>
        <v>7.8781214737151033E-4</v>
      </c>
      <c r="Q25" s="278">
        <f t="shared" si="20"/>
        <v>1.08512169682513E-3</v>
      </c>
      <c r="R25" s="278">
        <f t="shared" si="20"/>
        <v>1.1152249658496873E-3</v>
      </c>
      <c r="S25" s="278">
        <f t="shared" si="20"/>
        <v>6.9011125490523503E-4</v>
      </c>
      <c r="T25" s="278">
        <f t="shared" si="20"/>
        <v>1.2275203138497912E-3</v>
      </c>
      <c r="U25" s="278">
        <f t="shared" si="20"/>
        <v>1.2946469568725499E-3</v>
      </c>
      <c r="V25" s="197"/>
    </row>
    <row r="26" spans="1:22" x14ac:dyDescent="0.4">
      <c r="A26" s="196" t="s">
        <v>347</v>
      </c>
      <c r="B26" s="278" t="e">
        <f t="shared" ref="B26:U26" si="21">B93/B60</f>
        <v>#DIV/0!</v>
      </c>
      <c r="C26" s="278" t="e">
        <f t="shared" si="21"/>
        <v>#DIV/0!</v>
      </c>
      <c r="D26" s="278">
        <f t="shared" si="21"/>
        <v>0</v>
      </c>
      <c r="E26" s="278">
        <f t="shared" si="21"/>
        <v>0</v>
      </c>
      <c r="F26" s="278">
        <f t="shared" si="21"/>
        <v>0</v>
      </c>
      <c r="G26" s="278">
        <f t="shared" si="21"/>
        <v>0</v>
      </c>
      <c r="H26" s="278">
        <f t="shared" si="21"/>
        <v>0</v>
      </c>
      <c r="I26" s="278">
        <f t="shared" si="21"/>
        <v>0</v>
      </c>
      <c r="J26" s="278">
        <f t="shared" si="21"/>
        <v>2.8275901772231733E-3</v>
      </c>
      <c r="K26" s="278">
        <f t="shared" si="21"/>
        <v>0</v>
      </c>
      <c r="L26" s="278">
        <f t="shared" si="21"/>
        <v>5.5168229553541016E-3</v>
      </c>
      <c r="M26" s="278">
        <f t="shared" si="21"/>
        <v>6.0624137395433467E-3</v>
      </c>
      <c r="N26" s="278">
        <f t="shared" si="21"/>
        <v>0</v>
      </c>
      <c r="O26" s="278">
        <f t="shared" si="21"/>
        <v>0</v>
      </c>
      <c r="P26" s="278">
        <f t="shared" si="21"/>
        <v>0</v>
      </c>
      <c r="Q26" s="278">
        <f t="shared" si="21"/>
        <v>0</v>
      </c>
      <c r="R26" s="278">
        <f t="shared" si="21"/>
        <v>0</v>
      </c>
      <c r="S26" s="278">
        <f t="shared" si="21"/>
        <v>0</v>
      </c>
      <c r="T26" s="278">
        <f t="shared" si="21"/>
        <v>0</v>
      </c>
      <c r="U26" s="278">
        <f t="shared" si="21"/>
        <v>0</v>
      </c>
      <c r="V26" s="197"/>
    </row>
    <row r="27" spans="1:22" x14ac:dyDescent="0.4">
      <c r="A27" s="196" t="s">
        <v>53</v>
      </c>
      <c r="B27" s="278" t="e">
        <f t="shared" ref="B27:U27" si="22">B94/B61</f>
        <v>#DIV/0!</v>
      </c>
      <c r="C27" s="278" t="e">
        <f t="shared" si="22"/>
        <v>#DIV/0!</v>
      </c>
      <c r="D27" s="278">
        <f t="shared" si="22"/>
        <v>3.2417130741204218E-2</v>
      </c>
      <c r="E27" s="278">
        <f t="shared" si="22"/>
        <v>1.916938045163091E-2</v>
      </c>
      <c r="F27" s="278">
        <f t="shared" si="22"/>
        <v>1.6200000000000003E-2</v>
      </c>
      <c r="G27" s="278">
        <f t="shared" si="22"/>
        <v>1.3600000000000001E-2</v>
      </c>
      <c r="H27" s="278">
        <f t="shared" si="22"/>
        <v>1.8977714180206794E-2</v>
      </c>
      <c r="I27" s="278">
        <f t="shared" si="22"/>
        <v>2.2568600758759206E-2</v>
      </c>
      <c r="J27" s="278">
        <f t="shared" si="22"/>
        <v>2.1536536202312499E-2</v>
      </c>
      <c r="K27" s="278">
        <f t="shared" si="22"/>
        <v>1.836558994306331E-2</v>
      </c>
      <c r="L27" s="278">
        <f t="shared" si="22"/>
        <v>1.5737877256317687E-2</v>
      </c>
      <c r="M27" s="278">
        <f t="shared" si="22"/>
        <v>6.7979752273869924E-3</v>
      </c>
      <c r="N27" s="278">
        <f t="shared" si="22"/>
        <v>6.991484558163767E-3</v>
      </c>
      <c r="O27" s="278">
        <f t="shared" si="22"/>
        <v>7.5708824148085817E-3</v>
      </c>
      <c r="P27" s="278">
        <f t="shared" si="22"/>
        <v>7.243106566499723E-3</v>
      </c>
      <c r="Q27" s="278">
        <f t="shared" si="22"/>
        <v>7.1685871145541749E-3</v>
      </c>
      <c r="R27" s="278">
        <f t="shared" si="22"/>
        <v>7.886966007597156E-3</v>
      </c>
      <c r="S27" s="278">
        <f t="shared" si="22"/>
        <v>4.1173487776686836E-3</v>
      </c>
      <c r="T27" s="278">
        <f t="shared" si="22"/>
        <v>3.5344811829431011E-3</v>
      </c>
      <c r="U27" s="278">
        <f t="shared" si="22"/>
        <v>5.6692910721335516E-3</v>
      </c>
      <c r="V27" s="197"/>
    </row>
    <row r="28" spans="1:22" x14ac:dyDescent="0.4">
      <c r="A28" s="196" t="s">
        <v>3</v>
      </c>
      <c r="B28" s="278">
        <f t="shared" ref="B28:U28" si="23">B95/B62</f>
        <v>3.1053800878222425E-2</v>
      </c>
      <c r="C28" s="278">
        <f t="shared" si="23"/>
        <v>2.656955364263193E-2</v>
      </c>
      <c r="D28" s="278">
        <f t="shared" si="23"/>
        <v>2.1257215142721945E-2</v>
      </c>
      <c r="E28" s="278">
        <f t="shared" si="23"/>
        <v>1.8756732977937014E-2</v>
      </c>
      <c r="F28" s="278">
        <f t="shared" si="23"/>
        <v>1.7114976004466362E-2</v>
      </c>
      <c r="G28" s="278">
        <f t="shared" si="23"/>
        <v>1.3699000735007351E-2</v>
      </c>
      <c r="H28" s="278">
        <f t="shared" si="23"/>
        <v>1.1001548386686365E-2</v>
      </c>
      <c r="I28" s="278">
        <f t="shared" si="23"/>
        <v>8.6408433848421604E-3</v>
      </c>
      <c r="J28" s="278">
        <f t="shared" si="23"/>
        <v>8.6943579236671339E-3</v>
      </c>
      <c r="K28" s="278">
        <f t="shared" si="23"/>
        <v>1.0310588973036836E-2</v>
      </c>
      <c r="L28" s="278">
        <f t="shared" si="23"/>
        <v>1.1462071722642325E-2</v>
      </c>
      <c r="M28" s="278">
        <f t="shared" si="23"/>
        <v>1.2224417994488318E-2</v>
      </c>
      <c r="N28" s="278">
        <f t="shared" si="23"/>
        <v>1.6264292766731955E-2</v>
      </c>
      <c r="O28" s="278">
        <f t="shared" si="23"/>
        <v>2.0169034346718951E-2</v>
      </c>
      <c r="P28" s="278">
        <f t="shared" si="23"/>
        <v>2.3940015401641292E-2</v>
      </c>
      <c r="Q28" s="278">
        <f t="shared" si="23"/>
        <v>2.6904902361214362E-2</v>
      </c>
      <c r="R28" s="278">
        <f t="shared" si="23"/>
        <v>3.3357297503114669E-2</v>
      </c>
      <c r="S28" s="278">
        <f t="shared" si="23"/>
        <v>3.6511627853762649E-2</v>
      </c>
      <c r="T28" s="278">
        <f t="shared" si="23"/>
        <v>4.2182804874733221E-2</v>
      </c>
      <c r="U28" s="278">
        <f t="shared" si="23"/>
        <v>4.5554164353553694E-2</v>
      </c>
      <c r="V28" s="197"/>
    </row>
    <row r="29" spans="1:22" x14ac:dyDescent="0.4">
      <c r="A29" s="196" t="s">
        <v>5</v>
      </c>
      <c r="B29" s="278" t="e">
        <f t="shared" ref="B29:U29" si="24">B96/B63</f>
        <v>#DIV/0!</v>
      </c>
      <c r="C29" s="278" t="e">
        <f t="shared" si="24"/>
        <v>#DIV/0!</v>
      </c>
      <c r="D29" s="278">
        <f t="shared" si="24"/>
        <v>2.3300000000000001E-2</v>
      </c>
      <c r="E29" s="278">
        <f t="shared" si="24"/>
        <v>7.6E-3</v>
      </c>
      <c r="F29" s="278">
        <f t="shared" si="24"/>
        <v>6.0000000000000001E-3</v>
      </c>
      <c r="G29" s="278">
        <f t="shared" si="24"/>
        <v>2E-3</v>
      </c>
      <c r="H29" s="278">
        <f t="shared" si="24"/>
        <v>4.0000000000000002E-4</v>
      </c>
      <c r="I29" s="278">
        <f t="shared" si="24"/>
        <v>2.9999999999999997E-4</v>
      </c>
      <c r="J29" s="278">
        <f t="shared" si="24"/>
        <v>2.9999999999999997E-4</v>
      </c>
      <c r="K29" s="278">
        <f t="shared" si="24"/>
        <v>2.9999999999999997E-4</v>
      </c>
      <c r="L29" s="278">
        <f t="shared" si="24"/>
        <v>4.716550531509079E-2</v>
      </c>
      <c r="M29" s="278">
        <f t="shared" si="24"/>
        <v>9.14093153610036E-3</v>
      </c>
      <c r="N29" s="278">
        <f t="shared" si="24"/>
        <v>3.3287913779830635E-3</v>
      </c>
      <c r="O29" s="278">
        <f t="shared" si="24"/>
        <v>4.8458514819929889E-3</v>
      </c>
      <c r="P29" s="278">
        <f t="shared" si="24"/>
        <v>6.5694400672339521E-3</v>
      </c>
      <c r="Q29" s="278">
        <f t="shared" si="24"/>
        <v>6.7465964886177648E-3</v>
      </c>
      <c r="R29" s="278">
        <f t="shared" si="24"/>
        <v>1.3002302447747848E-2</v>
      </c>
      <c r="S29" s="278">
        <f t="shared" si="24"/>
        <v>1.3134454180357795E-2</v>
      </c>
      <c r="T29" s="278">
        <f t="shared" si="24"/>
        <v>1.3822965435460494E-2</v>
      </c>
      <c r="U29" s="278">
        <f t="shared" si="24"/>
        <v>1.3202427797466292E-2</v>
      </c>
      <c r="V29" s="197"/>
    </row>
    <row r="30" spans="1:22" x14ac:dyDescent="0.4">
      <c r="A30" s="196" t="s">
        <v>48</v>
      </c>
      <c r="B30" s="278">
        <f t="shared" ref="B30:U30" si="25">B97/B64</f>
        <v>7.9373877569119573E-3</v>
      </c>
      <c r="C30" s="278">
        <f t="shared" si="25"/>
        <v>7.5916175008987289E-3</v>
      </c>
      <c r="D30" s="278">
        <f t="shared" si="25"/>
        <v>1.3028409885140447E-2</v>
      </c>
      <c r="E30" s="278">
        <f t="shared" si="25"/>
        <v>7.9930860814549712E-3</v>
      </c>
      <c r="F30" s="278">
        <f t="shared" si="25"/>
        <v>6.4207718573740403E-3</v>
      </c>
      <c r="G30" s="278">
        <f t="shared" si="25"/>
        <v>5.2630369986537391E-3</v>
      </c>
      <c r="H30" s="278">
        <f t="shared" si="25"/>
        <v>6.0421292758053684E-3</v>
      </c>
      <c r="I30" s="278">
        <f t="shared" si="25"/>
        <v>5.7235589329141887E-3</v>
      </c>
      <c r="J30" s="278">
        <f t="shared" si="25"/>
        <v>5.5632118144920669E-3</v>
      </c>
      <c r="K30" s="278">
        <f t="shared" si="25"/>
        <v>6.2258738350441404E-3</v>
      </c>
      <c r="L30" s="278">
        <f t="shared" si="25"/>
        <v>4.4537191359038898E-3</v>
      </c>
      <c r="M30" s="278">
        <f t="shared" si="25"/>
        <v>4.156834872357117E-3</v>
      </c>
      <c r="N30" s="278">
        <f t="shared" si="25"/>
        <v>1.9508981533832282E-3</v>
      </c>
      <c r="O30" s="278">
        <f t="shared" si="25"/>
        <v>1.3073453318335209E-3</v>
      </c>
      <c r="P30" s="278">
        <f t="shared" si="25"/>
        <v>1.7583985647514283E-3</v>
      </c>
      <c r="Q30" s="278">
        <f t="shared" si="25"/>
        <v>1.4411358238681346E-3</v>
      </c>
      <c r="R30" s="278">
        <f t="shared" si="25"/>
        <v>1.5179253851775811E-3</v>
      </c>
      <c r="S30" s="278">
        <f t="shared" si="25"/>
        <v>2.0281348113402645E-3</v>
      </c>
      <c r="T30" s="278">
        <f t="shared" si="25"/>
        <v>2.3343063635345878E-3</v>
      </c>
      <c r="U30" s="278">
        <f t="shared" si="25"/>
        <v>2.8747656985003678E-3</v>
      </c>
      <c r="V30" s="197"/>
    </row>
    <row r="31" spans="1:22" x14ac:dyDescent="0.4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 x14ac:dyDescent="0.4">
      <c r="A32" s="196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</row>
    <row r="35" spans="1:21" x14ac:dyDescent="0.4">
      <c r="A35" t="s">
        <v>349</v>
      </c>
      <c r="B35" t="s">
        <v>350</v>
      </c>
    </row>
    <row r="36" spans="1:21" x14ac:dyDescent="0.4">
      <c r="A36" t="s">
        <v>380</v>
      </c>
    </row>
    <row r="37" spans="1:21" x14ac:dyDescent="0.4">
      <c r="A37" t="s">
        <v>351</v>
      </c>
      <c r="B37" t="s">
        <v>340</v>
      </c>
    </row>
    <row r="38" spans="1:21" x14ac:dyDescent="0.4">
      <c r="A38" t="s">
        <v>341</v>
      </c>
      <c r="B38" s="195">
        <v>39447</v>
      </c>
      <c r="C38" s="195">
        <v>39629</v>
      </c>
      <c r="D38" s="195">
        <v>39813</v>
      </c>
      <c r="E38" s="195">
        <v>39994</v>
      </c>
      <c r="F38" s="195">
        <v>40178</v>
      </c>
      <c r="G38" s="195">
        <v>40359</v>
      </c>
      <c r="H38" s="195">
        <v>40543</v>
      </c>
      <c r="I38" s="195">
        <v>40724</v>
      </c>
      <c r="J38" s="195">
        <v>40908</v>
      </c>
      <c r="K38" s="195">
        <v>41090</v>
      </c>
      <c r="L38" s="195">
        <v>41274</v>
      </c>
      <c r="M38" s="195">
        <v>41455</v>
      </c>
      <c r="N38" s="195">
        <v>41639</v>
      </c>
      <c r="O38" s="195">
        <v>41820</v>
      </c>
      <c r="P38" s="195">
        <v>42004</v>
      </c>
      <c r="Q38" s="195">
        <v>42185</v>
      </c>
      <c r="R38" s="195">
        <v>42369</v>
      </c>
      <c r="S38" s="195">
        <v>42551</v>
      </c>
      <c r="T38" s="195">
        <v>42735</v>
      </c>
      <c r="U38" s="195">
        <v>42916</v>
      </c>
    </row>
    <row r="39" spans="1:21" x14ac:dyDescent="0.4">
      <c r="A39" s="196" t="s">
        <v>33</v>
      </c>
      <c r="B39" s="197">
        <v>19958</v>
      </c>
      <c r="C39" s="197">
        <v>22365.07</v>
      </c>
      <c r="D39" s="197">
        <v>42067.542000000001</v>
      </c>
      <c r="E39" s="197">
        <v>55918.913</v>
      </c>
      <c r="F39" s="197">
        <v>59244.82</v>
      </c>
      <c r="G39" s="197">
        <v>71434.383999999991</v>
      </c>
      <c r="H39" s="197">
        <v>82312.751000000004</v>
      </c>
      <c r="I39" s="197">
        <v>94140.868000000002</v>
      </c>
      <c r="J39" s="197">
        <v>130531.44200000001</v>
      </c>
      <c r="K39" s="197">
        <v>169627.247</v>
      </c>
      <c r="L39" s="197">
        <v>272045</v>
      </c>
      <c r="M39" s="197">
        <v>197989</v>
      </c>
      <c r="N39" s="197">
        <v>301690</v>
      </c>
      <c r="O39" s="197">
        <v>331593</v>
      </c>
      <c r="P39" s="197">
        <v>350825</v>
      </c>
      <c r="Q39" s="197">
        <v>378220</v>
      </c>
      <c r="R39" s="197">
        <v>397956</v>
      </c>
      <c r="S39" s="197">
        <v>399625</v>
      </c>
      <c r="T39" s="197">
        <v>406843</v>
      </c>
      <c r="U39" s="197">
        <v>419171</v>
      </c>
    </row>
    <row r="40" spans="1:21" x14ac:dyDescent="0.4">
      <c r="A40" s="196" t="s">
        <v>400</v>
      </c>
      <c r="B40" s="197">
        <v>1359723</v>
      </c>
      <c r="C40" s="197">
        <v>1504487.5359999998</v>
      </c>
      <c r="D40" s="197">
        <v>2847862.4649999999</v>
      </c>
      <c r="E40" s="197">
        <v>3730395.5060000001</v>
      </c>
      <c r="F40" s="197">
        <v>3998426.6239999998</v>
      </c>
      <c r="G40" s="197">
        <v>4503631.1239999998</v>
      </c>
      <c r="H40" s="197">
        <v>4831942.4359999998</v>
      </c>
      <c r="I40" s="197">
        <v>5237139.4709999999</v>
      </c>
      <c r="J40" s="197">
        <v>6334745.8609999996</v>
      </c>
      <c r="K40" s="197">
        <v>6828645.4000000004</v>
      </c>
      <c r="L40" s="197">
        <v>9141385</v>
      </c>
      <c r="M40" s="197">
        <v>8366724</v>
      </c>
      <c r="N40" s="197">
        <v>10345360</v>
      </c>
      <c r="O40" s="197">
        <v>11190707</v>
      </c>
      <c r="P40" s="197">
        <v>11837620</v>
      </c>
      <c r="Q40" s="197">
        <v>12713884</v>
      </c>
      <c r="R40" s="197">
        <v>13394363</v>
      </c>
      <c r="S40" s="197">
        <v>14623436</v>
      </c>
      <c r="T40" s="197">
        <v>15683240</v>
      </c>
      <c r="U40" s="197">
        <v>16972930</v>
      </c>
    </row>
    <row r="41" spans="1:21" x14ac:dyDescent="0.4">
      <c r="A41" s="196" t="s">
        <v>4</v>
      </c>
      <c r="B41" s="197">
        <v>74181</v>
      </c>
      <c r="C41" s="197">
        <v>80266</v>
      </c>
      <c r="D41" s="197">
        <v>191238.465</v>
      </c>
      <c r="E41" s="197">
        <v>215183.33499999999</v>
      </c>
      <c r="F41" s="197">
        <v>225922.495</v>
      </c>
      <c r="G41" s="197">
        <v>218376.40400000001</v>
      </c>
      <c r="H41" s="197">
        <v>219120.323</v>
      </c>
      <c r="I41" s="197">
        <v>224989.87900000002</v>
      </c>
      <c r="J41" s="197">
        <v>260632.29800000001</v>
      </c>
      <c r="K41" s="197">
        <v>258252.26</v>
      </c>
      <c r="L41" s="197">
        <v>266775</v>
      </c>
      <c r="M41" s="197">
        <v>246682</v>
      </c>
      <c r="N41" s="197">
        <v>241137</v>
      </c>
      <c r="O41" s="197">
        <v>287978</v>
      </c>
      <c r="P41" s="197">
        <v>293263</v>
      </c>
      <c r="Q41" s="197">
        <v>310186</v>
      </c>
      <c r="R41" s="197">
        <v>324571</v>
      </c>
      <c r="S41" s="197">
        <v>339405</v>
      </c>
      <c r="T41" s="197">
        <v>368929</v>
      </c>
      <c r="U41" s="197">
        <v>415986</v>
      </c>
    </row>
    <row r="42" spans="1:21" x14ac:dyDescent="0.4">
      <c r="A42" s="196" t="s">
        <v>8</v>
      </c>
      <c r="B42" s="197">
        <v>114593</v>
      </c>
      <c r="C42" s="197">
        <v>129791.837</v>
      </c>
      <c r="D42" s="197">
        <v>228258.323</v>
      </c>
      <c r="E42" s="197">
        <v>258252.04800000001</v>
      </c>
      <c r="F42" s="197">
        <v>306864.88300000003</v>
      </c>
      <c r="G42" s="197">
        <v>377284.33799999999</v>
      </c>
      <c r="H42" s="197">
        <v>409272.717</v>
      </c>
      <c r="I42" s="197">
        <v>454677.86800000002</v>
      </c>
      <c r="J42" s="197">
        <v>562209.69500000007</v>
      </c>
      <c r="K42" s="197">
        <v>575236.17299999995</v>
      </c>
      <c r="L42" s="197">
        <v>747545</v>
      </c>
      <c r="M42" s="197">
        <v>631916</v>
      </c>
      <c r="N42" s="197">
        <v>881904</v>
      </c>
      <c r="O42" s="197">
        <v>1030147</v>
      </c>
      <c r="P42" s="197">
        <v>1212401</v>
      </c>
      <c r="Q42" s="197">
        <v>1346477</v>
      </c>
      <c r="R42" s="197">
        <v>1426063</v>
      </c>
      <c r="S42" s="197">
        <v>1465159</v>
      </c>
      <c r="T42" s="197">
        <v>1430024</v>
      </c>
      <c r="U42" s="197">
        <v>1540856</v>
      </c>
    </row>
    <row r="43" spans="1:21" x14ac:dyDescent="0.4">
      <c r="A43" s="196" t="s">
        <v>65</v>
      </c>
      <c r="B43" s="197">
        <v>175026</v>
      </c>
      <c r="C43" s="197">
        <v>190034</v>
      </c>
      <c r="D43" s="197">
        <v>456099.99900000001</v>
      </c>
      <c r="E43" s="197">
        <v>538599.21200000006</v>
      </c>
      <c r="F43" s="197">
        <v>708638.59600000002</v>
      </c>
      <c r="G43" s="197">
        <v>835741.11400000006</v>
      </c>
      <c r="H43" s="197">
        <v>938863.55700000003</v>
      </c>
      <c r="I43" s="197">
        <v>1027323.019</v>
      </c>
      <c r="J43" s="197">
        <v>1093153.8969999999</v>
      </c>
      <c r="K43" s="197">
        <v>1156001.851</v>
      </c>
      <c r="L43" s="197">
        <v>2122615</v>
      </c>
      <c r="M43" s="197">
        <v>1794289</v>
      </c>
      <c r="N43" s="197">
        <v>2870482</v>
      </c>
      <c r="O43" s="197">
        <v>3058822</v>
      </c>
      <c r="P43" s="197">
        <v>3320120</v>
      </c>
      <c r="Q43" s="197">
        <v>3650229</v>
      </c>
      <c r="R43" s="197">
        <v>4020101</v>
      </c>
      <c r="S43" s="197">
        <v>4545828</v>
      </c>
      <c r="T43" s="197">
        <v>5366328</v>
      </c>
      <c r="U43" s="197">
        <v>6122845</v>
      </c>
    </row>
    <row r="44" spans="1:21" x14ac:dyDescent="0.4">
      <c r="A44" s="196" t="s">
        <v>67</v>
      </c>
      <c r="B44" s="197">
        <v>8131</v>
      </c>
      <c r="C44" s="197">
        <v>10291</v>
      </c>
      <c r="D44" s="197">
        <v>29904.92</v>
      </c>
      <c r="E44" s="197">
        <v>64706.983999999997</v>
      </c>
      <c r="F44" s="197">
        <v>72462.562000000005</v>
      </c>
      <c r="G44" s="197">
        <v>81434.47</v>
      </c>
      <c r="H44" s="197">
        <v>80580.035999999993</v>
      </c>
      <c r="I44" s="197">
        <v>64710.588000000003</v>
      </c>
      <c r="J44" s="197">
        <v>45468.487999999998</v>
      </c>
      <c r="K44" s="197">
        <v>38565.535000000003</v>
      </c>
      <c r="L44" s="197">
        <v>68933</v>
      </c>
      <c r="M44" s="197">
        <v>38387</v>
      </c>
      <c r="N44" s="197">
        <v>74303</v>
      </c>
      <c r="O44" s="197">
        <v>73333</v>
      </c>
      <c r="P44" s="197">
        <v>79006</v>
      </c>
      <c r="Q44" s="197">
        <v>69763</v>
      </c>
      <c r="R44" s="197">
        <v>80781</v>
      </c>
      <c r="S44" s="197">
        <v>73465</v>
      </c>
      <c r="T44" s="197">
        <v>64076</v>
      </c>
      <c r="U44" s="197">
        <v>55515</v>
      </c>
    </row>
    <row r="45" spans="1:21" x14ac:dyDescent="0.4">
      <c r="A45" s="196" t="s">
        <v>401</v>
      </c>
      <c r="B45" s="197">
        <v>445865</v>
      </c>
      <c r="C45" s="197">
        <v>497614</v>
      </c>
      <c r="D45" s="197">
        <v>518440</v>
      </c>
      <c r="E45" s="197">
        <v>621864</v>
      </c>
      <c r="F45" s="197">
        <v>701396</v>
      </c>
      <c r="G45" s="197">
        <v>813021</v>
      </c>
      <c r="H45" s="197">
        <v>870515</v>
      </c>
      <c r="I45" s="197">
        <v>953383</v>
      </c>
      <c r="J45" s="197">
        <v>994041</v>
      </c>
      <c r="K45" s="197">
        <v>1091963</v>
      </c>
      <c r="L45" s="197">
        <v>1152837</v>
      </c>
      <c r="M45" s="197">
        <v>1278770</v>
      </c>
      <c r="N45" s="197">
        <v>1325810</v>
      </c>
      <c r="O45" s="197">
        <v>1480693</v>
      </c>
      <c r="P45" s="197">
        <v>1467585</v>
      </c>
      <c r="Q45" s="197">
        <v>1465069</v>
      </c>
      <c r="R45" s="197">
        <v>1507770</v>
      </c>
      <c r="S45" s="197">
        <v>1490792</v>
      </c>
      <c r="T45" s="197">
        <v>1566570</v>
      </c>
      <c r="U45" s="197">
        <v>1684099</v>
      </c>
    </row>
    <row r="46" spans="1:21" x14ac:dyDescent="0.4">
      <c r="A46" s="196" t="s">
        <v>1</v>
      </c>
      <c r="B46" s="197">
        <v>72720</v>
      </c>
      <c r="C46" s="197">
        <v>76382.203999999998</v>
      </c>
      <c r="D46" s="197">
        <v>110188.91</v>
      </c>
      <c r="E46" s="197">
        <v>144773.989</v>
      </c>
      <c r="F46" s="197">
        <v>144428.122</v>
      </c>
      <c r="G46" s="197">
        <v>172804.375</v>
      </c>
      <c r="H46" s="197">
        <v>185017.52799999999</v>
      </c>
      <c r="I46" s="197">
        <v>210601.34100000001</v>
      </c>
      <c r="J46" s="197">
        <v>260340.43400000001</v>
      </c>
      <c r="K46" s="197">
        <v>293185.03899999999</v>
      </c>
      <c r="L46" s="197">
        <v>370434</v>
      </c>
      <c r="M46" s="197">
        <v>372382</v>
      </c>
      <c r="N46" s="197">
        <v>459308</v>
      </c>
      <c r="O46" s="197">
        <v>511530</v>
      </c>
      <c r="P46" s="197">
        <v>538178</v>
      </c>
      <c r="Q46" s="197">
        <v>567174</v>
      </c>
      <c r="R46" s="197">
        <v>556915</v>
      </c>
      <c r="S46" s="197">
        <v>579737</v>
      </c>
      <c r="T46" s="197">
        <v>575676</v>
      </c>
      <c r="U46" s="197">
        <v>590660</v>
      </c>
    </row>
    <row r="47" spans="1:21" x14ac:dyDescent="0.4">
      <c r="A47" s="196" t="s">
        <v>0</v>
      </c>
      <c r="B47" s="197">
        <v>116254</v>
      </c>
      <c r="C47" s="197">
        <v>129077.67</v>
      </c>
      <c r="D47" s="197">
        <v>249312.44899999999</v>
      </c>
      <c r="E47" s="197">
        <v>318416.27</v>
      </c>
      <c r="F47" s="197">
        <v>347826.37699999998</v>
      </c>
      <c r="G47" s="197">
        <v>383504.14899999998</v>
      </c>
      <c r="H47" s="197">
        <v>417191.00300000003</v>
      </c>
      <c r="I47" s="197">
        <v>426859.5</v>
      </c>
      <c r="J47" s="197">
        <v>509401.79399999999</v>
      </c>
      <c r="K47" s="197">
        <v>523974.82699999999</v>
      </c>
      <c r="L47" s="197">
        <v>594562</v>
      </c>
      <c r="M47" s="197">
        <v>528922</v>
      </c>
      <c r="N47" s="197">
        <v>562953</v>
      </c>
      <c r="O47" s="197">
        <v>592239</v>
      </c>
      <c r="P47" s="197">
        <v>594619</v>
      </c>
      <c r="Q47" s="197">
        <v>620533</v>
      </c>
      <c r="R47" s="197">
        <v>643887</v>
      </c>
      <c r="S47" s="197">
        <v>702128</v>
      </c>
      <c r="T47" s="197">
        <v>758378</v>
      </c>
      <c r="U47" s="197">
        <v>784589</v>
      </c>
    </row>
    <row r="48" spans="1:21" x14ac:dyDescent="0.4">
      <c r="A48" s="196" t="s">
        <v>55</v>
      </c>
      <c r="B48" s="197"/>
      <c r="C48" s="197"/>
      <c r="D48" s="197">
        <v>13056.017</v>
      </c>
      <c r="E48" s="197">
        <v>19174.538</v>
      </c>
      <c r="F48" s="197">
        <v>18162.146000000001</v>
      </c>
      <c r="G48" s="197">
        <v>20096.694</v>
      </c>
      <c r="H48" s="197">
        <v>20071.14</v>
      </c>
      <c r="I48" s="197">
        <v>21110.665000000001</v>
      </c>
      <c r="J48" s="197">
        <v>19522.173999999999</v>
      </c>
      <c r="K48" s="197">
        <v>19235.196</v>
      </c>
      <c r="L48" s="197">
        <v>16797</v>
      </c>
      <c r="M48" s="197">
        <v>17583</v>
      </c>
      <c r="N48" s="197">
        <v>10855</v>
      </c>
      <c r="O48" s="197">
        <v>12572</v>
      </c>
      <c r="P48" s="197">
        <v>13183</v>
      </c>
      <c r="Q48" s="197">
        <v>14711</v>
      </c>
      <c r="R48" s="197">
        <v>13992</v>
      </c>
      <c r="S48" s="197">
        <v>12751</v>
      </c>
      <c r="T48" s="197">
        <v>12168</v>
      </c>
      <c r="U48" s="197">
        <v>11782</v>
      </c>
    </row>
    <row r="49" spans="1:21" x14ac:dyDescent="0.4">
      <c r="A49" s="196" t="s">
        <v>41</v>
      </c>
      <c r="B49" s="197">
        <v>34061</v>
      </c>
      <c r="C49" s="197">
        <v>39344</v>
      </c>
      <c r="D49" s="197">
        <v>43959.557000000001</v>
      </c>
      <c r="E49" s="197">
        <v>55342.697999999997</v>
      </c>
      <c r="F49" s="197">
        <v>80499.994000000006</v>
      </c>
      <c r="G49" s="197">
        <v>91546.251000000004</v>
      </c>
      <c r="H49" s="197">
        <v>90223</v>
      </c>
      <c r="I49" s="197">
        <v>107303</v>
      </c>
      <c r="J49" s="197">
        <v>112742</v>
      </c>
      <c r="K49" s="197">
        <v>116286</v>
      </c>
      <c r="L49" s="197">
        <v>20481</v>
      </c>
      <c r="M49" s="197">
        <v>1243</v>
      </c>
      <c r="N49" s="197">
        <v>31738</v>
      </c>
      <c r="O49" s="197">
        <v>38177</v>
      </c>
      <c r="P49" s="197">
        <v>37452</v>
      </c>
      <c r="Q49" s="197">
        <v>60130</v>
      </c>
      <c r="R49" s="197">
        <v>70008</v>
      </c>
      <c r="S49" s="197">
        <v>129842</v>
      </c>
      <c r="T49" s="197">
        <v>183575</v>
      </c>
      <c r="U49" s="197">
        <v>179073</v>
      </c>
    </row>
    <row r="50" spans="1:21" x14ac:dyDescent="0.4">
      <c r="A50" s="196" t="s">
        <v>56</v>
      </c>
      <c r="B50" s="197"/>
      <c r="C50" s="197"/>
      <c r="D50" s="197">
        <v>47781.458999999995</v>
      </c>
      <c r="E50" s="197">
        <v>77525.824000000008</v>
      </c>
      <c r="F50" s="197">
        <v>66501.342999999993</v>
      </c>
      <c r="G50" s="197">
        <v>93203.343999999997</v>
      </c>
      <c r="H50" s="197">
        <v>74386.633000000002</v>
      </c>
      <c r="I50" s="197">
        <v>77382.914000000004</v>
      </c>
      <c r="J50" s="197">
        <v>83599.873000000007</v>
      </c>
      <c r="K50" s="197">
        <v>82498.066000000006</v>
      </c>
      <c r="L50" s="197">
        <v>92940</v>
      </c>
      <c r="M50" s="197">
        <v>104407</v>
      </c>
      <c r="N50" s="197">
        <v>11276</v>
      </c>
      <c r="O50" s="197">
        <v>12577</v>
      </c>
      <c r="P50" s="197">
        <v>11296</v>
      </c>
      <c r="Q50" s="197">
        <v>13217</v>
      </c>
      <c r="R50" s="197">
        <v>13298</v>
      </c>
      <c r="S50" s="197">
        <v>11834</v>
      </c>
      <c r="T50" s="197">
        <v>11848</v>
      </c>
      <c r="U50" s="197">
        <v>14686</v>
      </c>
    </row>
    <row r="51" spans="1:21" x14ac:dyDescent="0.4">
      <c r="A51" s="196" t="s">
        <v>34</v>
      </c>
      <c r="B51" s="197">
        <v>29969</v>
      </c>
      <c r="C51" s="197">
        <v>29667</v>
      </c>
      <c r="D51" s="197">
        <v>38927.462999999996</v>
      </c>
      <c r="E51" s="197">
        <v>51139.306000000011</v>
      </c>
      <c r="F51" s="197">
        <v>58923.29800000001</v>
      </c>
      <c r="G51" s="197">
        <v>59179.779000000002</v>
      </c>
      <c r="H51" s="197">
        <v>56202.358</v>
      </c>
      <c r="I51" s="197">
        <v>55835.404000000002</v>
      </c>
      <c r="J51" s="197">
        <v>69661.906999999992</v>
      </c>
      <c r="K51" s="197">
        <v>69285.075000000012</v>
      </c>
      <c r="L51" s="197">
        <v>75380</v>
      </c>
      <c r="M51" s="197">
        <v>78113</v>
      </c>
      <c r="N51" s="197">
        <v>84846</v>
      </c>
      <c r="O51" s="197">
        <v>92704</v>
      </c>
      <c r="P51" s="197">
        <v>99454</v>
      </c>
      <c r="Q51" s="197">
        <v>113695</v>
      </c>
      <c r="R51" s="197">
        <v>123468</v>
      </c>
      <c r="S51" s="197">
        <v>183896</v>
      </c>
      <c r="T51" s="197">
        <v>222555</v>
      </c>
      <c r="U51" s="197">
        <v>231995</v>
      </c>
    </row>
    <row r="52" spans="1:21" x14ac:dyDescent="0.4">
      <c r="A52" s="196" t="s">
        <v>345</v>
      </c>
      <c r="B52" s="197">
        <v>7833</v>
      </c>
      <c r="C52" s="197">
        <v>9127.5969999999998</v>
      </c>
      <c r="D52" s="197">
        <v>11786.383</v>
      </c>
      <c r="E52" s="197">
        <v>11094.888000000001</v>
      </c>
      <c r="F52" s="197">
        <v>8000.99</v>
      </c>
      <c r="G52" s="197">
        <v>9236.4689999999991</v>
      </c>
      <c r="H52" s="197">
        <v>12574.11</v>
      </c>
      <c r="I52" s="197">
        <v>11987.457</v>
      </c>
      <c r="J52" s="197">
        <v>14643.938</v>
      </c>
      <c r="K52" s="197">
        <v>15489.687</v>
      </c>
      <c r="L52" s="197">
        <v>13472</v>
      </c>
      <c r="M52" s="197">
        <v>9686</v>
      </c>
      <c r="N52" s="197">
        <v>9371</v>
      </c>
      <c r="O52" s="197">
        <v>8186</v>
      </c>
      <c r="P52" s="197">
        <v>8874</v>
      </c>
      <c r="Q52" s="197">
        <v>13895</v>
      </c>
      <c r="R52" s="197">
        <v>16472</v>
      </c>
      <c r="S52" s="197">
        <v>25440</v>
      </c>
      <c r="T52" s="197">
        <v>36671</v>
      </c>
      <c r="U52" s="197">
        <v>34732</v>
      </c>
    </row>
    <row r="53" spans="1:21" x14ac:dyDescent="0.4">
      <c r="A53" s="196" t="s">
        <v>6</v>
      </c>
      <c r="B53" s="197">
        <v>507</v>
      </c>
      <c r="C53" s="197">
        <v>637.29300000000001</v>
      </c>
      <c r="D53" s="197">
        <v>4279.42</v>
      </c>
      <c r="E53" s="197">
        <v>6065.7889999999998</v>
      </c>
      <c r="F53" s="197">
        <v>5442.8519999999999</v>
      </c>
      <c r="G53" s="197">
        <v>6581.2629999999999</v>
      </c>
      <c r="H53" s="197">
        <v>9000.1270000000004</v>
      </c>
      <c r="I53" s="197">
        <v>10710.736000000001</v>
      </c>
      <c r="J53" s="197">
        <v>12987.395</v>
      </c>
      <c r="K53" s="197">
        <v>15155.333000000001</v>
      </c>
      <c r="L53" s="197">
        <v>23773</v>
      </c>
      <c r="M53" s="197">
        <v>18321</v>
      </c>
      <c r="N53" s="197">
        <v>34567</v>
      </c>
      <c r="O53" s="197">
        <v>38048</v>
      </c>
      <c r="P53" s="197">
        <v>43800</v>
      </c>
      <c r="Q53" s="197">
        <v>66520</v>
      </c>
      <c r="R53" s="197">
        <v>52921</v>
      </c>
      <c r="S53" s="197">
        <v>57953</v>
      </c>
      <c r="T53" s="197">
        <v>60626</v>
      </c>
      <c r="U53" s="197">
        <v>66183</v>
      </c>
    </row>
    <row r="54" spans="1:21" x14ac:dyDescent="0.4">
      <c r="A54" s="196" t="s">
        <v>2</v>
      </c>
      <c r="B54" s="197">
        <v>118066</v>
      </c>
      <c r="C54" s="197">
        <v>138341</v>
      </c>
      <c r="D54" s="197">
        <v>203991.764</v>
      </c>
      <c r="E54" s="197">
        <v>271447.13</v>
      </c>
      <c r="F54" s="197">
        <v>296738.21799999999</v>
      </c>
      <c r="G54" s="197">
        <v>376026.87199999997</v>
      </c>
      <c r="H54" s="197">
        <v>415878.34100000001</v>
      </c>
      <c r="I54" s="197">
        <v>493740.28599999996</v>
      </c>
      <c r="J54" s="197">
        <v>691968.92299999995</v>
      </c>
      <c r="K54" s="197">
        <v>788794.70499999996</v>
      </c>
      <c r="L54" s="197">
        <v>1088438</v>
      </c>
      <c r="M54" s="197">
        <v>1157310</v>
      </c>
      <c r="N54" s="197">
        <v>1358999</v>
      </c>
      <c r="O54" s="197">
        <v>1487056</v>
      </c>
      <c r="P54" s="197">
        <v>1447306</v>
      </c>
      <c r="Q54" s="197">
        <v>1391877</v>
      </c>
      <c r="R54" s="197">
        <v>1321937</v>
      </c>
      <c r="S54" s="197">
        <v>1302264</v>
      </c>
      <c r="T54" s="197">
        <v>1300768</v>
      </c>
      <c r="U54" s="197">
        <v>1315907</v>
      </c>
    </row>
    <row r="55" spans="1:21" x14ac:dyDescent="0.4">
      <c r="A55" s="196" t="s">
        <v>68</v>
      </c>
      <c r="B55" s="197">
        <v>52276</v>
      </c>
      <c r="C55" s="197">
        <v>55012</v>
      </c>
      <c r="D55" s="197">
        <v>153295.60700000002</v>
      </c>
      <c r="E55" s="197">
        <v>260234.302</v>
      </c>
      <c r="F55" s="197">
        <v>129250.552</v>
      </c>
      <c r="G55" s="197">
        <v>82455.858999999997</v>
      </c>
      <c r="H55" s="197">
        <v>74676</v>
      </c>
      <c r="I55" s="197">
        <v>77981</v>
      </c>
      <c r="J55" s="197">
        <v>94491</v>
      </c>
      <c r="K55" s="197">
        <v>112767</v>
      </c>
      <c r="L55" s="197">
        <v>81884</v>
      </c>
      <c r="M55" s="197">
        <v>81814</v>
      </c>
      <c r="N55" s="197">
        <v>85640</v>
      </c>
      <c r="O55" s="197">
        <v>106767</v>
      </c>
      <c r="P55" s="197">
        <v>102497</v>
      </c>
      <c r="Q55" s="197">
        <v>138311</v>
      </c>
      <c r="R55" s="197">
        <v>159690</v>
      </c>
      <c r="S55" s="197">
        <v>250702</v>
      </c>
      <c r="T55" s="197">
        <v>212446</v>
      </c>
      <c r="U55" s="197">
        <v>183108</v>
      </c>
    </row>
    <row r="56" spans="1:21" x14ac:dyDescent="0.4">
      <c r="A56" s="196" t="s">
        <v>35</v>
      </c>
      <c r="B56" s="197">
        <v>97004</v>
      </c>
      <c r="C56" s="197">
        <v>100832</v>
      </c>
      <c r="D56" s="197">
        <v>113457.026</v>
      </c>
      <c r="E56" s="197">
        <v>127783.82699999999</v>
      </c>
      <c r="F56" s="197">
        <v>160645.38099999999</v>
      </c>
      <c r="G56" s="197">
        <v>170932.524</v>
      </c>
      <c r="H56" s="197">
        <v>179017.63400000002</v>
      </c>
      <c r="I56" s="197">
        <v>187911.549</v>
      </c>
      <c r="J56" s="197">
        <v>264394.15299999999</v>
      </c>
      <c r="K56" s="197">
        <v>288864.14399999997</v>
      </c>
      <c r="L56" s="197">
        <v>279505</v>
      </c>
      <c r="M56" s="197">
        <v>249798</v>
      </c>
      <c r="N56" s="197">
        <v>315928</v>
      </c>
      <c r="O56" s="197">
        <v>386104</v>
      </c>
      <c r="P56" s="197">
        <v>435500</v>
      </c>
      <c r="Q56" s="197">
        <v>483357</v>
      </c>
      <c r="R56" s="197">
        <v>550821</v>
      </c>
      <c r="S56" s="197">
        <v>581123</v>
      </c>
      <c r="T56" s="197">
        <v>624992</v>
      </c>
      <c r="U56" s="197">
        <v>663888</v>
      </c>
    </row>
    <row r="57" spans="1:21" x14ac:dyDescent="0.4">
      <c r="A57" s="196" t="s">
        <v>111</v>
      </c>
      <c r="B57" s="197"/>
      <c r="C57" s="197"/>
      <c r="D57" s="197">
        <v>589743.52599999995</v>
      </c>
      <c r="E57" s="197">
        <v>808658.79299999995</v>
      </c>
      <c r="F57" s="197">
        <v>771106.97</v>
      </c>
      <c r="G57" s="197">
        <v>863346.41299999994</v>
      </c>
      <c r="H57" s="197">
        <v>906732.17500000005</v>
      </c>
      <c r="I57" s="197">
        <v>977346.92799999996</v>
      </c>
      <c r="J57" s="197">
        <v>1046136.632</v>
      </c>
      <c r="K57" s="197">
        <v>1104878.949</v>
      </c>
      <c r="L57" s="197">
        <v>1911767</v>
      </c>
      <c r="M57" s="197">
        <v>1991215</v>
      </c>
      <c r="N57" s="197">
        <v>2101240</v>
      </c>
      <c r="O57" s="197">
        <v>2230825</v>
      </c>
      <c r="P57" s="197">
        <v>2339904</v>
      </c>
      <c r="Q57" s="197">
        <v>2491183</v>
      </c>
      <c r="R57" s="197">
        <v>2513461</v>
      </c>
      <c r="S57" s="197">
        <v>2683809</v>
      </c>
      <c r="T57" s="197">
        <v>2807288</v>
      </c>
      <c r="U57" s="197">
        <v>2986976</v>
      </c>
    </row>
    <row r="58" spans="1:21" x14ac:dyDescent="0.4">
      <c r="A58" s="196" t="s">
        <v>346</v>
      </c>
      <c r="B58" s="197">
        <v>26282</v>
      </c>
      <c r="C58" s="197">
        <v>31936</v>
      </c>
      <c r="D58" s="197">
        <v>23618.771000000001</v>
      </c>
      <c r="E58" s="197">
        <v>26260.552</v>
      </c>
      <c r="F58" s="197">
        <v>36069.930999999997</v>
      </c>
      <c r="G58" s="197">
        <v>44630.021000000001</v>
      </c>
      <c r="H58" s="197">
        <v>55196</v>
      </c>
      <c r="I58" s="197">
        <v>72670</v>
      </c>
      <c r="J58" s="197">
        <v>106970</v>
      </c>
      <c r="K58" s="197">
        <v>122815</v>
      </c>
      <c r="L58" s="197">
        <v>138810</v>
      </c>
      <c r="M58" s="197">
        <v>127596</v>
      </c>
      <c r="N58" s="197">
        <v>125549</v>
      </c>
      <c r="O58" s="197">
        <v>142317</v>
      </c>
      <c r="P58" s="197">
        <v>151532</v>
      </c>
      <c r="Q58" s="197">
        <v>167599</v>
      </c>
      <c r="R58" s="197">
        <v>150909</v>
      </c>
      <c r="S58" s="197">
        <v>151120</v>
      </c>
      <c r="T58" s="197">
        <v>148598</v>
      </c>
      <c r="U58" s="197">
        <v>138592</v>
      </c>
    </row>
    <row r="59" spans="1:21" x14ac:dyDescent="0.4">
      <c r="A59" s="196" t="s">
        <v>7</v>
      </c>
      <c r="B59" s="197">
        <v>34586</v>
      </c>
      <c r="C59" s="197">
        <v>43156</v>
      </c>
      <c r="D59" s="197">
        <v>121397.05</v>
      </c>
      <c r="E59" s="197">
        <v>254205.88500000001</v>
      </c>
      <c r="F59" s="197">
        <v>293310.96299999999</v>
      </c>
      <c r="G59" s="197">
        <v>328099.50899999996</v>
      </c>
      <c r="H59" s="197">
        <v>316317.00300000003</v>
      </c>
      <c r="I59" s="197">
        <v>308551.67800000001</v>
      </c>
      <c r="J59" s="197">
        <v>320666.52600000001</v>
      </c>
      <c r="K59" s="197">
        <v>289849.41800000001</v>
      </c>
      <c r="L59" s="197">
        <v>292900</v>
      </c>
      <c r="M59" s="197">
        <v>261778</v>
      </c>
      <c r="N59" s="197">
        <v>290256</v>
      </c>
      <c r="O59" s="197">
        <v>315794</v>
      </c>
      <c r="P59" s="197">
        <v>395246</v>
      </c>
      <c r="Q59" s="197">
        <v>434317</v>
      </c>
      <c r="R59" s="197">
        <v>469249</v>
      </c>
      <c r="S59" s="197">
        <v>574896</v>
      </c>
      <c r="T59" s="197">
        <v>615836</v>
      </c>
      <c r="U59" s="197">
        <v>753534</v>
      </c>
    </row>
    <row r="60" spans="1:21" x14ac:dyDescent="0.4">
      <c r="A60" s="196" t="s">
        <v>347</v>
      </c>
      <c r="B60" s="197">
        <v>0</v>
      </c>
      <c r="C60" s="197">
        <v>0</v>
      </c>
      <c r="D60" s="197">
        <v>42217.821000000004</v>
      </c>
      <c r="E60" s="197">
        <v>68491.282999999996</v>
      </c>
      <c r="F60" s="197">
        <v>45285.527999999998</v>
      </c>
      <c r="G60" s="197">
        <v>20347.519</v>
      </c>
      <c r="H60" s="197">
        <v>18646.560000000001</v>
      </c>
      <c r="I60" s="197">
        <v>16517.577000000001</v>
      </c>
      <c r="J60" s="197">
        <v>17682.901999999998</v>
      </c>
      <c r="K60" s="197">
        <v>35663.834999999999</v>
      </c>
      <c r="L60" s="197">
        <v>243673</v>
      </c>
      <c r="M60" s="197">
        <v>315469</v>
      </c>
      <c r="N60" s="197">
        <v>25802</v>
      </c>
      <c r="O60" s="197">
        <v>29204</v>
      </c>
      <c r="P60" s="197">
        <v>33344</v>
      </c>
      <c r="Q60" s="197">
        <v>49465</v>
      </c>
      <c r="R60" s="197">
        <v>84861</v>
      </c>
      <c r="S60" s="197">
        <v>114575</v>
      </c>
      <c r="T60" s="197">
        <v>71019</v>
      </c>
      <c r="U60" s="197">
        <v>31789</v>
      </c>
    </row>
    <row r="61" spans="1:21" x14ac:dyDescent="0.4">
      <c r="A61" s="196" t="s">
        <v>53</v>
      </c>
      <c r="B61" s="197">
        <v>0</v>
      </c>
      <c r="C61" s="197">
        <v>0</v>
      </c>
      <c r="D61" s="197">
        <v>8962.9279999999999</v>
      </c>
      <c r="E61" s="197">
        <v>10551.315000000001</v>
      </c>
      <c r="F61" s="197">
        <v>2754.5970000000002</v>
      </c>
      <c r="G61" s="197">
        <v>3187.8290000000002</v>
      </c>
      <c r="H61" s="197">
        <v>10832</v>
      </c>
      <c r="I61" s="197">
        <v>13443</v>
      </c>
      <c r="J61" s="197">
        <v>16173</v>
      </c>
      <c r="K61" s="197">
        <v>17739</v>
      </c>
      <c r="L61" s="197">
        <v>20775</v>
      </c>
      <c r="M61" s="197">
        <v>21879</v>
      </c>
      <c r="N61" s="197">
        <v>34549</v>
      </c>
      <c r="O61" s="197">
        <v>38032</v>
      </c>
      <c r="P61" s="197">
        <v>43128</v>
      </c>
      <c r="Q61" s="197">
        <v>46083</v>
      </c>
      <c r="R61" s="197">
        <v>51335</v>
      </c>
      <c r="S61" s="197">
        <v>80461</v>
      </c>
      <c r="T61" s="197">
        <v>109422</v>
      </c>
      <c r="U61" s="197">
        <v>106386</v>
      </c>
    </row>
    <row r="62" spans="1:21" x14ac:dyDescent="0.4">
      <c r="A62" s="196" t="s">
        <v>3</v>
      </c>
      <c r="B62" s="197">
        <v>333173</v>
      </c>
      <c r="C62" s="197">
        <v>370938.315</v>
      </c>
      <c r="D62" s="197">
        <v>631978.85</v>
      </c>
      <c r="E62" s="197">
        <v>755750.46399999992</v>
      </c>
      <c r="F62" s="197">
        <v>774744.3870000001</v>
      </c>
      <c r="G62" s="197">
        <v>885965.29099999997</v>
      </c>
      <c r="H62" s="197">
        <v>968978.23600000003</v>
      </c>
      <c r="I62" s="197">
        <v>1097166.2919999999</v>
      </c>
      <c r="J62" s="197">
        <v>1406112.348</v>
      </c>
      <c r="K62" s="197">
        <v>1561969.6869999999</v>
      </c>
      <c r="L62" s="197">
        <v>1938551</v>
      </c>
      <c r="M62" s="197">
        <v>1831383</v>
      </c>
      <c r="N62" s="197">
        <v>2057037</v>
      </c>
      <c r="O62" s="197">
        <v>2091175</v>
      </c>
      <c r="P62" s="197">
        <v>2023161</v>
      </c>
      <c r="Q62" s="197">
        <v>2095786</v>
      </c>
      <c r="R62" s="197">
        <v>2056402</v>
      </c>
      <c r="S62" s="197">
        <v>2097713</v>
      </c>
      <c r="T62" s="197">
        <v>2059764</v>
      </c>
      <c r="U62" s="197">
        <v>2066119</v>
      </c>
    </row>
    <row r="63" spans="1:21" x14ac:dyDescent="0.4">
      <c r="A63" s="196" t="s">
        <v>5</v>
      </c>
      <c r="B63" s="197"/>
      <c r="C63" s="197"/>
      <c r="D63" s="197">
        <v>1261.8240000000001</v>
      </c>
      <c r="E63" s="197">
        <v>3489.8380000000002</v>
      </c>
      <c r="F63" s="197">
        <v>1575.723</v>
      </c>
      <c r="G63" s="197">
        <v>3375.7289999999998</v>
      </c>
      <c r="H63" s="197">
        <v>3570</v>
      </c>
      <c r="I63" s="197">
        <v>4754</v>
      </c>
      <c r="J63" s="197">
        <v>5134</v>
      </c>
      <c r="K63" s="197">
        <v>5360</v>
      </c>
      <c r="L63" s="197">
        <v>19661</v>
      </c>
      <c r="M63" s="197">
        <v>7493</v>
      </c>
      <c r="N63" s="197">
        <v>32475</v>
      </c>
      <c r="O63" s="197">
        <v>28239</v>
      </c>
      <c r="P63" s="197">
        <v>28557</v>
      </c>
      <c r="Q63" s="197">
        <v>26884</v>
      </c>
      <c r="R63" s="197">
        <v>26841</v>
      </c>
      <c r="S63" s="197">
        <v>27390</v>
      </c>
      <c r="T63" s="197">
        <v>22769</v>
      </c>
      <c r="U63" s="197">
        <v>24549</v>
      </c>
    </row>
    <row r="64" spans="1:21" x14ac:dyDescent="0.4">
      <c r="A64" s="196" t="s">
        <v>48</v>
      </c>
      <c r="B64" s="197">
        <v>45103</v>
      </c>
      <c r="C64" s="197">
        <v>47289</v>
      </c>
      <c r="D64" s="197">
        <v>79768.376000000004</v>
      </c>
      <c r="E64" s="197">
        <v>134903.296</v>
      </c>
      <c r="F64" s="197">
        <v>153516.989</v>
      </c>
      <c r="G64" s="197">
        <v>167596.04399999999</v>
      </c>
      <c r="H64" s="197">
        <v>172716</v>
      </c>
      <c r="I64" s="197">
        <v>161599</v>
      </c>
      <c r="J64" s="197">
        <v>219527</v>
      </c>
      <c r="K64" s="197">
        <v>211596</v>
      </c>
      <c r="L64" s="197">
        <v>304318</v>
      </c>
      <c r="M64" s="197">
        <v>211606</v>
      </c>
      <c r="N64" s="197">
        <v>417412</v>
      </c>
      <c r="O64" s="197">
        <v>444500</v>
      </c>
      <c r="P64" s="197">
        <v>529525</v>
      </c>
      <c r="Q64" s="197">
        <v>600005</v>
      </c>
      <c r="R64" s="197">
        <v>710127</v>
      </c>
      <c r="S64" s="197">
        <v>851056</v>
      </c>
      <c r="T64" s="197">
        <v>964684</v>
      </c>
      <c r="U64" s="197">
        <v>1167086</v>
      </c>
    </row>
    <row r="65" spans="1:21" x14ac:dyDescent="0.4">
      <c r="A65" s="196" t="s">
        <v>342</v>
      </c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</row>
    <row r="66" spans="1:21" x14ac:dyDescent="0.4">
      <c r="A66" s="196" t="s">
        <v>343</v>
      </c>
      <c r="B66" s="197">
        <v>3165311</v>
      </c>
      <c r="C66" s="197">
        <v>3506589.5219999999</v>
      </c>
      <c r="D66" s="197">
        <v>6802856.915</v>
      </c>
      <c r="E66" s="197">
        <v>8890229.9849999994</v>
      </c>
      <c r="F66" s="197">
        <v>9467740.341</v>
      </c>
      <c r="G66" s="197">
        <v>10683038.767999997</v>
      </c>
      <c r="H66" s="197">
        <v>11419832.668000001</v>
      </c>
      <c r="I66" s="197">
        <v>12389837.019999998</v>
      </c>
      <c r="J66" s="197">
        <v>14692938.68</v>
      </c>
      <c r="K66" s="197">
        <v>15793698.427000001</v>
      </c>
      <c r="L66" s="197">
        <v>21300256</v>
      </c>
      <c r="M66" s="197">
        <v>19942755</v>
      </c>
      <c r="N66" s="197">
        <v>24090487</v>
      </c>
      <c r="O66" s="197">
        <v>26059319</v>
      </c>
      <c r="P66" s="197">
        <v>27437376</v>
      </c>
      <c r="Q66" s="197">
        <v>29328570</v>
      </c>
      <c r="R66" s="197">
        <v>30738199</v>
      </c>
      <c r="S66" s="197">
        <v>33356400</v>
      </c>
      <c r="T66" s="197">
        <v>35685093</v>
      </c>
      <c r="U66" s="197">
        <v>38563036</v>
      </c>
    </row>
    <row r="68" spans="1:21" x14ac:dyDescent="0.4">
      <c r="A68" t="s">
        <v>349</v>
      </c>
      <c r="B68" t="s">
        <v>350</v>
      </c>
    </row>
    <row r="69" spans="1:21" x14ac:dyDescent="0.4">
      <c r="A69" s="196" t="s">
        <v>378</v>
      </c>
    </row>
    <row r="70" spans="1:21" x14ac:dyDescent="0.4">
      <c r="A70" t="s">
        <v>351</v>
      </c>
      <c r="B70" t="s">
        <v>340</v>
      </c>
    </row>
    <row r="71" spans="1:21" x14ac:dyDescent="0.4">
      <c r="A71" t="s">
        <v>341</v>
      </c>
      <c r="B71" s="195">
        <v>39447</v>
      </c>
      <c r="C71" s="195">
        <v>39629</v>
      </c>
      <c r="D71" s="195">
        <v>39813</v>
      </c>
      <c r="E71" s="195">
        <v>39994</v>
      </c>
      <c r="F71" s="195">
        <v>40178</v>
      </c>
      <c r="G71" s="195">
        <v>40359</v>
      </c>
      <c r="H71" s="195">
        <v>40543</v>
      </c>
      <c r="I71" s="195">
        <v>40724</v>
      </c>
      <c r="J71" s="195">
        <v>40908</v>
      </c>
      <c r="K71" s="195">
        <v>41090</v>
      </c>
      <c r="L71" s="195">
        <v>41274</v>
      </c>
      <c r="M71" s="195">
        <v>41455</v>
      </c>
      <c r="N71" s="195">
        <v>41639</v>
      </c>
      <c r="O71" s="195">
        <v>41820</v>
      </c>
      <c r="P71" s="195">
        <v>42004</v>
      </c>
      <c r="Q71" s="195">
        <v>42185</v>
      </c>
      <c r="R71" s="195">
        <v>42369</v>
      </c>
      <c r="S71" s="195">
        <v>42551</v>
      </c>
      <c r="T71" s="195">
        <v>42735</v>
      </c>
      <c r="U71" s="195">
        <v>42916</v>
      </c>
    </row>
    <row r="72" spans="1:21" x14ac:dyDescent="0.4">
      <c r="A72" s="196" t="s">
        <v>33</v>
      </c>
      <c r="B72" s="197">
        <v>118.6905</v>
      </c>
      <c r="C72" s="197">
        <v>114.58769799999999</v>
      </c>
      <c r="D72" s="197">
        <v>64.771843600000011</v>
      </c>
      <c r="E72" s="197">
        <v>78.981616200000005</v>
      </c>
      <c r="F72" s="197">
        <v>83.746338500000007</v>
      </c>
      <c r="G72" s="197">
        <v>83.679864600000002</v>
      </c>
      <c r="H72" s="197">
        <v>72.663696700000003</v>
      </c>
      <c r="I72" s="197">
        <v>14.300782</v>
      </c>
      <c r="J72" s="197">
        <v>48.973199999999999</v>
      </c>
      <c r="K72" s="197">
        <v>30.045986500000001</v>
      </c>
      <c r="L72" s="197">
        <v>295.62609999999995</v>
      </c>
      <c r="M72" s="197">
        <v>230.64959999999999</v>
      </c>
      <c r="N72" s="197">
        <v>523.56539999999995</v>
      </c>
      <c r="O72" s="197">
        <v>1533.3343</v>
      </c>
      <c r="P72" s="197">
        <v>3173.7828</v>
      </c>
      <c r="Q72" s="197">
        <v>5494.8164999999999</v>
      </c>
      <c r="R72" s="197">
        <v>8944.2260999999999</v>
      </c>
      <c r="S72" s="197">
        <v>14170.6011</v>
      </c>
      <c r="T72" s="197">
        <v>17997.080000000002</v>
      </c>
      <c r="U72" s="197">
        <v>18056.612300000001</v>
      </c>
    </row>
    <row r="73" spans="1:21" x14ac:dyDescent="0.4">
      <c r="A73" s="196" t="s">
        <v>400</v>
      </c>
      <c r="B73" s="197">
        <v>30837.2022</v>
      </c>
      <c r="C73" s="197">
        <v>29295.935670399998</v>
      </c>
      <c r="D73" s="197">
        <v>32339.8811565</v>
      </c>
      <c r="E73" s="197">
        <v>33460.278488299999</v>
      </c>
      <c r="F73" s="197">
        <v>32396.182697799999</v>
      </c>
      <c r="G73" s="197">
        <v>30276.124674699997</v>
      </c>
      <c r="H73" s="197">
        <v>29211.187818099999</v>
      </c>
      <c r="I73" s="197">
        <v>27462.595743400001</v>
      </c>
      <c r="J73" s="197">
        <v>35450.085423700002</v>
      </c>
      <c r="K73" s="197">
        <v>41364.153780000001</v>
      </c>
      <c r="L73" s="197">
        <v>61884.226900000001</v>
      </c>
      <c r="M73" s="197">
        <v>64987.149899999997</v>
      </c>
      <c r="N73" s="197">
        <v>89104.960900000005</v>
      </c>
      <c r="O73" s="197">
        <v>113918.73539999999</v>
      </c>
      <c r="P73" s="197">
        <v>136876.74280000001</v>
      </c>
      <c r="Q73" s="197">
        <v>174908.16739999998</v>
      </c>
      <c r="R73" s="197">
        <v>211257.43860000002</v>
      </c>
      <c r="S73" s="197">
        <v>240776.9546</v>
      </c>
      <c r="T73" s="197">
        <v>281396.90179999999</v>
      </c>
      <c r="U73" s="197">
        <v>303563.44299999997</v>
      </c>
    </row>
    <row r="74" spans="1:21" x14ac:dyDescent="0.4">
      <c r="A74" s="196" t="s">
        <v>4</v>
      </c>
      <c r="B74" s="197">
        <v>745.87270000000001</v>
      </c>
      <c r="C74" s="197">
        <v>755.60889999999995</v>
      </c>
      <c r="D74" s="197">
        <v>1143.1812090999999</v>
      </c>
      <c r="E74" s="197">
        <v>950.52158320000001</v>
      </c>
      <c r="F74" s="197">
        <v>1027.8436099999999</v>
      </c>
      <c r="G74" s="197">
        <v>994.36462519999998</v>
      </c>
      <c r="H74" s="197">
        <v>842.22175659999994</v>
      </c>
      <c r="I74" s="197">
        <v>788.39358860000004</v>
      </c>
      <c r="J74" s="197">
        <v>815.12246419999997</v>
      </c>
      <c r="K74" s="197">
        <v>752.00467600000002</v>
      </c>
      <c r="L74" s="197">
        <v>740.40129999999999</v>
      </c>
      <c r="M74" s="197">
        <v>474.92360000000002</v>
      </c>
      <c r="N74" s="197">
        <v>345.84320000000002</v>
      </c>
      <c r="O74" s="197">
        <v>184.4718</v>
      </c>
      <c r="P74" s="197">
        <v>185.75620000000001</v>
      </c>
      <c r="Q74" s="197">
        <v>266.12040000000002</v>
      </c>
      <c r="R74" s="197">
        <v>383.26060000000001</v>
      </c>
      <c r="S74" s="197">
        <v>1381.7296999999999</v>
      </c>
      <c r="T74" s="197">
        <v>2187.2491</v>
      </c>
      <c r="U74" s="197">
        <v>2933.0996999999998</v>
      </c>
    </row>
    <row r="75" spans="1:21" x14ac:dyDescent="0.4">
      <c r="A75" s="196" t="s">
        <v>8</v>
      </c>
      <c r="B75" s="197">
        <v>4374.6686</v>
      </c>
      <c r="C75" s="197">
        <v>4170.3136598999999</v>
      </c>
      <c r="D75" s="197">
        <v>3423.0750199000004</v>
      </c>
      <c r="E75" s="197">
        <v>2977.8482687000001</v>
      </c>
      <c r="F75" s="197">
        <v>3061.4322168999997</v>
      </c>
      <c r="G75" s="197">
        <v>3007.3313588999999</v>
      </c>
      <c r="H75" s="197">
        <v>2970.5966245999998</v>
      </c>
      <c r="I75" s="197">
        <v>2372.3903466000002</v>
      </c>
      <c r="J75" s="197">
        <v>2621.7497235999999</v>
      </c>
      <c r="K75" s="197">
        <v>2126.7006987</v>
      </c>
      <c r="L75" s="197">
        <v>2167.9273000000003</v>
      </c>
      <c r="M75" s="197">
        <v>1181.1030000000001</v>
      </c>
      <c r="N75" s="197">
        <v>1553.9765</v>
      </c>
      <c r="O75" s="197">
        <v>2489.9279999999999</v>
      </c>
      <c r="P75" s="197">
        <v>2174.9270000000001</v>
      </c>
      <c r="Q75" s="197">
        <v>2269.8981999999996</v>
      </c>
      <c r="R75" s="197">
        <v>3733.2997</v>
      </c>
      <c r="S75" s="197">
        <v>2595.1491000000001</v>
      </c>
      <c r="T75" s="197">
        <v>4748.6244999999999</v>
      </c>
      <c r="U75" s="197">
        <v>6392.1175000000003</v>
      </c>
    </row>
    <row r="76" spans="1:21" x14ac:dyDescent="0.4">
      <c r="A76" s="196" t="s">
        <v>65</v>
      </c>
      <c r="B76" s="197">
        <v>805.11959999999999</v>
      </c>
      <c r="C76" s="197">
        <v>1121.2005999999999</v>
      </c>
      <c r="D76" s="197">
        <v>2261.6878862000003</v>
      </c>
      <c r="E76" s="197">
        <v>2790.6844421000001</v>
      </c>
      <c r="F76" s="197">
        <v>2932.0202328</v>
      </c>
      <c r="G76" s="197">
        <v>2805.8609269999997</v>
      </c>
      <c r="H76" s="197">
        <v>2815.0518494999997</v>
      </c>
      <c r="I76" s="197">
        <v>2912.5940589000002</v>
      </c>
      <c r="J76" s="197">
        <v>4115.5240601000005</v>
      </c>
      <c r="K76" s="197">
        <v>5543.8142592999993</v>
      </c>
      <c r="L76" s="197">
        <v>9535.0416000000005</v>
      </c>
      <c r="M76" s="197">
        <v>10422.9149</v>
      </c>
      <c r="N76" s="197">
        <v>17796.712599999999</v>
      </c>
      <c r="O76" s="197">
        <v>24030.190900000001</v>
      </c>
      <c r="P76" s="197">
        <v>30653.602300000002</v>
      </c>
      <c r="Q76" s="197">
        <v>43446.9519</v>
      </c>
      <c r="R76" s="197">
        <v>52798.900600000001</v>
      </c>
      <c r="S76" s="197">
        <v>62521.371200000001</v>
      </c>
      <c r="T76" s="197">
        <v>67900.561099999992</v>
      </c>
      <c r="U76" s="197">
        <v>73221.305900000007</v>
      </c>
    </row>
    <row r="77" spans="1:21" x14ac:dyDescent="0.4">
      <c r="A77" s="196" t="s">
        <v>67</v>
      </c>
      <c r="B77" s="197">
        <v>13</v>
      </c>
      <c r="C77" s="197">
        <v>9</v>
      </c>
      <c r="D77" s="197">
        <v>0</v>
      </c>
      <c r="E77" s="197">
        <v>0</v>
      </c>
      <c r="F77" s="197">
        <v>0</v>
      </c>
      <c r="G77" s="197">
        <v>0</v>
      </c>
      <c r="H77" s="197">
        <v>0</v>
      </c>
      <c r="I77" s="197">
        <v>0</v>
      </c>
      <c r="J77" s="197">
        <v>32</v>
      </c>
      <c r="K77" s="197">
        <v>27</v>
      </c>
      <c r="L77" s="197">
        <v>27</v>
      </c>
      <c r="M77" s="197">
        <v>0</v>
      </c>
      <c r="N77" s="197">
        <v>25</v>
      </c>
      <c r="O77" s="197">
        <v>21</v>
      </c>
      <c r="P77" s="197">
        <v>12</v>
      </c>
      <c r="Q77" s="197">
        <v>11</v>
      </c>
      <c r="R77" s="197">
        <v>10</v>
      </c>
      <c r="S77" s="197">
        <v>10</v>
      </c>
      <c r="T77" s="197">
        <v>10</v>
      </c>
      <c r="U77" s="197">
        <v>10</v>
      </c>
    </row>
    <row r="78" spans="1:21" x14ac:dyDescent="0.4">
      <c r="A78" s="196" t="s">
        <v>401</v>
      </c>
      <c r="B78" s="197">
        <v>9586.0974999999999</v>
      </c>
      <c r="C78" s="197">
        <v>8160.8695999999991</v>
      </c>
      <c r="D78" s="197">
        <v>8144</v>
      </c>
      <c r="E78" s="197">
        <v>8006</v>
      </c>
      <c r="F78" s="197">
        <v>8009</v>
      </c>
      <c r="G78" s="197">
        <v>7216</v>
      </c>
      <c r="H78" s="197">
        <v>8016</v>
      </c>
      <c r="I78" s="197">
        <v>7766</v>
      </c>
      <c r="J78" s="197">
        <v>7395</v>
      </c>
      <c r="K78" s="197">
        <v>7402</v>
      </c>
      <c r="L78" s="197">
        <v>8404</v>
      </c>
      <c r="M78" s="197">
        <v>10516</v>
      </c>
      <c r="N78" s="197">
        <v>13280</v>
      </c>
      <c r="O78" s="197">
        <v>17506</v>
      </c>
      <c r="P78" s="197">
        <v>20466</v>
      </c>
      <c r="Q78" s="197">
        <v>29471</v>
      </c>
      <c r="R78" s="197">
        <v>34333</v>
      </c>
      <c r="S78" s="197">
        <v>41458</v>
      </c>
      <c r="T78" s="197">
        <v>45719</v>
      </c>
      <c r="U78" s="197">
        <v>45672</v>
      </c>
    </row>
    <row r="79" spans="1:21" x14ac:dyDescent="0.4">
      <c r="A79" s="196" t="s">
        <v>1</v>
      </c>
      <c r="B79" s="197">
        <v>1736.5778</v>
      </c>
      <c r="C79" s="197">
        <v>1316.4824911999999</v>
      </c>
      <c r="D79" s="197">
        <v>265.9176185</v>
      </c>
      <c r="E79" s="197">
        <v>452.02564130000002</v>
      </c>
      <c r="F79" s="197">
        <v>571.43949530000009</v>
      </c>
      <c r="G79" s="197">
        <v>433.45637370000003</v>
      </c>
      <c r="H79" s="197">
        <v>568.00658959999998</v>
      </c>
      <c r="I79" s="197">
        <v>561.8087792</v>
      </c>
      <c r="J79" s="197">
        <v>831.79718419999995</v>
      </c>
      <c r="K79" s="197">
        <v>894.22316709999996</v>
      </c>
      <c r="L79" s="197">
        <v>1263.1305</v>
      </c>
      <c r="M79" s="197">
        <v>1009.0650000000001</v>
      </c>
      <c r="N79" s="197">
        <v>1460.0657999999999</v>
      </c>
      <c r="O79" s="197">
        <v>1872.9020999999998</v>
      </c>
      <c r="P79" s="197">
        <v>2277.0284000000001</v>
      </c>
      <c r="Q79" s="197">
        <v>3582.3152</v>
      </c>
      <c r="R79" s="197">
        <v>5767.8375999999998</v>
      </c>
      <c r="S79" s="197">
        <v>5872.7106999999996</v>
      </c>
      <c r="T79" s="197">
        <v>7670.6662999999999</v>
      </c>
      <c r="U79" s="197">
        <v>9075.0627999999997</v>
      </c>
    </row>
    <row r="80" spans="1:21" x14ac:dyDescent="0.4">
      <c r="A80" s="196" t="s">
        <v>0</v>
      </c>
      <c r="B80" s="197">
        <v>1392.7643</v>
      </c>
      <c r="C80" s="197">
        <v>1147.900701</v>
      </c>
      <c r="D80" s="197">
        <v>1649.7112158</v>
      </c>
      <c r="E80" s="197">
        <v>949.80490380000003</v>
      </c>
      <c r="F80" s="197">
        <v>839.90904780000005</v>
      </c>
      <c r="G80" s="197">
        <v>734.23967859999993</v>
      </c>
      <c r="H80" s="197">
        <v>1046.8408644000001</v>
      </c>
      <c r="I80" s="197">
        <v>1496.4944</v>
      </c>
      <c r="J80" s="197">
        <v>2814.6685876000001</v>
      </c>
      <c r="K80" s="197">
        <v>2449.3266398000001</v>
      </c>
      <c r="L80" s="197">
        <v>1675.2172</v>
      </c>
      <c r="M80" s="197">
        <v>1473.8788</v>
      </c>
      <c r="N80" s="197">
        <v>2872.5792000000001</v>
      </c>
      <c r="O80" s="197">
        <v>2700.4602</v>
      </c>
      <c r="P80" s="197">
        <v>1567.0421999999999</v>
      </c>
      <c r="Q80" s="197">
        <v>3594.2597999999998</v>
      </c>
      <c r="R80" s="197">
        <v>3216.6066000000001</v>
      </c>
      <c r="S80" s="197">
        <v>3848.3607999999999</v>
      </c>
      <c r="T80" s="197">
        <v>5244.4256999999998</v>
      </c>
      <c r="U80" s="197">
        <v>5061.9542000000001</v>
      </c>
    </row>
    <row r="81" spans="1:21" x14ac:dyDescent="0.4">
      <c r="A81" s="196" t="s">
        <v>55</v>
      </c>
      <c r="B81" s="197"/>
      <c r="C81" s="197"/>
      <c r="D81" s="197">
        <v>17.8348905</v>
      </c>
      <c r="E81" s="197">
        <v>39.910280100000001</v>
      </c>
      <c r="F81" s="197">
        <v>31.665244200000004</v>
      </c>
      <c r="G81" s="197">
        <v>64.54069100000001</v>
      </c>
      <c r="H81" s="197">
        <v>34.193010000000001</v>
      </c>
      <c r="I81" s="197">
        <v>129.45455650000002</v>
      </c>
      <c r="J81" s="197">
        <v>105.17375700000001</v>
      </c>
      <c r="K81" s="197">
        <v>129.90683280000002</v>
      </c>
      <c r="L81" s="197">
        <v>129.54480000000001</v>
      </c>
      <c r="M81" s="197">
        <v>132.5934</v>
      </c>
      <c r="N81" s="197">
        <v>105.88809999999999</v>
      </c>
      <c r="O81" s="197">
        <v>31.049199999999999</v>
      </c>
      <c r="P81" s="197">
        <v>39.377200000000002</v>
      </c>
      <c r="Q81" s="197">
        <v>18.931100000000001</v>
      </c>
      <c r="R81" s="197">
        <v>15.3964</v>
      </c>
      <c r="S81" s="197">
        <v>16.558400000000002</v>
      </c>
      <c r="T81" s="197">
        <v>15.2865</v>
      </c>
      <c r="U81" s="197">
        <v>6.1883999999999997</v>
      </c>
    </row>
    <row r="82" spans="1:21" x14ac:dyDescent="0.4">
      <c r="A82" s="196" t="s">
        <v>41</v>
      </c>
      <c r="B82" s="197">
        <v>896</v>
      </c>
      <c r="C82" s="197">
        <v>893</v>
      </c>
      <c r="D82" s="197">
        <v>917.98321490000001</v>
      </c>
      <c r="E82" s="197">
        <v>1001.4327612</v>
      </c>
      <c r="F82" s="197">
        <v>1526.990491</v>
      </c>
      <c r="G82" s="197">
        <v>1702.7610761000001</v>
      </c>
      <c r="H82" s="197">
        <v>1390.048</v>
      </c>
      <c r="I82" s="197">
        <v>1293.866</v>
      </c>
      <c r="J82" s="197">
        <v>838.0625</v>
      </c>
      <c r="K82" s="197">
        <v>581.86220000000003</v>
      </c>
      <c r="L82" s="197">
        <v>4.9583999999999993</v>
      </c>
      <c r="M82" s="197">
        <v>4.9720000000000004</v>
      </c>
      <c r="N82" s="197">
        <v>36.295200000000001</v>
      </c>
      <c r="O82" s="197">
        <v>80.826900000000009</v>
      </c>
      <c r="P82" s="197">
        <v>36.380800000000001</v>
      </c>
      <c r="Q82" s="197">
        <v>69.221499999999992</v>
      </c>
      <c r="R82" s="197">
        <v>84.524799999999999</v>
      </c>
      <c r="S82" s="197">
        <v>84.383499999999998</v>
      </c>
      <c r="T82" s="197">
        <v>84.422699999999992</v>
      </c>
      <c r="U82" s="197">
        <v>54.362500000000004</v>
      </c>
    </row>
    <row r="83" spans="1:21" x14ac:dyDescent="0.4">
      <c r="A83" s="196" t="s">
        <v>56</v>
      </c>
      <c r="B83" s="197"/>
      <c r="C83" s="197"/>
      <c r="D83" s="197">
        <v>464.83790099999999</v>
      </c>
      <c r="E83" s="197">
        <v>402.57094880000005</v>
      </c>
      <c r="F83" s="197">
        <v>263.79520719999999</v>
      </c>
      <c r="G83" s="197">
        <v>183.155304</v>
      </c>
      <c r="H83" s="197">
        <v>186.70856600000002</v>
      </c>
      <c r="I83" s="197">
        <v>141.59733660000001</v>
      </c>
      <c r="J83" s="197">
        <v>105.46753490000002</v>
      </c>
      <c r="K83" s="197">
        <v>120.29409900000002</v>
      </c>
      <c r="L83" s="197">
        <v>128.16050000000001</v>
      </c>
      <c r="M83" s="197">
        <v>262.15300000000002</v>
      </c>
      <c r="N83" s="197">
        <v>58.537100000000002</v>
      </c>
      <c r="O83" s="197">
        <v>46.414000000000001</v>
      </c>
      <c r="P83" s="197">
        <v>30.975100000000005</v>
      </c>
      <c r="Q83" s="197">
        <v>57.357200000000006</v>
      </c>
      <c r="R83" s="197">
        <v>65.552700000000002</v>
      </c>
      <c r="S83" s="197">
        <v>82.331999999999994</v>
      </c>
      <c r="T83" s="197">
        <v>88.529200000000003</v>
      </c>
      <c r="U83" s="197">
        <v>57.561</v>
      </c>
    </row>
    <row r="84" spans="1:21" x14ac:dyDescent="0.4">
      <c r="A84" s="196" t="s">
        <v>34</v>
      </c>
      <c r="B84" s="197">
        <v>2280.6408999999999</v>
      </c>
      <c r="C84" s="197">
        <v>2017.3560000000002</v>
      </c>
      <c r="D84" s="197">
        <v>30.000264600000001</v>
      </c>
      <c r="E84" s="197">
        <v>61.370440000000009</v>
      </c>
      <c r="F84" s="197">
        <v>21.827950000000001</v>
      </c>
      <c r="G84" s="197">
        <v>31.752714600000001</v>
      </c>
      <c r="H84" s="197">
        <v>96.37269999999998</v>
      </c>
      <c r="I84" s="197">
        <v>57.769300000000008</v>
      </c>
      <c r="J84" s="197">
        <v>165.96967680000006</v>
      </c>
      <c r="K84" s="197">
        <v>173.7166575</v>
      </c>
      <c r="L84" s="197">
        <v>154.49689999999995</v>
      </c>
      <c r="M84" s="197">
        <v>46.755299999999998</v>
      </c>
      <c r="N84" s="197">
        <v>127.53539999999998</v>
      </c>
      <c r="O84" s="197">
        <v>675.95569999999998</v>
      </c>
      <c r="P84" s="197">
        <v>735.98230000000001</v>
      </c>
      <c r="Q84" s="197">
        <v>934.38609999999994</v>
      </c>
      <c r="R84" s="197">
        <v>922.41120000000012</v>
      </c>
      <c r="S84" s="197">
        <v>1091.6244000000002</v>
      </c>
      <c r="T84" s="197">
        <v>1375.9760999999999</v>
      </c>
      <c r="U84" s="197">
        <v>1090.6877999999999</v>
      </c>
    </row>
    <row r="85" spans="1:21" x14ac:dyDescent="0.4">
      <c r="A85" s="196" t="s">
        <v>345</v>
      </c>
      <c r="B85" s="197">
        <v>39.164999999999999</v>
      </c>
      <c r="C85" s="197">
        <v>38.335907399999996</v>
      </c>
      <c r="D85" s="197">
        <v>0</v>
      </c>
      <c r="E85" s="197">
        <v>0</v>
      </c>
      <c r="F85" s="197">
        <v>0.800099</v>
      </c>
      <c r="G85" s="197">
        <v>0.92364689999999994</v>
      </c>
      <c r="H85" s="197">
        <v>0</v>
      </c>
      <c r="I85" s="197">
        <v>0</v>
      </c>
      <c r="J85" s="197">
        <v>0</v>
      </c>
      <c r="K85" s="197">
        <v>0</v>
      </c>
      <c r="L85" s="197">
        <v>0</v>
      </c>
      <c r="M85" s="197">
        <v>0</v>
      </c>
      <c r="N85" s="197">
        <v>0</v>
      </c>
      <c r="O85" s="197">
        <v>0</v>
      </c>
      <c r="P85" s="197">
        <v>0</v>
      </c>
      <c r="Q85" s="197">
        <v>0</v>
      </c>
      <c r="R85" s="197">
        <v>0</v>
      </c>
      <c r="S85" s="197">
        <v>0</v>
      </c>
      <c r="T85" s="197">
        <v>0</v>
      </c>
      <c r="U85" s="197">
        <v>0</v>
      </c>
    </row>
    <row r="86" spans="1:21" x14ac:dyDescent="0.4">
      <c r="A86" s="196" t="s">
        <v>6</v>
      </c>
      <c r="B86" s="197">
        <v>45.122999999999998</v>
      </c>
      <c r="C86" s="197">
        <v>40.276917600000004</v>
      </c>
      <c r="D86" s="197">
        <v>129.49344050000002</v>
      </c>
      <c r="E86" s="197">
        <v>66.318180900000002</v>
      </c>
      <c r="F86" s="197">
        <v>45.975913200000008</v>
      </c>
      <c r="G86" s="197">
        <v>30.319084999999998</v>
      </c>
      <c r="H86" s="197">
        <v>10.494087500000001</v>
      </c>
      <c r="I86" s="197">
        <v>8.6735259000000013</v>
      </c>
      <c r="J86" s="197">
        <v>0</v>
      </c>
      <c r="K86" s="197">
        <v>21.124695199999998</v>
      </c>
      <c r="L86" s="197">
        <v>30.248999999999999</v>
      </c>
      <c r="M86" s="197">
        <v>85.621600000000001</v>
      </c>
      <c r="N86" s="197">
        <v>97.308099999999996</v>
      </c>
      <c r="O86" s="197">
        <v>84.625500000000002</v>
      </c>
      <c r="P86" s="197">
        <v>189.49520000000001</v>
      </c>
      <c r="Q86" s="197">
        <v>417.75459999999998</v>
      </c>
      <c r="R86" s="197">
        <v>543.80439999999999</v>
      </c>
      <c r="S86" s="197">
        <v>607.20220000000006</v>
      </c>
      <c r="T86" s="197">
        <v>1004.4911999999999</v>
      </c>
      <c r="U86" s="197">
        <v>1744.4384</v>
      </c>
    </row>
    <row r="87" spans="1:21" x14ac:dyDescent="0.4">
      <c r="A87" s="196" t="s">
        <v>2</v>
      </c>
      <c r="B87" s="197">
        <v>2175.9467999999997</v>
      </c>
      <c r="C87" s="197">
        <v>2127.2419</v>
      </c>
      <c r="D87" s="197">
        <v>6065.6903726</v>
      </c>
      <c r="E87" s="197">
        <v>6303.0219948000004</v>
      </c>
      <c r="F87" s="197">
        <v>5624.0660078999999</v>
      </c>
      <c r="G87" s="197">
        <v>5161.9604032000007</v>
      </c>
      <c r="H87" s="197">
        <v>5312.0995146000005</v>
      </c>
      <c r="I87" s="197">
        <v>5029.4353164000004</v>
      </c>
      <c r="J87" s="197">
        <v>6230.2153994</v>
      </c>
      <c r="K87" s="197">
        <v>7812.6546975000001</v>
      </c>
      <c r="L87" s="197">
        <v>15843.0165</v>
      </c>
      <c r="M87" s="197">
        <v>20899.959199999998</v>
      </c>
      <c r="N87" s="197">
        <v>25898.633600000001</v>
      </c>
      <c r="O87" s="197">
        <v>33435.218800000002</v>
      </c>
      <c r="P87" s="197">
        <v>40792.328999999998</v>
      </c>
      <c r="Q87" s="197">
        <v>48619.014799999997</v>
      </c>
      <c r="R87" s="197">
        <v>55873.1613</v>
      </c>
      <c r="S87" s="197">
        <v>56034.152800000003</v>
      </c>
      <c r="T87" s="197">
        <v>63603.936300000001</v>
      </c>
      <c r="U87" s="197">
        <v>67605.615099999995</v>
      </c>
    </row>
    <row r="88" spans="1:21" x14ac:dyDescent="0.4">
      <c r="A88" s="196" t="s">
        <v>68</v>
      </c>
      <c r="B88" s="197">
        <v>0</v>
      </c>
      <c r="C88" s="197">
        <v>0</v>
      </c>
      <c r="D88" s="197">
        <v>0</v>
      </c>
      <c r="E88" s="197">
        <v>0</v>
      </c>
      <c r="F88" s="197">
        <v>0</v>
      </c>
      <c r="G88" s="197">
        <v>0</v>
      </c>
      <c r="H88" s="197">
        <v>0</v>
      </c>
      <c r="I88" s="197">
        <v>81.624099999999999</v>
      </c>
      <c r="J88" s="197">
        <v>0</v>
      </c>
      <c r="K88" s="197">
        <v>0</v>
      </c>
      <c r="L88" s="197">
        <v>0</v>
      </c>
      <c r="M88" s="197">
        <v>0</v>
      </c>
      <c r="N88" s="197">
        <v>0</v>
      </c>
      <c r="O88" s="197">
        <v>0</v>
      </c>
      <c r="P88" s="197">
        <v>0</v>
      </c>
      <c r="Q88" s="197">
        <v>24.3352</v>
      </c>
      <c r="R88" s="197">
        <v>0</v>
      </c>
      <c r="S88" s="197">
        <v>0</v>
      </c>
      <c r="T88" s="197">
        <v>92.686400000000006</v>
      </c>
      <c r="U88" s="197">
        <v>0</v>
      </c>
    </row>
    <row r="89" spans="1:21" x14ac:dyDescent="0.4">
      <c r="A89" s="196" t="s">
        <v>35</v>
      </c>
      <c r="B89" s="197">
        <v>2101.3194756864136</v>
      </c>
      <c r="C89" s="197">
        <v>1875.3636999999999</v>
      </c>
      <c r="D89" s="197">
        <v>955.83103159999996</v>
      </c>
      <c r="E89" s="197">
        <v>1158.7170394</v>
      </c>
      <c r="F89" s="197">
        <v>1277.0156176</v>
      </c>
      <c r="G89" s="197">
        <v>1121.5815035999999</v>
      </c>
      <c r="H89" s="197">
        <v>933.52739999999994</v>
      </c>
      <c r="I89" s="197">
        <v>1035.0481</v>
      </c>
      <c r="J89" s="197">
        <v>1301.2588000000001</v>
      </c>
      <c r="K89" s="197">
        <v>1504.6632</v>
      </c>
      <c r="L89" s="197">
        <v>1319</v>
      </c>
      <c r="M89" s="197">
        <v>917</v>
      </c>
      <c r="N89" s="197">
        <v>1247</v>
      </c>
      <c r="O89" s="197">
        <v>1597</v>
      </c>
      <c r="P89" s="197">
        <v>2954</v>
      </c>
      <c r="Q89" s="197">
        <v>4306.3518000000004</v>
      </c>
      <c r="R89" s="197">
        <v>4348.8324000000002</v>
      </c>
      <c r="S89" s="197">
        <v>7928</v>
      </c>
      <c r="T89" s="197">
        <v>9180</v>
      </c>
      <c r="U89" s="197">
        <v>9993</v>
      </c>
    </row>
    <row r="90" spans="1:21" x14ac:dyDescent="0.4">
      <c r="A90" s="196" t="s">
        <v>111</v>
      </c>
      <c r="B90" s="197"/>
      <c r="C90" s="197"/>
      <c r="D90" s="197">
        <v>7902.5632483999998</v>
      </c>
      <c r="E90" s="197">
        <v>7763.1244127999989</v>
      </c>
      <c r="F90" s="197">
        <v>6631.5199419999999</v>
      </c>
      <c r="G90" s="197">
        <v>5698.0863257999999</v>
      </c>
      <c r="H90" s="197">
        <v>5077.7001800000007</v>
      </c>
      <c r="I90" s="197">
        <v>4495.7958687999999</v>
      </c>
      <c r="J90" s="197">
        <v>4916.8421704000002</v>
      </c>
      <c r="K90" s="197">
        <v>6518.7857991000001</v>
      </c>
      <c r="L90" s="197">
        <v>13566.567999999999</v>
      </c>
      <c r="M90" s="197">
        <v>15873.758900000001</v>
      </c>
      <c r="N90" s="197">
        <v>18301.151400000002</v>
      </c>
      <c r="O90" s="197">
        <v>25441.593199999999</v>
      </c>
      <c r="P90" s="197">
        <v>29568.273999999998</v>
      </c>
      <c r="Q90" s="197">
        <v>36885.539000000004</v>
      </c>
      <c r="R90" s="197">
        <v>46520.8914</v>
      </c>
      <c r="S90" s="197">
        <v>49256.625200000002</v>
      </c>
      <c r="T90" s="197">
        <v>62790.404600000002</v>
      </c>
      <c r="U90" s="197">
        <v>72773.5</v>
      </c>
    </row>
    <row r="91" spans="1:21" x14ac:dyDescent="0.4">
      <c r="A91" s="196" t="s">
        <v>346</v>
      </c>
      <c r="B91" s="197">
        <v>3534.9290000000001</v>
      </c>
      <c r="C91" s="197">
        <v>3413.9584</v>
      </c>
      <c r="D91" s="197">
        <v>129.90324050000001</v>
      </c>
      <c r="E91" s="197">
        <v>619.7490272</v>
      </c>
      <c r="F91" s="197">
        <v>768.28953029999991</v>
      </c>
      <c r="G91" s="197">
        <v>785.48836960000006</v>
      </c>
      <c r="H91" s="197">
        <v>866.57720000000018</v>
      </c>
      <c r="I91" s="197">
        <v>748.50099999999998</v>
      </c>
      <c r="J91" s="197">
        <v>1059.0030000000002</v>
      </c>
      <c r="K91" s="197">
        <v>1412.3724999999999</v>
      </c>
      <c r="L91" s="197">
        <v>2262.6029999999996</v>
      </c>
      <c r="M91" s="197">
        <v>2283.9683999999997</v>
      </c>
      <c r="N91" s="197">
        <v>1983.6742000000002</v>
      </c>
      <c r="O91" s="197">
        <v>2020.9014000000002</v>
      </c>
      <c r="P91" s="197">
        <v>2469.9715999999999</v>
      </c>
      <c r="Q91" s="197">
        <v>3720.6978000000004</v>
      </c>
      <c r="R91" s="197">
        <v>4119.8157000000001</v>
      </c>
      <c r="S91" s="197">
        <v>5546.1040000000003</v>
      </c>
      <c r="T91" s="197">
        <v>9911.4866000000002</v>
      </c>
      <c r="U91" s="197">
        <v>9230.2272000000012</v>
      </c>
    </row>
    <row r="92" spans="1:21" x14ac:dyDescent="0.4">
      <c r="A92" s="196" t="s">
        <v>7</v>
      </c>
      <c r="B92" s="197">
        <v>25.514399999999998</v>
      </c>
      <c r="C92" s="197">
        <v>25.569600000000001</v>
      </c>
      <c r="D92" s="197">
        <v>28</v>
      </c>
      <c r="E92" s="197">
        <v>173.2317228</v>
      </c>
      <c r="F92" s="197">
        <v>54</v>
      </c>
      <c r="G92" s="197">
        <v>53</v>
      </c>
      <c r="H92" s="197">
        <v>76</v>
      </c>
      <c r="I92" s="197">
        <v>190</v>
      </c>
      <c r="J92" s="197">
        <v>486</v>
      </c>
      <c r="K92" s="197">
        <v>16</v>
      </c>
      <c r="L92" s="197">
        <v>135.59539999999998</v>
      </c>
      <c r="M92" s="197">
        <v>127.036</v>
      </c>
      <c r="N92" s="197">
        <v>490.10669999999999</v>
      </c>
      <c r="O92" s="197">
        <v>330.71800000000002</v>
      </c>
      <c r="P92" s="197">
        <v>311.37959999999998</v>
      </c>
      <c r="Q92" s="197">
        <v>471.28679999999997</v>
      </c>
      <c r="R92" s="197">
        <v>523.31819999999993</v>
      </c>
      <c r="S92" s="197">
        <v>396.74220000000003</v>
      </c>
      <c r="T92" s="197">
        <v>755.95119999999997</v>
      </c>
      <c r="U92" s="197">
        <v>975.56050000000005</v>
      </c>
    </row>
    <row r="93" spans="1:21" x14ac:dyDescent="0.4">
      <c r="A93" s="196" t="s">
        <v>347</v>
      </c>
      <c r="B93" s="197">
        <v>0</v>
      </c>
      <c r="C93" s="197">
        <v>0</v>
      </c>
      <c r="D93" s="197">
        <v>0</v>
      </c>
      <c r="E93" s="197">
        <v>0</v>
      </c>
      <c r="F93" s="197">
        <v>0</v>
      </c>
      <c r="G93" s="197">
        <v>0</v>
      </c>
      <c r="H93" s="197">
        <v>0</v>
      </c>
      <c r="I93" s="197">
        <v>0</v>
      </c>
      <c r="J93" s="197">
        <v>50</v>
      </c>
      <c r="K93" s="197">
        <v>0</v>
      </c>
      <c r="L93" s="197">
        <v>1344.3008</v>
      </c>
      <c r="M93" s="197">
        <v>1912.5036</v>
      </c>
      <c r="N93" s="197">
        <v>0</v>
      </c>
      <c r="O93" s="197">
        <v>0</v>
      </c>
      <c r="P93" s="197">
        <v>0</v>
      </c>
      <c r="Q93" s="197">
        <v>0</v>
      </c>
      <c r="R93" s="197">
        <v>0</v>
      </c>
      <c r="S93" s="197">
        <v>0</v>
      </c>
      <c r="T93" s="197">
        <v>0</v>
      </c>
      <c r="U93" s="197">
        <v>0</v>
      </c>
    </row>
    <row r="94" spans="1:21" x14ac:dyDescent="0.4">
      <c r="A94" s="196" t="s">
        <v>53</v>
      </c>
      <c r="B94" s="197">
        <v>0</v>
      </c>
      <c r="C94" s="197">
        <v>0</v>
      </c>
      <c r="D94" s="197">
        <v>290.55240880000002</v>
      </c>
      <c r="E94" s="197">
        <v>202.26217149999999</v>
      </c>
      <c r="F94" s="197">
        <v>44.624471400000012</v>
      </c>
      <c r="G94" s="197">
        <v>43.354474400000008</v>
      </c>
      <c r="H94" s="197">
        <v>205.56659999999999</v>
      </c>
      <c r="I94" s="197">
        <v>303.3897</v>
      </c>
      <c r="J94" s="197">
        <v>348.31040000000002</v>
      </c>
      <c r="K94" s="197">
        <v>325.78720000000004</v>
      </c>
      <c r="L94" s="197">
        <v>326.95439999999996</v>
      </c>
      <c r="M94" s="197">
        <v>148.7329</v>
      </c>
      <c r="N94" s="197">
        <v>241.5488</v>
      </c>
      <c r="O94" s="197">
        <v>287.93579999999997</v>
      </c>
      <c r="P94" s="197">
        <v>312.38070000000005</v>
      </c>
      <c r="Q94" s="197">
        <v>330.35</v>
      </c>
      <c r="R94" s="197">
        <v>404.87740000000002</v>
      </c>
      <c r="S94" s="197">
        <v>331.28599999999994</v>
      </c>
      <c r="T94" s="197">
        <v>386.75</v>
      </c>
      <c r="U94" s="197">
        <v>603.13319999999999</v>
      </c>
    </row>
    <row r="95" spans="1:21" x14ac:dyDescent="0.4">
      <c r="A95" s="196" t="s">
        <v>3</v>
      </c>
      <c r="B95" s="197">
        <v>10346.288</v>
      </c>
      <c r="C95" s="197">
        <v>9855.6654584999997</v>
      </c>
      <c r="D95" s="197">
        <v>13434.110380099999</v>
      </c>
      <c r="E95" s="197">
        <v>14175.4096512</v>
      </c>
      <c r="F95" s="197">
        <v>13259.731593100001</v>
      </c>
      <c r="G95" s="197">
        <v>12136.839172600001</v>
      </c>
      <c r="H95" s="197">
        <v>10660.260949</v>
      </c>
      <c r="I95" s="197">
        <v>9480.4420963000011</v>
      </c>
      <c r="J95" s="197">
        <v>12225.244034399999</v>
      </c>
      <c r="K95" s="197">
        <v>16104.827430999998</v>
      </c>
      <c r="L95" s="197">
        <v>22219.810600000001</v>
      </c>
      <c r="M95" s="197">
        <v>22387.5913</v>
      </c>
      <c r="N95" s="197">
        <v>33456.252</v>
      </c>
      <c r="O95" s="197">
        <v>42176.9804</v>
      </c>
      <c r="P95" s="197">
        <v>48434.505499999999</v>
      </c>
      <c r="Q95" s="197">
        <v>56386.917700000005</v>
      </c>
      <c r="R95" s="197">
        <v>68596.013300000006</v>
      </c>
      <c r="S95" s="197">
        <v>76590.916400000002</v>
      </c>
      <c r="T95" s="197">
        <v>86886.622900000002</v>
      </c>
      <c r="U95" s="197">
        <v>94120.324500000002</v>
      </c>
    </row>
    <row r="96" spans="1:21" x14ac:dyDescent="0.4">
      <c r="A96" s="196" t="s">
        <v>5</v>
      </c>
      <c r="B96" s="197"/>
      <c r="C96" s="197"/>
      <c r="D96" s="197">
        <v>29.400499200000002</v>
      </c>
      <c r="E96" s="197">
        <v>26.522768800000001</v>
      </c>
      <c r="F96" s="197">
        <v>9.4543379999999999</v>
      </c>
      <c r="G96" s="197">
        <v>6.7514579999999995</v>
      </c>
      <c r="H96" s="197">
        <v>1.4280000000000002</v>
      </c>
      <c r="I96" s="197">
        <v>1.4261999999999999</v>
      </c>
      <c r="J96" s="197">
        <v>1.5401999999999998</v>
      </c>
      <c r="K96" s="197">
        <v>1.6079999999999999</v>
      </c>
      <c r="L96" s="197">
        <v>927.32100000000003</v>
      </c>
      <c r="M96" s="197">
        <v>68.492999999999995</v>
      </c>
      <c r="N96" s="197">
        <v>108.10249999999999</v>
      </c>
      <c r="O96" s="197">
        <v>136.84200000000001</v>
      </c>
      <c r="P96" s="197">
        <v>187.60349999999997</v>
      </c>
      <c r="Q96" s="197">
        <v>181.37549999999999</v>
      </c>
      <c r="R96" s="197">
        <v>348.9948</v>
      </c>
      <c r="S96" s="197">
        <v>359.7527</v>
      </c>
      <c r="T96" s="197">
        <v>314.73509999999999</v>
      </c>
      <c r="U96" s="197">
        <v>324.10640000000001</v>
      </c>
    </row>
    <row r="97" spans="1:21" x14ac:dyDescent="0.4">
      <c r="A97" s="196" t="s">
        <v>48</v>
      </c>
      <c r="B97" s="197">
        <v>358</v>
      </c>
      <c r="C97" s="197">
        <v>359</v>
      </c>
      <c r="D97" s="197">
        <v>1039.2550984</v>
      </c>
      <c r="E97" s="197">
        <v>1078.2936576000002</v>
      </c>
      <c r="F97" s="197">
        <v>985.69756260000008</v>
      </c>
      <c r="G97" s="197">
        <v>882.06418039999994</v>
      </c>
      <c r="H97" s="197">
        <v>1043.5724</v>
      </c>
      <c r="I97" s="197">
        <v>924.92139999999995</v>
      </c>
      <c r="J97" s="197">
        <v>1221.2752</v>
      </c>
      <c r="K97" s="197">
        <v>1317.37</v>
      </c>
      <c r="L97" s="197">
        <v>1355.3469</v>
      </c>
      <c r="M97" s="197">
        <v>879.61120000000005</v>
      </c>
      <c r="N97" s="197">
        <v>814.32830000000001</v>
      </c>
      <c r="O97" s="197">
        <v>581.11500000000001</v>
      </c>
      <c r="P97" s="197">
        <v>931.1160000000001</v>
      </c>
      <c r="Q97" s="197">
        <v>864.68870000000004</v>
      </c>
      <c r="R97" s="197">
        <v>1077.9198000000001</v>
      </c>
      <c r="S97" s="197">
        <v>1726.0563000000002</v>
      </c>
      <c r="T97" s="197">
        <v>2251.8680000000004</v>
      </c>
      <c r="U97" s="197">
        <v>3355.0988000000002</v>
      </c>
    </row>
    <row r="98" spans="1:21" x14ac:dyDescent="0.4">
      <c r="A98" s="196" t="s">
        <v>342</v>
      </c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</row>
    <row r="99" spans="1:21" x14ac:dyDescent="0.4">
      <c r="A99" s="196" t="s">
        <v>343</v>
      </c>
      <c r="B99" s="197">
        <v>71412.919775686416</v>
      </c>
      <c r="C99" s="197">
        <v>66737.667203999998</v>
      </c>
      <c r="D99" s="197">
        <v>80727.6819407</v>
      </c>
      <c r="E99" s="197">
        <v>82738.080000700007</v>
      </c>
      <c r="F99" s="197">
        <v>79467.027606599993</v>
      </c>
      <c r="G99" s="197">
        <v>73453.635907900025</v>
      </c>
      <c r="H99" s="197">
        <v>71437.117806600014</v>
      </c>
      <c r="I99" s="197">
        <v>67296.522199200015</v>
      </c>
      <c r="J99" s="197">
        <v>83179.283316300003</v>
      </c>
      <c r="K99" s="197">
        <v>96630.242519499981</v>
      </c>
      <c r="L99" s="197">
        <v>145740.49710000001</v>
      </c>
      <c r="M99" s="197">
        <v>156326.43460000001</v>
      </c>
      <c r="N99" s="197">
        <v>209929.065</v>
      </c>
      <c r="O99" s="197">
        <v>271184.19859999995</v>
      </c>
      <c r="P99" s="197">
        <v>324380.65220000001</v>
      </c>
      <c r="Q99" s="197">
        <v>416332.73719999997</v>
      </c>
      <c r="R99" s="197">
        <v>503890.08360000001</v>
      </c>
      <c r="S99" s="197">
        <v>572686.61329999997</v>
      </c>
      <c r="T99" s="197">
        <v>671617.65529999998</v>
      </c>
      <c r="U99" s="197">
        <v>725919.3992000001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A12" sqref="A3:V47"/>
    </sheetView>
  </sheetViews>
  <sheetFormatPr defaultRowHeight="13.9" x14ac:dyDescent="0.4"/>
  <cols>
    <col min="1" max="1" width="33.33203125" bestFit="1" customWidth="1"/>
    <col min="2" max="2" width="13" bestFit="1" customWidth="1"/>
    <col min="3" max="3" width="12.19921875" bestFit="1" customWidth="1"/>
    <col min="4" max="4" width="13" bestFit="1" customWidth="1"/>
    <col min="5" max="5" width="12.19921875" bestFit="1" customWidth="1"/>
    <col min="6" max="8" width="13" bestFit="1" customWidth="1"/>
    <col min="9" max="9" width="12.19921875" bestFit="1" customWidth="1"/>
    <col min="10" max="13" width="13" bestFit="1" customWidth="1"/>
    <col min="14" max="14" width="11.86328125" bestFit="1" customWidth="1"/>
    <col min="15" max="22" width="13" bestFit="1" customWidth="1"/>
  </cols>
  <sheetData>
    <row r="1" spans="1:22" x14ac:dyDescent="0.4">
      <c r="A1" s="194" t="s">
        <v>349</v>
      </c>
      <c r="B1" t="s">
        <v>350</v>
      </c>
    </row>
    <row r="2" spans="1:22" x14ac:dyDescent="0.4">
      <c r="A2" t="s">
        <v>413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33</v>
      </c>
      <c r="B5" s="197">
        <v>19958</v>
      </c>
      <c r="C5" s="197">
        <v>22365.07</v>
      </c>
      <c r="D5" s="197">
        <v>42067.542000000001</v>
      </c>
      <c r="E5" s="197">
        <v>55918.913</v>
      </c>
      <c r="F5" s="197">
        <v>59244.82</v>
      </c>
      <c r="G5" s="197">
        <v>71434.383999999991</v>
      </c>
      <c r="H5" s="197">
        <v>82312.751000000004</v>
      </c>
      <c r="I5" s="197">
        <v>94140.868000000002</v>
      </c>
      <c r="J5" s="197">
        <v>130531.44200000001</v>
      </c>
      <c r="K5" s="197">
        <v>169627.247</v>
      </c>
      <c r="L5" s="197">
        <v>272045</v>
      </c>
      <c r="M5" s="197">
        <v>197989</v>
      </c>
      <c r="N5" s="197">
        <v>301690</v>
      </c>
      <c r="O5" s="197">
        <v>331593</v>
      </c>
      <c r="P5" s="197">
        <v>350825</v>
      </c>
      <c r="Q5" s="197">
        <v>378220</v>
      </c>
      <c r="R5" s="197">
        <v>397956</v>
      </c>
      <c r="S5" s="197">
        <v>399625</v>
      </c>
      <c r="T5" s="197">
        <v>406843</v>
      </c>
      <c r="U5" s="197">
        <v>419171</v>
      </c>
      <c r="V5" s="197">
        <v>4203558.0370000005</v>
      </c>
    </row>
    <row r="6" spans="1:22" x14ac:dyDescent="0.4">
      <c r="A6" s="196" t="s">
        <v>400</v>
      </c>
      <c r="B6" s="197">
        <v>1359723</v>
      </c>
      <c r="C6" s="197">
        <v>1504487.5359999998</v>
      </c>
      <c r="D6" s="197">
        <v>2847862.4649999999</v>
      </c>
      <c r="E6" s="197">
        <v>3730395.5060000001</v>
      </c>
      <c r="F6" s="197">
        <v>3998426.6239999998</v>
      </c>
      <c r="G6" s="197">
        <v>4503631.1239999998</v>
      </c>
      <c r="H6" s="197">
        <v>4831942.4359999998</v>
      </c>
      <c r="I6" s="197">
        <v>5237139.4709999999</v>
      </c>
      <c r="J6" s="197">
        <v>6334745.8609999996</v>
      </c>
      <c r="K6" s="197">
        <v>6828645.4000000004</v>
      </c>
      <c r="L6" s="197">
        <v>9141385</v>
      </c>
      <c r="M6" s="197">
        <v>8366724</v>
      </c>
      <c r="N6" s="197">
        <v>10345360</v>
      </c>
      <c r="O6" s="197">
        <v>11190707</v>
      </c>
      <c r="P6" s="197">
        <v>11837620</v>
      </c>
      <c r="Q6" s="197">
        <v>12713884</v>
      </c>
      <c r="R6" s="197">
        <v>13394363</v>
      </c>
      <c r="S6" s="197">
        <v>14623436</v>
      </c>
      <c r="T6" s="197">
        <v>15683240</v>
      </c>
      <c r="U6" s="197">
        <v>16972930</v>
      </c>
      <c r="V6" s="197">
        <v>165446648.42300001</v>
      </c>
    </row>
    <row r="7" spans="1:22" x14ac:dyDescent="0.4">
      <c r="A7" s="196" t="s">
        <v>4</v>
      </c>
      <c r="B7" s="197">
        <v>74181</v>
      </c>
      <c r="C7" s="197">
        <v>80266</v>
      </c>
      <c r="D7" s="197">
        <v>191238.465</v>
      </c>
      <c r="E7" s="197">
        <v>215183.33499999999</v>
      </c>
      <c r="F7" s="197">
        <v>225922.495</v>
      </c>
      <c r="G7" s="197">
        <v>218376.40400000001</v>
      </c>
      <c r="H7" s="197">
        <v>219120.323</v>
      </c>
      <c r="I7" s="197">
        <v>224989.87900000002</v>
      </c>
      <c r="J7" s="197">
        <v>260632.29800000001</v>
      </c>
      <c r="K7" s="197">
        <v>258252.26</v>
      </c>
      <c r="L7" s="197">
        <v>266775</v>
      </c>
      <c r="M7" s="197">
        <v>246682</v>
      </c>
      <c r="N7" s="197">
        <v>241137</v>
      </c>
      <c r="O7" s="197">
        <v>287978</v>
      </c>
      <c r="P7" s="197">
        <v>293263</v>
      </c>
      <c r="Q7" s="197">
        <v>310186</v>
      </c>
      <c r="R7" s="197">
        <v>324571</v>
      </c>
      <c r="S7" s="197">
        <v>339405</v>
      </c>
      <c r="T7" s="197">
        <v>368929</v>
      </c>
      <c r="U7" s="197">
        <v>415986</v>
      </c>
      <c r="V7" s="197">
        <v>5063074.4589999998</v>
      </c>
    </row>
    <row r="8" spans="1:22" x14ac:dyDescent="0.4">
      <c r="A8" s="196" t="s">
        <v>8</v>
      </c>
      <c r="B8" s="197">
        <v>114593</v>
      </c>
      <c r="C8" s="197">
        <v>129791.837</v>
      </c>
      <c r="D8" s="197">
        <v>228258.323</v>
      </c>
      <c r="E8" s="197">
        <v>258252.04800000001</v>
      </c>
      <c r="F8" s="197">
        <v>306864.88300000003</v>
      </c>
      <c r="G8" s="197">
        <v>377284.33799999999</v>
      </c>
      <c r="H8" s="197">
        <v>409272.717</v>
      </c>
      <c r="I8" s="197">
        <v>454677.86800000002</v>
      </c>
      <c r="J8" s="197">
        <v>562209.69500000007</v>
      </c>
      <c r="K8" s="197">
        <v>575236.17299999995</v>
      </c>
      <c r="L8" s="197">
        <v>747545</v>
      </c>
      <c r="M8" s="197">
        <v>631916</v>
      </c>
      <c r="N8" s="197">
        <v>881904</v>
      </c>
      <c r="O8" s="197">
        <v>1030147</v>
      </c>
      <c r="P8" s="197">
        <v>1212401</v>
      </c>
      <c r="Q8" s="197">
        <v>1346477</v>
      </c>
      <c r="R8" s="197">
        <v>1426063</v>
      </c>
      <c r="S8" s="197">
        <v>1465159</v>
      </c>
      <c r="T8" s="197">
        <v>1430024</v>
      </c>
      <c r="U8" s="197">
        <v>1540856</v>
      </c>
      <c r="V8" s="197">
        <v>15128932.881999999</v>
      </c>
    </row>
    <row r="9" spans="1:22" x14ac:dyDescent="0.4">
      <c r="A9" s="196" t="s">
        <v>65</v>
      </c>
      <c r="B9" s="197">
        <v>175026</v>
      </c>
      <c r="C9" s="197">
        <v>190034</v>
      </c>
      <c r="D9" s="197">
        <v>456099.99900000001</v>
      </c>
      <c r="E9" s="197">
        <v>538599.21200000006</v>
      </c>
      <c r="F9" s="197">
        <v>708638.59600000002</v>
      </c>
      <c r="G9" s="197">
        <v>835741.11400000006</v>
      </c>
      <c r="H9" s="197">
        <v>938863.55700000003</v>
      </c>
      <c r="I9" s="197">
        <v>1027323.019</v>
      </c>
      <c r="J9" s="197">
        <v>1093153.8969999999</v>
      </c>
      <c r="K9" s="197">
        <v>1156001.851</v>
      </c>
      <c r="L9" s="197">
        <v>2122615</v>
      </c>
      <c r="M9" s="197">
        <v>1794289</v>
      </c>
      <c r="N9" s="197">
        <v>2870482</v>
      </c>
      <c r="O9" s="197">
        <v>3058822</v>
      </c>
      <c r="P9" s="197">
        <v>3320120</v>
      </c>
      <c r="Q9" s="197">
        <v>3650229</v>
      </c>
      <c r="R9" s="197">
        <v>4020101</v>
      </c>
      <c r="S9" s="197">
        <v>4545828</v>
      </c>
      <c r="T9" s="197">
        <v>5366328</v>
      </c>
      <c r="U9" s="197">
        <v>6122845</v>
      </c>
      <c r="V9" s="197">
        <v>43991140.245000005</v>
      </c>
    </row>
    <row r="10" spans="1:22" x14ac:dyDescent="0.4">
      <c r="A10" s="196" t="s">
        <v>67</v>
      </c>
      <c r="B10" s="197">
        <v>8131</v>
      </c>
      <c r="C10" s="197">
        <v>10291</v>
      </c>
      <c r="D10" s="197">
        <v>29904.92</v>
      </c>
      <c r="E10" s="197">
        <v>64706.983999999997</v>
      </c>
      <c r="F10" s="197">
        <v>72462.562000000005</v>
      </c>
      <c r="G10" s="197">
        <v>81434.47</v>
      </c>
      <c r="H10" s="197">
        <v>80580.035999999993</v>
      </c>
      <c r="I10" s="197">
        <v>64710.588000000003</v>
      </c>
      <c r="J10" s="197">
        <v>45468.487999999998</v>
      </c>
      <c r="K10" s="197">
        <v>38565.535000000003</v>
      </c>
      <c r="L10" s="197">
        <v>68933</v>
      </c>
      <c r="M10" s="197">
        <v>38387</v>
      </c>
      <c r="N10" s="197">
        <v>74303</v>
      </c>
      <c r="O10" s="197">
        <v>73333</v>
      </c>
      <c r="P10" s="197">
        <v>79006</v>
      </c>
      <c r="Q10" s="197">
        <v>69763</v>
      </c>
      <c r="R10" s="197">
        <v>80781</v>
      </c>
      <c r="S10" s="197">
        <v>73465</v>
      </c>
      <c r="T10" s="197">
        <v>64076</v>
      </c>
      <c r="U10" s="197">
        <v>55515</v>
      </c>
      <c r="V10" s="197">
        <v>1173817.5830000001</v>
      </c>
    </row>
    <row r="11" spans="1:22" x14ac:dyDescent="0.4">
      <c r="A11" s="196" t="s">
        <v>401</v>
      </c>
      <c r="B11" s="197">
        <v>445865</v>
      </c>
      <c r="C11" s="197">
        <v>497614</v>
      </c>
      <c r="D11" s="197">
        <v>518440</v>
      </c>
      <c r="E11" s="197">
        <v>621864</v>
      </c>
      <c r="F11" s="197">
        <v>701396</v>
      </c>
      <c r="G11" s="197">
        <v>813021</v>
      </c>
      <c r="H11" s="197">
        <v>870515</v>
      </c>
      <c r="I11" s="197">
        <v>953383</v>
      </c>
      <c r="J11" s="197">
        <v>994041</v>
      </c>
      <c r="K11" s="197">
        <v>1091963</v>
      </c>
      <c r="L11" s="197">
        <v>1152837</v>
      </c>
      <c r="M11" s="197">
        <v>1278770</v>
      </c>
      <c r="N11" s="197">
        <v>1325810</v>
      </c>
      <c r="O11" s="197">
        <v>1480693</v>
      </c>
      <c r="P11" s="197">
        <v>1467585</v>
      </c>
      <c r="Q11" s="197">
        <v>1465069</v>
      </c>
      <c r="R11" s="197">
        <v>1507770</v>
      </c>
      <c r="S11" s="197">
        <v>1490792</v>
      </c>
      <c r="T11" s="197">
        <v>1566570</v>
      </c>
      <c r="U11" s="197">
        <v>1684099</v>
      </c>
      <c r="V11" s="197">
        <v>21928097</v>
      </c>
    </row>
    <row r="12" spans="1:22" x14ac:dyDescent="0.4">
      <c r="A12" s="196" t="s">
        <v>1</v>
      </c>
      <c r="B12" s="197">
        <v>72720</v>
      </c>
      <c r="C12" s="197">
        <v>76382.203999999998</v>
      </c>
      <c r="D12" s="197">
        <v>110188.91</v>
      </c>
      <c r="E12" s="197">
        <v>144773.989</v>
      </c>
      <c r="F12" s="197">
        <v>144428.122</v>
      </c>
      <c r="G12" s="197">
        <v>172804.375</v>
      </c>
      <c r="H12" s="197">
        <v>185017.52799999999</v>
      </c>
      <c r="I12" s="197">
        <v>210601.34100000001</v>
      </c>
      <c r="J12" s="197">
        <v>260340.43400000001</v>
      </c>
      <c r="K12" s="197">
        <v>293185.03899999999</v>
      </c>
      <c r="L12" s="197">
        <v>370434</v>
      </c>
      <c r="M12" s="197">
        <v>372382</v>
      </c>
      <c r="N12" s="197">
        <v>459308</v>
      </c>
      <c r="O12" s="197">
        <v>511530</v>
      </c>
      <c r="P12" s="197">
        <v>538178</v>
      </c>
      <c r="Q12" s="197">
        <v>567174</v>
      </c>
      <c r="R12" s="197">
        <v>556915</v>
      </c>
      <c r="S12" s="197">
        <v>579737</v>
      </c>
      <c r="T12" s="197">
        <v>575676</v>
      </c>
      <c r="U12" s="197">
        <v>590660</v>
      </c>
      <c r="V12" s="197">
        <v>6792435.9419999998</v>
      </c>
    </row>
    <row r="13" spans="1:22" x14ac:dyDescent="0.4">
      <c r="A13" s="196" t="s">
        <v>0</v>
      </c>
      <c r="B13" s="197">
        <v>116254</v>
      </c>
      <c r="C13" s="197">
        <v>129077.67</v>
      </c>
      <c r="D13" s="197">
        <v>249312.44899999999</v>
      </c>
      <c r="E13" s="197">
        <v>318416.27</v>
      </c>
      <c r="F13" s="197">
        <v>347826.37699999998</v>
      </c>
      <c r="G13" s="197">
        <v>383504.14899999998</v>
      </c>
      <c r="H13" s="197">
        <v>417191.00300000003</v>
      </c>
      <c r="I13" s="197">
        <v>426859.5</v>
      </c>
      <c r="J13" s="197">
        <v>509401.79399999999</v>
      </c>
      <c r="K13" s="197">
        <v>523974.82699999999</v>
      </c>
      <c r="L13" s="197">
        <v>594562</v>
      </c>
      <c r="M13" s="197">
        <v>528922</v>
      </c>
      <c r="N13" s="197">
        <v>562953</v>
      </c>
      <c r="O13" s="197">
        <v>592239</v>
      </c>
      <c r="P13" s="197">
        <v>594619</v>
      </c>
      <c r="Q13" s="197">
        <v>620533</v>
      </c>
      <c r="R13" s="197">
        <v>643887</v>
      </c>
      <c r="S13" s="197">
        <v>702128</v>
      </c>
      <c r="T13" s="197">
        <v>758378</v>
      </c>
      <c r="U13" s="197">
        <v>784589</v>
      </c>
      <c r="V13" s="197">
        <v>9804628.0389999989</v>
      </c>
    </row>
    <row r="14" spans="1:22" x14ac:dyDescent="0.4">
      <c r="A14" s="196" t="s">
        <v>55</v>
      </c>
      <c r="B14" s="197"/>
      <c r="C14" s="197"/>
      <c r="D14" s="197">
        <v>13056.017</v>
      </c>
      <c r="E14" s="197">
        <v>19174.538</v>
      </c>
      <c r="F14" s="197">
        <v>18162.146000000001</v>
      </c>
      <c r="G14" s="197">
        <v>20096.694</v>
      </c>
      <c r="H14" s="197">
        <v>20071.14</v>
      </c>
      <c r="I14" s="197">
        <v>21110.665000000001</v>
      </c>
      <c r="J14" s="197">
        <v>19522.173999999999</v>
      </c>
      <c r="K14" s="197">
        <v>19235.196</v>
      </c>
      <c r="L14" s="197">
        <v>16797</v>
      </c>
      <c r="M14" s="197">
        <v>17583</v>
      </c>
      <c r="N14" s="197">
        <v>10855</v>
      </c>
      <c r="O14" s="197">
        <v>12572</v>
      </c>
      <c r="P14" s="197">
        <v>13183</v>
      </c>
      <c r="Q14" s="197">
        <v>14711</v>
      </c>
      <c r="R14" s="197">
        <v>13992</v>
      </c>
      <c r="S14" s="197">
        <v>12751</v>
      </c>
      <c r="T14" s="197">
        <v>12168</v>
      </c>
      <c r="U14" s="197">
        <v>11782</v>
      </c>
      <c r="V14" s="197">
        <v>286822.57</v>
      </c>
    </row>
    <row r="15" spans="1:22" x14ac:dyDescent="0.4">
      <c r="A15" s="196" t="s">
        <v>41</v>
      </c>
      <c r="B15" s="197">
        <v>34061</v>
      </c>
      <c r="C15" s="197">
        <v>39344</v>
      </c>
      <c r="D15" s="197">
        <v>43959.557000000001</v>
      </c>
      <c r="E15" s="197">
        <v>55342.697999999997</v>
      </c>
      <c r="F15" s="197">
        <v>80499.994000000006</v>
      </c>
      <c r="G15" s="197">
        <v>91546.251000000004</v>
      </c>
      <c r="H15" s="197">
        <v>90223</v>
      </c>
      <c r="I15" s="197">
        <v>107303</v>
      </c>
      <c r="J15" s="197">
        <v>112742</v>
      </c>
      <c r="K15" s="197">
        <v>116286</v>
      </c>
      <c r="L15" s="197">
        <v>20481</v>
      </c>
      <c r="M15" s="197">
        <v>1243</v>
      </c>
      <c r="N15" s="197">
        <v>31738</v>
      </c>
      <c r="O15" s="197">
        <v>38177</v>
      </c>
      <c r="P15" s="197">
        <v>37452</v>
      </c>
      <c r="Q15" s="197">
        <v>60130</v>
      </c>
      <c r="R15" s="197">
        <v>70008</v>
      </c>
      <c r="S15" s="197">
        <v>129842</v>
      </c>
      <c r="T15" s="197">
        <v>183575</v>
      </c>
      <c r="U15" s="197">
        <v>179073</v>
      </c>
      <c r="V15" s="197">
        <v>1523026.5</v>
      </c>
    </row>
    <row r="16" spans="1:22" x14ac:dyDescent="0.4">
      <c r="A16" s="196" t="s">
        <v>56</v>
      </c>
      <c r="B16" s="197"/>
      <c r="C16" s="197"/>
      <c r="D16" s="197">
        <v>47781.458999999995</v>
      </c>
      <c r="E16" s="197">
        <v>77525.824000000008</v>
      </c>
      <c r="F16" s="197">
        <v>66501.342999999993</v>
      </c>
      <c r="G16" s="197">
        <v>93203.343999999997</v>
      </c>
      <c r="H16" s="197">
        <v>74386.633000000002</v>
      </c>
      <c r="I16" s="197">
        <v>77382.914000000004</v>
      </c>
      <c r="J16" s="197">
        <v>83599.873000000007</v>
      </c>
      <c r="K16" s="197">
        <v>82498.066000000006</v>
      </c>
      <c r="L16" s="197">
        <v>92940</v>
      </c>
      <c r="M16" s="197">
        <v>104407</v>
      </c>
      <c r="N16" s="197">
        <v>11276</v>
      </c>
      <c r="O16" s="197">
        <v>12577</v>
      </c>
      <c r="P16" s="197">
        <v>11296</v>
      </c>
      <c r="Q16" s="197">
        <v>13217</v>
      </c>
      <c r="R16" s="197">
        <v>13298</v>
      </c>
      <c r="S16" s="197">
        <v>11834</v>
      </c>
      <c r="T16" s="197">
        <v>11848</v>
      </c>
      <c r="U16" s="197">
        <v>14686</v>
      </c>
      <c r="V16" s="197">
        <v>900258.45600000001</v>
      </c>
    </row>
    <row r="17" spans="1:22" x14ac:dyDescent="0.4">
      <c r="A17" s="196" t="s">
        <v>34</v>
      </c>
      <c r="B17" s="197">
        <v>29969</v>
      </c>
      <c r="C17" s="197">
        <v>29667</v>
      </c>
      <c r="D17" s="197">
        <v>38927.462999999996</v>
      </c>
      <c r="E17" s="197">
        <v>51139.306000000011</v>
      </c>
      <c r="F17" s="197">
        <v>58923.29800000001</v>
      </c>
      <c r="G17" s="197">
        <v>59179.779000000002</v>
      </c>
      <c r="H17" s="197">
        <v>56202.358</v>
      </c>
      <c r="I17" s="197">
        <v>55835.404000000002</v>
      </c>
      <c r="J17" s="197">
        <v>69661.906999999992</v>
      </c>
      <c r="K17" s="197">
        <v>69285.075000000012</v>
      </c>
      <c r="L17" s="197">
        <v>75380</v>
      </c>
      <c r="M17" s="197">
        <v>78113</v>
      </c>
      <c r="N17" s="197">
        <v>84846</v>
      </c>
      <c r="O17" s="197">
        <v>92704</v>
      </c>
      <c r="P17" s="197">
        <v>99454</v>
      </c>
      <c r="Q17" s="197">
        <v>113695</v>
      </c>
      <c r="R17" s="197">
        <v>123468</v>
      </c>
      <c r="S17" s="197">
        <v>183896</v>
      </c>
      <c r="T17" s="197">
        <v>222555</v>
      </c>
      <c r="U17" s="197">
        <v>231995</v>
      </c>
      <c r="V17" s="197">
        <v>1824896.59</v>
      </c>
    </row>
    <row r="18" spans="1:22" x14ac:dyDescent="0.4">
      <c r="A18" s="196" t="s">
        <v>345</v>
      </c>
      <c r="B18" s="197">
        <v>7833</v>
      </c>
      <c r="C18" s="197">
        <v>9127.5969999999998</v>
      </c>
      <c r="D18" s="197">
        <v>11786.383</v>
      </c>
      <c r="E18" s="197">
        <v>11094.888000000001</v>
      </c>
      <c r="F18" s="197">
        <v>8000.99</v>
      </c>
      <c r="G18" s="197">
        <v>9236.4689999999991</v>
      </c>
      <c r="H18" s="197">
        <v>12574.11</v>
      </c>
      <c r="I18" s="197">
        <v>11987.457</v>
      </c>
      <c r="J18" s="197">
        <v>14643.938</v>
      </c>
      <c r="K18" s="197">
        <v>15489.687</v>
      </c>
      <c r="L18" s="197">
        <v>13472</v>
      </c>
      <c r="M18" s="197">
        <v>9686</v>
      </c>
      <c r="N18" s="197">
        <v>9371</v>
      </c>
      <c r="O18" s="197">
        <v>8186</v>
      </c>
      <c r="P18" s="197">
        <v>8874</v>
      </c>
      <c r="Q18" s="197">
        <v>13895</v>
      </c>
      <c r="R18" s="197">
        <v>16472</v>
      </c>
      <c r="S18" s="197">
        <v>25440</v>
      </c>
      <c r="T18" s="197">
        <v>36671</v>
      </c>
      <c r="U18" s="197">
        <v>34732</v>
      </c>
      <c r="V18" s="197">
        <v>288573.51899999997</v>
      </c>
    </row>
    <row r="19" spans="1:22" x14ac:dyDescent="0.4">
      <c r="A19" s="196" t="s">
        <v>6</v>
      </c>
      <c r="B19" s="197">
        <v>507</v>
      </c>
      <c r="C19" s="197">
        <v>637.29300000000001</v>
      </c>
      <c r="D19" s="197">
        <v>4279.42</v>
      </c>
      <c r="E19" s="197">
        <v>6065.7889999999998</v>
      </c>
      <c r="F19" s="197">
        <v>5442.8519999999999</v>
      </c>
      <c r="G19" s="197">
        <v>6581.2629999999999</v>
      </c>
      <c r="H19" s="197">
        <v>9000.1270000000004</v>
      </c>
      <c r="I19" s="197">
        <v>10710.736000000001</v>
      </c>
      <c r="J19" s="197">
        <v>12987.395</v>
      </c>
      <c r="K19" s="197">
        <v>15155.333000000001</v>
      </c>
      <c r="L19" s="197">
        <v>23773</v>
      </c>
      <c r="M19" s="197">
        <v>18321</v>
      </c>
      <c r="N19" s="197">
        <v>34567</v>
      </c>
      <c r="O19" s="197">
        <v>38048</v>
      </c>
      <c r="P19" s="197">
        <v>43800</v>
      </c>
      <c r="Q19" s="197">
        <v>66520</v>
      </c>
      <c r="R19" s="197">
        <v>52921</v>
      </c>
      <c r="S19" s="197">
        <v>57953</v>
      </c>
      <c r="T19" s="197">
        <v>60626</v>
      </c>
      <c r="U19" s="197">
        <v>66183</v>
      </c>
      <c r="V19" s="197">
        <v>534079.20799999998</v>
      </c>
    </row>
    <row r="20" spans="1:22" x14ac:dyDescent="0.4">
      <c r="A20" s="196" t="s">
        <v>2</v>
      </c>
      <c r="B20" s="197">
        <v>118066</v>
      </c>
      <c r="C20" s="197">
        <v>138341</v>
      </c>
      <c r="D20" s="197">
        <v>203991.764</v>
      </c>
      <c r="E20" s="197">
        <v>271447.13</v>
      </c>
      <c r="F20" s="197">
        <v>296738.21799999999</v>
      </c>
      <c r="G20" s="197">
        <v>376026.87199999997</v>
      </c>
      <c r="H20" s="197">
        <v>415878.34100000001</v>
      </c>
      <c r="I20" s="197">
        <v>493740.28599999996</v>
      </c>
      <c r="J20" s="197">
        <v>691968.92299999995</v>
      </c>
      <c r="K20" s="197">
        <v>788794.70499999996</v>
      </c>
      <c r="L20" s="197">
        <v>1088438</v>
      </c>
      <c r="M20" s="197">
        <v>1157310</v>
      </c>
      <c r="N20" s="197">
        <v>1358999</v>
      </c>
      <c r="O20" s="197">
        <v>1487056</v>
      </c>
      <c r="P20" s="197">
        <v>1447306</v>
      </c>
      <c r="Q20" s="197">
        <v>1391877</v>
      </c>
      <c r="R20" s="197">
        <v>1321937</v>
      </c>
      <c r="S20" s="197">
        <v>1302264</v>
      </c>
      <c r="T20" s="197">
        <v>1300768</v>
      </c>
      <c r="U20" s="197">
        <v>1315907</v>
      </c>
      <c r="V20" s="197">
        <v>16966855.239</v>
      </c>
    </row>
    <row r="21" spans="1:22" x14ac:dyDescent="0.4">
      <c r="A21" s="196" t="s">
        <v>68</v>
      </c>
      <c r="B21" s="197">
        <v>52276</v>
      </c>
      <c r="C21" s="197">
        <v>55012</v>
      </c>
      <c r="D21" s="197">
        <v>153295.60700000002</v>
      </c>
      <c r="E21" s="197">
        <v>260234.302</v>
      </c>
      <c r="F21" s="197">
        <v>129250.552</v>
      </c>
      <c r="G21" s="197">
        <v>82455.858999999997</v>
      </c>
      <c r="H21" s="197">
        <v>74676</v>
      </c>
      <c r="I21" s="197">
        <v>77981</v>
      </c>
      <c r="J21" s="197">
        <v>94491</v>
      </c>
      <c r="K21" s="197">
        <v>112767</v>
      </c>
      <c r="L21" s="197">
        <v>81884</v>
      </c>
      <c r="M21" s="197">
        <v>81814</v>
      </c>
      <c r="N21" s="197">
        <v>85640</v>
      </c>
      <c r="O21" s="197">
        <v>106767</v>
      </c>
      <c r="P21" s="197">
        <v>102497</v>
      </c>
      <c r="Q21" s="197">
        <v>138311</v>
      </c>
      <c r="R21" s="197">
        <v>159690</v>
      </c>
      <c r="S21" s="197">
        <v>250702</v>
      </c>
      <c r="T21" s="197">
        <v>212446</v>
      </c>
      <c r="U21" s="197">
        <v>183108</v>
      </c>
      <c r="V21" s="197">
        <v>2495298.3200000003</v>
      </c>
    </row>
    <row r="22" spans="1:22" x14ac:dyDescent="0.4">
      <c r="A22" s="196" t="s">
        <v>35</v>
      </c>
      <c r="B22" s="197">
        <v>97004</v>
      </c>
      <c r="C22" s="197">
        <v>100832</v>
      </c>
      <c r="D22" s="197">
        <v>113457.026</v>
      </c>
      <c r="E22" s="197">
        <v>127783.82699999999</v>
      </c>
      <c r="F22" s="197">
        <v>160645.38099999999</v>
      </c>
      <c r="G22" s="197">
        <v>170932.524</v>
      </c>
      <c r="H22" s="197">
        <v>179017.63400000002</v>
      </c>
      <c r="I22" s="197">
        <v>187911.549</v>
      </c>
      <c r="J22" s="197">
        <v>264394.15299999999</v>
      </c>
      <c r="K22" s="197">
        <v>288864.14399999997</v>
      </c>
      <c r="L22" s="197">
        <v>279505</v>
      </c>
      <c r="M22" s="197">
        <v>249798</v>
      </c>
      <c r="N22" s="197">
        <v>315928</v>
      </c>
      <c r="O22" s="197">
        <v>386104</v>
      </c>
      <c r="P22" s="197">
        <v>435500</v>
      </c>
      <c r="Q22" s="197">
        <v>483357</v>
      </c>
      <c r="R22" s="197">
        <v>550821</v>
      </c>
      <c r="S22" s="197">
        <v>581123</v>
      </c>
      <c r="T22" s="197">
        <v>624992</v>
      </c>
      <c r="U22" s="197">
        <v>663888</v>
      </c>
      <c r="V22" s="197">
        <v>6261858.2379999999</v>
      </c>
    </row>
    <row r="23" spans="1:22" x14ac:dyDescent="0.4">
      <c r="A23" s="196" t="s">
        <v>111</v>
      </c>
      <c r="B23" s="197"/>
      <c r="C23" s="197"/>
      <c r="D23" s="197">
        <v>589743.52599999995</v>
      </c>
      <c r="E23" s="197">
        <v>808658.79299999995</v>
      </c>
      <c r="F23" s="197">
        <v>771106.97</v>
      </c>
      <c r="G23" s="197">
        <v>863346.41299999994</v>
      </c>
      <c r="H23" s="197">
        <v>906732.17500000005</v>
      </c>
      <c r="I23" s="197">
        <v>977346.92799999996</v>
      </c>
      <c r="J23" s="197">
        <v>1046136.632</v>
      </c>
      <c r="K23" s="197">
        <v>1104878.949</v>
      </c>
      <c r="L23" s="197">
        <v>1911767</v>
      </c>
      <c r="M23" s="197">
        <v>1991215</v>
      </c>
      <c r="N23" s="197">
        <v>2101240</v>
      </c>
      <c r="O23" s="197">
        <v>2230825</v>
      </c>
      <c r="P23" s="197">
        <v>2339904</v>
      </c>
      <c r="Q23" s="197">
        <v>2491183</v>
      </c>
      <c r="R23" s="197">
        <v>2513461</v>
      </c>
      <c r="S23" s="197">
        <v>2683809</v>
      </c>
      <c r="T23" s="197">
        <v>2807288</v>
      </c>
      <c r="U23" s="197">
        <v>2986976</v>
      </c>
      <c r="V23" s="197">
        <v>31125618.386</v>
      </c>
    </row>
    <row r="24" spans="1:22" x14ac:dyDescent="0.4">
      <c r="A24" s="196" t="s">
        <v>346</v>
      </c>
      <c r="B24" s="197">
        <v>26282</v>
      </c>
      <c r="C24" s="197">
        <v>31936</v>
      </c>
      <c r="D24" s="197">
        <v>23618.771000000001</v>
      </c>
      <c r="E24" s="197">
        <v>26260.552</v>
      </c>
      <c r="F24" s="197">
        <v>36069.930999999997</v>
      </c>
      <c r="G24" s="197">
        <v>44630.021000000001</v>
      </c>
      <c r="H24" s="197">
        <v>55196</v>
      </c>
      <c r="I24" s="197">
        <v>72670</v>
      </c>
      <c r="J24" s="197">
        <v>106970</v>
      </c>
      <c r="K24" s="197">
        <v>122815</v>
      </c>
      <c r="L24" s="197">
        <v>138810</v>
      </c>
      <c r="M24" s="197">
        <v>127596</v>
      </c>
      <c r="N24" s="197">
        <v>125549</v>
      </c>
      <c r="O24" s="197">
        <v>142317</v>
      </c>
      <c r="P24" s="197">
        <v>151532</v>
      </c>
      <c r="Q24" s="197">
        <v>167599</v>
      </c>
      <c r="R24" s="197">
        <v>150909</v>
      </c>
      <c r="S24" s="197">
        <v>151120</v>
      </c>
      <c r="T24" s="197">
        <v>148598</v>
      </c>
      <c r="U24" s="197">
        <v>138592</v>
      </c>
      <c r="V24" s="197">
        <v>1989070.2749999999</v>
      </c>
    </row>
    <row r="25" spans="1:22" x14ac:dyDescent="0.4">
      <c r="A25" s="196" t="s">
        <v>7</v>
      </c>
      <c r="B25" s="197">
        <v>34586</v>
      </c>
      <c r="C25" s="197">
        <v>43156</v>
      </c>
      <c r="D25" s="197">
        <v>121397.05</v>
      </c>
      <c r="E25" s="197">
        <v>254205.88500000001</v>
      </c>
      <c r="F25" s="197">
        <v>293310.96299999999</v>
      </c>
      <c r="G25" s="197">
        <v>328099.50899999996</v>
      </c>
      <c r="H25" s="197">
        <v>316317.00300000003</v>
      </c>
      <c r="I25" s="197">
        <v>308551.67800000001</v>
      </c>
      <c r="J25" s="197">
        <v>320666.52600000001</v>
      </c>
      <c r="K25" s="197">
        <v>289849.41800000001</v>
      </c>
      <c r="L25" s="197">
        <v>292900</v>
      </c>
      <c r="M25" s="197">
        <v>261778</v>
      </c>
      <c r="N25" s="197">
        <v>290256</v>
      </c>
      <c r="O25" s="197">
        <v>315794</v>
      </c>
      <c r="P25" s="197">
        <v>395246</v>
      </c>
      <c r="Q25" s="197">
        <v>434317</v>
      </c>
      <c r="R25" s="197">
        <v>469249</v>
      </c>
      <c r="S25" s="197">
        <v>574896</v>
      </c>
      <c r="T25" s="197">
        <v>615836</v>
      </c>
      <c r="U25" s="197">
        <v>753534</v>
      </c>
      <c r="V25" s="197">
        <v>6713946.0319999997</v>
      </c>
    </row>
    <row r="26" spans="1:22" x14ac:dyDescent="0.4">
      <c r="A26" s="196" t="s">
        <v>347</v>
      </c>
      <c r="B26" s="197">
        <v>0</v>
      </c>
      <c r="C26" s="197">
        <v>0</v>
      </c>
      <c r="D26" s="197">
        <v>42217.821000000004</v>
      </c>
      <c r="E26" s="197">
        <v>68491.282999999996</v>
      </c>
      <c r="F26" s="197">
        <v>45285.527999999998</v>
      </c>
      <c r="G26" s="197">
        <v>20347.519</v>
      </c>
      <c r="H26" s="197">
        <v>18646.560000000001</v>
      </c>
      <c r="I26" s="197">
        <v>16517.577000000001</v>
      </c>
      <c r="J26" s="197">
        <v>17682.901999999998</v>
      </c>
      <c r="K26" s="197">
        <v>35663.834999999999</v>
      </c>
      <c r="L26" s="197">
        <v>243673</v>
      </c>
      <c r="M26" s="197">
        <v>315469</v>
      </c>
      <c r="N26" s="197">
        <v>25802</v>
      </c>
      <c r="O26" s="197">
        <v>29204</v>
      </c>
      <c r="P26" s="197">
        <v>33344</v>
      </c>
      <c r="Q26" s="197">
        <v>49465</v>
      </c>
      <c r="R26" s="197">
        <v>84861</v>
      </c>
      <c r="S26" s="197">
        <v>114575</v>
      </c>
      <c r="T26" s="197">
        <v>71019</v>
      </c>
      <c r="U26" s="197">
        <v>31789</v>
      </c>
      <c r="V26" s="197">
        <v>1264054.0249999999</v>
      </c>
    </row>
    <row r="27" spans="1:22" x14ac:dyDescent="0.4">
      <c r="A27" s="196" t="s">
        <v>53</v>
      </c>
      <c r="B27" s="197">
        <v>0</v>
      </c>
      <c r="C27" s="197">
        <v>0</v>
      </c>
      <c r="D27" s="197">
        <v>8962.9279999999999</v>
      </c>
      <c r="E27" s="197">
        <v>10551.315000000001</v>
      </c>
      <c r="F27" s="197">
        <v>2754.5970000000002</v>
      </c>
      <c r="G27" s="197">
        <v>3187.8290000000002</v>
      </c>
      <c r="H27" s="197">
        <v>10832</v>
      </c>
      <c r="I27" s="197">
        <v>13443</v>
      </c>
      <c r="J27" s="197">
        <v>16173</v>
      </c>
      <c r="K27" s="197">
        <v>17739</v>
      </c>
      <c r="L27" s="197">
        <v>20775</v>
      </c>
      <c r="M27" s="197">
        <v>21879</v>
      </c>
      <c r="N27" s="197">
        <v>34549</v>
      </c>
      <c r="O27" s="197">
        <v>38032</v>
      </c>
      <c r="P27" s="197">
        <v>43128</v>
      </c>
      <c r="Q27" s="197">
        <v>46083</v>
      </c>
      <c r="R27" s="197">
        <v>51335</v>
      </c>
      <c r="S27" s="197">
        <v>80461</v>
      </c>
      <c r="T27" s="197">
        <v>109422</v>
      </c>
      <c r="U27" s="197">
        <v>106386</v>
      </c>
      <c r="V27" s="197">
        <v>635693.66899999999</v>
      </c>
    </row>
    <row r="28" spans="1:22" x14ac:dyDescent="0.4">
      <c r="A28" s="196" t="s">
        <v>3</v>
      </c>
      <c r="B28" s="197">
        <v>333173</v>
      </c>
      <c r="C28" s="197">
        <v>370938.315</v>
      </c>
      <c r="D28" s="197">
        <v>631978.85</v>
      </c>
      <c r="E28" s="197">
        <v>755750.46399999992</v>
      </c>
      <c r="F28" s="197">
        <v>774744.3870000001</v>
      </c>
      <c r="G28" s="197">
        <v>885965.29099999997</v>
      </c>
      <c r="H28" s="197">
        <v>968978.23600000003</v>
      </c>
      <c r="I28" s="197">
        <v>1097166.2919999999</v>
      </c>
      <c r="J28" s="197">
        <v>1406112.348</v>
      </c>
      <c r="K28" s="197">
        <v>1561969.6869999999</v>
      </c>
      <c r="L28" s="197">
        <v>1938551</v>
      </c>
      <c r="M28" s="197">
        <v>1831383</v>
      </c>
      <c r="N28" s="197">
        <v>2057037</v>
      </c>
      <c r="O28" s="197">
        <v>2091175</v>
      </c>
      <c r="P28" s="197">
        <v>2023161</v>
      </c>
      <c r="Q28" s="197">
        <v>2095786</v>
      </c>
      <c r="R28" s="197">
        <v>2056402</v>
      </c>
      <c r="S28" s="197">
        <v>2097713</v>
      </c>
      <c r="T28" s="197">
        <v>2059764</v>
      </c>
      <c r="U28" s="197">
        <v>2066119</v>
      </c>
      <c r="V28" s="197">
        <v>29103867.869999997</v>
      </c>
    </row>
    <row r="29" spans="1:22" x14ac:dyDescent="0.4">
      <c r="A29" s="196" t="s">
        <v>5</v>
      </c>
      <c r="B29" s="197"/>
      <c r="C29" s="197"/>
      <c r="D29" s="197">
        <v>1261.8240000000001</v>
      </c>
      <c r="E29" s="197">
        <v>3489.8380000000002</v>
      </c>
      <c r="F29" s="197">
        <v>1575.723</v>
      </c>
      <c r="G29" s="197">
        <v>3375.7289999999998</v>
      </c>
      <c r="H29" s="197">
        <v>3570</v>
      </c>
      <c r="I29" s="197">
        <v>4754</v>
      </c>
      <c r="J29" s="197">
        <v>5134</v>
      </c>
      <c r="K29" s="197">
        <v>5360</v>
      </c>
      <c r="L29" s="197">
        <v>19661</v>
      </c>
      <c r="M29" s="197">
        <v>7493</v>
      </c>
      <c r="N29" s="197">
        <v>32475</v>
      </c>
      <c r="O29" s="197">
        <v>28239</v>
      </c>
      <c r="P29" s="197">
        <v>28557</v>
      </c>
      <c r="Q29" s="197">
        <v>26884</v>
      </c>
      <c r="R29" s="197">
        <v>26841</v>
      </c>
      <c r="S29" s="197">
        <v>27390</v>
      </c>
      <c r="T29" s="197">
        <v>22769</v>
      </c>
      <c r="U29" s="197">
        <v>24549</v>
      </c>
      <c r="V29" s="197">
        <v>273379.114</v>
      </c>
    </row>
    <row r="30" spans="1:22" x14ac:dyDescent="0.4">
      <c r="A30" s="196" t="s">
        <v>48</v>
      </c>
      <c r="B30" s="197">
        <v>45103</v>
      </c>
      <c r="C30" s="197">
        <v>47289</v>
      </c>
      <c r="D30" s="197">
        <v>79768.376000000004</v>
      </c>
      <c r="E30" s="197">
        <v>134903.296</v>
      </c>
      <c r="F30" s="197">
        <v>153516.989</v>
      </c>
      <c r="G30" s="197">
        <v>167596.04399999999</v>
      </c>
      <c r="H30" s="197">
        <v>172716</v>
      </c>
      <c r="I30" s="197">
        <v>161599</v>
      </c>
      <c r="J30" s="197">
        <v>219527</v>
      </c>
      <c r="K30" s="197">
        <v>211596</v>
      </c>
      <c r="L30" s="197">
        <v>304318</v>
      </c>
      <c r="M30" s="197">
        <v>211606</v>
      </c>
      <c r="N30" s="197">
        <v>417412</v>
      </c>
      <c r="O30" s="197">
        <v>444500</v>
      </c>
      <c r="P30" s="197">
        <v>529525</v>
      </c>
      <c r="Q30" s="197">
        <v>600005</v>
      </c>
      <c r="R30" s="197">
        <v>710127</v>
      </c>
      <c r="S30" s="197">
        <v>851056</v>
      </c>
      <c r="T30" s="197">
        <v>964684</v>
      </c>
      <c r="U30" s="197">
        <v>1167086</v>
      </c>
      <c r="V30" s="197">
        <v>7593933.7050000001</v>
      </c>
    </row>
    <row r="31" spans="1:22" x14ac:dyDescent="0.4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 x14ac:dyDescent="0.4">
      <c r="A32" s="196" t="s">
        <v>343</v>
      </c>
      <c r="B32" s="197">
        <v>3165311</v>
      </c>
      <c r="C32" s="197">
        <v>3506589.5219999999</v>
      </c>
      <c r="D32" s="197">
        <v>6802856.915</v>
      </c>
      <c r="E32" s="197">
        <v>8890229.9849999994</v>
      </c>
      <c r="F32" s="197">
        <v>9467740.341</v>
      </c>
      <c r="G32" s="197">
        <v>10683038.767999997</v>
      </c>
      <c r="H32" s="197">
        <v>11419832.668000001</v>
      </c>
      <c r="I32" s="197">
        <v>12389837.019999998</v>
      </c>
      <c r="J32" s="197">
        <v>14692938.68</v>
      </c>
      <c r="K32" s="197">
        <v>15793698.427000001</v>
      </c>
      <c r="L32" s="197">
        <v>21300256</v>
      </c>
      <c r="M32" s="197">
        <v>19942755</v>
      </c>
      <c r="N32" s="197">
        <v>24090487</v>
      </c>
      <c r="O32" s="197">
        <v>26059319</v>
      </c>
      <c r="P32" s="197">
        <v>27437376</v>
      </c>
      <c r="Q32" s="197">
        <v>29328570</v>
      </c>
      <c r="R32" s="197">
        <v>30738199</v>
      </c>
      <c r="S32" s="197">
        <v>33356400</v>
      </c>
      <c r="T32" s="197">
        <v>35685093</v>
      </c>
      <c r="U32" s="197">
        <v>38563036</v>
      </c>
      <c r="V32" s="197">
        <v>383313564.32599992</v>
      </c>
    </row>
    <row r="34" spans="1:22" x14ac:dyDescent="0.4">
      <c r="A34" s="194" t="s">
        <v>349</v>
      </c>
      <c r="B34" t="s">
        <v>350</v>
      </c>
    </row>
    <row r="35" spans="1:22" x14ac:dyDescent="0.4">
      <c r="A35" s="196" t="s">
        <v>414</v>
      </c>
    </row>
    <row r="36" spans="1:22" x14ac:dyDescent="0.4">
      <c r="A36" s="194" t="s">
        <v>351</v>
      </c>
      <c r="B36" s="194" t="s">
        <v>340</v>
      </c>
    </row>
    <row r="37" spans="1:22" x14ac:dyDescent="0.4">
      <c r="A37" s="194" t="s">
        <v>341</v>
      </c>
      <c r="B37" s="195">
        <v>39447</v>
      </c>
      <c r="C37" s="195">
        <v>39629</v>
      </c>
      <c r="D37" s="195">
        <v>39813</v>
      </c>
      <c r="E37" s="195">
        <v>39994</v>
      </c>
      <c r="F37" s="195">
        <v>40178</v>
      </c>
      <c r="G37" s="195">
        <v>40359</v>
      </c>
      <c r="H37" s="195">
        <v>40543</v>
      </c>
      <c r="I37" s="195">
        <v>40724</v>
      </c>
      <c r="J37" s="195">
        <v>40908</v>
      </c>
      <c r="K37" s="195">
        <v>41090</v>
      </c>
      <c r="L37" s="195">
        <v>41274</v>
      </c>
      <c r="M37" s="195">
        <v>41455</v>
      </c>
      <c r="N37" s="195">
        <v>41639</v>
      </c>
      <c r="O37" s="195">
        <v>41820</v>
      </c>
      <c r="P37" s="195">
        <v>42004</v>
      </c>
      <c r="Q37" s="195">
        <v>42185</v>
      </c>
      <c r="R37" s="195">
        <v>42369</v>
      </c>
      <c r="S37" s="195">
        <v>42551</v>
      </c>
      <c r="T37" s="195">
        <v>42735</v>
      </c>
      <c r="U37" s="195">
        <v>42916</v>
      </c>
      <c r="V37" t="s">
        <v>343</v>
      </c>
    </row>
    <row r="38" spans="1:22" x14ac:dyDescent="0.4">
      <c r="A38" s="196" t="s">
        <v>33</v>
      </c>
      <c r="B38" s="197">
        <v>118.6905</v>
      </c>
      <c r="C38" s="197">
        <v>114.58769799999999</v>
      </c>
      <c r="D38" s="197">
        <v>64.771843600000011</v>
      </c>
      <c r="E38" s="197">
        <v>78.981616200000005</v>
      </c>
      <c r="F38" s="197">
        <v>83.746338500000007</v>
      </c>
      <c r="G38" s="197">
        <v>83.679864600000002</v>
      </c>
      <c r="H38" s="197">
        <v>72.663696700000003</v>
      </c>
      <c r="I38" s="197">
        <v>14.300782</v>
      </c>
      <c r="J38" s="197">
        <v>48.973199999999999</v>
      </c>
      <c r="K38" s="197">
        <v>30.045986500000001</v>
      </c>
      <c r="L38" s="197">
        <v>295.62609999999995</v>
      </c>
      <c r="M38" s="197">
        <v>230.64959999999999</v>
      </c>
      <c r="N38" s="197">
        <v>523.56539999999995</v>
      </c>
      <c r="O38" s="197">
        <v>1533.3343</v>
      </c>
      <c r="P38" s="197">
        <v>3173.7828</v>
      </c>
      <c r="Q38" s="197">
        <v>5494.8164999999999</v>
      </c>
      <c r="R38" s="197">
        <v>8944.2260999999999</v>
      </c>
      <c r="S38" s="197">
        <v>14170.6011</v>
      </c>
      <c r="T38" s="197">
        <v>17997.080000000002</v>
      </c>
      <c r="U38" s="197">
        <v>18056.612300000001</v>
      </c>
      <c r="V38" s="197">
        <v>71130.735726100014</v>
      </c>
    </row>
    <row r="39" spans="1:22" x14ac:dyDescent="0.4">
      <c r="A39" s="196" t="s">
        <v>400</v>
      </c>
      <c r="B39" s="197">
        <v>30837.2022</v>
      </c>
      <c r="C39" s="197">
        <v>29295.935670399998</v>
      </c>
      <c r="D39" s="197">
        <v>32339.8811565</v>
      </c>
      <c r="E39" s="197">
        <v>33460.278488299999</v>
      </c>
      <c r="F39" s="197">
        <v>32396.182697799999</v>
      </c>
      <c r="G39" s="197">
        <v>30276.124674699997</v>
      </c>
      <c r="H39" s="197">
        <v>29211.187818099999</v>
      </c>
      <c r="I39" s="197">
        <v>27462.595743400001</v>
      </c>
      <c r="J39" s="197">
        <v>35450.085423700002</v>
      </c>
      <c r="K39" s="197">
        <v>41364.153780000001</v>
      </c>
      <c r="L39" s="197">
        <v>61884.226900000001</v>
      </c>
      <c r="M39" s="197">
        <v>64987.149899999997</v>
      </c>
      <c r="N39" s="197">
        <v>89104.960900000005</v>
      </c>
      <c r="O39" s="197">
        <v>113918.73539999999</v>
      </c>
      <c r="P39" s="197">
        <v>136876.74280000001</v>
      </c>
      <c r="Q39" s="197">
        <v>174908.16739999998</v>
      </c>
      <c r="R39" s="197">
        <v>211257.43860000002</v>
      </c>
      <c r="S39" s="197">
        <v>240776.9546</v>
      </c>
      <c r="T39" s="197">
        <v>281396.90179999999</v>
      </c>
      <c r="U39" s="197">
        <v>303563.44299999997</v>
      </c>
      <c r="V39" s="197">
        <v>2000768.3489529002</v>
      </c>
    </row>
    <row r="40" spans="1:22" x14ac:dyDescent="0.4">
      <c r="A40" s="196" t="s">
        <v>4</v>
      </c>
      <c r="B40" s="197">
        <v>745.87270000000001</v>
      </c>
      <c r="C40" s="197">
        <v>755.60889999999995</v>
      </c>
      <c r="D40" s="197">
        <v>1143.1812090999999</v>
      </c>
      <c r="E40" s="197">
        <v>950.52158320000001</v>
      </c>
      <c r="F40" s="197">
        <v>1027.8436099999999</v>
      </c>
      <c r="G40" s="197">
        <v>994.36462519999998</v>
      </c>
      <c r="H40" s="197">
        <v>842.22175659999994</v>
      </c>
      <c r="I40" s="197">
        <v>788.39358860000004</v>
      </c>
      <c r="J40" s="197">
        <v>815.12246419999997</v>
      </c>
      <c r="K40" s="197">
        <v>752.00467600000002</v>
      </c>
      <c r="L40" s="197">
        <v>740.40129999999999</v>
      </c>
      <c r="M40" s="197">
        <v>474.92360000000002</v>
      </c>
      <c r="N40" s="197">
        <v>345.84320000000002</v>
      </c>
      <c r="O40" s="197">
        <v>184.4718</v>
      </c>
      <c r="P40" s="197">
        <v>185.75620000000001</v>
      </c>
      <c r="Q40" s="197">
        <v>266.12040000000002</v>
      </c>
      <c r="R40" s="197">
        <v>383.26060000000001</v>
      </c>
      <c r="S40" s="197">
        <v>1381.7296999999999</v>
      </c>
      <c r="T40" s="197">
        <v>2187.2491</v>
      </c>
      <c r="U40" s="197">
        <v>2933.0996999999998</v>
      </c>
      <c r="V40" s="197">
        <v>17897.990712899995</v>
      </c>
    </row>
    <row r="41" spans="1:22" x14ac:dyDescent="0.4">
      <c r="A41" s="196" t="s">
        <v>8</v>
      </c>
      <c r="B41" s="197">
        <v>4374.6686</v>
      </c>
      <c r="C41" s="197">
        <v>4170.3136598999999</v>
      </c>
      <c r="D41" s="197">
        <v>3423.0750199000004</v>
      </c>
      <c r="E41" s="197">
        <v>2977.8482687000001</v>
      </c>
      <c r="F41" s="197">
        <v>3061.4322168999997</v>
      </c>
      <c r="G41" s="197">
        <v>3007.3313588999999</v>
      </c>
      <c r="H41" s="197">
        <v>2970.5966245999998</v>
      </c>
      <c r="I41" s="197">
        <v>2372.3903466000002</v>
      </c>
      <c r="J41" s="197">
        <v>2621.7497235999999</v>
      </c>
      <c r="K41" s="197">
        <v>2126.7006987</v>
      </c>
      <c r="L41" s="197">
        <v>2167.9273000000003</v>
      </c>
      <c r="M41" s="197">
        <v>1181.1030000000001</v>
      </c>
      <c r="N41" s="197">
        <v>1553.9765</v>
      </c>
      <c r="O41" s="197">
        <v>2489.9279999999999</v>
      </c>
      <c r="P41" s="197">
        <v>2174.9270000000001</v>
      </c>
      <c r="Q41" s="197">
        <v>2269.8981999999996</v>
      </c>
      <c r="R41" s="197">
        <v>3733.2997</v>
      </c>
      <c r="S41" s="197">
        <v>2595.1491000000001</v>
      </c>
      <c r="T41" s="197">
        <v>4748.6244999999999</v>
      </c>
      <c r="U41" s="197">
        <v>6392.1175000000003</v>
      </c>
      <c r="V41" s="197">
        <v>60413.057317800012</v>
      </c>
    </row>
    <row r="42" spans="1:22" x14ac:dyDescent="0.4">
      <c r="A42" s="196" t="s">
        <v>65</v>
      </c>
      <c r="B42" s="197">
        <v>805.11959999999999</v>
      </c>
      <c r="C42" s="197">
        <v>1121.2005999999999</v>
      </c>
      <c r="D42" s="197">
        <v>2261.6878862000003</v>
      </c>
      <c r="E42" s="197">
        <v>2790.6844421000001</v>
      </c>
      <c r="F42" s="197">
        <v>2932.0202328</v>
      </c>
      <c r="G42" s="197">
        <v>2805.8609269999997</v>
      </c>
      <c r="H42" s="197">
        <v>2815.0518494999997</v>
      </c>
      <c r="I42" s="197">
        <v>2912.5940589000002</v>
      </c>
      <c r="J42" s="197">
        <v>4115.5240601000005</v>
      </c>
      <c r="K42" s="197">
        <v>5543.8142592999993</v>
      </c>
      <c r="L42" s="197">
        <v>9535.0416000000005</v>
      </c>
      <c r="M42" s="197">
        <v>10422.9149</v>
      </c>
      <c r="N42" s="197">
        <v>17796.712599999999</v>
      </c>
      <c r="O42" s="197">
        <v>24030.190900000001</v>
      </c>
      <c r="P42" s="197">
        <v>30653.602300000002</v>
      </c>
      <c r="Q42" s="197">
        <v>43446.9519</v>
      </c>
      <c r="R42" s="197">
        <v>52798.900600000001</v>
      </c>
      <c r="S42" s="197">
        <v>62521.371200000001</v>
      </c>
      <c r="T42" s="197">
        <v>67900.561099999992</v>
      </c>
      <c r="U42" s="197">
        <v>73221.305900000007</v>
      </c>
      <c r="V42" s="197">
        <v>420431.11091589998</v>
      </c>
    </row>
    <row r="43" spans="1:22" x14ac:dyDescent="0.4">
      <c r="A43" s="196" t="s">
        <v>67</v>
      </c>
      <c r="B43" s="197">
        <v>13</v>
      </c>
      <c r="C43" s="197">
        <v>9</v>
      </c>
      <c r="D43" s="197">
        <v>0</v>
      </c>
      <c r="E43" s="197">
        <v>0</v>
      </c>
      <c r="F43" s="197">
        <v>0</v>
      </c>
      <c r="G43" s="197">
        <v>0</v>
      </c>
      <c r="H43" s="197">
        <v>0</v>
      </c>
      <c r="I43" s="197">
        <v>0</v>
      </c>
      <c r="J43" s="197">
        <v>32</v>
      </c>
      <c r="K43" s="197">
        <v>27</v>
      </c>
      <c r="L43" s="197">
        <v>27</v>
      </c>
      <c r="M43" s="197">
        <v>0</v>
      </c>
      <c r="N43" s="197">
        <v>25</v>
      </c>
      <c r="O43" s="197">
        <v>21</v>
      </c>
      <c r="P43" s="197">
        <v>12</v>
      </c>
      <c r="Q43" s="197">
        <v>11</v>
      </c>
      <c r="R43" s="197">
        <v>10</v>
      </c>
      <c r="S43" s="197">
        <v>10</v>
      </c>
      <c r="T43" s="197">
        <v>10</v>
      </c>
      <c r="U43" s="197">
        <v>10</v>
      </c>
      <c r="V43" s="197">
        <v>217</v>
      </c>
    </row>
    <row r="44" spans="1:22" x14ac:dyDescent="0.4">
      <c r="A44" s="196" t="s">
        <v>401</v>
      </c>
      <c r="B44" s="197">
        <v>9586.0974999999999</v>
      </c>
      <c r="C44" s="197">
        <v>8160.8695999999991</v>
      </c>
      <c r="D44" s="197">
        <v>8144</v>
      </c>
      <c r="E44" s="197">
        <v>8006</v>
      </c>
      <c r="F44" s="197">
        <v>8009</v>
      </c>
      <c r="G44" s="197">
        <v>7216</v>
      </c>
      <c r="H44" s="197">
        <v>8016</v>
      </c>
      <c r="I44" s="197">
        <v>7766</v>
      </c>
      <c r="J44" s="197">
        <v>7395</v>
      </c>
      <c r="K44" s="197">
        <v>7402</v>
      </c>
      <c r="L44" s="197">
        <v>8404</v>
      </c>
      <c r="M44" s="197">
        <v>10516</v>
      </c>
      <c r="N44" s="197">
        <v>13280</v>
      </c>
      <c r="O44" s="197">
        <v>17506</v>
      </c>
      <c r="P44" s="197">
        <v>20466</v>
      </c>
      <c r="Q44" s="197">
        <v>29471</v>
      </c>
      <c r="R44" s="197">
        <v>34333</v>
      </c>
      <c r="S44" s="197">
        <v>41458</v>
      </c>
      <c r="T44" s="197">
        <v>45719</v>
      </c>
      <c r="U44" s="197">
        <v>45672</v>
      </c>
      <c r="V44" s="197">
        <v>346525.96710000001</v>
      </c>
    </row>
    <row r="45" spans="1:22" x14ac:dyDescent="0.4">
      <c r="A45" s="196" t="s">
        <v>1</v>
      </c>
      <c r="B45" s="197">
        <v>1736.5778</v>
      </c>
      <c r="C45" s="197">
        <v>1316.4824911999999</v>
      </c>
      <c r="D45" s="197">
        <v>265.9176185</v>
      </c>
      <c r="E45" s="197">
        <v>452.02564130000002</v>
      </c>
      <c r="F45" s="197">
        <v>571.43949530000009</v>
      </c>
      <c r="G45" s="197">
        <v>433.45637370000003</v>
      </c>
      <c r="H45" s="197">
        <v>568.00658959999998</v>
      </c>
      <c r="I45" s="197">
        <v>561.8087792</v>
      </c>
      <c r="J45" s="197">
        <v>831.79718419999995</v>
      </c>
      <c r="K45" s="197">
        <v>894.22316709999996</v>
      </c>
      <c r="L45" s="197">
        <v>1263.1305</v>
      </c>
      <c r="M45" s="197">
        <v>1009.0650000000001</v>
      </c>
      <c r="N45" s="197">
        <v>1460.0657999999999</v>
      </c>
      <c r="O45" s="197">
        <v>1872.9020999999998</v>
      </c>
      <c r="P45" s="197">
        <v>2277.0284000000001</v>
      </c>
      <c r="Q45" s="197">
        <v>3582.3152</v>
      </c>
      <c r="R45" s="197">
        <v>5767.8375999999998</v>
      </c>
      <c r="S45" s="197">
        <v>5872.7106999999996</v>
      </c>
      <c r="T45" s="197">
        <v>7670.6662999999999</v>
      </c>
      <c r="U45" s="197">
        <v>9075.0627999999997</v>
      </c>
      <c r="V45" s="197">
        <v>47482.519540099995</v>
      </c>
    </row>
    <row r="46" spans="1:22" x14ac:dyDescent="0.4">
      <c r="A46" s="196" t="s">
        <v>0</v>
      </c>
      <c r="B46" s="197">
        <v>1392.7643</v>
      </c>
      <c r="C46" s="197">
        <v>1147.900701</v>
      </c>
      <c r="D46" s="197">
        <v>1649.7112158</v>
      </c>
      <c r="E46" s="197">
        <v>949.80490380000003</v>
      </c>
      <c r="F46" s="197">
        <v>839.90904780000005</v>
      </c>
      <c r="G46" s="197">
        <v>734.23967859999993</v>
      </c>
      <c r="H46" s="197">
        <v>1046.8408644000001</v>
      </c>
      <c r="I46" s="197">
        <v>1496.4944</v>
      </c>
      <c r="J46" s="197">
        <v>2814.6685876000001</v>
      </c>
      <c r="K46" s="197">
        <v>2449.3266398000001</v>
      </c>
      <c r="L46" s="197">
        <v>1675.2172</v>
      </c>
      <c r="M46" s="197">
        <v>1473.8788</v>
      </c>
      <c r="N46" s="197">
        <v>2872.5792000000001</v>
      </c>
      <c r="O46" s="197">
        <v>2700.4602</v>
      </c>
      <c r="P46" s="197">
        <v>1567.0421999999999</v>
      </c>
      <c r="Q46" s="197">
        <v>3594.2597999999998</v>
      </c>
      <c r="R46" s="197">
        <v>3216.6066000000001</v>
      </c>
      <c r="S46" s="197">
        <v>3848.3607999999999</v>
      </c>
      <c r="T46" s="197">
        <v>5244.4256999999998</v>
      </c>
      <c r="U46" s="197">
        <v>5061.9542000000001</v>
      </c>
      <c r="V46" s="197">
        <v>45776.445038799997</v>
      </c>
    </row>
    <row r="47" spans="1:22" x14ac:dyDescent="0.4">
      <c r="A47" s="196" t="s">
        <v>55</v>
      </c>
      <c r="B47" s="197"/>
      <c r="C47" s="197"/>
      <c r="D47" s="197">
        <v>17.8348905</v>
      </c>
      <c r="E47" s="197">
        <v>39.910280100000001</v>
      </c>
      <c r="F47" s="197">
        <v>31.665244200000004</v>
      </c>
      <c r="G47" s="197">
        <v>64.54069100000001</v>
      </c>
      <c r="H47" s="197">
        <v>34.193010000000001</v>
      </c>
      <c r="I47" s="197">
        <v>129.45455650000002</v>
      </c>
      <c r="J47" s="197">
        <v>105.17375700000001</v>
      </c>
      <c r="K47" s="197">
        <v>129.90683280000002</v>
      </c>
      <c r="L47" s="197">
        <v>129.54480000000001</v>
      </c>
      <c r="M47" s="197">
        <v>132.5934</v>
      </c>
      <c r="N47" s="197">
        <v>105.88809999999999</v>
      </c>
      <c r="O47" s="197">
        <v>31.049199999999999</v>
      </c>
      <c r="P47" s="197">
        <v>39.377200000000002</v>
      </c>
      <c r="Q47" s="197">
        <v>18.931100000000001</v>
      </c>
      <c r="R47" s="197">
        <v>15.3964</v>
      </c>
      <c r="S47" s="197">
        <v>16.558400000000002</v>
      </c>
      <c r="T47" s="197">
        <v>15.2865</v>
      </c>
      <c r="U47" s="197">
        <v>6.1883999999999997</v>
      </c>
      <c r="V47" s="197">
        <v>1063.4927620999999</v>
      </c>
    </row>
    <row r="48" spans="1:22" x14ac:dyDescent="0.4">
      <c r="A48" s="196" t="s">
        <v>41</v>
      </c>
      <c r="B48" s="197">
        <v>896</v>
      </c>
      <c r="C48" s="197">
        <v>893</v>
      </c>
      <c r="D48" s="197">
        <v>917.98321490000001</v>
      </c>
      <c r="E48" s="197">
        <v>1001.4327612</v>
      </c>
      <c r="F48" s="197">
        <v>1526.990491</v>
      </c>
      <c r="G48" s="197">
        <v>1702.7610761000001</v>
      </c>
      <c r="H48" s="197">
        <v>1390.048</v>
      </c>
      <c r="I48" s="197">
        <v>1293.866</v>
      </c>
      <c r="J48" s="197">
        <v>838.0625</v>
      </c>
      <c r="K48" s="197">
        <v>581.86220000000003</v>
      </c>
      <c r="L48" s="197">
        <v>4.9583999999999993</v>
      </c>
      <c r="M48" s="197">
        <v>4.9720000000000004</v>
      </c>
      <c r="N48" s="197">
        <v>36.295200000000001</v>
      </c>
      <c r="O48" s="197">
        <v>80.826900000000009</v>
      </c>
      <c r="P48" s="197">
        <v>36.380800000000001</v>
      </c>
      <c r="Q48" s="197">
        <v>69.221499999999992</v>
      </c>
      <c r="R48" s="197">
        <v>84.524799999999999</v>
      </c>
      <c r="S48" s="197">
        <v>84.383499999999998</v>
      </c>
      <c r="T48" s="197">
        <v>84.422699999999992</v>
      </c>
      <c r="U48" s="197">
        <v>54.362500000000004</v>
      </c>
      <c r="V48" s="197">
        <v>11582.354543199997</v>
      </c>
    </row>
    <row r="49" spans="1:22" x14ac:dyDescent="0.4">
      <c r="A49" s="196" t="s">
        <v>56</v>
      </c>
      <c r="B49" s="197"/>
      <c r="C49" s="197"/>
      <c r="D49" s="197">
        <v>464.83790099999999</v>
      </c>
      <c r="E49" s="197">
        <v>402.57094880000005</v>
      </c>
      <c r="F49" s="197">
        <v>263.79520719999999</v>
      </c>
      <c r="G49" s="197">
        <v>183.155304</v>
      </c>
      <c r="H49" s="197">
        <v>186.70856600000002</v>
      </c>
      <c r="I49" s="197">
        <v>141.59733660000001</v>
      </c>
      <c r="J49" s="197">
        <v>105.46753490000002</v>
      </c>
      <c r="K49" s="197">
        <v>120.29409900000002</v>
      </c>
      <c r="L49" s="197">
        <v>128.16050000000001</v>
      </c>
      <c r="M49" s="197">
        <v>262.15300000000002</v>
      </c>
      <c r="N49" s="197">
        <v>58.537100000000002</v>
      </c>
      <c r="O49" s="197">
        <v>46.414000000000001</v>
      </c>
      <c r="P49" s="197">
        <v>30.975100000000005</v>
      </c>
      <c r="Q49" s="197">
        <v>57.357200000000006</v>
      </c>
      <c r="R49" s="197">
        <v>65.552700000000002</v>
      </c>
      <c r="S49" s="197">
        <v>82.331999999999994</v>
      </c>
      <c r="T49" s="197">
        <v>88.529200000000003</v>
      </c>
      <c r="U49" s="197">
        <v>57.561</v>
      </c>
      <c r="V49" s="197">
        <v>2745.9986975000006</v>
      </c>
    </row>
    <row r="50" spans="1:22" x14ac:dyDescent="0.4">
      <c r="A50" s="196" t="s">
        <v>34</v>
      </c>
      <c r="B50" s="197">
        <v>2280.6408999999999</v>
      </c>
      <c r="C50" s="197">
        <v>2017.3560000000002</v>
      </c>
      <c r="D50" s="197">
        <v>30.000264600000001</v>
      </c>
      <c r="E50" s="197">
        <v>61.370440000000009</v>
      </c>
      <c r="F50" s="197">
        <v>21.827950000000001</v>
      </c>
      <c r="G50" s="197">
        <v>31.752714600000001</v>
      </c>
      <c r="H50" s="197">
        <v>96.37269999999998</v>
      </c>
      <c r="I50" s="197">
        <v>57.769300000000008</v>
      </c>
      <c r="J50" s="197">
        <v>165.96967680000006</v>
      </c>
      <c r="K50" s="197">
        <v>173.7166575</v>
      </c>
      <c r="L50" s="197">
        <v>154.49689999999995</v>
      </c>
      <c r="M50" s="197">
        <v>46.755299999999998</v>
      </c>
      <c r="N50" s="197">
        <v>127.53539999999998</v>
      </c>
      <c r="O50" s="197">
        <v>675.95569999999998</v>
      </c>
      <c r="P50" s="197">
        <v>735.98230000000001</v>
      </c>
      <c r="Q50" s="197">
        <v>934.38609999999994</v>
      </c>
      <c r="R50" s="197">
        <v>922.41120000000012</v>
      </c>
      <c r="S50" s="197">
        <v>1091.6244000000002</v>
      </c>
      <c r="T50" s="197">
        <v>1375.9760999999999</v>
      </c>
      <c r="U50" s="197">
        <v>1090.6877999999999</v>
      </c>
      <c r="V50" s="197">
        <v>12092.587803500001</v>
      </c>
    </row>
    <row r="51" spans="1:22" x14ac:dyDescent="0.4">
      <c r="A51" s="196" t="s">
        <v>345</v>
      </c>
      <c r="B51" s="197">
        <v>39.164999999999999</v>
      </c>
      <c r="C51" s="197">
        <v>38.335907399999996</v>
      </c>
      <c r="D51" s="197">
        <v>0</v>
      </c>
      <c r="E51" s="197">
        <v>0</v>
      </c>
      <c r="F51" s="197">
        <v>0.800099</v>
      </c>
      <c r="G51" s="197">
        <v>0.92364689999999994</v>
      </c>
      <c r="H51" s="197">
        <v>0</v>
      </c>
      <c r="I51" s="197">
        <v>0</v>
      </c>
      <c r="J51" s="197">
        <v>0</v>
      </c>
      <c r="K51" s="197">
        <v>0</v>
      </c>
      <c r="L51" s="197">
        <v>0</v>
      </c>
      <c r="M51" s="197">
        <v>0</v>
      </c>
      <c r="N51" s="197">
        <v>0</v>
      </c>
      <c r="O51" s="197">
        <v>0</v>
      </c>
      <c r="P51" s="197">
        <v>0</v>
      </c>
      <c r="Q51" s="197">
        <v>0</v>
      </c>
      <c r="R51" s="197">
        <v>0</v>
      </c>
      <c r="S51" s="197">
        <v>0</v>
      </c>
      <c r="T51" s="197">
        <v>0</v>
      </c>
      <c r="U51" s="197">
        <v>0</v>
      </c>
      <c r="V51" s="197">
        <v>79.224653299999986</v>
      </c>
    </row>
    <row r="52" spans="1:22" x14ac:dyDescent="0.4">
      <c r="A52" s="196" t="s">
        <v>6</v>
      </c>
      <c r="B52" s="197">
        <v>45.122999999999998</v>
      </c>
      <c r="C52" s="197">
        <v>40.276917600000004</v>
      </c>
      <c r="D52" s="197">
        <v>129.49344050000002</v>
      </c>
      <c r="E52" s="197">
        <v>66.318180900000002</v>
      </c>
      <c r="F52" s="197">
        <v>45.975913200000008</v>
      </c>
      <c r="G52" s="197">
        <v>30.319084999999998</v>
      </c>
      <c r="H52" s="197">
        <v>10.494087500000001</v>
      </c>
      <c r="I52" s="197">
        <v>8.6735259000000013</v>
      </c>
      <c r="J52" s="197">
        <v>0</v>
      </c>
      <c r="K52" s="197">
        <v>21.124695199999998</v>
      </c>
      <c r="L52" s="197">
        <v>30.248999999999999</v>
      </c>
      <c r="M52" s="197">
        <v>85.621600000000001</v>
      </c>
      <c r="N52" s="197">
        <v>97.308099999999996</v>
      </c>
      <c r="O52" s="197">
        <v>84.625500000000002</v>
      </c>
      <c r="P52" s="197">
        <v>189.49520000000001</v>
      </c>
      <c r="Q52" s="197">
        <v>417.75459999999998</v>
      </c>
      <c r="R52" s="197">
        <v>543.80439999999999</v>
      </c>
      <c r="S52" s="197">
        <v>607.20220000000006</v>
      </c>
      <c r="T52" s="197">
        <v>1004.4911999999999</v>
      </c>
      <c r="U52" s="197">
        <v>1744.4384</v>
      </c>
      <c r="V52" s="197">
        <v>5202.7890458000002</v>
      </c>
    </row>
    <row r="53" spans="1:22" x14ac:dyDescent="0.4">
      <c r="A53" s="196" t="s">
        <v>2</v>
      </c>
      <c r="B53" s="197">
        <v>2175.9467999999997</v>
      </c>
      <c r="C53" s="197">
        <v>2127.2419</v>
      </c>
      <c r="D53" s="197">
        <v>6065.6903726</v>
      </c>
      <c r="E53" s="197">
        <v>6303.0219948000004</v>
      </c>
      <c r="F53" s="197">
        <v>5624.0660078999999</v>
      </c>
      <c r="G53" s="197">
        <v>5161.9604032000007</v>
      </c>
      <c r="H53" s="197">
        <v>5312.0995146000005</v>
      </c>
      <c r="I53" s="197">
        <v>5029.4353164000004</v>
      </c>
      <c r="J53" s="197">
        <v>6230.2153994</v>
      </c>
      <c r="K53" s="197">
        <v>7812.6546975000001</v>
      </c>
      <c r="L53" s="197">
        <v>15843.0165</v>
      </c>
      <c r="M53" s="197">
        <v>20899.959199999998</v>
      </c>
      <c r="N53" s="197">
        <v>25898.633600000001</v>
      </c>
      <c r="O53" s="197">
        <v>33435.218800000002</v>
      </c>
      <c r="P53" s="197">
        <v>40792.328999999998</v>
      </c>
      <c r="Q53" s="197">
        <v>48619.014799999997</v>
      </c>
      <c r="R53" s="197">
        <v>55873.1613</v>
      </c>
      <c r="S53" s="197">
        <v>56034.152800000003</v>
      </c>
      <c r="T53" s="197">
        <v>63603.936300000001</v>
      </c>
      <c r="U53" s="197">
        <v>67605.615099999995</v>
      </c>
      <c r="V53" s="197">
        <v>480447.36980639998</v>
      </c>
    </row>
    <row r="54" spans="1:22" x14ac:dyDescent="0.4">
      <c r="A54" s="196" t="s">
        <v>68</v>
      </c>
      <c r="B54" s="197">
        <v>0</v>
      </c>
      <c r="C54" s="197">
        <v>0</v>
      </c>
      <c r="D54" s="197">
        <v>0</v>
      </c>
      <c r="E54" s="197">
        <v>0</v>
      </c>
      <c r="F54" s="197">
        <v>0</v>
      </c>
      <c r="G54" s="197">
        <v>0</v>
      </c>
      <c r="H54" s="197">
        <v>0</v>
      </c>
      <c r="I54" s="197">
        <v>81.624099999999999</v>
      </c>
      <c r="J54" s="197">
        <v>0</v>
      </c>
      <c r="K54" s="197">
        <v>0</v>
      </c>
      <c r="L54" s="197">
        <v>0</v>
      </c>
      <c r="M54" s="197">
        <v>0</v>
      </c>
      <c r="N54" s="197">
        <v>0</v>
      </c>
      <c r="O54" s="197">
        <v>0</v>
      </c>
      <c r="P54" s="197">
        <v>0</v>
      </c>
      <c r="Q54" s="197">
        <v>24.3352</v>
      </c>
      <c r="R54" s="197">
        <v>0</v>
      </c>
      <c r="S54" s="197">
        <v>0</v>
      </c>
      <c r="T54" s="197">
        <v>92.686400000000006</v>
      </c>
      <c r="U54" s="197">
        <v>0</v>
      </c>
      <c r="V54" s="197">
        <v>198.64570000000001</v>
      </c>
    </row>
    <row r="55" spans="1:22" x14ac:dyDescent="0.4">
      <c r="A55" s="196" t="s">
        <v>35</v>
      </c>
      <c r="B55" s="197">
        <v>2101.3194756864136</v>
      </c>
      <c r="C55" s="197">
        <v>1875.3636999999999</v>
      </c>
      <c r="D55" s="197">
        <v>955.83103159999996</v>
      </c>
      <c r="E55" s="197">
        <v>1158.7170394</v>
      </c>
      <c r="F55" s="197">
        <v>1277.0156176</v>
      </c>
      <c r="G55" s="197">
        <v>1121.5815035999999</v>
      </c>
      <c r="H55" s="197">
        <v>933.52739999999994</v>
      </c>
      <c r="I55" s="197">
        <v>1035.0481</v>
      </c>
      <c r="J55" s="197">
        <v>1301.2588000000001</v>
      </c>
      <c r="K55" s="197">
        <v>1504.6632</v>
      </c>
      <c r="L55" s="197">
        <v>1319</v>
      </c>
      <c r="M55" s="197">
        <v>917</v>
      </c>
      <c r="N55" s="197">
        <v>1247</v>
      </c>
      <c r="O55" s="197">
        <v>1597</v>
      </c>
      <c r="P55" s="197">
        <v>2954</v>
      </c>
      <c r="Q55" s="197">
        <v>4306.3518000000004</v>
      </c>
      <c r="R55" s="197">
        <v>4348.8324000000002</v>
      </c>
      <c r="S55" s="197">
        <v>7928</v>
      </c>
      <c r="T55" s="197">
        <v>9180</v>
      </c>
      <c r="U55" s="197">
        <v>9993</v>
      </c>
      <c r="V55" s="197">
        <v>57054.510067886411</v>
      </c>
    </row>
    <row r="56" spans="1:22" x14ac:dyDescent="0.4">
      <c r="A56" s="196" t="s">
        <v>111</v>
      </c>
      <c r="B56" s="197"/>
      <c r="C56" s="197"/>
      <c r="D56" s="197">
        <v>7902.5632483999998</v>
      </c>
      <c r="E56" s="197">
        <v>7763.1244127999989</v>
      </c>
      <c r="F56" s="197">
        <v>6631.5199419999999</v>
      </c>
      <c r="G56" s="197">
        <v>5698.0863257999999</v>
      </c>
      <c r="H56" s="197">
        <v>5077.7001800000007</v>
      </c>
      <c r="I56" s="197">
        <v>4495.7958687999999</v>
      </c>
      <c r="J56" s="197">
        <v>4916.8421704000002</v>
      </c>
      <c r="K56" s="197">
        <v>6518.7857991000001</v>
      </c>
      <c r="L56" s="197">
        <v>13566.567999999999</v>
      </c>
      <c r="M56" s="197">
        <v>15873.758900000001</v>
      </c>
      <c r="N56" s="197">
        <v>18301.151400000002</v>
      </c>
      <c r="O56" s="197">
        <v>25441.593199999999</v>
      </c>
      <c r="P56" s="197">
        <v>29568.273999999998</v>
      </c>
      <c r="Q56" s="197">
        <v>36885.539000000004</v>
      </c>
      <c r="R56" s="197">
        <v>46520.8914</v>
      </c>
      <c r="S56" s="197">
        <v>49256.625200000002</v>
      </c>
      <c r="T56" s="197">
        <v>62790.404600000002</v>
      </c>
      <c r="U56" s="197">
        <v>72773.5</v>
      </c>
      <c r="V56" s="197">
        <v>419982.72364729998</v>
      </c>
    </row>
    <row r="57" spans="1:22" x14ac:dyDescent="0.4">
      <c r="A57" s="196" t="s">
        <v>346</v>
      </c>
      <c r="B57" s="197">
        <v>3534.9290000000001</v>
      </c>
      <c r="C57" s="197">
        <v>3413.9584</v>
      </c>
      <c r="D57" s="197">
        <v>129.90324050000001</v>
      </c>
      <c r="E57" s="197">
        <v>619.7490272</v>
      </c>
      <c r="F57" s="197">
        <v>768.28953029999991</v>
      </c>
      <c r="G57" s="197">
        <v>785.48836960000006</v>
      </c>
      <c r="H57" s="197">
        <v>866.57720000000018</v>
      </c>
      <c r="I57" s="197">
        <v>748.50099999999998</v>
      </c>
      <c r="J57" s="197">
        <v>1059.0030000000002</v>
      </c>
      <c r="K57" s="197">
        <v>1412.3724999999999</v>
      </c>
      <c r="L57" s="197">
        <v>2262.6029999999996</v>
      </c>
      <c r="M57" s="197">
        <v>2283.9683999999997</v>
      </c>
      <c r="N57" s="197">
        <v>1983.6742000000002</v>
      </c>
      <c r="O57" s="197">
        <v>2020.9014000000002</v>
      </c>
      <c r="P57" s="197">
        <v>2469.9715999999999</v>
      </c>
      <c r="Q57" s="197">
        <v>3720.6978000000004</v>
      </c>
      <c r="R57" s="197">
        <v>4119.8157000000001</v>
      </c>
      <c r="S57" s="197">
        <v>5546.1040000000003</v>
      </c>
      <c r="T57" s="197">
        <v>9911.4866000000002</v>
      </c>
      <c r="U57" s="197">
        <v>9230.2272000000012</v>
      </c>
      <c r="V57" s="197">
        <v>56888.221167600008</v>
      </c>
    </row>
    <row r="58" spans="1:22" x14ac:dyDescent="0.4">
      <c r="A58" s="196" t="s">
        <v>7</v>
      </c>
      <c r="B58" s="197">
        <v>25.514399999999998</v>
      </c>
      <c r="C58" s="197">
        <v>25.569600000000001</v>
      </c>
      <c r="D58" s="197">
        <v>28</v>
      </c>
      <c r="E58" s="197">
        <v>173.2317228</v>
      </c>
      <c r="F58" s="197">
        <v>54</v>
      </c>
      <c r="G58" s="197">
        <v>53</v>
      </c>
      <c r="H58" s="197">
        <v>76</v>
      </c>
      <c r="I58" s="197">
        <v>190</v>
      </c>
      <c r="J58" s="197">
        <v>486</v>
      </c>
      <c r="K58" s="197">
        <v>16</v>
      </c>
      <c r="L58" s="197">
        <v>135.59539999999998</v>
      </c>
      <c r="M58" s="197">
        <v>127.036</v>
      </c>
      <c r="N58" s="197">
        <v>490.10669999999999</v>
      </c>
      <c r="O58" s="197">
        <v>330.71800000000002</v>
      </c>
      <c r="P58" s="197">
        <v>311.37959999999998</v>
      </c>
      <c r="Q58" s="197">
        <v>471.28679999999997</v>
      </c>
      <c r="R58" s="197">
        <v>523.31819999999993</v>
      </c>
      <c r="S58" s="197">
        <v>396.74220000000003</v>
      </c>
      <c r="T58" s="197">
        <v>755.95119999999997</v>
      </c>
      <c r="U58" s="197">
        <v>975.56050000000005</v>
      </c>
      <c r="V58" s="197">
        <v>5645.0103227999989</v>
      </c>
    </row>
    <row r="59" spans="1:22" x14ac:dyDescent="0.4">
      <c r="A59" s="196" t="s">
        <v>347</v>
      </c>
      <c r="B59" s="197">
        <v>0</v>
      </c>
      <c r="C59" s="197">
        <v>0</v>
      </c>
      <c r="D59" s="197">
        <v>0</v>
      </c>
      <c r="E59" s="197">
        <v>0</v>
      </c>
      <c r="F59" s="197">
        <v>0</v>
      </c>
      <c r="G59" s="197">
        <v>0</v>
      </c>
      <c r="H59" s="197">
        <v>0</v>
      </c>
      <c r="I59" s="197">
        <v>0</v>
      </c>
      <c r="J59" s="197">
        <v>50</v>
      </c>
      <c r="K59" s="197">
        <v>0</v>
      </c>
      <c r="L59" s="197">
        <v>1344.3008</v>
      </c>
      <c r="M59" s="197">
        <v>1912.5036</v>
      </c>
      <c r="N59" s="197">
        <v>0</v>
      </c>
      <c r="O59" s="197">
        <v>0</v>
      </c>
      <c r="P59" s="197">
        <v>0</v>
      </c>
      <c r="Q59" s="197">
        <v>0</v>
      </c>
      <c r="R59" s="197">
        <v>0</v>
      </c>
      <c r="S59" s="197">
        <v>0</v>
      </c>
      <c r="T59" s="197">
        <v>0</v>
      </c>
      <c r="U59" s="197">
        <v>0</v>
      </c>
      <c r="V59" s="197">
        <v>3306.8044</v>
      </c>
    </row>
    <row r="60" spans="1:22" x14ac:dyDescent="0.4">
      <c r="A60" s="196" t="s">
        <v>53</v>
      </c>
      <c r="B60" s="197">
        <v>0</v>
      </c>
      <c r="C60" s="197">
        <v>0</v>
      </c>
      <c r="D60" s="197">
        <v>290.55240880000002</v>
      </c>
      <c r="E60" s="197">
        <v>202.26217149999999</v>
      </c>
      <c r="F60" s="197">
        <v>44.624471400000012</v>
      </c>
      <c r="G60" s="197">
        <v>43.354474400000008</v>
      </c>
      <c r="H60" s="197">
        <v>205.56659999999999</v>
      </c>
      <c r="I60" s="197">
        <v>303.3897</v>
      </c>
      <c r="J60" s="197">
        <v>348.31040000000002</v>
      </c>
      <c r="K60" s="197">
        <v>325.78720000000004</v>
      </c>
      <c r="L60" s="197">
        <v>326.95439999999996</v>
      </c>
      <c r="M60" s="197">
        <v>148.7329</v>
      </c>
      <c r="N60" s="197">
        <v>241.5488</v>
      </c>
      <c r="O60" s="197">
        <v>287.93579999999997</v>
      </c>
      <c r="P60" s="197">
        <v>312.38070000000005</v>
      </c>
      <c r="Q60" s="197">
        <v>330.35</v>
      </c>
      <c r="R60" s="197">
        <v>404.87740000000002</v>
      </c>
      <c r="S60" s="197">
        <v>331.28599999999994</v>
      </c>
      <c r="T60" s="197">
        <v>386.75</v>
      </c>
      <c r="U60" s="197">
        <v>603.13319999999999</v>
      </c>
      <c r="V60" s="197">
        <v>5137.7966261000001</v>
      </c>
    </row>
    <row r="61" spans="1:22" x14ac:dyDescent="0.4">
      <c r="A61" s="196" t="s">
        <v>3</v>
      </c>
      <c r="B61" s="197">
        <v>10346.288</v>
      </c>
      <c r="C61" s="197">
        <v>9855.6654584999997</v>
      </c>
      <c r="D61" s="197">
        <v>13434.110380099999</v>
      </c>
      <c r="E61" s="197">
        <v>14175.4096512</v>
      </c>
      <c r="F61" s="197">
        <v>13259.731593100001</v>
      </c>
      <c r="G61" s="197">
        <v>12136.839172600001</v>
      </c>
      <c r="H61" s="197">
        <v>10660.260949</v>
      </c>
      <c r="I61" s="197">
        <v>9480.4420963000011</v>
      </c>
      <c r="J61" s="197">
        <v>12225.244034399999</v>
      </c>
      <c r="K61" s="197">
        <v>16104.827430999998</v>
      </c>
      <c r="L61" s="197">
        <v>22219.810600000001</v>
      </c>
      <c r="M61" s="197">
        <v>22387.5913</v>
      </c>
      <c r="N61" s="197">
        <v>33456.252</v>
      </c>
      <c r="O61" s="197">
        <v>42176.9804</v>
      </c>
      <c r="P61" s="197">
        <v>48434.505499999999</v>
      </c>
      <c r="Q61" s="197">
        <v>56386.917700000005</v>
      </c>
      <c r="R61" s="197">
        <v>68596.013300000006</v>
      </c>
      <c r="S61" s="197">
        <v>76590.916400000002</v>
      </c>
      <c r="T61" s="197">
        <v>86886.622900000002</v>
      </c>
      <c r="U61" s="197">
        <v>94120.324500000002</v>
      </c>
      <c r="V61" s="197">
        <v>672934.7533661999</v>
      </c>
    </row>
    <row r="62" spans="1:22" x14ac:dyDescent="0.4">
      <c r="A62" s="196" t="s">
        <v>5</v>
      </c>
      <c r="B62" s="197"/>
      <c r="C62" s="197"/>
      <c r="D62" s="197">
        <v>29.400499200000002</v>
      </c>
      <c r="E62" s="197">
        <v>26.522768800000001</v>
      </c>
      <c r="F62" s="197">
        <v>9.4543379999999999</v>
      </c>
      <c r="G62" s="197">
        <v>6.7514579999999995</v>
      </c>
      <c r="H62" s="197">
        <v>1.4280000000000002</v>
      </c>
      <c r="I62" s="197">
        <v>1.4261999999999999</v>
      </c>
      <c r="J62" s="197">
        <v>1.5401999999999998</v>
      </c>
      <c r="K62" s="197">
        <v>1.6079999999999999</v>
      </c>
      <c r="L62" s="197">
        <v>927.32100000000003</v>
      </c>
      <c r="M62" s="197">
        <v>68.492999999999995</v>
      </c>
      <c r="N62" s="197">
        <v>108.10249999999999</v>
      </c>
      <c r="O62" s="197">
        <v>136.84200000000001</v>
      </c>
      <c r="P62" s="197">
        <v>187.60349999999997</v>
      </c>
      <c r="Q62" s="197">
        <v>181.37549999999999</v>
      </c>
      <c r="R62" s="197">
        <v>348.9948</v>
      </c>
      <c r="S62" s="197">
        <v>359.7527</v>
      </c>
      <c r="T62" s="197">
        <v>314.73509999999999</v>
      </c>
      <c r="U62" s="197">
        <v>324.10640000000001</v>
      </c>
      <c r="V62" s="197">
        <v>3035.4579640000002</v>
      </c>
    </row>
    <row r="63" spans="1:22" x14ac:dyDescent="0.4">
      <c r="A63" s="196" t="s">
        <v>48</v>
      </c>
      <c r="B63" s="197">
        <v>358</v>
      </c>
      <c r="C63" s="197">
        <v>359</v>
      </c>
      <c r="D63" s="197">
        <v>1039.2550984</v>
      </c>
      <c r="E63" s="197">
        <v>1078.2936576000002</v>
      </c>
      <c r="F63" s="197">
        <v>985.69756260000008</v>
      </c>
      <c r="G63" s="197">
        <v>882.06418039999994</v>
      </c>
      <c r="H63" s="197">
        <v>1043.5724</v>
      </c>
      <c r="I63" s="197">
        <v>924.92139999999995</v>
      </c>
      <c r="J63" s="197">
        <v>1221.2752</v>
      </c>
      <c r="K63" s="197">
        <v>1317.37</v>
      </c>
      <c r="L63" s="197">
        <v>1355.3469</v>
      </c>
      <c r="M63" s="197">
        <v>879.61120000000005</v>
      </c>
      <c r="N63" s="197">
        <v>814.32830000000001</v>
      </c>
      <c r="O63" s="197">
        <v>581.11500000000001</v>
      </c>
      <c r="P63" s="197">
        <v>931.1160000000001</v>
      </c>
      <c r="Q63" s="197">
        <v>864.68870000000004</v>
      </c>
      <c r="R63" s="197">
        <v>1077.9198000000001</v>
      </c>
      <c r="S63" s="197">
        <v>1726.0563000000002</v>
      </c>
      <c r="T63" s="197">
        <v>2251.8680000000004</v>
      </c>
      <c r="U63" s="197">
        <v>3355.0988000000002</v>
      </c>
      <c r="V63" s="197">
        <v>23046.598499</v>
      </c>
    </row>
    <row r="64" spans="1:22" x14ac:dyDescent="0.4">
      <c r="A64" s="196" t="s">
        <v>342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</row>
    <row r="65" spans="1:22" x14ac:dyDescent="0.4">
      <c r="A65" s="196" t="s">
        <v>343</v>
      </c>
      <c r="B65" s="197">
        <v>71412.919775686416</v>
      </c>
      <c r="C65" s="197">
        <v>66737.667203999998</v>
      </c>
      <c r="D65" s="197">
        <v>80727.6819407</v>
      </c>
      <c r="E65" s="197">
        <v>82738.080000700007</v>
      </c>
      <c r="F65" s="197">
        <v>79467.027606599993</v>
      </c>
      <c r="G65" s="197">
        <v>73453.635907900025</v>
      </c>
      <c r="H65" s="197">
        <v>71437.117806600014</v>
      </c>
      <c r="I65" s="197">
        <v>67296.522199200015</v>
      </c>
      <c r="J65" s="197">
        <v>83179.283316300003</v>
      </c>
      <c r="K65" s="197">
        <v>96630.242519499981</v>
      </c>
      <c r="L65" s="197">
        <v>145740.49710000001</v>
      </c>
      <c r="M65" s="197">
        <v>156326.43460000001</v>
      </c>
      <c r="N65" s="197">
        <v>209929.065</v>
      </c>
      <c r="O65" s="197">
        <v>271184.19859999995</v>
      </c>
      <c r="P65" s="197">
        <v>324380.65220000001</v>
      </c>
      <c r="Q65" s="197">
        <v>416332.73719999997</v>
      </c>
      <c r="R65" s="197">
        <v>503890.08360000001</v>
      </c>
      <c r="S65" s="197">
        <v>572686.61329999997</v>
      </c>
      <c r="T65" s="197">
        <v>671617.65529999998</v>
      </c>
      <c r="U65" s="197">
        <v>725919.3992000001</v>
      </c>
      <c r="V65" s="197">
        <v>4771087.5143771861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"/>
  <sheetViews>
    <sheetView showGridLines="0" topLeftCell="A136" zoomScale="90" zoomScaleNormal="90" workbookViewId="0">
      <pane xSplit="1" topLeftCell="D1" activePane="topRight" state="frozen"/>
      <selection pane="topRight" activeCell="D40" sqref="D40"/>
    </sheetView>
  </sheetViews>
  <sheetFormatPr defaultColWidth="24.86328125" defaultRowHeight="11.65" x14ac:dyDescent="0.4"/>
  <cols>
    <col min="1" max="1" width="29.73046875" style="2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4" bestFit="1" customWidth="1"/>
    <col min="6" max="7" width="9.33203125" style="2" bestFit="1" customWidth="1"/>
    <col min="8" max="8" width="12.46484375" style="2" bestFit="1" customWidth="1"/>
    <col min="9" max="10" width="9.33203125" style="2" bestFit="1" customWidth="1"/>
    <col min="11" max="12" width="9.53125" style="2" bestFit="1" customWidth="1"/>
    <col min="13" max="13" width="8.1328125" style="2" customWidth="1"/>
    <col min="14" max="14" width="12.46484375" style="2" bestFit="1" customWidth="1"/>
    <col min="15" max="16" width="9.33203125" style="2" bestFit="1" customWidth="1"/>
    <col min="17" max="17" width="11.53125" style="2" bestFit="1" customWidth="1"/>
    <col min="18" max="18" width="10.3984375" style="2" customWidth="1"/>
    <col min="19" max="19" width="9.33203125" style="2" bestFit="1" customWidth="1"/>
    <col min="20" max="20" width="12.46484375" style="2" bestFit="1" customWidth="1"/>
    <col min="21" max="21" width="8.46484375" style="2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4" width="9.46484375" style="2" bestFit="1" customWidth="1"/>
    <col min="55" max="55" width="7.46484375" style="2" bestFit="1" customWidth="1"/>
    <col min="56" max="57" width="9.46484375" style="2" bestFit="1" customWidth="1"/>
    <col min="58" max="58" width="7.46484375" style="2" bestFit="1" customWidth="1"/>
    <col min="59" max="60" width="9.46484375" style="2" bestFit="1" customWidth="1"/>
    <col min="61" max="61" width="9.59765625" style="2" customWidth="1"/>
    <col min="62" max="16384" width="24.86328125" style="2"/>
  </cols>
  <sheetData>
    <row r="1" spans="1:21" x14ac:dyDescent="0.4">
      <c r="A1" s="9" t="s">
        <v>278</v>
      </c>
      <c r="B1" s="2" t="str">
        <f>[1]!to_tradecode(A1)</f>
        <v>601398</v>
      </c>
    </row>
    <row r="3" spans="1:21" x14ac:dyDescent="0.4">
      <c r="A3" s="127" t="s">
        <v>246</v>
      </c>
      <c r="B3" s="276">
        <v>39447</v>
      </c>
      <c r="C3" s="271">
        <v>39629</v>
      </c>
      <c r="D3" s="276">
        <v>39813</v>
      </c>
      <c r="E3" s="271">
        <v>39994</v>
      </c>
      <c r="F3" s="276">
        <v>40178</v>
      </c>
      <c r="G3" s="271">
        <v>40359</v>
      </c>
      <c r="H3" s="276">
        <v>40543</v>
      </c>
      <c r="I3" s="271">
        <v>40724</v>
      </c>
      <c r="J3" s="276">
        <v>40908</v>
      </c>
      <c r="K3" s="271">
        <v>41090</v>
      </c>
      <c r="L3" s="276">
        <v>41274</v>
      </c>
      <c r="M3" s="271">
        <v>41455</v>
      </c>
      <c r="N3" s="276">
        <v>41639</v>
      </c>
      <c r="O3" s="271">
        <v>41820</v>
      </c>
      <c r="P3" s="276">
        <v>42004</v>
      </c>
      <c r="Q3" s="271">
        <v>42185</v>
      </c>
      <c r="R3" s="276">
        <v>42369</v>
      </c>
      <c r="S3" s="271">
        <v>42551</v>
      </c>
      <c r="T3" s="276">
        <v>42735</v>
      </c>
      <c r="U3" s="271">
        <v>42916</v>
      </c>
    </row>
    <row r="4" spans="1:21" x14ac:dyDescent="0.4">
      <c r="A4" s="122" t="s">
        <v>0</v>
      </c>
      <c r="B4" s="133">
        <f>VLOOKUP($A4,$A$33:$BI$55,B$60,FALSE)</f>
        <v>1.0496542950292558E-2</v>
      </c>
      <c r="C4" s="18">
        <f t="shared" ref="C4:U17" si="0">VLOOKUP($A4,$A$33:$BI$55,C$60,FALSE)</f>
        <v>1.3244962431693989E-2</v>
      </c>
      <c r="D4" s="18">
        <f t="shared" si="0"/>
        <v>1.3723040666812389E-2</v>
      </c>
      <c r="E4" s="18">
        <f t="shared" si="0"/>
        <v>1.1489532640456051E-2</v>
      </c>
      <c r="F4" s="18">
        <f t="shared" si="0"/>
        <v>1.3968239686895497E-2</v>
      </c>
      <c r="G4" s="18">
        <f t="shared" si="0"/>
        <v>1.1625431020547403E-2</v>
      </c>
      <c r="H4" s="18">
        <f t="shared" si="0"/>
        <v>9.1581930254431253E-3</v>
      </c>
      <c r="I4" s="18">
        <f t="shared" si="0"/>
        <v>9.3713567853854277E-3</v>
      </c>
      <c r="J4" s="18">
        <f t="shared" si="0"/>
        <v>1.1565477055739081E-2</v>
      </c>
      <c r="K4" s="18">
        <f t="shared" si="0"/>
        <v>9.0494949151201706E-3</v>
      </c>
      <c r="L4" s="18">
        <f t="shared" si="0"/>
        <v>8.398891888702794E-3</v>
      </c>
      <c r="M4" s="18">
        <f t="shared" si="0"/>
        <v>6.30747679767744E-3</v>
      </c>
      <c r="N4" s="18">
        <f t="shared" si="0"/>
        <v>4.4130250257310277E-3</v>
      </c>
      <c r="O4" s="18">
        <f t="shared" si="0"/>
        <v>3.3348612267424999E-3</v>
      </c>
      <c r="P4" s="18">
        <f t="shared" si="0"/>
        <v>3.1652419582556567E-3</v>
      </c>
      <c r="Q4" s="18">
        <f t="shared" si="0"/>
        <v>2.8783302237600128E-3</v>
      </c>
      <c r="R4" s="18">
        <f t="shared" si="0"/>
        <v>2.7873038832703714E-3</v>
      </c>
      <c r="S4" s="18">
        <f t="shared" si="0"/>
        <v>2.7322661223174237E-3</v>
      </c>
      <c r="T4" s="18">
        <f t="shared" si="0"/>
        <v>1.9932866738034509E-3</v>
      </c>
      <c r="U4" s="44">
        <f t="shared" si="0"/>
        <v>3.143934646074615E-3</v>
      </c>
    </row>
    <row r="5" spans="1:21" x14ac:dyDescent="0.4">
      <c r="A5" s="122" t="s">
        <v>3</v>
      </c>
      <c r="B5" s="133">
        <f t="shared" ref="B5:Q26" si="1">VLOOKUP($A5,$A$33:$BI$55,B$60,FALSE)</f>
        <v>7.555129849983945E-2</v>
      </c>
      <c r="C5" s="18">
        <f t="shared" si="0"/>
        <v>6.3618199981836349E-2</v>
      </c>
      <c r="D5" s="18">
        <f t="shared" si="0"/>
        <v>5.9272711936781394E-2</v>
      </c>
      <c r="E5" s="18">
        <f t="shared" si="0"/>
        <v>5.1037383235886906E-2</v>
      </c>
      <c r="F5" s="18">
        <f t="shared" si="0"/>
        <v>4.3582402648402171E-2</v>
      </c>
      <c r="G5" s="18">
        <f t="shared" si="0"/>
        <v>3.5349690156913305E-2</v>
      </c>
      <c r="H5" s="18">
        <f t="shared" si="0"/>
        <v>2.8537986330597963E-2</v>
      </c>
      <c r="I5" s="18">
        <f t="shared" si="0"/>
        <v>2.4591520725677087E-2</v>
      </c>
      <c r="J5" s="18">
        <f t="shared" si="0"/>
        <v>2.0895067205391769E-2</v>
      </c>
      <c r="K5" s="18">
        <f t="shared" si="0"/>
        <v>1.8419872486931926E-2</v>
      </c>
      <c r="L5" s="18">
        <f t="shared" si="0"/>
        <v>1.6119046216743066E-2</v>
      </c>
      <c r="M5" s="18">
        <f t="shared" si="0"/>
        <v>1.6602529394903268E-2</v>
      </c>
      <c r="N5" s="18">
        <f t="shared" si="0"/>
        <v>1.8174196590877028E-2</v>
      </c>
      <c r="O5" s="18">
        <f t="shared" si="0"/>
        <v>1.8530182324371713E-2</v>
      </c>
      <c r="P5" s="18">
        <f t="shared" si="0"/>
        <v>2.3276081951952677E-2</v>
      </c>
      <c r="Q5" s="18">
        <f t="shared" si="0"/>
        <v>3.0439767656791916E-2</v>
      </c>
      <c r="R5" s="18">
        <f t="shared" si="0"/>
        <v>3.4321342617933875E-2</v>
      </c>
      <c r="S5" s="18">
        <f t="shared" si="0"/>
        <v>3.5061372757326188E-2</v>
      </c>
      <c r="T5" s="18">
        <f t="shared" si="0"/>
        <v>4.2872353663158017E-2</v>
      </c>
      <c r="U5" s="44">
        <f t="shared" si="0"/>
        <v>4.409095638301562E-2</v>
      </c>
    </row>
    <row r="6" spans="1:21" x14ac:dyDescent="0.4">
      <c r="A6" s="122" t="s">
        <v>279</v>
      </c>
      <c r="B6" s="133">
        <f t="shared" si="1"/>
        <v>8.1984114546819198E-2</v>
      </c>
      <c r="C6" s="18">
        <f t="shared" si="0"/>
        <v>7.2394267192564532E-2</v>
      </c>
      <c r="D6" s="18">
        <f t="shared" si="0"/>
        <v>6.5017882718173159E-2</v>
      </c>
      <c r="E6" s="18">
        <f t="shared" si="0"/>
        <v>5.2329646699698501E-2</v>
      </c>
      <c r="F6" s="18">
        <f t="shared" si="0"/>
        <v>4.6021179349008956E-2</v>
      </c>
      <c r="G6" s="18">
        <f t="shared" si="0"/>
        <v>3.5762675865503628E-2</v>
      </c>
      <c r="H6" s="18">
        <f t="shared" si="0"/>
        <v>3.4154332763621661E-2</v>
      </c>
      <c r="I6" s="18">
        <f t="shared" si="0"/>
        <v>2.4166133088657563E-2</v>
      </c>
      <c r="J6" s="18">
        <f t="shared" si="0"/>
        <v>2.0100560132551328E-2</v>
      </c>
      <c r="K6" s="18">
        <f t="shared" si="0"/>
        <v>1.9305237425146626E-2</v>
      </c>
      <c r="L6" s="18">
        <f t="shared" si="0"/>
        <v>1.4513686662783926E-2</v>
      </c>
      <c r="M6" s="18">
        <f t="shared" si="0"/>
        <v>1.2175709009573715E-2</v>
      </c>
      <c r="N6" s="18">
        <f t="shared" si="0"/>
        <v>1.3299708661019517E-2</v>
      </c>
      <c r="O6" s="18">
        <f t="shared" si="0"/>
        <v>1.2439580836007888E-2</v>
      </c>
      <c r="P6" s="18">
        <f t="shared" si="0"/>
        <v>1.4196716448205601E-2</v>
      </c>
      <c r="Q6" s="18">
        <f t="shared" si="0"/>
        <v>2.5684791115417584E-2</v>
      </c>
      <c r="R6" s="18">
        <f t="shared" si="0"/>
        <v>3.3658550002554057E-2</v>
      </c>
      <c r="S6" s="18">
        <f t="shared" si="0"/>
        <v>5.3432017502284476E-2</v>
      </c>
      <c r="T6" s="18">
        <f t="shared" si="0"/>
        <v>4.8801879923214407E-2</v>
      </c>
      <c r="U6" s="44"/>
    </row>
    <row r="7" spans="1:21" x14ac:dyDescent="0.4">
      <c r="A7" s="122" t="s">
        <v>280</v>
      </c>
      <c r="B7" s="133">
        <f t="shared" si="1"/>
        <v>8.7880972531318893E-2</v>
      </c>
      <c r="C7" s="18">
        <f t="shared" si="0"/>
        <v>6.9668917238873057E-2</v>
      </c>
      <c r="D7" s="18">
        <f t="shared" si="0"/>
        <v>6.1169669187421533E-2</v>
      </c>
      <c r="E7" s="18">
        <f t="shared" si="0"/>
        <v>5.1180690834798308E-2</v>
      </c>
      <c r="F7" s="18">
        <f t="shared" si="0"/>
        <v>4.4068626527806548E-2</v>
      </c>
      <c r="G7" s="18">
        <f t="shared" si="0"/>
        <v>2.7037089128078694E-2</v>
      </c>
      <c r="H7" s="18">
        <f t="shared" si="0"/>
        <v>2.2358676640244129E-2</v>
      </c>
      <c r="I7" s="18">
        <f t="shared" si="0"/>
        <v>1.5699172003571498E-2</v>
      </c>
      <c r="J7" s="18">
        <f t="shared" si="0"/>
        <v>1.2890008582265165E-2</v>
      </c>
      <c r="K7" s="18">
        <f t="shared" si="0"/>
        <v>1.3638511207937425E-2</v>
      </c>
      <c r="L7" s="18">
        <f t="shared" si="0"/>
        <v>1.2829701158963817E-2</v>
      </c>
      <c r="M7" s="18">
        <f t="shared" si="0"/>
        <v>2.0515328226971098E-2</v>
      </c>
      <c r="N7" s="18">
        <f t="shared" si="0"/>
        <v>1.9298585545436932E-2</v>
      </c>
      <c r="O7" s="18">
        <f t="shared" si="0"/>
        <v>1.8866341775185747E-2</v>
      </c>
      <c r="P7" s="18">
        <f t="shared" si="0"/>
        <v>2.6325374596515908E-2</v>
      </c>
      <c r="Q7" s="18">
        <f t="shared" si="0"/>
        <v>3.7775030308850183E-2</v>
      </c>
      <c r="R7" s="18">
        <f t="shared" si="0"/>
        <v>3.3899598512758984E-2</v>
      </c>
      <c r="S7" s="18">
        <f t="shared" si="0"/>
        <v>3.5152616151510364E-2</v>
      </c>
      <c r="T7" s="18">
        <f t="shared" si="0"/>
        <v>3.9069076271226293E-2</v>
      </c>
      <c r="U7" s="44"/>
    </row>
    <row r="8" spans="1:21" x14ac:dyDescent="0.4">
      <c r="A8" s="122" t="s">
        <v>281</v>
      </c>
      <c r="B8" s="133">
        <f t="shared" si="1"/>
        <v>4.3401706765371167E-2</v>
      </c>
      <c r="C8" s="18">
        <f t="shared" si="0"/>
        <v>3.214329083181542E-2</v>
      </c>
      <c r="D8" s="18">
        <f t="shared" si="0"/>
        <v>3.4052781811808305E-2</v>
      </c>
      <c r="E8" s="18">
        <f t="shared" si="0"/>
        <v>2.5568670635603429E-2</v>
      </c>
      <c r="F8" s="18">
        <f t="shared" si="0"/>
        <v>1.9721577726218097E-2</v>
      </c>
      <c r="G8" s="18">
        <f t="shared" si="0"/>
        <v>1.6349889540641427E-2</v>
      </c>
      <c r="H8" s="18">
        <f t="shared" si="0"/>
        <v>1.1506084529157761E-2</v>
      </c>
      <c r="I8" s="18">
        <f t="shared" si="0"/>
        <v>1.1069343234374278E-2</v>
      </c>
      <c r="J8" s="18">
        <f t="shared" si="0"/>
        <v>1.1824759570186007E-2</v>
      </c>
      <c r="K8" s="18">
        <f t="shared" si="0"/>
        <v>1.1647680520762859E-2</v>
      </c>
      <c r="L8" s="18">
        <f t="shared" si="0"/>
        <v>1.4814644016209641E-2</v>
      </c>
      <c r="M8" s="18">
        <f t="shared" si="0"/>
        <v>1.6124363131079202E-2</v>
      </c>
      <c r="N8" s="18">
        <f t="shared" si="0"/>
        <v>2.0167490845530073E-2</v>
      </c>
      <c r="O8" s="18">
        <f t="shared" si="0"/>
        <v>1.8013162837032318E-2</v>
      </c>
      <c r="P8" s="18">
        <f t="shared" si="0"/>
        <v>2.7511517843380167E-2</v>
      </c>
      <c r="Q8" s="18">
        <f t="shared" si="0"/>
        <v>3.8446494973144195E-2</v>
      </c>
      <c r="R8" s="18">
        <f t="shared" si="0"/>
        <v>4.1726828983135067E-2</v>
      </c>
      <c r="S8" s="18">
        <f t="shared" si="0"/>
        <v>4.6898996582431393E-2</v>
      </c>
      <c r="T8" s="18">
        <f t="shared" si="0"/>
        <v>6.2365285158550873E-2</v>
      </c>
      <c r="U8" s="44"/>
    </row>
    <row r="9" spans="1:21" x14ac:dyDescent="0.4">
      <c r="A9" s="122" t="s">
        <v>282</v>
      </c>
      <c r="B9" s="133">
        <f t="shared" si="1"/>
        <v>8.6763070077864296E-2</v>
      </c>
      <c r="C9" s="18">
        <f t="shared" si="0"/>
        <v>7.8677550207799318E-2</v>
      </c>
      <c r="D9" s="18">
        <f t="shared" si="0"/>
        <v>9.4054206373603857E-2</v>
      </c>
      <c r="E9" s="18">
        <f t="shared" si="0"/>
        <v>7.8592940609565107E-2</v>
      </c>
      <c r="F9" s="18">
        <f t="shared" si="0"/>
        <v>6.8495093982740271E-2</v>
      </c>
      <c r="G9" s="18">
        <f t="shared" si="0"/>
        <v>5.8269458535386266E-2</v>
      </c>
      <c r="H9" s="18">
        <f t="shared" si="0"/>
        <v>4.6378488978908533E-2</v>
      </c>
      <c r="I9" s="18">
        <f t="shared" si="0"/>
        <v>3.5040817300806798E-2</v>
      </c>
      <c r="J9" s="18">
        <f t="shared" si="0"/>
        <v>2.9418964522389887E-2</v>
      </c>
      <c r="K9" s="18">
        <f t="shared" si="0"/>
        <v>2.4424284717376135E-2</v>
      </c>
      <c r="L9" s="18">
        <f t="shared" si="0"/>
        <v>2.3419082979726544E-2</v>
      </c>
      <c r="M9" s="18">
        <f t="shared" si="0"/>
        <v>2.5305193763400083E-2</v>
      </c>
      <c r="N9" s="18">
        <f t="shared" si="0"/>
        <v>3.1496507842347976E-2</v>
      </c>
      <c r="O9" s="18">
        <f t="shared" si="0"/>
        <v>3.3435499298336252E-2</v>
      </c>
      <c r="P9" s="18">
        <f t="shared" si="0"/>
        <v>3.0053839573883852E-2</v>
      </c>
      <c r="Q9" s="18">
        <f t="shared" si="0"/>
        <v>4.2669186087199946E-2</v>
      </c>
      <c r="R9" s="18">
        <f t="shared" si="0"/>
        <v>4.7332388205372979E-2</v>
      </c>
      <c r="S9" s="18">
        <f t="shared" si="0"/>
        <v>3.4044924946936034E-2</v>
      </c>
      <c r="T9" s="18">
        <f t="shared" si="0"/>
        <v>5.7733165502810095E-2</v>
      </c>
      <c r="U9" s="44"/>
    </row>
    <row r="10" spans="1:21" x14ac:dyDescent="0.4">
      <c r="A10" s="122" t="s">
        <v>283</v>
      </c>
      <c r="B10" s="133">
        <f t="shared" si="1"/>
        <v>8.473634237280285E-2</v>
      </c>
      <c r="C10" s="18">
        <f t="shared" si="0"/>
        <v>7.7908803071476657E-2</v>
      </c>
      <c r="D10" s="18">
        <f t="shared" si="0"/>
        <v>7.8396316524209544E-2</v>
      </c>
      <c r="E10" s="18">
        <f t="shared" si="0"/>
        <v>8.5119838107885912E-2</v>
      </c>
      <c r="F10" s="18">
        <f t="shared" si="0"/>
        <v>6.6135826819587504E-2</v>
      </c>
      <c r="G10" s="18">
        <f t="shared" si="0"/>
        <v>6.3395721308070432E-2</v>
      </c>
      <c r="H10" s="18">
        <f t="shared" si="0"/>
        <v>3.9291697510421941E-2</v>
      </c>
      <c r="I10" s="18">
        <f t="shared" si="0"/>
        <v>4.0611448395490024E-2</v>
      </c>
      <c r="J10" s="18">
        <f t="shared" si="0"/>
        <v>3.0235418130709769E-2</v>
      </c>
      <c r="K10" s="18">
        <f t="shared" si="0"/>
        <v>2.037240477812852E-2</v>
      </c>
      <c r="L10" s="18">
        <f t="shared" si="0"/>
        <v>1.1664798324837666E-2</v>
      </c>
      <c r="M10" s="18">
        <f t="shared" si="0"/>
        <v>6.6320366173085576E-3</v>
      </c>
      <c r="N10" s="18">
        <f t="shared" si="0"/>
        <v>1.0029989669110641E-2</v>
      </c>
      <c r="O10" s="18">
        <f t="shared" si="0"/>
        <v>1.052215970782746E-2</v>
      </c>
      <c r="P10" s="18">
        <f t="shared" si="0"/>
        <v>7.4867989389569714E-3</v>
      </c>
      <c r="Q10" s="18">
        <f t="shared" si="0"/>
        <v>1.0973606065630605E-2</v>
      </c>
      <c r="R10" s="18">
        <f t="shared" si="0"/>
        <v>1.0886803843123613E-2</v>
      </c>
      <c r="S10" s="18">
        <f t="shared" si="0"/>
        <v>1.610925686261154E-2</v>
      </c>
      <c r="T10" s="18">
        <f t="shared" si="0"/>
        <v>1.4487131918912538E-2</v>
      </c>
      <c r="U10" s="44"/>
    </row>
    <row r="11" spans="1:21" x14ac:dyDescent="0.4">
      <c r="A11" s="122" t="s">
        <v>284</v>
      </c>
      <c r="B11" s="133">
        <f t="shared" si="1"/>
        <v>1.8978863639057812E-2</v>
      </c>
      <c r="C11" s="18">
        <f t="shared" si="0"/>
        <v>1.4593522504451307E-2</v>
      </c>
      <c r="D11" s="18">
        <f t="shared" si="0"/>
        <v>1.1119220856237028E-2</v>
      </c>
      <c r="E11" s="18">
        <f t="shared" si="0"/>
        <v>9.7856683733404254E-3</v>
      </c>
      <c r="F11" s="18">
        <f t="shared" si="0"/>
        <v>5.8342082657249217E-3</v>
      </c>
      <c r="G11" s="18">
        <f t="shared" si="0"/>
        <v>6.5834434370586363E-3</v>
      </c>
      <c r="H11" s="18">
        <f t="shared" si="0"/>
        <v>1.0477462149764177E-2</v>
      </c>
      <c r="I11" s="18">
        <f t="shared" si="0"/>
        <v>2.1361983194682497E-2</v>
      </c>
      <c r="J11" s="18">
        <f t="shared" si="0"/>
        <v>1.8290161284258807E-2</v>
      </c>
      <c r="K11" s="18">
        <f t="shared" si="0"/>
        <v>1.4663259263876335E-2</v>
      </c>
      <c r="L11" s="18">
        <f t="shared" si="0"/>
        <v>1.0314511679234872E-2</v>
      </c>
      <c r="M11" s="18">
        <f t="shared" si="0"/>
        <v>9.8910362001098148E-3</v>
      </c>
      <c r="N11" s="18">
        <f t="shared" si="0"/>
        <v>2.6666666666666666E-3</v>
      </c>
      <c r="O11" s="18">
        <f t="shared" si="0"/>
        <v>5.7863031071655044E-3</v>
      </c>
      <c r="P11" s="18">
        <f t="shared" si="0"/>
        <v>8.1149680048618316E-3</v>
      </c>
      <c r="Q11" s="18">
        <f t="shared" si="0"/>
        <v>6.5868161159142943E-3</v>
      </c>
      <c r="R11" s="18">
        <f t="shared" si="0"/>
        <v>9.1619012482321831E-3</v>
      </c>
      <c r="S11" s="18">
        <f t="shared" si="0"/>
        <v>7.807243130639973E-3</v>
      </c>
      <c r="T11" s="18">
        <f t="shared" si="0"/>
        <v>4.6889105882786447E-3</v>
      </c>
      <c r="U11" s="44"/>
    </row>
    <row r="12" spans="1:21" x14ac:dyDescent="0.4">
      <c r="A12" s="122" t="s">
        <v>285</v>
      </c>
      <c r="B12" s="133">
        <f t="shared" si="1"/>
        <v>4.3227597891566265E-2</v>
      </c>
      <c r="C12" s="18">
        <f t="shared" si="0"/>
        <v>3.3202962469834403E-2</v>
      </c>
      <c r="D12" s="18">
        <f t="shared" si="0"/>
        <v>2.7746971506568845E-2</v>
      </c>
      <c r="E12" s="18">
        <f t="shared" si="0"/>
        <v>2.5462254666258687E-2</v>
      </c>
      <c r="F12" s="18">
        <f t="shared" si="0"/>
        <v>2.2326041058353174E-2</v>
      </c>
      <c r="G12" s="18">
        <f t="shared" si="0"/>
        <v>3.350553819333716E-2</v>
      </c>
      <c r="H12" s="18">
        <f t="shared" si="0"/>
        <v>3.0530500232056015E-2</v>
      </c>
      <c r="I12" s="18">
        <f t="shared" si="0"/>
        <v>2.6418992261633811E-2</v>
      </c>
      <c r="J12" s="18">
        <f t="shared" si="0"/>
        <v>2.3247717165962429E-2</v>
      </c>
      <c r="K12" s="18">
        <f t="shared" si="0"/>
        <v>1.8850697419617649E-2</v>
      </c>
      <c r="L12" s="18">
        <f t="shared" si="0"/>
        <v>1.8033868484715197E-2</v>
      </c>
      <c r="M12" s="18">
        <f t="shared" si="0"/>
        <v>2.0630414566100534E-2</v>
      </c>
      <c r="N12" s="18">
        <f t="shared" si="0"/>
        <v>1.8558877613566709E-2</v>
      </c>
      <c r="O12" s="18">
        <f t="shared" si="0"/>
        <v>2.0178580436866267E-2</v>
      </c>
      <c r="P12" s="18">
        <f t="shared" si="0"/>
        <v>3.6254482289243523E-2</v>
      </c>
      <c r="Q12" s="18">
        <f t="shared" si="0"/>
        <v>4.0107004659243467E-2</v>
      </c>
      <c r="R12" s="18">
        <f t="shared" si="0"/>
        <v>5.1226833724876013E-2</v>
      </c>
      <c r="S12" s="18">
        <f t="shared" si="0"/>
        <v>4.4561780767961509E-2</v>
      </c>
      <c r="T12" s="18">
        <f t="shared" si="0"/>
        <v>4.4073802013567816E-2</v>
      </c>
      <c r="U12" s="44"/>
    </row>
    <row r="13" spans="1:21" x14ac:dyDescent="0.4">
      <c r="A13" s="122" t="s">
        <v>286</v>
      </c>
      <c r="B13" s="133">
        <f t="shared" si="1"/>
        <v>0.14426896618544716</v>
      </c>
      <c r="C13" s="18">
        <f t="shared" si="0"/>
        <v>0.1288414960208864</v>
      </c>
      <c r="D13" s="18">
        <f t="shared" si="0"/>
        <v>0.10410526629156619</v>
      </c>
      <c r="E13" s="18">
        <f t="shared" si="0"/>
        <v>9.2784902795477339E-2</v>
      </c>
      <c r="F13" s="18">
        <f t="shared" si="0"/>
        <v>8.2969186095683795E-2</v>
      </c>
      <c r="G13" s="18">
        <f t="shared" si="0"/>
        <v>6.4674896243481966E-2</v>
      </c>
      <c r="H13" s="18">
        <f t="shared" si="0"/>
        <v>4.9606865590197682E-2</v>
      </c>
      <c r="I13" s="18">
        <f t="shared" si="0"/>
        <v>3.8951392681594754E-2</v>
      </c>
      <c r="J13" s="18">
        <f t="shared" si="0"/>
        <v>3.3162334044229254E-2</v>
      </c>
      <c r="K13" s="18">
        <f t="shared" si="0"/>
        <v>3.0656934306569343E-2</v>
      </c>
      <c r="L13" s="18">
        <f t="shared" si="0"/>
        <v>2.6887215207786287E-2</v>
      </c>
      <c r="M13" s="18">
        <f t="shared" si="0"/>
        <v>2.4437476945776467E-2</v>
      </c>
      <c r="N13" s="18">
        <f t="shared" si="0"/>
        <v>2.7126078125459953E-2</v>
      </c>
      <c r="O13" s="18">
        <f t="shared" si="0"/>
        <v>2.7722853847421323E-2</v>
      </c>
      <c r="P13" s="18">
        <f t="shared" si="0"/>
        <v>2.8190671450538187E-2</v>
      </c>
      <c r="Q13" s="18">
        <f t="shared" si="0"/>
        <v>3.6257613415999784E-2</v>
      </c>
      <c r="R13" s="18">
        <f t="shared" si="0"/>
        <v>2.5130590339892664E-2</v>
      </c>
      <c r="S13" s="18">
        <f t="shared" si="0"/>
        <v>2.2827094636696608E-2</v>
      </c>
      <c r="T13" s="18">
        <f t="shared" si="0"/>
        <v>3.7739619683017943E-2</v>
      </c>
      <c r="U13" s="44"/>
    </row>
    <row r="14" spans="1:21" x14ac:dyDescent="0.4">
      <c r="A14" s="122" t="s">
        <v>287</v>
      </c>
      <c r="B14" s="133">
        <f t="shared" si="1"/>
        <v>2.8830289980705238E-2</v>
      </c>
      <c r="C14" s="18">
        <f t="shared" si="0"/>
        <v>2.2317272612907283E-2</v>
      </c>
      <c r="D14" s="18">
        <f t="shared" si="0"/>
        <v>1.728643698002829E-2</v>
      </c>
      <c r="E14" s="18">
        <f t="shared" si="0"/>
        <v>1.0013493359846602E-2</v>
      </c>
      <c r="F14" s="18">
        <f t="shared" si="0"/>
        <v>9.0514309632187522E-3</v>
      </c>
      <c r="G14" s="18">
        <f t="shared" si="0"/>
        <v>7.4339067336479424E-3</v>
      </c>
      <c r="H14" s="18">
        <f t="shared" si="0"/>
        <v>4.2973971283613837E-3</v>
      </c>
      <c r="I14" s="18">
        <f t="shared" si="0"/>
        <v>6.9739235900545789E-3</v>
      </c>
      <c r="J14" s="18">
        <f t="shared" si="0"/>
        <v>7.2204764075131335E-3</v>
      </c>
      <c r="K14" s="18">
        <f t="shared" si="0"/>
        <v>5.9067817111523261E-3</v>
      </c>
      <c r="L14" s="18">
        <f t="shared" si="0"/>
        <v>5.6561701201936149E-3</v>
      </c>
      <c r="M14" s="18">
        <f t="shared" si="0"/>
        <v>5.147217622921316E-3</v>
      </c>
      <c r="N14" s="18">
        <f t="shared" si="0"/>
        <v>6.8477869119741878E-3</v>
      </c>
      <c r="O14" s="18">
        <f t="shared" si="0"/>
        <v>5.8696175126292998E-3</v>
      </c>
      <c r="P14" s="18">
        <f t="shared" si="0"/>
        <v>3.9267771553964312E-3</v>
      </c>
      <c r="Q14" s="18">
        <f t="shared" si="0"/>
        <v>2.3857238286096E-3</v>
      </c>
      <c r="R14" s="18">
        <f t="shared" si="0"/>
        <v>4.6041398891169642E-3</v>
      </c>
      <c r="S14" s="18">
        <f t="shared" si="0"/>
        <v>1.5540871267743514E-2</v>
      </c>
      <c r="T14" s="18">
        <f t="shared" si="0"/>
        <v>2.4131381968495139E-2</v>
      </c>
      <c r="U14" s="44"/>
    </row>
    <row r="15" spans="1:21" x14ac:dyDescent="0.4">
      <c r="A15" s="122" t="s">
        <v>288</v>
      </c>
      <c r="B15" s="133">
        <f t="shared" si="1"/>
        <v>0.11435317002768823</v>
      </c>
      <c r="C15" s="18">
        <f t="shared" si="0"/>
        <v>9.8519685039370072E-2</v>
      </c>
      <c r="D15" s="18">
        <f t="shared" si="0"/>
        <v>8.8288406069470429E-2</v>
      </c>
      <c r="E15" s="18">
        <f t="shared" si="0"/>
        <v>7.5706535501346692E-2</v>
      </c>
      <c r="F15" s="18">
        <f t="shared" si="0"/>
        <v>6.5865141314849177E-2</v>
      </c>
      <c r="G15" s="18">
        <f t="shared" si="0"/>
        <v>5.1526123730587535E-2</v>
      </c>
      <c r="H15" s="18">
        <f t="shared" si="0"/>
        <v>4.2702897007136011E-2</v>
      </c>
      <c r="I15" s="18">
        <f t="shared" si="0"/>
        <v>3.404932937574278E-2</v>
      </c>
      <c r="J15" s="18">
        <f t="shared" si="0"/>
        <v>2.8549107973236541E-2</v>
      </c>
      <c r="K15" s="18">
        <f t="shared" si="0"/>
        <v>2.4636994644341756E-2</v>
      </c>
      <c r="L15" s="18">
        <f t="shared" si="0"/>
        <v>2.1413422435019352E-2</v>
      </c>
      <c r="M15" s="18">
        <f t="shared" si="0"/>
        <v>1.9860390536777087E-2</v>
      </c>
      <c r="N15" s="18">
        <f t="shared" si="0"/>
        <v>2.331207809107318E-2</v>
      </c>
      <c r="O15" s="18">
        <f t="shared" si="0"/>
        <v>2.4339044988876568E-2</v>
      </c>
      <c r="P15" s="18">
        <f t="shared" si="0"/>
        <v>3.4022118634968471E-2</v>
      </c>
      <c r="Q15" s="18">
        <f t="shared" si="0"/>
        <v>3.7488134407719594E-2</v>
      </c>
      <c r="R15" s="18">
        <f t="shared" si="0"/>
        <v>4.5352283418303788E-2</v>
      </c>
      <c r="S15" s="18">
        <f t="shared" si="0"/>
        <v>3.2632523877221577E-2</v>
      </c>
      <c r="T15" s="18">
        <f t="shared" si="0"/>
        <v>5.6285433704415855E-2</v>
      </c>
      <c r="U15" s="44"/>
    </row>
    <row r="16" spans="1:21" x14ac:dyDescent="0.4">
      <c r="A16" s="122" t="s">
        <v>4</v>
      </c>
      <c r="B16" s="133">
        <f t="shared" si="1"/>
        <v>1.3199200737021239E-2</v>
      </c>
      <c r="C16" s="18">
        <f t="shared" si="0"/>
        <v>1.0501410263937909E-2</v>
      </c>
      <c r="D16" s="18">
        <f t="shared" si="0"/>
        <v>1.5300821082904046E-2</v>
      </c>
      <c r="E16" s="18">
        <f t="shared" si="0"/>
        <v>1.3866648495792307E-2</v>
      </c>
      <c r="F16" s="18">
        <f t="shared" si="0"/>
        <v>1.2305243790940662E-2</v>
      </c>
      <c r="G16" s="18">
        <f t="shared" si="0"/>
        <v>9.7214449643717154E-3</v>
      </c>
      <c r="H16" s="18">
        <f t="shared" si="0"/>
        <v>9.2370138966715223E-3</v>
      </c>
      <c r="I16" s="18">
        <f t="shared" si="0"/>
        <v>8.1243028368165708E-3</v>
      </c>
      <c r="J16" s="18">
        <f t="shared" si="0"/>
        <v>8.6758558028186741E-3</v>
      </c>
      <c r="K16" s="18">
        <f t="shared" si="0"/>
        <v>6.0090814447568055E-3</v>
      </c>
      <c r="L16" s="18">
        <f t="shared" si="0"/>
        <v>4.7039463470674074E-3</v>
      </c>
      <c r="M16" s="18">
        <f t="shared" si="0"/>
        <v>4.1252944769217346E-3</v>
      </c>
      <c r="N16" s="18">
        <f t="shared" si="0"/>
        <v>2.9324896562209863E-3</v>
      </c>
      <c r="O16" s="18">
        <f t="shared" si="0"/>
        <v>2.3114181072020805E-3</v>
      </c>
      <c r="P16" s="18">
        <f t="shared" si="0"/>
        <v>1.9338268188763223E-3</v>
      </c>
      <c r="Q16" s="18">
        <f t="shared" si="0"/>
        <v>1.8230959991401992E-3</v>
      </c>
      <c r="R16" s="18">
        <f t="shared" si="0"/>
        <v>1.914476466291631E-3</v>
      </c>
      <c r="S16" s="18">
        <f t="shared" si="0"/>
        <v>1.4628529132653253E-3</v>
      </c>
      <c r="T16" s="18">
        <f t="shared" si="0"/>
        <v>6.1046044070126189E-4</v>
      </c>
      <c r="U16" s="44">
        <f t="shared" si="0"/>
        <v>6.9370348841785005E-4</v>
      </c>
    </row>
    <row r="17" spans="1:61" x14ac:dyDescent="0.4">
      <c r="A17" s="122" t="s">
        <v>48</v>
      </c>
      <c r="B17" s="133">
        <f t="shared" si="1"/>
        <v>8.4377365099420187E-3</v>
      </c>
      <c r="C17" s="18">
        <f t="shared" si="0"/>
        <v>8.1033691209089053E-3</v>
      </c>
      <c r="D17" s="18">
        <f t="shared" si="0"/>
        <v>1.0030831384222836E-2</v>
      </c>
      <c r="E17" s="18">
        <f t="shared" si="0"/>
        <v>6.3726587568091932E-3</v>
      </c>
      <c r="F17" s="18">
        <f t="shared" si="0"/>
        <v>4.5315243965428189E-3</v>
      </c>
      <c r="G17" s="18">
        <f t="shared" si="0"/>
        <v>3.6160627422806937E-3</v>
      </c>
      <c r="H17" s="18">
        <f t="shared" si="0"/>
        <v>3.0898373710936625E-3</v>
      </c>
      <c r="I17" s="18">
        <f t="shared" si="0"/>
        <v>2.6459286571009727E-3</v>
      </c>
      <c r="J17" s="18">
        <f t="shared" si="0"/>
        <v>2.1372901335591746E-3</v>
      </c>
      <c r="K17" s="18">
        <f t="shared" ref="K17:U26" si="2">VLOOKUP($A17,$A$33:$BI$55,K$60,FALSE)</f>
        <v>2.7471693949883465E-3</v>
      </c>
      <c r="L17" s="18">
        <f t="shared" si="2"/>
        <v>2.5049956247469537E-3</v>
      </c>
      <c r="M17" s="18">
        <f t="shared" si="2"/>
        <v>2.0625064754511129E-3</v>
      </c>
      <c r="N17" s="18">
        <f t="shared" si="2"/>
        <v>1.8991542520683696E-3</v>
      </c>
      <c r="O17" s="18">
        <f t="shared" si="2"/>
        <v>1.7909102784240748E-3</v>
      </c>
      <c r="P17" s="18">
        <f t="shared" si="2"/>
        <v>3.7604110734027374E-3</v>
      </c>
      <c r="Q17" s="18">
        <f t="shared" si="2"/>
        <v>6.057192264970211E-3</v>
      </c>
      <c r="R17" s="18">
        <f t="shared" si="2"/>
        <v>7.5135231164121319E-3</v>
      </c>
      <c r="S17" s="18">
        <f t="shared" si="2"/>
        <v>5.7087527763351274E-3</v>
      </c>
      <c r="T17" s="18">
        <f t="shared" si="2"/>
        <v>6.7008539585654368E-3</v>
      </c>
      <c r="U17" s="44">
        <f t="shared" si="2"/>
        <v>7.4251668840102612E-3</v>
      </c>
    </row>
    <row r="18" spans="1:61" x14ac:dyDescent="0.4">
      <c r="A18" s="122" t="s">
        <v>7</v>
      </c>
      <c r="B18" s="133">
        <f t="shared" si="1"/>
        <v>4.8575748622673321E-3</v>
      </c>
      <c r="C18" s="18">
        <f t="shared" si="1"/>
        <v>4.1558503893859818E-3</v>
      </c>
      <c r="D18" s="18">
        <f t="shared" si="1"/>
        <v>6.4653372974817491E-3</v>
      </c>
      <c r="E18" s="18">
        <f t="shared" si="1"/>
        <v>1.0983154434904545E-3</v>
      </c>
      <c r="F18" s="18">
        <f t="shared" si="1"/>
        <v>6.5201940002467104E-4</v>
      </c>
      <c r="G18" s="18">
        <f t="shared" si="1"/>
        <v>4.5069488136809333E-4</v>
      </c>
      <c r="H18" s="18">
        <f t="shared" si="1"/>
        <v>3.7864583143707017E-4</v>
      </c>
      <c r="I18" s="18">
        <f t="shared" si="1"/>
        <v>4.9350875268971723E-4</v>
      </c>
      <c r="J18" s="18">
        <f t="shared" si="1"/>
        <v>2.2075497399818909E-3</v>
      </c>
      <c r="K18" s="18">
        <f t="shared" si="1"/>
        <v>2.4330594571052872E-3</v>
      </c>
      <c r="L18" s="18">
        <f t="shared" si="1"/>
        <v>7.3491379310344827E-4</v>
      </c>
      <c r="M18" s="18">
        <f t="shared" si="1"/>
        <v>1.7057443573555487E-4</v>
      </c>
      <c r="N18" s="18">
        <f t="shared" si="1"/>
        <v>2.4514178441715389E-4</v>
      </c>
      <c r="O18" s="18">
        <f t="shared" si="1"/>
        <v>2.0810505482931138E-4</v>
      </c>
      <c r="P18" s="18">
        <f t="shared" si="1"/>
        <v>1.1914538715868038E-4</v>
      </c>
      <c r="Q18" s="18">
        <f t="shared" si="1"/>
        <v>4.9821758364471938E-4</v>
      </c>
      <c r="R18" s="18">
        <f t="shared" si="2"/>
        <v>6.0232871547984796E-4</v>
      </c>
      <c r="S18" s="18">
        <f t="shared" si="2"/>
        <v>5.4828933726772469E-4</v>
      </c>
      <c r="T18" s="18">
        <f t="shared" si="2"/>
        <v>2.5157378531597435E-3</v>
      </c>
      <c r="U18" s="44">
        <f t="shared" si="2"/>
        <v>2.2825806972190067E-3</v>
      </c>
    </row>
    <row r="19" spans="1:61" x14ac:dyDescent="0.4">
      <c r="A19" s="122" t="s">
        <v>2</v>
      </c>
      <c r="B19" s="133">
        <f t="shared" si="1"/>
        <v>8.5294243480865076E-2</v>
      </c>
      <c r="C19" s="18">
        <f t="shared" si="1"/>
        <v>7.0040729761646547E-2</v>
      </c>
      <c r="D19" s="18">
        <f t="shared" si="1"/>
        <v>7.2657561523266842E-2</v>
      </c>
      <c r="E19" s="18">
        <f t="shared" si="1"/>
        <v>6.1810898165429964E-2</v>
      </c>
      <c r="F19" s="18">
        <f t="shared" si="1"/>
        <v>4.6447805068494726E-2</v>
      </c>
      <c r="G19" s="18">
        <f t="shared" si="1"/>
        <v>3.4821072544673905E-2</v>
      </c>
      <c r="H19" s="18">
        <f t="shared" si="1"/>
        <v>2.6073196691948672E-2</v>
      </c>
      <c r="I19" s="18">
        <f t="shared" si="1"/>
        <v>1.8848467607660707E-2</v>
      </c>
      <c r="J19" s="18">
        <f t="shared" si="1"/>
        <v>1.5341790124610009E-2</v>
      </c>
      <c r="K19" s="18">
        <f t="shared" si="1"/>
        <v>1.7579083638443026E-2</v>
      </c>
      <c r="L19" s="18">
        <f t="shared" si="1"/>
        <v>2.0099178237461036E-2</v>
      </c>
      <c r="M19" s="18">
        <f t="shared" si="1"/>
        <v>2.5320050941141516E-2</v>
      </c>
      <c r="N19" s="18">
        <f t="shared" si="1"/>
        <v>3.4010343397752739E-2</v>
      </c>
      <c r="O19" s="18">
        <f t="shared" si="1"/>
        <v>3.6216625168938303E-2</v>
      </c>
      <c r="P19" s="18">
        <f t="shared" si="1"/>
        <v>4.6097528141083394E-2</v>
      </c>
      <c r="Q19" s="18">
        <f t="shared" si="1"/>
        <v>6.0949618139837784E-2</v>
      </c>
      <c r="R19" s="18">
        <f t="shared" si="2"/>
        <v>6.6016865443799547E-2</v>
      </c>
      <c r="S19" s="18">
        <f t="shared" si="2"/>
        <v>8.0166828624310696E-2</v>
      </c>
      <c r="T19" s="18">
        <f t="shared" si="2"/>
        <v>9.2773962090399814E-2</v>
      </c>
      <c r="U19" s="44">
        <f t="shared" si="2"/>
        <v>9.0444553128513266E-2</v>
      </c>
    </row>
    <row r="20" spans="1:61" x14ac:dyDescent="0.4">
      <c r="A20" s="122" t="s">
        <v>8</v>
      </c>
      <c r="B20" s="133">
        <f t="shared" si="1"/>
        <v>2.8156087162482236E-2</v>
      </c>
      <c r="C20" s="18">
        <f t="shared" si="1"/>
        <v>2.4314700428718215E-2</v>
      </c>
      <c r="D20" s="18">
        <f t="shared" si="1"/>
        <v>2.2099768824786637E-2</v>
      </c>
      <c r="E20" s="18">
        <f t="shared" si="1"/>
        <v>1.9483769845282637E-2</v>
      </c>
      <c r="F20" s="18">
        <f t="shared" si="1"/>
        <v>1.5049643910441817E-2</v>
      </c>
      <c r="G20" s="18">
        <f t="shared" si="1"/>
        <v>1.1171231298516594E-2</v>
      </c>
      <c r="H20" s="18">
        <f t="shared" si="1"/>
        <v>1.0458616689257018E-2</v>
      </c>
      <c r="I20" s="18">
        <f t="shared" si="1"/>
        <v>8.5439059711815129E-3</v>
      </c>
      <c r="J20" s="18">
        <f t="shared" si="1"/>
        <v>9.3229306998738725E-3</v>
      </c>
      <c r="K20" s="18">
        <f t="shared" si="1"/>
        <v>1.0097812541322894E-2</v>
      </c>
      <c r="L20" s="18">
        <f t="shared" si="1"/>
        <v>8.820039984728625E-3</v>
      </c>
      <c r="M20" s="18">
        <f t="shared" si="1"/>
        <v>9.0399041532212617E-3</v>
      </c>
      <c r="N20" s="18">
        <f t="shared" si="1"/>
        <v>8.690962822351888E-3</v>
      </c>
      <c r="O20" s="18">
        <f t="shared" si="1"/>
        <v>8.2861930324229019E-3</v>
      </c>
      <c r="P20" s="18">
        <f t="shared" si="1"/>
        <v>8.3725880610006059E-3</v>
      </c>
      <c r="Q20" s="18">
        <f t="shared" si="1"/>
        <v>9.6761199716945186E-3</v>
      </c>
      <c r="R20" s="18">
        <f t="shared" si="2"/>
        <v>1.472715103462156E-2</v>
      </c>
      <c r="S20" s="18">
        <f t="shared" si="2"/>
        <v>1.5070459886788658E-2</v>
      </c>
      <c r="T20" s="18">
        <f t="shared" si="2"/>
        <v>2.1936819524167504E-2</v>
      </c>
      <c r="U20" s="44">
        <f t="shared" si="2"/>
        <v>2.1182668127918476E-2</v>
      </c>
    </row>
    <row r="21" spans="1:61" x14ac:dyDescent="0.4">
      <c r="A21" s="122" t="s">
        <v>33</v>
      </c>
      <c r="B21" s="133">
        <f t="shared" si="1"/>
        <v>0</v>
      </c>
      <c r="C21" s="18">
        <f t="shared" si="1"/>
        <v>0</v>
      </c>
      <c r="D21" s="18">
        <f t="shared" si="1"/>
        <v>0</v>
      </c>
      <c r="E21" s="18">
        <f t="shared" si="1"/>
        <v>0</v>
      </c>
      <c r="F21" s="18">
        <f t="shared" si="1"/>
        <v>3.3814823585129055E-3</v>
      </c>
      <c r="G21" s="18">
        <f t="shared" si="1"/>
        <v>2.7742596948314335E-3</v>
      </c>
      <c r="H21" s="18">
        <f t="shared" si="1"/>
        <v>2.2936488323242309E-3</v>
      </c>
      <c r="I21" s="18">
        <f t="shared" si="1"/>
        <v>2.2078825836654645E-3</v>
      </c>
      <c r="J21" s="18">
        <f t="shared" si="1"/>
        <v>2.9196429566399592E-3</v>
      </c>
      <c r="K21" s="18">
        <f t="shared" si="1"/>
        <v>2.3393658647530902E-3</v>
      </c>
      <c r="L21" s="18">
        <f t="shared" si="1"/>
        <v>2.0289631269195794E-3</v>
      </c>
      <c r="M21" s="18">
        <f t="shared" si="1"/>
        <v>2.3204852437316631E-3</v>
      </c>
      <c r="N21" s="18">
        <f t="shared" si="1"/>
        <v>2.5576383523766926E-3</v>
      </c>
      <c r="O21" s="18">
        <f t="shared" si="1"/>
        <v>4.0108365807821535E-3</v>
      </c>
      <c r="P21" s="18">
        <f t="shared" si="1"/>
        <v>6.007517020027598E-3</v>
      </c>
      <c r="Q21" s="18">
        <f t="shared" si="1"/>
        <v>8.8651840410597996E-3</v>
      </c>
      <c r="R21" s="18">
        <f t="shared" si="2"/>
        <v>1.5096880437736522E-2</v>
      </c>
      <c r="S21" s="18">
        <f t="shared" si="2"/>
        <v>2.2308972385921451E-2</v>
      </c>
      <c r="T21" s="18">
        <f t="shared" si="2"/>
        <v>1.9622624775503868E-2</v>
      </c>
      <c r="U21" s="44">
        <f t="shared" si="2"/>
        <v>1.8073617899807663E-2</v>
      </c>
    </row>
    <row r="22" spans="1:61" x14ac:dyDescent="0.4">
      <c r="A22" s="122" t="s">
        <v>1</v>
      </c>
      <c r="B22" s="133">
        <f t="shared" si="1"/>
        <v>2.5665381181253444E-2</v>
      </c>
      <c r="C22" s="18">
        <f t="shared" si="1"/>
        <v>2.6480135778667591E-2</v>
      </c>
      <c r="D22" s="18">
        <f t="shared" si="1"/>
        <v>2.5800740910730091E-2</v>
      </c>
      <c r="E22" s="18">
        <f t="shared" si="1"/>
        <v>2.2864869848489504E-2</v>
      </c>
      <c r="F22" s="18">
        <f t="shared" si="1"/>
        <v>2.1313077896895984E-2</v>
      </c>
      <c r="G22" s="18">
        <f t="shared" si="1"/>
        <v>1.5877574464593418E-2</v>
      </c>
      <c r="H22" s="18">
        <f t="shared" si="1"/>
        <v>1.3896820864268038E-2</v>
      </c>
      <c r="I22" s="18">
        <f t="shared" si="1"/>
        <v>1.188231637832798E-2</v>
      </c>
      <c r="J22" s="18">
        <f t="shared" si="1"/>
        <v>9.1614731370657215E-3</v>
      </c>
      <c r="K22" s="18">
        <f t="shared" si="1"/>
        <v>9.7019690153455507E-3</v>
      </c>
      <c r="L22" s="18">
        <f t="shared" si="1"/>
        <v>6.3924059314942588E-3</v>
      </c>
      <c r="M22" s="18">
        <f t="shared" si="1"/>
        <v>4.1977787538432579E-3</v>
      </c>
      <c r="N22" s="18">
        <f t="shared" si="1"/>
        <v>4.851188017951048E-3</v>
      </c>
      <c r="O22" s="18">
        <f t="shared" si="1"/>
        <v>5.3220057614374299E-3</v>
      </c>
      <c r="P22" s="18">
        <f t="shared" si="1"/>
        <v>6.0326110714441841E-3</v>
      </c>
      <c r="Q22" s="18">
        <f t="shared" si="1"/>
        <v>1.1093431544320092E-2</v>
      </c>
      <c r="R22" s="18">
        <f t="shared" si="2"/>
        <v>1.4489238875098672E-2</v>
      </c>
      <c r="S22" s="18">
        <f t="shared" si="2"/>
        <v>1.4309213690670874E-2</v>
      </c>
      <c r="T22" s="18">
        <f t="shared" si="2"/>
        <v>2.2533798028426102E-2</v>
      </c>
      <c r="U22" s="44">
        <f t="shared" si="2"/>
        <v>1.5203857136170014E-2</v>
      </c>
    </row>
    <row r="23" spans="1:61" x14ac:dyDescent="0.4">
      <c r="A23" s="122" t="s">
        <v>34</v>
      </c>
      <c r="B23" s="133">
        <f t="shared" si="1"/>
        <v>2.6899142553984685E-2</v>
      </c>
      <c r="C23" s="18">
        <f t="shared" si="1"/>
        <v>2.918164224495438E-2</v>
      </c>
      <c r="D23" s="18">
        <f t="shared" si="1"/>
        <v>2.7983691623424758E-2</v>
      </c>
      <c r="E23" s="18">
        <f t="shared" si="1"/>
        <v>2.2487010737790095E-2</v>
      </c>
      <c r="F23" s="18">
        <f t="shared" si="1"/>
        <v>1.6943824933766408E-2</v>
      </c>
      <c r="G23" s="18">
        <f t="shared" si="1"/>
        <v>1.3450308974431658E-2</v>
      </c>
      <c r="H23" s="18">
        <f t="shared" si="1"/>
        <v>1.2407858800035242E-2</v>
      </c>
      <c r="I23" s="18">
        <f t="shared" si="1"/>
        <v>1.2670186162823007E-2</v>
      </c>
      <c r="J23" s="18">
        <f t="shared" si="1"/>
        <v>1.0240420847309858E-2</v>
      </c>
      <c r="K23" s="18">
        <f t="shared" si="1"/>
        <v>7.9095465791531525E-3</v>
      </c>
      <c r="L23" s="18">
        <f t="shared" si="1"/>
        <v>6.8532944426659076E-3</v>
      </c>
      <c r="M23" s="18">
        <f t="shared" si="1"/>
        <v>6.2102310555209933E-3</v>
      </c>
      <c r="N23" s="18">
        <f t="shared" si="1"/>
        <v>5.3034358333828979E-3</v>
      </c>
      <c r="O23" s="18">
        <f t="shared" si="1"/>
        <v>4.3238136763316618E-3</v>
      </c>
      <c r="P23" s="18">
        <f t="shared" si="1"/>
        <v>3.7627618145458373E-3</v>
      </c>
      <c r="Q23" s="18">
        <f t="shared" si="1"/>
        <v>2.7033389889674544E-3</v>
      </c>
      <c r="R23" s="18">
        <f t="shared" si="2"/>
        <v>4.6169163816222637E-3</v>
      </c>
      <c r="S23" s="18">
        <f t="shared" si="2"/>
        <v>4.7800919492770313E-3</v>
      </c>
      <c r="T23" s="18">
        <f t="shared" si="2"/>
        <v>5.5194858292311969E-3</v>
      </c>
      <c r="U23" s="44">
        <f t="shared" si="2"/>
        <v>7.2119839805316723E-3</v>
      </c>
    </row>
    <row r="24" spans="1:61" x14ac:dyDescent="0.4">
      <c r="A24" s="122" t="s">
        <v>5</v>
      </c>
      <c r="B24" s="133">
        <f t="shared" si="1"/>
        <v>0</v>
      </c>
      <c r="C24" s="18">
        <f t="shared" si="1"/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1.4905750299922759E-2</v>
      </c>
      <c r="K24" s="18">
        <f t="shared" si="1"/>
        <v>1.1594091002676549E-2</v>
      </c>
      <c r="L24" s="18">
        <f t="shared" si="1"/>
        <v>7.8432145355654299E-3</v>
      </c>
      <c r="M24" s="18">
        <f t="shared" si="1"/>
        <v>4.3814775185685613E-3</v>
      </c>
      <c r="N24" s="18">
        <f t="shared" si="1"/>
        <v>5.040068201193521E-3</v>
      </c>
      <c r="O24" s="18">
        <f t="shared" si="1"/>
        <v>7.6305945764273131E-3</v>
      </c>
      <c r="P24" s="18">
        <f t="shared" si="1"/>
        <v>8.2273043663658764E-3</v>
      </c>
      <c r="Q24" s="18">
        <f t="shared" si="1"/>
        <v>1.3585806103991072E-2</v>
      </c>
      <c r="R24" s="18">
        <f t="shared" si="2"/>
        <v>2.3785086964008956E-2</v>
      </c>
      <c r="S24" s="18">
        <f t="shared" si="2"/>
        <v>1.8065686808201777E-2</v>
      </c>
      <c r="T24" s="18">
        <f t="shared" si="2"/>
        <v>2.2453876200692779E-2</v>
      </c>
      <c r="U24" s="44">
        <f t="shared" si="2"/>
        <v>2.7523419976250164E-2</v>
      </c>
    </row>
    <row r="25" spans="1:61" x14ac:dyDescent="0.4">
      <c r="A25" s="122" t="s">
        <v>35</v>
      </c>
      <c r="B25" s="133">
        <f t="shared" si="1"/>
        <v>2.7421776469881688E-2</v>
      </c>
      <c r="C25" s="18">
        <f t="shared" si="1"/>
        <v>2.2331835747274497E-2</v>
      </c>
      <c r="D25" s="18">
        <f t="shared" si="1"/>
        <v>2.0148510663221809E-2</v>
      </c>
      <c r="E25" s="18">
        <f t="shared" si="1"/>
        <v>1.4913834755999356E-2</v>
      </c>
      <c r="F25" s="18">
        <f t="shared" si="1"/>
        <v>1.3633486867550367E-2</v>
      </c>
      <c r="G25" s="18">
        <f t="shared" si="1"/>
        <v>1.2650738684810413E-2</v>
      </c>
      <c r="H25" s="18">
        <f t="shared" si="1"/>
        <v>1.2109822615391667E-2</v>
      </c>
      <c r="I25" s="18">
        <f t="shared" si="1"/>
        <v>1.0203250708445979E-2</v>
      </c>
      <c r="J25" s="18">
        <f t="shared" si="1"/>
        <v>8.148725370143604E-3</v>
      </c>
      <c r="K25" s="18">
        <f t="shared" si="1"/>
        <v>8.1618612796297459E-3</v>
      </c>
      <c r="L25" s="18">
        <f t="shared" si="1"/>
        <v>7.4107021696847245E-3</v>
      </c>
      <c r="M25" s="18">
        <f t="shared" si="1"/>
        <v>7.23646340278245E-3</v>
      </c>
      <c r="N25" s="18">
        <f t="shared" si="1"/>
        <v>6.3856422355164488E-3</v>
      </c>
      <c r="O25" s="18">
        <f t="shared" si="1"/>
        <v>5.8160791526748901E-3</v>
      </c>
      <c r="P25" s="18">
        <f t="shared" si="1"/>
        <v>7.5497439099117851E-3</v>
      </c>
      <c r="Q25" s="18">
        <f t="shared" si="1"/>
        <v>1.1577298050139276E-2</v>
      </c>
      <c r="R25" s="18">
        <f t="shared" si="2"/>
        <v>1.0275296453011545E-2</v>
      </c>
      <c r="S25" s="18">
        <f t="shared" si="2"/>
        <v>1.1932961392048779E-2</v>
      </c>
      <c r="T25" s="18">
        <f t="shared" si="2"/>
        <v>1.2459478791998742E-2</v>
      </c>
      <c r="U25" s="44">
        <f t="shared" si="2"/>
        <v>2.0999321204885398E-2</v>
      </c>
    </row>
    <row r="26" spans="1:61" x14ac:dyDescent="0.4">
      <c r="A26" s="123" t="s">
        <v>400</v>
      </c>
      <c r="B26" s="138">
        <f t="shared" si="1"/>
        <v>3.5059432389717572E-2</v>
      </c>
      <c r="C26" s="32">
        <f t="shared" si="1"/>
        <v>3.0134643003367975E-2</v>
      </c>
      <c r="D26" s="32">
        <f t="shared" si="1"/>
        <v>2.9004873593489335E-2</v>
      </c>
      <c r="E26" s="32">
        <f t="shared" si="1"/>
        <v>2.2727576827930571E-2</v>
      </c>
      <c r="F26" s="32">
        <f t="shared" si="1"/>
        <v>1.9402767102617475E-2</v>
      </c>
      <c r="G26" s="32">
        <f t="shared" si="1"/>
        <v>1.5506570472468242E-2</v>
      </c>
      <c r="H26" s="32">
        <f t="shared" si="1"/>
        <v>1.3107554065735202E-2</v>
      </c>
      <c r="I26" s="32">
        <f t="shared" si="1"/>
        <v>1.155862171792627E-2</v>
      </c>
      <c r="J26" s="32">
        <f t="shared" si="1"/>
        <v>1.1468659915771996E-2</v>
      </c>
      <c r="K26" s="32">
        <f t="shared" si="1"/>
        <v>1.7009533638114516E-2</v>
      </c>
      <c r="L26" s="32">
        <f t="shared" si="1"/>
        <v>9.9664062373018229E-3</v>
      </c>
      <c r="M26" s="32">
        <f t="shared" si="1"/>
        <v>1.7009533638114516E-2</v>
      </c>
      <c r="N26" s="32">
        <f t="shared" si="1"/>
        <v>1.101831284549562E-2</v>
      </c>
      <c r="O26" s="32">
        <f t="shared" si="1"/>
        <v>1.1214127287962164E-2</v>
      </c>
      <c r="P26" s="32">
        <f t="shared" si="1"/>
        <v>1.3148180303412017E-2</v>
      </c>
      <c r="Q26" s="32">
        <f t="shared" si="1"/>
        <v>1.7009533638114516E-2</v>
      </c>
      <c r="R26" s="32">
        <f t="shared" si="2"/>
        <v>1.8778922975623554E-2</v>
      </c>
      <c r="S26" s="32">
        <f t="shared" si="2"/>
        <v>1.9454714641438386E-2</v>
      </c>
      <c r="T26" s="32">
        <f t="shared" si="2"/>
        <v>2.2035035761833899E-2</v>
      </c>
      <c r="U26" s="77">
        <f t="shared" si="2"/>
        <v>2.1493211314754884E-2</v>
      </c>
    </row>
    <row r="29" spans="1:61" ht="13.5" x14ac:dyDescent="0.4">
      <c r="A29" s="37" t="s">
        <v>289</v>
      </c>
    </row>
    <row r="30" spans="1:61" ht="13.5" x14ac:dyDescent="0.4">
      <c r="A30" s="2" t="s">
        <v>290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2">
        <v>34</v>
      </c>
      <c r="AI30" s="2">
        <v>35</v>
      </c>
      <c r="AJ30" s="2">
        <v>36</v>
      </c>
      <c r="AK30" s="2">
        <v>37</v>
      </c>
      <c r="AL30" s="2">
        <v>38</v>
      </c>
      <c r="AM30" s="2">
        <v>39</v>
      </c>
      <c r="AN30" s="2">
        <v>40</v>
      </c>
      <c r="AO30" s="2">
        <v>41</v>
      </c>
      <c r="AP30" s="2">
        <v>42</v>
      </c>
      <c r="AQ30" s="2">
        <v>43</v>
      </c>
      <c r="AR30" s="2">
        <v>44</v>
      </c>
      <c r="AS30" s="2">
        <v>45</v>
      </c>
      <c r="AT30" s="2">
        <v>46</v>
      </c>
      <c r="AU30" s="2">
        <v>47</v>
      </c>
      <c r="AV30" s="2">
        <v>48</v>
      </c>
      <c r="AW30" s="2">
        <v>49</v>
      </c>
      <c r="AX30" s="2">
        <v>50</v>
      </c>
      <c r="AY30" s="2">
        <v>51</v>
      </c>
      <c r="AZ30" s="2">
        <v>52</v>
      </c>
      <c r="BA30" s="2">
        <v>53</v>
      </c>
      <c r="BB30" s="2">
        <v>54</v>
      </c>
      <c r="BC30" s="2">
        <v>55</v>
      </c>
      <c r="BD30" s="2">
        <v>56</v>
      </c>
      <c r="BE30" s="2">
        <v>57</v>
      </c>
      <c r="BF30" s="2">
        <v>58</v>
      </c>
      <c r="BG30" s="2">
        <v>59</v>
      </c>
      <c r="BH30" s="2">
        <v>60</v>
      </c>
      <c r="BI30" s="2">
        <v>61</v>
      </c>
    </row>
    <row r="31" spans="1:61" s="10" customFormat="1" ht="13.5" x14ac:dyDescent="0.4">
      <c r="A31" s="21" t="s">
        <v>291</v>
      </c>
      <c r="B31" s="22">
        <v>39447</v>
      </c>
      <c r="C31" s="22">
        <v>39447</v>
      </c>
      <c r="D31" s="22">
        <v>39447</v>
      </c>
      <c r="E31" s="22">
        <v>39629</v>
      </c>
      <c r="F31" s="22">
        <v>39629</v>
      </c>
      <c r="G31" s="22">
        <v>39629</v>
      </c>
      <c r="H31" s="22">
        <v>39813</v>
      </c>
      <c r="I31" s="22">
        <v>39813</v>
      </c>
      <c r="J31" s="22">
        <v>39813</v>
      </c>
      <c r="K31" s="22">
        <v>39994</v>
      </c>
      <c r="L31" s="22">
        <v>39994</v>
      </c>
      <c r="M31" s="22">
        <v>39994</v>
      </c>
      <c r="N31" s="22">
        <v>40178</v>
      </c>
      <c r="O31" s="22">
        <v>40178</v>
      </c>
      <c r="P31" s="22">
        <v>40178</v>
      </c>
      <c r="Q31" s="22">
        <v>40359</v>
      </c>
      <c r="R31" s="22">
        <v>40359</v>
      </c>
      <c r="S31" s="22">
        <v>40359</v>
      </c>
      <c r="T31" s="22">
        <v>40543</v>
      </c>
      <c r="U31" s="22">
        <v>40543</v>
      </c>
      <c r="V31" s="22">
        <v>40543</v>
      </c>
      <c r="W31" s="22">
        <v>40724</v>
      </c>
      <c r="X31" s="22">
        <v>40724</v>
      </c>
      <c r="Y31" s="22">
        <v>40724</v>
      </c>
      <c r="Z31" s="22">
        <v>40908</v>
      </c>
      <c r="AA31" s="22">
        <v>40908</v>
      </c>
      <c r="AB31" s="22">
        <v>40908</v>
      </c>
      <c r="AC31" s="22">
        <v>41090</v>
      </c>
      <c r="AD31" s="22">
        <v>41090</v>
      </c>
      <c r="AE31" s="22">
        <v>41090</v>
      </c>
      <c r="AF31" s="22">
        <v>41274</v>
      </c>
      <c r="AG31" s="22">
        <v>41274</v>
      </c>
      <c r="AH31" s="22">
        <v>41274</v>
      </c>
      <c r="AI31" s="22">
        <v>41455</v>
      </c>
      <c r="AJ31" s="22">
        <v>41455</v>
      </c>
      <c r="AK31" s="22">
        <v>41455</v>
      </c>
      <c r="AL31" s="22">
        <v>41639</v>
      </c>
      <c r="AM31" s="22">
        <v>41639</v>
      </c>
      <c r="AN31" s="22">
        <v>41639</v>
      </c>
      <c r="AO31" s="22">
        <v>41820</v>
      </c>
      <c r="AP31" s="22">
        <v>41820</v>
      </c>
      <c r="AQ31" s="22">
        <v>41820</v>
      </c>
      <c r="AR31" s="22">
        <v>42004</v>
      </c>
      <c r="AS31" s="22">
        <v>42004</v>
      </c>
      <c r="AT31" s="22">
        <v>42004</v>
      </c>
      <c r="AU31" s="22">
        <v>42185</v>
      </c>
      <c r="AV31" s="22">
        <v>42185</v>
      </c>
      <c r="AW31" s="22">
        <v>42185</v>
      </c>
      <c r="AX31" s="22">
        <v>42369</v>
      </c>
      <c r="AY31" s="22">
        <v>42369</v>
      </c>
      <c r="AZ31" s="22">
        <v>42369</v>
      </c>
      <c r="BA31" s="22">
        <v>42551</v>
      </c>
      <c r="BB31" s="22">
        <v>42551</v>
      </c>
      <c r="BC31" s="22">
        <v>42551</v>
      </c>
      <c r="BD31" s="22">
        <v>42735</v>
      </c>
      <c r="BE31" s="22">
        <v>42735</v>
      </c>
      <c r="BF31" s="22">
        <v>42735</v>
      </c>
      <c r="BG31" s="23">
        <v>42916</v>
      </c>
      <c r="BH31" s="23">
        <v>42916</v>
      </c>
      <c r="BI31" s="23">
        <v>42916</v>
      </c>
    </row>
    <row r="32" spans="1:61" ht="13.5" x14ac:dyDescent="0.4">
      <c r="A32" s="24"/>
      <c r="B32" s="25" t="s">
        <v>292</v>
      </c>
      <c r="C32" s="26" t="s">
        <v>293</v>
      </c>
      <c r="D32" s="27" t="s">
        <v>230</v>
      </c>
      <c r="E32" s="25" t="s">
        <v>292</v>
      </c>
      <c r="F32" s="26" t="s">
        <v>293</v>
      </c>
      <c r="G32" s="27" t="s">
        <v>230</v>
      </c>
      <c r="H32" s="25" t="s">
        <v>292</v>
      </c>
      <c r="I32" s="26" t="s">
        <v>294</v>
      </c>
      <c r="J32" s="27" t="s">
        <v>230</v>
      </c>
      <c r="K32" s="25" t="s">
        <v>292</v>
      </c>
      <c r="L32" s="26" t="s">
        <v>293</v>
      </c>
      <c r="M32" s="27" t="s">
        <v>230</v>
      </c>
      <c r="N32" s="25" t="s">
        <v>292</v>
      </c>
      <c r="O32" s="26" t="s">
        <v>293</v>
      </c>
      <c r="P32" s="27" t="s">
        <v>230</v>
      </c>
      <c r="Q32" s="25" t="s">
        <v>292</v>
      </c>
      <c r="R32" s="26" t="s">
        <v>294</v>
      </c>
      <c r="S32" s="27" t="s">
        <v>230</v>
      </c>
      <c r="T32" s="25" t="s">
        <v>292</v>
      </c>
      <c r="U32" s="26" t="s">
        <v>293</v>
      </c>
      <c r="V32" s="27" t="s">
        <v>230</v>
      </c>
      <c r="W32" s="25" t="s">
        <v>292</v>
      </c>
      <c r="X32" s="26" t="s">
        <v>293</v>
      </c>
      <c r="Y32" s="27" t="s">
        <v>230</v>
      </c>
      <c r="Z32" s="25" t="s">
        <v>292</v>
      </c>
      <c r="AA32" s="26" t="s">
        <v>293</v>
      </c>
      <c r="AB32" s="27" t="s">
        <v>230</v>
      </c>
      <c r="AC32" s="25" t="s">
        <v>292</v>
      </c>
      <c r="AD32" s="26" t="s">
        <v>293</v>
      </c>
      <c r="AE32" s="27" t="s">
        <v>230</v>
      </c>
      <c r="AF32" s="25" t="s">
        <v>292</v>
      </c>
      <c r="AG32" s="26" t="s">
        <v>293</v>
      </c>
      <c r="AH32" s="27" t="s">
        <v>230</v>
      </c>
      <c r="AI32" s="25" t="s">
        <v>292</v>
      </c>
      <c r="AJ32" s="26" t="s">
        <v>293</v>
      </c>
      <c r="AK32" s="27" t="s">
        <v>230</v>
      </c>
      <c r="AL32" s="25" t="s">
        <v>292</v>
      </c>
      <c r="AM32" s="26" t="s">
        <v>293</v>
      </c>
      <c r="AN32" s="27" t="s">
        <v>230</v>
      </c>
      <c r="AO32" s="25" t="s">
        <v>292</v>
      </c>
      <c r="AP32" s="26" t="s">
        <v>293</v>
      </c>
      <c r="AQ32" s="27" t="s">
        <v>230</v>
      </c>
      <c r="AR32" s="25" t="s">
        <v>292</v>
      </c>
      <c r="AS32" s="26" t="s">
        <v>293</v>
      </c>
      <c r="AT32" s="27" t="s">
        <v>230</v>
      </c>
      <c r="AU32" s="25" t="s">
        <v>292</v>
      </c>
      <c r="AV32" s="26" t="s">
        <v>293</v>
      </c>
      <c r="AW32" s="27" t="s">
        <v>230</v>
      </c>
      <c r="AX32" s="25" t="s">
        <v>292</v>
      </c>
      <c r="AY32" s="26" t="s">
        <v>293</v>
      </c>
      <c r="AZ32" s="26" t="s">
        <v>230</v>
      </c>
      <c r="BA32" s="25" t="s">
        <v>292</v>
      </c>
      <c r="BB32" s="26" t="s">
        <v>294</v>
      </c>
      <c r="BC32" s="27" t="s">
        <v>230</v>
      </c>
      <c r="BD32" s="25" t="s">
        <v>292</v>
      </c>
      <c r="BE32" s="26" t="s">
        <v>293</v>
      </c>
      <c r="BF32" s="27" t="s">
        <v>230</v>
      </c>
      <c r="BG32" s="26" t="s">
        <v>292</v>
      </c>
      <c r="BH32" s="26" t="s">
        <v>293</v>
      </c>
      <c r="BI32" s="27" t="s">
        <v>230</v>
      </c>
    </row>
    <row r="33" spans="1:61" x14ac:dyDescent="0.4">
      <c r="A33" s="43" t="s">
        <v>0</v>
      </c>
      <c r="B33" s="14">
        <v>602103</v>
      </c>
      <c r="C33" s="13">
        <v>6320</v>
      </c>
      <c r="D33" s="44">
        <f>C33/B33</f>
        <v>1.0496542950292558E-2</v>
      </c>
      <c r="E33" s="14">
        <v>655872</v>
      </c>
      <c r="F33" s="13">
        <v>8687</v>
      </c>
      <c r="G33" s="44">
        <f>F33/E33</f>
        <v>1.3244962431693989E-2</v>
      </c>
      <c r="H33" s="14">
        <v>690809</v>
      </c>
      <c r="I33" s="13">
        <v>9480</v>
      </c>
      <c r="J33" s="44">
        <f>I33/H33</f>
        <v>1.3723040666812389E-2</v>
      </c>
      <c r="K33" s="14">
        <v>781668</v>
      </c>
      <c r="L33" s="13">
        <v>8981</v>
      </c>
      <c r="M33" s="44">
        <f>L33/K33</f>
        <v>1.1489532640456051E-2</v>
      </c>
      <c r="N33" s="14">
        <v>800244</v>
      </c>
      <c r="O33" s="13">
        <v>11178</v>
      </c>
      <c r="P33" s="44">
        <f>O33/N33</f>
        <v>1.3968239686895497E-2</v>
      </c>
      <c r="Q33" s="14">
        <v>896999</v>
      </c>
      <c r="R33" s="13">
        <v>10428</v>
      </c>
      <c r="S33" s="44">
        <f>R33/Q33</f>
        <v>1.1625431020547403E-2</v>
      </c>
      <c r="T33" s="14">
        <v>990916</v>
      </c>
      <c r="U33" s="13">
        <v>9075</v>
      </c>
      <c r="V33" s="44">
        <f>U33/T33</f>
        <v>9.1581930254431253E-3</v>
      </c>
      <c r="W33" s="14">
        <v>1028453</v>
      </c>
      <c r="X33" s="13">
        <v>9638</v>
      </c>
      <c r="Y33" s="44">
        <f>X33/W33</f>
        <v>9.3713567853854277E-3</v>
      </c>
      <c r="Z33" s="14">
        <v>1052529</v>
      </c>
      <c r="AA33" s="13">
        <v>12173</v>
      </c>
      <c r="AB33" s="44">
        <f>AA33/Z33</f>
        <v>1.1565477055739081E-2</v>
      </c>
      <c r="AC33" s="14">
        <v>1087243</v>
      </c>
      <c r="AD33" s="13">
        <v>9839</v>
      </c>
      <c r="AE33" s="15">
        <f>AD33/AC33</f>
        <v>9.0494949151201706E-3</v>
      </c>
      <c r="AF33" s="14">
        <v>1135626</v>
      </c>
      <c r="AG33" s="13">
        <v>9538</v>
      </c>
      <c r="AH33" s="44">
        <f>AG33/AF33</f>
        <v>8.398891888702794E-3</v>
      </c>
      <c r="AI33" s="14">
        <v>1181455</v>
      </c>
      <c r="AJ33" s="13">
        <v>7452</v>
      </c>
      <c r="AK33" s="15">
        <f>AJ33/AI33</f>
        <v>6.30747679767744E-3</v>
      </c>
      <c r="AL33" s="14">
        <v>1219345</v>
      </c>
      <c r="AM33" s="13">
        <v>5381</v>
      </c>
      <c r="AN33" s="44">
        <f>AM33/AL33</f>
        <v>4.4130250257310277E-3</v>
      </c>
      <c r="AO33" s="14">
        <v>1282812</v>
      </c>
      <c r="AP33" s="13">
        <v>4278</v>
      </c>
      <c r="AQ33" s="44">
        <f>AP33/AO33</f>
        <v>3.3348612267424999E-3</v>
      </c>
      <c r="AR33" s="14">
        <v>1335127</v>
      </c>
      <c r="AS33" s="13">
        <v>4226</v>
      </c>
      <c r="AT33" s="44">
        <f>AS33/AR33</f>
        <v>3.1652419582556567E-3</v>
      </c>
      <c r="AU33" s="14">
        <v>1392474</v>
      </c>
      <c r="AV33" s="13">
        <v>4008</v>
      </c>
      <c r="AW33" s="15">
        <f>AV33/AU33</f>
        <v>2.8783302237600128E-3</v>
      </c>
      <c r="AX33" s="17">
        <v>1429697</v>
      </c>
      <c r="AY33" s="13">
        <v>3985</v>
      </c>
      <c r="AZ33" s="15">
        <f>AY33/AX33</f>
        <v>2.7873038832703714E-3</v>
      </c>
      <c r="BA33" s="14">
        <v>1489240</v>
      </c>
      <c r="BB33" s="13">
        <v>4069</v>
      </c>
      <c r="BC33" s="15">
        <f>BB33/BA33</f>
        <v>2.7322661223174237E-3</v>
      </c>
      <c r="BD33" s="14">
        <v>1516089</v>
      </c>
      <c r="BE33" s="13">
        <v>3022</v>
      </c>
      <c r="BF33" s="15">
        <f>BE33/BD33</f>
        <v>1.9932866738034509E-3</v>
      </c>
      <c r="BG33" s="12">
        <v>1643482</v>
      </c>
      <c r="BH33" s="13">
        <v>5167</v>
      </c>
      <c r="BI33" s="44">
        <v>3.143934646074615E-3</v>
      </c>
    </row>
    <row r="34" spans="1:61" x14ac:dyDescent="0.4">
      <c r="A34" s="43" t="s">
        <v>3</v>
      </c>
      <c r="B34" s="14">
        <v>738121</v>
      </c>
      <c r="C34" s="13">
        <v>55766</v>
      </c>
      <c r="D34" s="44">
        <f>C34/B34</f>
        <v>7.555129849983945E-2</v>
      </c>
      <c r="E34" s="14">
        <v>770770</v>
      </c>
      <c r="F34" s="13">
        <v>49035</v>
      </c>
      <c r="G34" s="44">
        <f t="shared" ref="G34:G54" si="3">F34/E34</f>
        <v>6.3618199981836349E-2</v>
      </c>
      <c r="H34" s="14">
        <v>758764</v>
      </c>
      <c r="I34" s="13">
        <v>44974</v>
      </c>
      <c r="J34" s="44">
        <f>I34/H34</f>
        <v>5.9272711936781394E-2</v>
      </c>
      <c r="K34" s="14">
        <v>801295</v>
      </c>
      <c r="L34" s="13">
        <v>40896</v>
      </c>
      <c r="M34" s="44">
        <f t="shared" ref="M34:M54" si="4">L34/K34</f>
        <v>5.1037383235886906E-2</v>
      </c>
      <c r="N34" s="14">
        <v>793233</v>
      </c>
      <c r="O34" s="13">
        <v>34571</v>
      </c>
      <c r="P34" s="44">
        <f>O34/N34</f>
        <v>4.3582402648402171E-2</v>
      </c>
      <c r="Q34" s="14">
        <v>848494</v>
      </c>
      <c r="R34" s="13">
        <v>29994</v>
      </c>
      <c r="S34" s="44">
        <f t="shared" ref="S34:S54" si="5">R34/Q34</f>
        <v>3.5349690156913305E-2</v>
      </c>
      <c r="T34" s="14">
        <v>940641</v>
      </c>
      <c r="U34" s="13">
        <v>26844</v>
      </c>
      <c r="V34" s="44">
        <f t="shared" ref="V34:V54" si="6">U34/T34</f>
        <v>2.8537986330597963E-2</v>
      </c>
      <c r="W34" s="14">
        <v>996807</v>
      </c>
      <c r="X34" s="13">
        <v>24513</v>
      </c>
      <c r="Y34" s="44">
        <f t="shared" ref="Y34:Y54" si="7">X34/W34</f>
        <v>2.4591520725677087E-2</v>
      </c>
      <c r="Z34" s="14">
        <v>1121413</v>
      </c>
      <c r="AA34" s="13">
        <v>23432</v>
      </c>
      <c r="AB34" s="44">
        <f t="shared" ref="AB34:AB54" si="8">AA34/Z34</f>
        <v>2.0895067205391769E-2</v>
      </c>
      <c r="AC34" s="14">
        <v>1264341</v>
      </c>
      <c r="AD34" s="13">
        <v>23289</v>
      </c>
      <c r="AE34" s="15">
        <f t="shared" ref="AE34:AE54" si="9">AD34/AC34</f>
        <v>1.8419872486931926E-2</v>
      </c>
      <c r="AF34" s="14">
        <v>1392266</v>
      </c>
      <c r="AG34" s="13">
        <v>22442</v>
      </c>
      <c r="AH34" s="44">
        <f t="shared" ref="AH34:AH54" si="10">AG34/AF34</f>
        <v>1.6119046216743066E-2</v>
      </c>
      <c r="AI34" s="14">
        <v>1444298</v>
      </c>
      <c r="AJ34" s="13">
        <v>23979</v>
      </c>
      <c r="AK34" s="15">
        <f t="shared" ref="AK34:AK54" si="11">AJ34/AI34</f>
        <v>1.6602529394903268E-2</v>
      </c>
      <c r="AL34" s="14">
        <v>1488594</v>
      </c>
      <c r="AM34" s="13">
        <v>27054</v>
      </c>
      <c r="AN34" s="44">
        <f t="shared" ref="AN34:AN54" si="12">AM34/AL34</f>
        <v>1.8174196590877028E-2</v>
      </c>
      <c r="AO34" s="14">
        <v>1571814</v>
      </c>
      <c r="AP34" s="13">
        <v>29126</v>
      </c>
      <c r="AQ34" s="44">
        <f t="shared" ref="AQ34:AQ54" si="13">AP34/AO34</f>
        <v>1.8530182324371713E-2</v>
      </c>
      <c r="AR34" s="14">
        <v>1532947</v>
      </c>
      <c r="AS34" s="13">
        <v>35681</v>
      </c>
      <c r="AT34" s="44">
        <f t="shared" ref="AT34:AT54" si="14">AS34/AR34</f>
        <v>2.3276081951952677E-2</v>
      </c>
      <c r="AU34" s="14">
        <v>1610032</v>
      </c>
      <c r="AV34" s="13">
        <v>49009</v>
      </c>
      <c r="AW34" s="15">
        <f t="shared" ref="AW34:AW54" si="15">AV34/AU34</f>
        <v>3.0439767656791916E-2</v>
      </c>
      <c r="AX34" s="17">
        <v>1496241</v>
      </c>
      <c r="AY34" s="13">
        <v>51353</v>
      </c>
      <c r="AZ34" s="15">
        <f t="shared" ref="AZ34:AZ54" si="16">AY34/AX34</f>
        <v>3.4321342617933875E-2</v>
      </c>
      <c r="BA34" s="14">
        <v>1481602</v>
      </c>
      <c r="BB34" s="13">
        <v>51947</v>
      </c>
      <c r="BC34" s="15">
        <f t="shared" ref="BC34:BC54" si="17">BB34/BA34</f>
        <v>3.5061372757326188E-2</v>
      </c>
      <c r="BD34" s="14">
        <v>1414408</v>
      </c>
      <c r="BE34" s="13">
        <v>60639</v>
      </c>
      <c r="BF34" s="15">
        <f t="shared" ref="BF34:BF54" si="18">BE34/BD34</f>
        <v>4.2872353663158017E-2</v>
      </c>
      <c r="BG34" s="12">
        <v>1470551</v>
      </c>
      <c r="BH34" s="13">
        <v>64838</v>
      </c>
      <c r="BI34" s="44">
        <v>4.409095638301562E-2</v>
      </c>
    </row>
    <row r="35" spans="1:61" x14ac:dyDescent="0.4">
      <c r="A35" s="43" t="s">
        <v>279</v>
      </c>
      <c r="B35" s="14">
        <v>121243</v>
      </c>
      <c r="C35" s="13">
        <v>9940</v>
      </c>
      <c r="D35" s="44">
        <f t="shared" ref="D35:D54" si="19">C35/B35</f>
        <v>8.1984114546819198E-2</v>
      </c>
      <c r="E35" s="14">
        <v>128035</v>
      </c>
      <c r="F35" s="13">
        <v>9269</v>
      </c>
      <c r="G35" s="44">
        <f t="shared" si="3"/>
        <v>7.2394267192564532E-2</v>
      </c>
      <c r="H35" s="14">
        <v>124981</v>
      </c>
      <c r="I35" s="13">
        <v>8126</v>
      </c>
      <c r="J35" s="44">
        <f t="shared" ref="J35:J54" si="20">I35/H35</f>
        <v>6.5017882718173159E-2</v>
      </c>
      <c r="K35" s="14">
        <v>133003</v>
      </c>
      <c r="L35" s="13">
        <v>6960</v>
      </c>
      <c r="M35" s="44">
        <f t="shared" si="4"/>
        <v>5.2329646699698501E-2</v>
      </c>
      <c r="N35" s="14">
        <v>133243</v>
      </c>
      <c r="O35" s="13">
        <v>6132</v>
      </c>
      <c r="P35" s="44">
        <f t="shared" ref="P35:P54" si="21">O35/N35</f>
        <v>4.6021179349008956E-2</v>
      </c>
      <c r="Q35" s="14">
        <v>136539</v>
      </c>
      <c r="R35" s="13">
        <v>4883</v>
      </c>
      <c r="S35" s="44">
        <f t="shared" si="5"/>
        <v>3.5762675865503628E-2</v>
      </c>
      <c r="T35" s="14">
        <v>141007</v>
      </c>
      <c r="U35" s="13">
        <v>4816</v>
      </c>
      <c r="V35" s="44">
        <f t="shared" si="6"/>
        <v>3.4154332763621661E-2</v>
      </c>
      <c r="W35" s="14">
        <v>151493</v>
      </c>
      <c r="X35" s="13">
        <v>3661</v>
      </c>
      <c r="Y35" s="44">
        <f t="shared" si="7"/>
        <v>2.4166133088657563E-2</v>
      </c>
      <c r="Z35" s="14">
        <v>174423</v>
      </c>
      <c r="AA35" s="13">
        <v>3506</v>
      </c>
      <c r="AB35" s="44">
        <f t="shared" si="8"/>
        <v>2.0100560132551328E-2</v>
      </c>
      <c r="AC35" s="14">
        <v>194714</v>
      </c>
      <c r="AD35" s="13">
        <v>3759</v>
      </c>
      <c r="AE35" s="15">
        <f t="shared" si="9"/>
        <v>1.9305237425146626E-2</v>
      </c>
      <c r="AF35" s="14">
        <v>214625</v>
      </c>
      <c r="AG35" s="13">
        <v>3115</v>
      </c>
      <c r="AH35" s="44">
        <f t="shared" si="10"/>
        <v>1.4513686662783926E-2</v>
      </c>
      <c r="AI35" s="14">
        <v>221753</v>
      </c>
      <c r="AJ35" s="13">
        <v>2700</v>
      </c>
      <c r="AK35" s="15">
        <f t="shared" si="11"/>
        <v>1.2175709009573715E-2</v>
      </c>
      <c r="AL35" s="14">
        <v>237524</v>
      </c>
      <c r="AM35" s="13">
        <v>3159</v>
      </c>
      <c r="AN35" s="44">
        <f t="shared" si="12"/>
        <v>1.3299708661019517E-2</v>
      </c>
      <c r="AO35" s="14">
        <v>258610</v>
      </c>
      <c r="AP35" s="13">
        <v>3217</v>
      </c>
      <c r="AQ35" s="44">
        <f t="shared" si="13"/>
        <v>1.2439580836007888E-2</v>
      </c>
      <c r="AR35" s="14">
        <v>256186</v>
      </c>
      <c r="AS35" s="13">
        <v>3637</v>
      </c>
      <c r="AT35" s="44">
        <f t="shared" si="14"/>
        <v>1.4196716448205601E-2</v>
      </c>
      <c r="AU35" s="14">
        <v>268330</v>
      </c>
      <c r="AV35" s="13">
        <v>6892</v>
      </c>
      <c r="AW35" s="15">
        <f t="shared" si="15"/>
        <v>2.5684791115417584E-2</v>
      </c>
      <c r="AX35" s="17">
        <v>254497</v>
      </c>
      <c r="AY35" s="13">
        <v>8566</v>
      </c>
      <c r="AZ35" s="15">
        <f t="shared" si="16"/>
        <v>3.3658550002554057E-2</v>
      </c>
      <c r="BA35" s="14">
        <v>263737</v>
      </c>
      <c r="BB35" s="13">
        <v>14092</v>
      </c>
      <c r="BC35" s="15">
        <f t="shared" si="17"/>
        <v>5.3432017502284476E-2</v>
      </c>
      <c r="BD35" s="14">
        <v>241712</v>
      </c>
      <c r="BE35" s="13">
        <v>11796</v>
      </c>
      <c r="BF35" s="15">
        <f t="shared" si="18"/>
        <v>4.8801879923214407E-2</v>
      </c>
      <c r="BG35" s="12"/>
      <c r="BH35" s="13"/>
      <c r="BI35" s="44"/>
    </row>
    <row r="36" spans="1:61" x14ac:dyDescent="0.4">
      <c r="A36" s="43" t="s">
        <v>280</v>
      </c>
      <c r="B36" s="14">
        <v>95709</v>
      </c>
      <c r="C36" s="13">
        <v>8411</v>
      </c>
      <c r="D36" s="44">
        <f t="shared" si="19"/>
        <v>8.7880972531318893E-2</v>
      </c>
      <c r="E36" s="14">
        <v>104566</v>
      </c>
      <c r="F36" s="13">
        <v>7285</v>
      </c>
      <c r="G36" s="44">
        <f t="shared" si="3"/>
        <v>6.9668917238873057E-2</v>
      </c>
      <c r="H36" s="14">
        <v>102747</v>
      </c>
      <c r="I36" s="13">
        <v>6285</v>
      </c>
      <c r="J36" s="44">
        <f t="shared" si="20"/>
        <v>6.1169669187421533E-2</v>
      </c>
      <c r="K36" s="14">
        <v>105235</v>
      </c>
      <c r="L36" s="13">
        <v>5386</v>
      </c>
      <c r="M36" s="44">
        <f t="shared" si="4"/>
        <v>5.1180690834798308E-2</v>
      </c>
      <c r="N36" s="14">
        <v>106198</v>
      </c>
      <c r="O36" s="13">
        <v>4680</v>
      </c>
      <c r="P36" s="44">
        <f t="shared" si="21"/>
        <v>4.4068626527806548E-2</v>
      </c>
      <c r="Q36" s="14">
        <v>120871</v>
      </c>
      <c r="R36" s="13">
        <v>3268</v>
      </c>
      <c r="S36" s="44">
        <f t="shared" si="5"/>
        <v>2.7037089128078694E-2</v>
      </c>
      <c r="T36" s="14">
        <v>134355</v>
      </c>
      <c r="U36" s="13">
        <v>3004</v>
      </c>
      <c r="V36" s="44">
        <f t="shared" si="6"/>
        <v>2.2358676640244129E-2</v>
      </c>
      <c r="W36" s="14">
        <v>155677</v>
      </c>
      <c r="X36" s="13">
        <v>2444</v>
      </c>
      <c r="Y36" s="44">
        <f t="shared" si="7"/>
        <v>1.5699172003571498E-2</v>
      </c>
      <c r="Z36" s="14">
        <v>180605</v>
      </c>
      <c r="AA36" s="13">
        <v>2328</v>
      </c>
      <c r="AB36" s="44">
        <f t="shared" si="8"/>
        <v>1.2890008582265165E-2</v>
      </c>
      <c r="AC36" s="14">
        <v>190490</v>
      </c>
      <c r="AD36" s="13">
        <v>2598</v>
      </c>
      <c r="AE36" s="15">
        <f t="shared" si="9"/>
        <v>1.3638511207937425E-2</v>
      </c>
      <c r="AF36" s="14">
        <v>212086</v>
      </c>
      <c r="AG36" s="13">
        <v>2721</v>
      </c>
      <c r="AH36" s="44">
        <f t="shared" si="10"/>
        <v>1.2829701158963817E-2</v>
      </c>
      <c r="AI36" s="14">
        <v>218812</v>
      </c>
      <c r="AJ36" s="13">
        <v>4489</v>
      </c>
      <c r="AK36" s="15">
        <f t="shared" si="11"/>
        <v>2.0515328226971098E-2</v>
      </c>
      <c r="AL36" s="14">
        <v>232245</v>
      </c>
      <c r="AM36" s="13">
        <v>4482</v>
      </c>
      <c r="AN36" s="44">
        <f t="shared" si="12"/>
        <v>1.9298585545436932E-2</v>
      </c>
      <c r="AO36" s="14">
        <v>250340</v>
      </c>
      <c r="AP36" s="13">
        <v>4723</v>
      </c>
      <c r="AQ36" s="44">
        <f t="shared" si="13"/>
        <v>1.8866341775185747E-2</v>
      </c>
      <c r="AR36" s="14">
        <v>238857</v>
      </c>
      <c r="AS36" s="13">
        <v>6288</v>
      </c>
      <c r="AT36" s="44">
        <f t="shared" si="14"/>
        <v>2.6325374596515908E-2</v>
      </c>
      <c r="AU36" s="14">
        <v>249927</v>
      </c>
      <c r="AV36" s="13">
        <v>9441</v>
      </c>
      <c r="AW36" s="15">
        <f t="shared" si="15"/>
        <v>3.7775030308850183E-2</v>
      </c>
      <c r="AX36" s="17">
        <v>235873</v>
      </c>
      <c r="AY36" s="13">
        <v>7996</v>
      </c>
      <c r="AZ36" s="15">
        <f t="shared" si="16"/>
        <v>3.3899598512758984E-2</v>
      </c>
      <c r="BA36" s="14">
        <v>227892</v>
      </c>
      <c r="BB36" s="13">
        <v>8011</v>
      </c>
      <c r="BC36" s="15">
        <f t="shared" si="17"/>
        <v>3.5152616151510364E-2</v>
      </c>
      <c r="BD36" s="14">
        <v>212649</v>
      </c>
      <c r="BE36" s="13">
        <v>8308</v>
      </c>
      <c r="BF36" s="15">
        <f t="shared" si="18"/>
        <v>3.9069076271226293E-2</v>
      </c>
      <c r="BG36" s="12"/>
      <c r="BH36" s="13"/>
      <c r="BI36" s="44"/>
    </row>
    <row r="37" spans="1:61" x14ac:dyDescent="0.4">
      <c r="A37" s="43" t="s">
        <v>281</v>
      </c>
      <c r="B37" s="14">
        <v>77808</v>
      </c>
      <c r="C37" s="13">
        <v>3377</v>
      </c>
      <c r="D37" s="44">
        <f t="shared" si="19"/>
        <v>4.3401706765371167E-2</v>
      </c>
      <c r="E37" s="14">
        <v>82350</v>
      </c>
      <c r="F37" s="13">
        <v>2647</v>
      </c>
      <c r="G37" s="44">
        <f t="shared" si="3"/>
        <v>3.214329083181542E-2</v>
      </c>
      <c r="H37" s="14">
        <v>79876</v>
      </c>
      <c r="I37" s="13">
        <v>2720</v>
      </c>
      <c r="J37" s="44">
        <f t="shared" si="20"/>
        <v>3.4052781811808305E-2</v>
      </c>
      <c r="K37" s="14">
        <v>87177</v>
      </c>
      <c r="L37" s="13">
        <v>2229</v>
      </c>
      <c r="M37" s="44">
        <f t="shared" si="4"/>
        <v>2.5568670635603429E-2</v>
      </c>
      <c r="N37" s="14">
        <v>95682</v>
      </c>
      <c r="O37" s="13">
        <v>1887</v>
      </c>
      <c r="P37" s="44">
        <f t="shared" si="21"/>
        <v>1.9721577726218097E-2</v>
      </c>
      <c r="Q37" s="14">
        <v>105016</v>
      </c>
      <c r="R37" s="13">
        <v>1717</v>
      </c>
      <c r="S37" s="44">
        <f t="shared" si="5"/>
        <v>1.6349889540641427E-2</v>
      </c>
      <c r="T37" s="14">
        <v>114635</v>
      </c>
      <c r="U37" s="13">
        <v>1319</v>
      </c>
      <c r="V37" s="44">
        <f t="shared" si="6"/>
        <v>1.1506084529157761E-2</v>
      </c>
      <c r="W37" s="14">
        <v>129818</v>
      </c>
      <c r="X37" s="13">
        <v>1437</v>
      </c>
      <c r="Y37" s="44">
        <f t="shared" si="7"/>
        <v>1.1069343234374278E-2</v>
      </c>
      <c r="Z37" s="14">
        <v>143597</v>
      </c>
      <c r="AA37" s="13">
        <v>1698</v>
      </c>
      <c r="AB37" s="44">
        <f t="shared" si="8"/>
        <v>1.1824759570186007E-2</v>
      </c>
      <c r="AC37" s="14">
        <v>164067</v>
      </c>
      <c r="AD37" s="13">
        <v>1911</v>
      </c>
      <c r="AE37" s="15">
        <f t="shared" si="9"/>
        <v>1.1647680520762859E-2</v>
      </c>
      <c r="AF37" s="14">
        <v>173477</v>
      </c>
      <c r="AG37" s="13">
        <v>2570</v>
      </c>
      <c r="AH37" s="44">
        <f t="shared" si="10"/>
        <v>1.4814644016209641E-2</v>
      </c>
      <c r="AI37" s="14">
        <v>172720</v>
      </c>
      <c r="AJ37" s="13">
        <v>2785</v>
      </c>
      <c r="AK37" s="15">
        <f t="shared" si="11"/>
        <v>1.6124363131079202E-2</v>
      </c>
      <c r="AL37" s="14">
        <v>180786</v>
      </c>
      <c r="AM37" s="13">
        <v>3646</v>
      </c>
      <c r="AN37" s="44">
        <f t="shared" si="12"/>
        <v>2.0167490845530073E-2</v>
      </c>
      <c r="AO37" s="14">
        <v>183699</v>
      </c>
      <c r="AP37" s="13">
        <v>3309</v>
      </c>
      <c r="AQ37" s="44">
        <f t="shared" si="13"/>
        <v>1.8013162837032318E-2</v>
      </c>
      <c r="AR37" s="14">
        <v>175163</v>
      </c>
      <c r="AS37" s="13">
        <v>4819</v>
      </c>
      <c r="AT37" s="44">
        <f t="shared" si="14"/>
        <v>2.7511517843380167E-2</v>
      </c>
      <c r="AU37" s="14">
        <v>181525</v>
      </c>
      <c r="AV37" s="13">
        <v>6979</v>
      </c>
      <c r="AW37" s="15">
        <f t="shared" si="15"/>
        <v>3.8446494973144195E-2</v>
      </c>
      <c r="AX37" s="17">
        <v>171065</v>
      </c>
      <c r="AY37" s="13">
        <v>7138</v>
      </c>
      <c r="AZ37" s="15">
        <f t="shared" si="16"/>
        <v>4.1726828983135067E-2</v>
      </c>
      <c r="BA37" s="14">
        <v>164737</v>
      </c>
      <c r="BB37" s="13">
        <v>7726</v>
      </c>
      <c r="BC37" s="15">
        <f t="shared" si="17"/>
        <v>4.6898996582431393E-2</v>
      </c>
      <c r="BD37" s="14">
        <v>154493</v>
      </c>
      <c r="BE37" s="13">
        <v>9635</v>
      </c>
      <c r="BF37" s="15">
        <f t="shared" si="18"/>
        <v>6.2365285158550873E-2</v>
      </c>
      <c r="BG37" s="12"/>
      <c r="BH37" s="13"/>
      <c r="BI37" s="44"/>
    </row>
    <row r="38" spans="1:61" x14ac:dyDescent="0.4">
      <c r="A38" s="43" t="s">
        <v>282</v>
      </c>
      <c r="B38" s="14">
        <v>79112</v>
      </c>
      <c r="C38" s="13">
        <v>6864</v>
      </c>
      <c r="D38" s="44">
        <f t="shared" si="19"/>
        <v>8.6763070077864296E-2</v>
      </c>
      <c r="E38" s="14">
        <v>80366</v>
      </c>
      <c r="F38" s="13">
        <v>6323</v>
      </c>
      <c r="G38" s="44">
        <f t="shared" si="3"/>
        <v>7.8677550207799318E-2</v>
      </c>
      <c r="H38" s="14">
        <v>78072</v>
      </c>
      <c r="I38" s="13">
        <v>7343</v>
      </c>
      <c r="J38" s="44">
        <f t="shared" si="20"/>
        <v>9.4054206373603857E-2</v>
      </c>
      <c r="K38" s="14">
        <v>83010</v>
      </c>
      <c r="L38" s="13">
        <v>6524</v>
      </c>
      <c r="M38" s="44">
        <f t="shared" si="4"/>
        <v>7.8592940609565107E-2</v>
      </c>
      <c r="N38" s="14">
        <v>84590</v>
      </c>
      <c r="O38" s="13">
        <v>5794</v>
      </c>
      <c r="P38" s="44">
        <f t="shared" si="21"/>
        <v>6.8495093982740271E-2</v>
      </c>
      <c r="Q38" s="14">
        <v>89498</v>
      </c>
      <c r="R38" s="13">
        <v>5215</v>
      </c>
      <c r="S38" s="44">
        <f t="shared" si="5"/>
        <v>5.8269458535386266E-2</v>
      </c>
      <c r="T38" s="14">
        <v>96769</v>
      </c>
      <c r="U38" s="13">
        <v>4488</v>
      </c>
      <c r="V38" s="44">
        <f t="shared" si="6"/>
        <v>4.6378488978908533E-2</v>
      </c>
      <c r="W38" s="14">
        <v>104735</v>
      </c>
      <c r="X38" s="13">
        <v>3670</v>
      </c>
      <c r="Y38" s="44">
        <f t="shared" si="7"/>
        <v>3.5040817300806798E-2</v>
      </c>
      <c r="Z38" s="14">
        <v>114382</v>
      </c>
      <c r="AA38" s="13">
        <v>3365</v>
      </c>
      <c r="AB38" s="44">
        <f t="shared" si="8"/>
        <v>2.9418964522389887E-2</v>
      </c>
      <c r="AC38" s="14">
        <v>127537</v>
      </c>
      <c r="AD38" s="13">
        <v>3115</v>
      </c>
      <c r="AE38" s="15">
        <f t="shared" si="9"/>
        <v>2.4424284717376135E-2</v>
      </c>
      <c r="AF38" s="14">
        <v>135744</v>
      </c>
      <c r="AG38" s="13">
        <v>3179</v>
      </c>
      <c r="AH38" s="44">
        <f t="shared" si="10"/>
        <v>2.3419082979726544E-2</v>
      </c>
      <c r="AI38" s="14">
        <v>137126</v>
      </c>
      <c r="AJ38" s="13">
        <v>3470</v>
      </c>
      <c r="AK38" s="15">
        <f t="shared" si="11"/>
        <v>2.5305193763400083E-2</v>
      </c>
      <c r="AL38" s="14">
        <v>141603</v>
      </c>
      <c r="AM38" s="13">
        <v>4460</v>
      </c>
      <c r="AN38" s="44">
        <f t="shared" si="12"/>
        <v>3.1496507842347976E-2</v>
      </c>
      <c r="AO38" s="14">
        <v>143231</v>
      </c>
      <c r="AP38" s="13">
        <v>4789</v>
      </c>
      <c r="AQ38" s="44">
        <f t="shared" si="13"/>
        <v>3.3435499298336252E-2</v>
      </c>
      <c r="AR38" s="14">
        <v>139117</v>
      </c>
      <c r="AS38" s="13">
        <v>4181</v>
      </c>
      <c r="AT38" s="44">
        <f t="shared" si="14"/>
        <v>3.0053839573883852E-2</v>
      </c>
      <c r="AU38" s="14">
        <v>142890</v>
      </c>
      <c r="AV38" s="13">
        <v>6097</v>
      </c>
      <c r="AW38" s="15">
        <f t="shared" si="15"/>
        <v>4.2669186087199946E-2</v>
      </c>
      <c r="AX38" s="17">
        <v>140369</v>
      </c>
      <c r="AY38" s="13">
        <v>6644</v>
      </c>
      <c r="AZ38" s="15">
        <f t="shared" si="16"/>
        <v>4.7332388205372979E-2</v>
      </c>
      <c r="BA38" s="14">
        <v>130974</v>
      </c>
      <c r="BB38" s="13">
        <v>4459</v>
      </c>
      <c r="BC38" s="15">
        <f t="shared" si="17"/>
        <v>3.4044924946936034E-2</v>
      </c>
      <c r="BD38" s="14">
        <v>124729</v>
      </c>
      <c r="BE38" s="13">
        <v>7201</v>
      </c>
      <c r="BF38" s="15">
        <f t="shared" si="18"/>
        <v>5.7733165502810095E-2</v>
      </c>
      <c r="BG38" s="12"/>
      <c r="BH38" s="13"/>
      <c r="BI38" s="44"/>
    </row>
    <row r="39" spans="1:61" x14ac:dyDescent="0.4">
      <c r="A39" s="43" t="s">
        <v>283</v>
      </c>
      <c r="B39" s="14">
        <v>43181</v>
      </c>
      <c r="C39" s="13">
        <v>3659</v>
      </c>
      <c r="D39" s="44">
        <f t="shared" si="19"/>
        <v>8.473634237280285E-2</v>
      </c>
      <c r="E39" s="14">
        <v>40111</v>
      </c>
      <c r="F39" s="13">
        <v>3125</v>
      </c>
      <c r="G39" s="44">
        <f t="shared" si="3"/>
        <v>7.7908803071476657E-2</v>
      </c>
      <c r="H39" s="14">
        <v>40831</v>
      </c>
      <c r="I39" s="13">
        <v>3201</v>
      </c>
      <c r="J39" s="44">
        <f t="shared" si="20"/>
        <v>7.8396316524209544E-2</v>
      </c>
      <c r="K39" s="14">
        <v>47439</v>
      </c>
      <c r="L39" s="13">
        <v>4038</v>
      </c>
      <c r="M39" s="44">
        <f t="shared" si="4"/>
        <v>8.5119838107885912E-2</v>
      </c>
      <c r="N39" s="14">
        <v>41067</v>
      </c>
      <c r="O39" s="13">
        <v>2716</v>
      </c>
      <c r="P39" s="44">
        <f t="shared" si="21"/>
        <v>6.6135826819587504E-2</v>
      </c>
      <c r="Q39" s="14">
        <v>43331</v>
      </c>
      <c r="R39" s="13">
        <v>2747</v>
      </c>
      <c r="S39" s="44">
        <f t="shared" si="5"/>
        <v>6.3395721308070432E-2</v>
      </c>
      <c r="T39" s="14">
        <v>51334</v>
      </c>
      <c r="U39" s="13">
        <v>2017</v>
      </c>
      <c r="V39" s="44">
        <f t="shared" si="6"/>
        <v>3.9291697510421941E-2</v>
      </c>
      <c r="W39" s="14">
        <v>46120</v>
      </c>
      <c r="X39" s="13">
        <v>1873</v>
      </c>
      <c r="Y39" s="44">
        <f t="shared" si="7"/>
        <v>4.0611448395490024E-2</v>
      </c>
      <c r="Z39" s="14">
        <v>56920</v>
      </c>
      <c r="AA39" s="13">
        <v>1721</v>
      </c>
      <c r="AB39" s="44">
        <f t="shared" si="8"/>
        <v>3.0235418130709769E-2</v>
      </c>
      <c r="AC39" s="14">
        <v>71911</v>
      </c>
      <c r="AD39" s="13">
        <v>1465</v>
      </c>
      <c r="AE39" s="15">
        <f t="shared" si="9"/>
        <v>2.037240477812852E-2</v>
      </c>
      <c r="AF39" s="14">
        <v>94558</v>
      </c>
      <c r="AG39" s="13">
        <v>1103</v>
      </c>
      <c r="AH39" s="44">
        <f t="shared" si="10"/>
        <v>1.1664798324837666E-2</v>
      </c>
      <c r="AI39" s="14">
        <v>113389</v>
      </c>
      <c r="AJ39" s="13">
        <v>752</v>
      </c>
      <c r="AK39" s="15">
        <f t="shared" si="11"/>
        <v>6.6320366173085576E-3</v>
      </c>
      <c r="AL39" s="14">
        <v>99701</v>
      </c>
      <c r="AM39" s="13">
        <v>1000</v>
      </c>
      <c r="AN39" s="44">
        <f t="shared" si="12"/>
        <v>1.0029989669110641E-2</v>
      </c>
      <c r="AO39" s="14">
        <v>101310</v>
      </c>
      <c r="AP39" s="13">
        <v>1066</v>
      </c>
      <c r="AQ39" s="44">
        <f t="shared" si="13"/>
        <v>1.052215970782746E-2</v>
      </c>
      <c r="AR39" s="14">
        <v>121013</v>
      </c>
      <c r="AS39" s="13">
        <v>906</v>
      </c>
      <c r="AT39" s="44">
        <f t="shared" si="14"/>
        <v>7.4867989389569714E-3</v>
      </c>
      <c r="AU39" s="14">
        <v>132682</v>
      </c>
      <c r="AV39" s="13">
        <v>1456</v>
      </c>
      <c r="AW39" s="15">
        <f t="shared" si="15"/>
        <v>1.0973606065630605E-2</v>
      </c>
      <c r="AX39" s="17">
        <v>97733</v>
      </c>
      <c r="AY39" s="13">
        <v>1064</v>
      </c>
      <c r="AZ39" s="15">
        <f t="shared" si="16"/>
        <v>1.0886803843123613E-2</v>
      </c>
      <c r="BA39" s="14">
        <v>117448</v>
      </c>
      <c r="BB39" s="13">
        <v>1892</v>
      </c>
      <c r="BC39" s="15">
        <f t="shared" si="17"/>
        <v>1.610925686261154E-2</v>
      </c>
      <c r="BD39" s="14">
        <v>118588</v>
      </c>
      <c r="BE39" s="13">
        <v>1718</v>
      </c>
      <c r="BF39" s="15">
        <f t="shared" si="18"/>
        <v>1.4487131918912538E-2</v>
      </c>
      <c r="BG39" s="12"/>
      <c r="BH39" s="13"/>
      <c r="BI39" s="44"/>
    </row>
    <row r="40" spans="1:61" x14ac:dyDescent="0.4">
      <c r="A40" s="43" t="s">
        <v>284</v>
      </c>
      <c r="B40" s="14">
        <v>84357</v>
      </c>
      <c r="C40" s="13">
        <v>1601</v>
      </c>
      <c r="D40" s="44">
        <f t="shared" si="19"/>
        <v>1.8978863639057812E-2</v>
      </c>
      <c r="E40" s="14">
        <v>88738</v>
      </c>
      <c r="F40" s="13">
        <v>1295</v>
      </c>
      <c r="G40" s="44">
        <f t="shared" si="3"/>
        <v>1.4593522504451307E-2</v>
      </c>
      <c r="H40" s="14">
        <v>87686</v>
      </c>
      <c r="I40" s="13">
        <v>975</v>
      </c>
      <c r="J40" s="44">
        <f t="shared" si="20"/>
        <v>1.1119220856237028E-2</v>
      </c>
      <c r="K40" s="14">
        <v>90234</v>
      </c>
      <c r="L40" s="13">
        <v>883</v>
      </c>
      <c r="M40" s="44">
        <f t="shared" si="4"/>
        <v>9.7856683733404254E-3</v>
      </c>
      <c r="N40" s="14">
        <v>83816</v>
      </c>
      <c r="O40" s="13">
        <v>489</v>
      </c>
      <c r="P40" s="44">
        <f t="shared" si="21"/>
        <v>5.8342082657249217E-3</v>
      </c>
      <c r="Q40" s="14">
        <v>87796</v>
      </c>
      <c r="R40" s="13">
        <v>578</v>
      </c>
      <c r="S40" s="44">
        <f t="shared" si="5"/>
        <v>6.5834434370586363E-3</v>
      </c>
      <c r="T40" s="14">
        <v>92866</v>
      </c>
      <c r="U40" s="13">
        <v>973</v>
      </c>
      <c r="V40" s="44">
        <f t="shared" si="6"/>
        <v>1.0477462149764177E-2</v>
      </c>
      <c r="W40" s="14">
        <v>95684</v>
      </c>
      <c r="X40" s="13">
        <v>2044</v>
      </c>
      <c r="Y40" s="44">
        <f t="shared" si="7"/>
        <v>2.1361983194682497E-2</v>
      </c>
      <c r="Z40" s="14">
        <v>106396</v>
      </c>
      <c r="AA40" s="13">
        <v>1946</v>
      </c>
      <c r="AB40" s="44">
        <f t="shared" si="8"/>
        <v>1.8290161284258807E-2</v>
      </c>
      <c r="AC40" s="14">
        <v>128348</v>
      </c>
      <c r="AD40" s="13">
        <v>1882</v>
      </c>
      <c r="AE40" s="15">
        <f t="shared" si="9"/>
        <v>1.4663259263876335E-2</v>
      </c>
      <c r="AF40" s="14">
        <v>135925</v>
      </c>
      <c r="AG40" s="13">
        <v>1402</v>
      </c>
      <c r="AH40" s="44">
        <f t="shared" si="10"/>
        <v>1.0314511679234872E-2</v>
      </c>
      <c r="AI40" s="14">
        <v>129309</v>
      </c>
      <c r="AJ40" s="13">
        <v>1279</v>
      </c>
      <c r="AK40" s="15">
        <f t="shared" si="11"/>
        <v>9.8910362001098148E-3</v>
      </c>
      <c r="AL40" s="14">
        <v>120375</v>
      </c>
      <c r="AM40" s="13">
        <v>321</v>
      </c>
      <c r="AN40" s="44">
        <f t="shared" si="12"/>
        <v>2.6666666666666666E-3</v>
      </c>
      <c r="AO40" s="14">
        <v>113544</v>
      </c>
      <c r="AP40" s="13">
        <v>657</v>
      </c>
      <c r="AQ40" s="44">
        <f t="shared" si="13"/>
        <v>5.7863031071655044E-3</v>
      </c>
      <c r="AR40" s="14">
        <v>111892</v>
      </c>
      <c r="AS40" s="13">
        <v>908</v>
      </c>
      <c r="AT40" s="44">
        <f t="shared" si="14"/>
        <v>8.1149680048618316E-3</v>
      </c>
      <c r="AU40" s="14">
        <v>117052</v>
      </c>
      <c r="AV40" s="13">
        <v>771</v>
      </c>
      <c r="AW40" s="15">
        <f t="shared" si="15"/>
        <v>6.5868161159142943E-3</v>
      </c>
      <c r="AX40" s="17">
        <v>113841</v>
      </c>
      <c r="AY40" s="13">
        <v>1043</v>
      </c>
      <c r="AZ40" s="15">
        <f t="shared" si="16"/>
        <v>9.1619012482321831E-3</v>
      </c>
      <c r="BA40" s="14">
        <v>108489</v>
      </c>
      <c r="BB40" s="13">
        <v>847</v>
      </c>
      <c r="BC40" s="15">
        <f t="shared" si="17"/>
        <v>7.807243130639973E-3</v>
      </c>
      <c r="BD40" s="14">
        <v>108554</v>
      </c>
      <c r="BE40" s="13">
        <v>509</v>
      </c>
      <c r="BF40" s="15">
        <f t="shared" si="18"/>
        <v>4.6889105882786447E-3</v>
      </c>
      <c r="BG40" s="12"/>
      <c r="BH40" s="13"/>
      <c r="BI40" s="44"/>
    </row>
    <row r="41" spans="1:61" x14ac:dyDescent="0.4">
      <c r="A41" s="43" t="s">
        <v>285</v>
      </c>
      <c r="B41" s="14">
        <v>42496</v>
      </c>
      <c r="C41" s="13">
        <v>1837</v>
      </c>
      <c r="D41" s="44">
        <f t="shared" si="19"/>
        <v>4.3227597891566265E-2</v>
      </c>
      <c r="E41" s="14">
        <v>48068</v>
      </c>
      <c r="F41" s="13">
        <v>1596</v>
      </c>
      <c r="G41" s="44">
        <f t="shared" si="3"/>
        <v>3.3202962469834403E-2</v>
      </c>
      <c r="H41" s="14">
        <v>46888</v>
      </c>
      <c r="I41" s="13">
        <v>1301</v>
      </c>
      <c r="J41" s="44">
        <f t="shared" si="20"/>
        <v>2.7746971506568845E-2</v>
      </c>
      <c r="K41" s="14">
        <v>45754</v>
      </c>
      <c r="L41" s="13">
        <v>1165</v>
      </c>
      <c r="M41" s="44">
        <f t="shared" si="4"/>
        <v>2.5462254666258687E-2</v>
      </c>
      <c r="N41" s="14">
        <v>44522</v>
      </c>
      <c r="O41" s="13">
        <v>994</v>
      </c>
      <c r="P41" s="44">
        <f t="shared" si="21"/>
        <v>2.2326041058353174E-2</v>
      </c>
      <c r="Q41" s="14">
        <v>47037</v>
      </c>
      <c r="R41" s="13">
        <v>1576</v>
      </c>
      <c r="S41" s="44">
        <f t="shared" si="5"/>
        <v>3.350553819333716E-2</v>
      </c>
      <c r="T41" s="14">
        <v>49557</v>
      </c>
      <c r="U41" s="13">
        <v>1513</v>
      </c>
      <c r="V41" s="44">
        <f t="shared" si="6"/>
        <v>3.0530500232056015E-2</v>
      </c>
      <c r="W41" s="14">
        <v>57118</v>
      </c>
      <c r="X41" s="13">
        <v>1509</v>
      </c>
      <c r="Y41" s="44">
        <f t="shared" si="7"/>
        <v>2.6418992261633811E-2</v>
      </c>
      <c r="Z41" s="14">
        <v>63189</v>
      </c>
      <c r="AA41" s="13">
        <v>1469</v>
      </c>
      <c r="AB41" s="44">
        <f t="shared" si="8"/>
        <v>2.3247717165962429E-2</v>
      </c>
      <c r="AC41" s="14">
        <v>71191</v>
      </c>
      <c r="AD41" s="13">
        <v>1342</v>
      </c>
      <c r="AE41" s="15">
        <f t="shared" si="9"/>
        <v>1.8850697419617649E-2</v>
      </c>
      <c r="AF41" s="14">
        <v>72752</v>
      </c>
      <c r="AG41" s="13">
        <v>1312</v>
      </c>
      <c r="AH41" s="44">
        <f t="shared" si="10"/>
        <v>1.8033868484715197E-2</v>
      </c>
      <c r="AI41" s="14">
        <v>81724</v>
      </c>
      <c r="AJ41" s="13">
        <v>1686</v>
      </c>
      <c r="AK41" s="15">
        <f t="shared" si="11"/>
        <v>2.0630414566100534E-2</v>
      </c>
      <c r="AL41" s="14">
        <v>88098</v>
      </c>
      <c r="AM41" s="13">
        <v>1635</v>
      </c>
      <c r="AN41" s="44">
        <f t="shared" si="12"/>
        <v>1.8558877613566709E-2</v>
      </c>
      <c r="AO41" s="14">
        <v>99115</v>
      </c>
      <c r="AP41" s="13">
        <v>2000</v>
      </c>
      <c r="AQ41" s="44">
        <f t="shared" si="13"/>
        <v>2.0178580436866267E-2</v>
      </c>
      <c r="AR41" s="14">
        <v>98443</v>
      </c>
      <c r="AS41" s="13">
        <v>3569</v>
      </c>
      <c r="AT41" s="44">
        <f t="shared" si="14"/>
        <v>3.6254482289243523E-2</v>
      </c>
      <c r="AU41" s="14">
        <v>101304</v>
      </c>
      <c r="AV41" s="13">
        <v>4063</v>
      </c>
      <c r="AW41" s="15">
        <f t="shared" si="15"/>
        <v>4.0107004659243467E-2</v>
      </c>
      <c r="AX41" s="17">
        <v>91944</v>
      </c>
      <c r="AY41" s="13">
        <v>4710</v>
      </c>
      <c r="AZ41" s="15">
        <f t="shared" si="16"/>
        <v>5.1226833724876013E-2</v>
      </c>
      <c r="BA41" s="14">
        <v>93937</v>
      </c>
      <c r="BB41" s="13">
        <v>4186</v>
      </c>
      <c r="BC41" s="15">
        <f t="shared" si="17"/>
        <v>4.4561780767961509E-2</v>
      </c>
      <c r="BD41" s="14">
        <v>92572</v>
      </c>
      <c r="BE41" s="13">
        <v>4080</v>
      </c>
      <c r="BF41" s="15">
        <f t="shared" si="18"/>
        <v>4.4073802013567816E-2</v>
      </c>
      <c r="BG41" s="12"/>
      <c r="BH41" s="13"/>
      <c r="BI41" s="44"/>
    </row>
    <row r="42" spans="1:61" x14ac:dyDescent="0.4">
      <c r="A42" s="43" t="s">
        <v>286</v>
      </c>
      <c r="B42" s="14">
        <v>30963</v>
      </c>
      <c r="C42" s="13">
        <v>4467</v>
      </c>
      <c r="D42" s="44">
        <f t="shared" si="19"/>
        <v>0.14426896618544716</v>
      </c>
      <c r="E42" s="14">
        <v>31791</v>
      </c>
      <c r="F42" s="13">
        <v>4096</v>
      </c>
      <c r="G42" s="44">
        <f t="shared" si="3"/>
        <v>0.1288414960208864</v>
      </c>
      <c r="H42" s="14">
        <v>33591</v>
      </c>
      <c r="I42" s="13">
        <v>3497</v>
      </c>
      <c r="J42" s="44">
        <f t="shared" si="20"/>
        <v>0.10410526629156619</v>
      </c>
      <c r="K42" s="14">
        <v>36881</v>
      </c>
      <c r="L42" s="13">
        <v>3422</v>
      </c>
      <c r="M42" s="44">
        <f t="shared" si="4"/>
        <v>9.2784902795477339E-2</v>
      </c>
      <c r="N42" s="14">
        <v>35471</v>
      </c>
      <c r="O42" s="13">
        <v>2943</v>
      </c>
      <c r="P42" s="44">
        <f t="shared" si="21"/>
        <v>8.2969186095683795E-2</v>
      </c>
      <c r="Q42" s="14">
        <v>37588</v>
      </c>
      <c r="R42" s="13">
        <v>2431</v>
      </c>
      <c r="S42" s="44">
        <f t="shared" si="5"/>
        <v>6.4674896243481966E-2</v>
      </c>
      <c r="T42" s="14">
        <v>40317</v>
      </c>
      <c r="U42" s="13">
        <v>2000</v>
      </c>
      <c r="V42" s="44">
        <f t="shared" si="6"/>
        <v>4.9606865590197682E-2</v>
      </c>
      <c r="W42" s="14">
        <v>45775</v>
      </c>
      <c r="X42" s="13">
        <v>1783</v>
      </c>
      <c r="Y42" s="44">
        <f t="shared" si="7"/>
        <v>3.8951392681594754E-2</v>
      </c>
      <c r="Z42" s="14">
        <v>52047</v>
      </c>
      <c r="AA42" s="13">
        <v>1726</v>
      </c>
      <c r="AB42" s="44">
        <f t="shared" si="8"/>
        <v>3.3162334044229254E-2</v>
      </c>
      <c r="AC42" s="14">
        <v>59595</v>
      </c>
      <c r="AD42" s="13">
        <v>1827</v>
      </c>
      <c r="AE42" s="15">
        <f t="shared" si="9"/>
        <v>3.0656934306569343E-2</v>
      </c>
      <c r="AF42" s="14">
        <v>63599</v>
      </c>
      <c r="AG42" s="13">
        <v>1710</v>
      </c>
      <c r="AH42" s="44">
        <f t="shared" si="10"/>
        <v>2.6887215207786287E-2</v>
      </c>
      <c r="AI42" s="14">
        <v>65064</v>
      </c>
      <c r="AJ42" s="13">
        <v>1590</v>
      </c>
      <c r="AK42" s="15">
        <f t="shared" si="11"/>
        <v>2.4437476945776467E-2</v>
      </c>
      <c r="AL42" s="14">
        <v>67942</v>
      </c>
      <c r="AM42" s="13">
        <v>1843</v>
      </c>
      <c r="AN42" s="44">
        <f t="shared" si="12"/>
        <v>2.7126078125459953E-2</v>
      </c>
      <c r="AO42" s="14">
        <v>72828</v>
      </c>
      <c r="AP42" s="13">
        <v>2019</v>
      </c>
      <c r="AQ42" s="44">
        <f t="shared" si="13"/>
        <v>2.7722853847421323E-2</v>
      </c>
      <c r="AR42" s="14">
        <v>70236</v>
      </c>
      <c r="AS42" s="13">
        <v>1980</v>
      </c>
      <c r="AT42" s="44">
        <f t="shared" si="14"/>
        <v>2.8190671450538187E-2</v>
      </c>
      <c r="AU42" s="14">
        <v>73226</v>
      </c>
      <c r="AV42" s="13">
        <v>2655</v>
      </c>
      <c r="AW42" s="15">
        <f t="shared" si="15"/>
        <v>3.6257613415999784E-2</v>
      </c>
      <c r="AX42" s="17">
        <v>69875</v>
      </c>
      <c r="AY42" s="13">
        <v>1756</v>
      </c>
      <c r="AZ42" s="15">
        <f t="shared" si="16"/>
        <v>2.5130590339892664E-2</v>
      </c>
      <c r="BA42" s="14">
        <v>65799</v>
      </c>
      <c r="BB42" s="13">
        <v>1502</v>
      </c>
      <c r="BC42" s="15">
        <f t="shared" si="17"/>
        <v>2.2827094636696608E-2</v>
      </c>
      <c r="BD42" s="14">
        <v>65051</v>
      </c>
      <c r="BE42" s="13">
        <v>2455</v>
      </c>
      <c r="BF42" s="15">
        <f t="shared" si="18"/>
        <v>3.7739619683017943E-2</v>
      </c>
      <c r="BG42" s="12"/>
      <c r="BH42" s="13"/>
      <c r="BI42" s="44"/>
    </row>
    <row r="43" spans="1:61" x14ac:dyDescent="0.4">
      <c r="A43" s="43" t="s">
        <v>287</v>
      </c>
      <c r="B43" s="14">
        <v>35761</v>
      </c>
      <c r="C43" s="13">
        <v>1031</v>
      </c>
      <c r="D43" s="44">
        <f t="shared" si="19"/>
        <v>2.8830289980705238E-2</v>
      </c>
      <c r="E43" s="14">
        <v>39745</v>
      </c>
      <c r="F43" s="13">
        <v>887</v>
      </c>
      <c r="G43" s="44">
        <f t="shared" si="3"/>
        <v>2.2317272612907283E-2</v>
      </c>
      <c r="H43" s="14">
        <v>41709</v>
      </c>
      <c r="I43" s="13">
        <v>721</v>
      </c>
      <c r="J43" s="44">
        <f t="shared" si="20"/>
        <v>1.728643698002829E-2</v>
      </c>
      <c r="K43" s="14">
        <v>42243</v>
      </c>
      <c r="L43" s="13">
        <v>423</v>
      </c>
      <c r="M43" s="44">
        <f t="shared" si="4"/>
        <v>1.0013493359846602E-2</v>
      </c>
      <c r="N43" s="14">
        <v>38226</v>
      </c>
      <c r="O43" s="13">
        <v>346</v>
      </c>
      <c r="P43" s="44">
        <f t="shared" si="21"/>
        <v>9.0514309632187522E-3</v>
      </c>
      <c r="Q43" s="14">
        <v>39414</v>
      </c>
      <c r="R43" s="13">
        <v>293</v>
      </c>
      <c r="S43" s="44">
        <f t="shared" si="5"/>
        <v>7.4339067336479424E-3</v>
      </c>
      <c r="T43" s="14">
        <v>69577</v>
      </c>
      <c r="U43" s="13">
        <v>299</v>
      </c>
      <c r="V43" s="44">
        <f t="shared" si="6"/>
        <v>4.2973971283613837E-3</v>
      </c>
      <c r="W43" s="14">
        <v>39576</v>
      </c>
      <c r="X43" s="13">
        <v>276</v>
      </c>
      <c r="Y43" s="44">
        <f t="shared" si="7"/>
        <v>6.9739235900545789E-3</v>
      </c>
      <c r="Z43" s="14">
        <v>41687</v>
      </c>
      <c r="AA43" s="13">
        <v>301</v>
      </c>
      <c r="AB43" s="44">
        <f t="shared" si="8"/>
        <v>7.2204764075131335E-3</v>
      </c>
      <c r="AC43" s="14">
        <v>49604</v>
      </c>
      <c r="AD43" s="13">
        <v>293</v>
      </c>
      <c r="AE43" s="15">
        <f t="shared" si="9"/>
        <v>5.9067817111523261E-3</v>
      </c>
      <c r="AF43" s="14">
        <v>55161</v>
      </c>
      <c r="AG43" s="13">
        <v>312</v>
      </c>
      <c r="AH43" s="44">
        <f t="shared" si="10"/>
        <v>5.6561701201936149E-3</v>
      </c>
      <c r="AI43" s="14">
        <v>55564</v>
      </c>
      <c r="AJ43" s="13">
        <v>286</v>
      </c>
      <c r="AK43" s="15">
        <f t="shared" si="11"/>
        <v>5.147217622921316E-3</v>
      </c>
      <c r="AL43" s="14">
        <v>58267</v>
      </c>
      <c r="AM43" s="13">
        <v>399</v>
      </c>
      <c r="AN43" s="44">
        <f t="shared" si="12"/>
        <v>6.8477869119741878E-3</v>
      </c>
      <c r="AO43" s="14">
        <v>62355</v>
      </c>
      <c r="AP43" s="13">
        <v>366</v>
      </c>
      <c r="AQ43" s="44">
        <f t="shared" si="13"/>
        <v>5.8696175126292998E-3</v>
      </c>
      <c r="AR43" s="14">
        <v>51951</v>
      </c>
      <c r="AS43" s="13">
        <v>204</v>
      </c>
      <c r="AT43" s="44">
        <f t="shared" si="14"/>
        <v>3.9267771553964312E-3</v>
      </c>
      <c r="AU43" s="14">
        <v>62874</v>
      </c>
      <c r="AV43" s="13">
        <v>150</v>
      </c>
      <c r="AW43" s="15">
        <f t="shared" si="15"/>
        <v>2.3857238286096E-3</v>
      </c>
      <c r="AX43" s="17">
        <v>52127</v>
      </c>
      <c r="AY43" s="13">
        <v>240</v>
      </c>
      <c r="AZ43" s="15">
        <f t="shared" si="16"/>
        <v>4.6041398891169642E-3</v>
      </c>
      <c r="BA43" s="14">
        <v>49032</v>
      </c>
      <c r="BB43" s="13">
        <v>762</v>
      </c>
      <c r="BC43" s="15">
        <f t="shared" si="17"/>
        <v>1.5540871267743514E-2</v>
      </c>
      <c r="BD43" s="14">
        <v>53706</v>
      </c>
      <c r="BE43" s="13">
        <v>1296</v>
      </c>
      <c r="BF43" s="15">
        <f t="shared" si="18"/>
        <v>2.4131381968495139E-2</v>
      </c>
      <c r="BG43" s="12"/>
      <c r="BH43" s="13"/>
      <c r="BI43" s="44"/>
    </row>
    <row r="44" spans="1:61" x14ac:dyDescent="0.4">
      <c r="A44" s="43" t="s">
        <v>288</v>
      </c>
      <c r="B44" s="14">
        <v>127491</v>
      </c>
      <c r="C44" s="13">
        <v>14579</v>
      </c>
      <c r="D44" s="44">
        <f t="shared" si="19"/>
        <v>0.11435317002768823</v>
      </c>
      <c r="E44" s="14">
        <v>127000</v>
      </c>
      <c r="F44" s="13">
        <v>12512</v>
      </c>
      <c r="G44" s="44">
        <f t="shared" si="3"/>
        <v>9.8519685039370072E-2</v>
      </c>
      <c r="H44" s="14">
        <v>122383</v>
      </c>
      <c r="I44" s="13">
        <v>10805</v>
      </c>
      <c r="J44" s="44">
        <f t="shared" si="20"/>
        <v>8.8288406069470429E-2</v>
      </c>
      <c r="K44" s="14">
        <v>130319</v>
      </c>
      <c r="L44" s="13">
        <v>9866</v>
      </c>
      <c r="M44" s="44">
        <f t="shared" si="4"/>
        <v>7.5706535501346692E-2</v>
      </c>
      <c r="N44" s="14">
        <v>130418</v>
      </c>
      <c r="O44" s="13">
        <v>8590</v>
      </c>
      <c r="P44" s="44">
        <f t="shared" si="21"/>
        <v>6.5865141314849177E-2</v>
      </c>
      <c r="Q44" s="14">
        <v>141404</v>
      </c>
      <c r="R44" s="13">
        <v>7286</v>
      </c>
      <c r="S44" s="44">
        <f t="shared" si="5"/>
        <v>5.1526123730587535E-2</v>
      </c>
      <c r="T44" s="14">
        <v>150224</v>
      </c>
      <c r="U44" s="13">
        <v>6415</v>
      </c>
      <c r="V44" s="44">
        <f t="shared" si="6"/>
        <v>4.2702897007136011E-2</v>
      </c>
      <c r="W44" s="14">
        <v>170811</v>
      </c>
      <c r="X44" s="13">
        <v>5816</v>
      </c>
      <c r="Y44" s="44">
        <f t="shared" si="7"/>
        <v>3.404932937574278E-2</v>
      </c>
      <c r="Z44" s="14">
        <v>188167</v>
      </c>
      <c r="AA44" s="13">
        <v>5372</v>
      </c>
      <c r="AB44" s="44">
        <f t="shared" si="8"/>
        <v>2.8549107973236541E-2</v>
      </c>
      <c r="AC44" s="14">
        <v>206884</v>
      </c>
      <c r="AD44" s="13">
        <v>5097</v>
      </c>
      <c r="AE44" s="15">
        <f t="shared" si="9"/>
        <v>2.4636994644341756E-2</v>
      </c>
      <c r="AF44" s="14">
        <v>234339</v>
      </c>
      <c r="AG44" s="13">
        <v>5018</v>
      </c>
      <c r="AH44" s="44">
        <f t="shared" si="10"/>
        <v>2.1413422435019352E-2</v>
      </c>
      <c r="AI44" s="14">
        <v>248837</v>
      </c>
      <c r="AJ44" s="13">
        <v>4942</v>
      </c>
      <c r="AK44" s="15">
        <f t="shared" si="11"/>
        <v>1.9860390536777087E-2</v>
      </c>
      <c r="AL44" s="14">
        <v>262053</v>
      </c>
      <c r="AM44" s="13">
        <v>6109</v>
      </c>
      <c r="AN44" s="44">
        <f t="shared" si="12"/>
        <v>2.331207809107318E-2</v>
      </c>
      <c r="AO44" s="14">
        <v>286782</v>
      </c>
      <c r="AP44" s="13">
        <v>6980</v>
      </c>
      <c r="AQ44" s="44">
        <f t="shared" si="13"/>
        <v>2.4339044988876568E-2</v>
      </c>
      <c r="AR44" s="14">
        <v>270089</v>
      </c>
      <c r="AS44" s="13">
        <v>9189</v>
      </c>
      <c r="AT44" s="44">
        <f t="shared" si="14"/>
        <v>3.4022118634968471E-2</v>
      </c>
      <c r="AU44" s="14">
        <v>280222</v>
      </c>
      <c r="AV44" s="13">
        <v>10505</v>
      </c>
      <c r="AW44" s="15">
        <f t="shared" si="15"/>
        <v>3.7488134407719594E-2</v>
      </c>
      <c r="AX44" s="17">
        <v>268917</v>
      </c>
      <c r="AY44" s="13">
        <v>12196</v>
      </c>
      <c r="AZ44" s="15">
        <f t="shared" si="16"/>
        <v>4.5352283418303788E-2</v>
      </c>
      <c r="BA44" s="14">
        <v>259557</v>
      </c>
      <c r="BB44" s="13">
        <v>8470</v>
      </c>
      <c r="BC44" s="15">
        <f t="shared" si="17"/>
        <v>3.2632523877221577E-2</v>
      </c>
      <c r="BD44" s="14">
        <v>242354</v>
      </c>
      <c r="BE44" s="13">
        <v>13641</v>
      </c>
      <c r="BF44" s="15">
        <f t="shared" si="18"/>
        <v>5.6285433704415855E-2</v>
      </c>
      <c r="BG44" s="12"/>
      <c r="BH44" s="13"/>
      <c r="BI44" s="44"/>
    </row>
    <row r="45" spans="1:61" x14ac:dyDescent="0.4">
      <c r="A45" s="43" t="s">
        <v>4</v>
      </c>
      <c r="B45" s="14">
        <v>404873</v>
      </c>
      <c r="C45" s="13">
        <v>5344</v>
      </c>
      <c r="D45" s="44">
        <f t="shared" si="19"/>
        <v>1.3199200737021239E-2</v>
      </c>
      <c r="E45" s="14">
        <v>459843</v>
      </c>
      <c r="F45" s="13">
        <v>4829</v>
      </c>
      <c r="G45" s="44">
        <f t="shared" si="3"/>
        <v>1.0501410263937909E-2</v>
      </c>
      <c r="H45" s="14">
        <v>501411</v>
      </c>
      <c r="I45" s="13">
        <v>7672</v>
      </c>
      <c r="J45" s="44">
        <f t="shared" si="20"/>
        <v>1.5300821082904046E-2</v>
      </c>
      <c r="K45" s="14">
        <v>528318</v>
      </c>
      <c r="L45" s="13">
        <v>7326</v>
      </c>
      <c r="M45" s="44">
        <f t="shared" si="4"/>
        <v>1.3866648495792307E-2</v>
      </c>
      <c r="N45" s="14">
        <v>531562</v>
      </c>
      <c r="O45" s="13">
        <v>6541</v>
      </c>
      <c r="P45" s="44">
        <f t="shared" si="21"/>
        <v>1.2305243790940662E-2</v>
      </c>
      <c r="Q45" s="14">
        <v>548581</v>
      </c>
      <c r="R45" s="13">
        <v>5333</v>
      </c>
      <c r="S45" s="44">
        <f t="shared" si="5"/>
        <v>9.7214449643717154E-3</v>
      </c>
      <c r="T45" s="14">
        <v>571072</v>
      </c>
      <c r="U45" s="13">
        <v>5275</v>
      </c>
      <c r="V45" s="44">
        <f t="shared" si="6"/>
        <v>9.2370138966715223E-3</v>
      </c>
      <c r="W45" s="14">
        <v>597959</v>
      </c>
      <c r="X45" s="13">
        <v>4858</v>
      </c>
      <c r="Y45" s="44">
        <f t="shared" si="7"/>
        <v>8.1243028368165708E-3</v>
      </c>
      <c r="Z45" s="14">
        <v>587723</v>
      </c>
      <c r="AA45" s="13">
        <v>5099</v>
      </c>
      <c r="AB45" s="44">
        <f t="shared" si="8"/>
        <v>8.6758558028186741E-3</v>
      </c>
      <c r="AC45" s="14">
        <v>589774</v>
      </c>
      <c r="AD45" s="13">
        <v>3544</v>
      </c>
      <c r="AE45" s="15">
        <f t="shared" si="9"/>
        <v>6.0090814447568055E-3</v>
      </c>
      <c r="AF45" s="14">
        <v>579726</v>
      </c>
      <c r="AG45" s="13">
        <v>2727</v>
      </c>
      <c r="AH45" s="44">
        <f t="shared" si="10"/>
        <v>4.7039463470674074E-3</v>
      </c>
      <c r="AI45" s="14">
        <v>573050</v>
      </c>
      <c r="AJ45" s="13">
        <v>2364</v>
      </c>
      <c r="AK45" s="15">
        <f t="shared" si="11"/>
        <v>4.1252944769217346E-3</v>
      </c>
      <c r="AL45" s="14">
        <v>618246</v>
      </c>
      <c r="AM45" s="13">
        <v>1813</v>
      </c>
      <c r="AN45" s="44">
        <f t="shared" si="12"/>
        <v>2.9324896562209863E-3</v>
      </c>
      <c r="AO45" s="14">
        <v>670584</v>
      </c>
      <c r="AP45" s="13">
        <v>1550</v>
      </c>
      <c r="AQ45" s="44">
        <f t="shared" si="13"/>
        <v>2.3114181072020805E-3</v>
      </c>
      <c r="AR45" s="14">
        <v>699649</v>
      </c>
      <c r="AS45" s="13">
        <v>1353</v>
      </c>
      <c r="AT45" s="44">
        <f t="shared" si="14"/>
        <v>1.9338268188763223E-3</v>
      </c>
      <c r="AU45" s="14">
        <v>753663</v>
      </c>
      <c r="AV45" s="13">
        <v>1374</v>
      </c>
      <c r="AW45" s="15">
        <f t="shared" si="15"/>
        <v>1.8230959991401992E-3</v>
      </c>
      <c r="AX45" s="17">
        <v>780370</v>
      </c>
      <c r="AY45" s="13">
        <v>1494</v>
      </c>
      <c r="AZ45" s="15">
        <f t="shared" si="16"/>
        <v>1.914476466291631E-3</v>
      </c>
      <c r="BA45" s="14">
        <v>799807</v>
      </c>
      <c r="BB45" s="13">
        <v>1170</v>
      </c>
      <c r="BC45" s="15">
        <f t="shared" si="17"/>
        <v>1.4628529132653253E-3</v>
      </c>
      <c r="BD45" s="14">
        <v>820692</v>
      </c>
      <c r="BE45" s="13">
        <v>501</v>
      </c>
      <c r="BF45" s="15">
        <f t="shared" si="18"/>
        <v>6.1046044070126189E-4</v>
      </c>
      <c r="BG45" s="12">
        <v>889429</v>
      </c>
      <c r="BH45" s="13">
        <v>617</v>
      </c>
      <c r="BI45" s="44">
        <v>6.9370348841785005E-4</v>
      </c>
    </row>
    <row r="46" spans="1:61" x14ac:dyDescent="0.4">
      <c r="A46" s="43" t="s">
        <v>48</v>
      </c>
      <c r="B46" s="14">
        <v>159877</v>
      </c>
      <c r="C46" s="13">
        <v>1349</v>
      </c>
      <c r="D46" s="44">
        <f t="shared" si="19"/>
        <v>8.4377365099420187E-3</v>
      </c>
      <c r="E46" s="14">
        <v>180789</v>
      </c>
      <c r="F46" s="13">
        <v>1465</v>
      </c>
      <c r="G46" s="44">
        <f t="shared" si="3"/>
        <v>8.1033691209089053E-3</v>
      </c>
      <c r="H46" s="14">
        <v>188120</v>
      </c>
      <c r="I46" s="13">
        <v>1887</v>
      </c>
      <c r="J46" s="44">
        <f t="shared" si="20"/>
        <v>1.0030831384222836E-2</v>
      </c>
      <c r="K46" s="14">
        <v>268020</v>
      </c>
      <c r="L46" s="13">
        <v>1708</v>
      </c>
      <c r="M46" s="44">
        <f t="shared" si="4"/>
        <v>6.3726587568091932E-3</v>
      </c>
      <c r="N46" s="14">
        <v>290410</v>
      </c>
      <c r="O46" s="13">
        <v>1316</v>
      </c>
      <c r="P46" s="44">
        <f t="shared" si="21"/>
        <v>4.5315243965428189E-3</v>
      </c>
      <c r="Q46" s="14">
        <v>334065</v>
      </c>
      <c r="R46" s="13">
        <v>1208</v>
      </c>
      <c r="S46" s="44">
        <f t="shared" si="5"/>
        <v>3.6160627422806937E-3</v>
      </c>
      <c r="T46" s="14">
        <v>357624</v>
      </c>
      <c r="U46" s="13">
        <v>1105</v>
      </c>
      <c r="V46" s="44">
        <f t="shared" si="6"/>
        <v>3.0898373710936625E-3</v>
      </c>
      <c r="W46" s="14">
        <v>360176</v>
      </c>
      <c r="X46" s="13">
        <v>953</v>
      </c>
      <c r="Y46" s="44">
        <f t="shared" si="7"/>
        <v>2.6459286571009727E-3</v>
      </c>
      <c r="Z46" s="14">
        <v>349508</v>
      </c>
      <c r="AA46" s="13">
        <v>747</v>
      </c>
      <c r="AB46" s="44">
        <f t="shared" si="8"/>
        <v>2.1372901335591746E-3</v>
      </c>
      <c r="AC46" s="14">
        <v>362555</v>
      </c>
      <c r="AD46" s="13">
        <v>996</v>
      </c>
      <c r="AE46" s="15">
        <f t="shared" si="9"/>
        <v>2.7471693949883465E-3</v>
      </c>
      <c r="AF46" s="14">
        <v>382835</v>
      </c>
      <c r="AG46" s="13">
        <v>959</v>
      </c>
      <c r="AH46" s="44">
        <f t="shared" si="10"/>
        <v>2.5049956247469537E-3</v>
      </c>
      <c r="AI46" s="14">
        <v>415029</v>
      </c>
      <c r="AJ46" s="13">
        <v>856</v>
      </c>
      <c r="AK46" s="15">
        <f t="shared" si="11"/>
        <v>2.0625064754511129E-3</v>
      </c>
      <c r="AL46" s="14">
        <v>456519</v>
      </c>
      <c r="AM46" s="13">
        <v>867</v>
      </c>
      <c r="AN46" s="44">
        <f t="shared" si="12"/>
        <v>1.8991542520683696E-3</v>
      </c>
      <c r="AO46" s="14">
        <v>528223</v>
      </c>
      <c r="AP46" s="13">
        <v>946</v>
      </c>
      <c r="AQ46" s="44">
        <f t="shared" si="13"/>
        <v>1.7909102784240748E-3</v>
      </c>
      <c r="AR46" s="14">
        <v>575469</v>
      </c>
      <c r="AS46" s="13">
        <v>2164</v>
      </c>
      <c r="AT46" s="44">
        <f t="shared" si="14"/>
        <v>3.7604110734027374E-3</v>
      </c>
      <c r="AU46" s="14">
        <v>633792</v>
      </c>
      <c r="AV46" s="13">
        <v>3839</v>
      </c>
      <c r="AW46" s="15">
        <f t="shared" si="15"/>
        <v>6.057192264970211E-3</v>
      </c>
      <c r="AX46" s="17">
        <v>652956</v>
      </c>
      <c r="AY46" s="13">
        <v>4906</v>
      </c>
      <c r="AZ46" s="15">
        <f t="shared" si="16"/>
        <v>7.5135231164121319E-3</v>
      </c>
      <c r="BA46" s="14">
        <v>723976</v>
      </c>
      <c r="BB46" s="13">
        <v>4133</v>
      </c>
      <c r="BC46" s="15">
        <f t="shared" si="17"/>
        <v>5.7087527763351274E-3</v>
      </c>
      <c r="BD46" s="14">
        <v>736921</v>
      </c>
      <c r="BE46" s="13">
        <v>4938</v>
      </c>
      <c r="BF46" s="15">
        <f t="shared" si="18"/>
        <v>6.7008539585654368E-3</v>
      </c>
      <c r="BG46" s="12">
        <v>864223</v>
      </c>
      <c r="BH46" s="13">
        <v>6417</v>
      </c>
      <c r="BI46" s="44">
        <v>7.4251668840102612E-3</v>
      </c>
    </row>
    <row r="47" spans="1:61" x14ac:dyDescent="0.4">
      <c r="A47" s="43" t="s">
        <v>7</v>
      </c>
      <c r="B47" s="14">
        <v>230156</v>
      </c>
      <c r="C47" s="13">
        <v>1118</v>
      </c>
      <c r="D47" s="44">
        <f t="shared" si="19"/>
        <v>4.8575748622673321E-3</v>
      </c>
      <c r="E47" s="14">
        <v>250009</v>
      </c>
      <c r="F47" s="13">
        <v>1039</v>
      </c>
      <c r="G47" s="44">
        <f t="shared" si="3"/>
        <v>4.1558503893859818E-3</v>
      </c>
      <c r="H47" s="14">
        <v>275469</v>
      </c>
      <c r="I47" s="13">
        <v>1781</v>
      </c>
      <c r="J47" s="44">
        <f t="shared" si="20"/>
        <v>6.4653372974817491E-3</v>
      </c>
      <c r="K47" s="14">
        <v>493483</v>
      </c>
      <c r="L47" s="13">
        <v>542</v>
      </c>
      <c r="M47" s="44">
        <f t="shared" si="4"/>
        <v>1.0983154434904545E-3</v>
      </c>
      <c r="N47" s="14">
        <v>510721</v>
      </c>
      <c r="O47" s="13">
        <v>333</v>
      </c>
      <c r="P47" s="44">
        <f t="shared" si="21"/>
        <v>6.5201940002467104E-4</v>
      </c>
      <c r="Q47" s="14">
        <v>554699</v>
      </c>
      <c r="R47" s="13">
        <v>250</v>
      </c>
      <c r="S47" s="44">
        <f t="shared" si="5"/>
        <v>4.5069488136809333E-4</v>
      </c>
      <c r="T47" s="14">
        <v>549326</v>
      </c>
      <c r="U47" s="13">
        <v>208</v>
      </c>
      <c r="V47" s="44">
        <f t="shared" si="6"/>
        <v>3.7864583143707017E-4</v>
      </c>
      <c r="W47" s="14">
        <v>528866</v>
      </c>
      <c r="X47" s="13">
        <v>261</v>
      </c>
      <c r="Y47" s="44">
        <f t="shared" si="7"/>
        <v>4.9350875268971723E-4</v>
      </c>
      <c r="Z47" s="14">
        <v>499196</v>
      </c>
      <c r="AA47" s="13">
        <v>1102</v>
      </c>
      <c r="AB47" s="44">
        <f t="shared" si="8"/>
        <v>2.2075497399818909E-3</v>
      </c>
      <c r="AC47" s="14">
        <v>477588</v>
      </c>
      <c r="AD47" s="13">
        <v>1162</v>
      </c>
      <c r="AE47" s="15">
        <f t="shared" si="9"/>
        <v>2.4330594571052872E-3</v>
      </c>
      <c r="AF47" s="14">
        <v>464000</v>
      </c>
      <c r="AG47" s="13">
        <v>341</v>
      </c>
      <c r="AH47" s="44">
        <f t="shared" si="10"/>
        <v>7.3491379310344827E-4</v>
      </c>
      <c r="AI47" s="14">
        <v>474866</v>
      </c>
      <c r="AJ47" s="13">
        <v>81</v>
      </c>
      <c r="AK47" s="15">
        <f t="shared" si="11"/>
        <v>1.7057443573555487E-4</v>
      </c>
      <c r="AL47" s="14">
        <v>465037</v>
      </c>
      <c r="AM47" s="13">
        <v>114</v>
      </c>
      <c r="AN47" s="44">
        <f t="shared" si="12"/>
        <v>2.4514178441715389E-4</v>
      </c>
      <c r="AO47" s="14">
        <v>470916</v>
      </c>
      <c r="AP47" s="13">
        <v>98</v>
      </c>
      <c r="AQ47" s="44">
        <f t="shared" si="13"/>
        <v>2.0810505482931138E-4</v>
      </c>
      <c r="AR47" s="14">
        <v>470014</v>
      </c>
      <c r="AS47" s="13">
        <v>56</v>
      </c>
      <c r="AT47" s="44">
        <f t="shared" si="14"/>
        <v>1.1914538715868038E-4</v>
      </c>
      <c r="AU47" s="14">
        <v>465660</v>
      </c>
      <c r="AV47" s="13">
        <v>232</v>
      </c>
      <c r="AW47" s="15">
        <f t="shared" si="15"/>
        <v>4.9821758364471938E-4</v>
      </c>
      <c r="AX47" s="17">
        <v>461542</v>
      </c>
      <c r="AY47" s="13">
        <v>278</v>
      </c>
      <c r="AZ47" s="15">
        <f t="shared" si="16"/>
        <v>6.0232871547984796E-4</v>
      </c>
      <c r="BA47" s="14">
        <v>501560</v>
      </c>
      <c r="BB47" s="13">
        <v>275</v>
      </c>
      <c r="BC47" s="15">
        <f t="shared" si="17"/>
        <v>5.4828933726772469E-4</v>
      </c>
      <c r="BD47" s="14">
        <v>517542</v>
      </c>
      <c r="BE47" s="13">
        <v>1302</v>
      </c>
      <c r="BF47" s="15">
        <f t="shared" si="18"/>
        <v>2.5157378531597435E-3</v>
      </c>
      <c r="BG47" s="12">
        <v>644446</v>
      </c>
      <c r="BH47" s="13">
        <v>1471</v>
      </c>
      <c r="BI47" s="44">
        <v>2.2825806972190067E-3</v>
      </c>
    </row>
    <row r="48" spans="1:61" x14ac:dyDescent="0.4">
      <c r="A48" s="43" t="s">
        <v>2</v>
      </c>
      <c r="B48" s="14">
        <v>186988</v>
      </c>
      <c r="C48" s="13">
        <v>15949</v>
      </c>
      <c r="D48" s="44">
        <f t="shared" si="19"/>
        <v>8.5294243480865076E-2</v>
      </c>
      <c r="E48" s="14">
        <v>207465</v>
      </c>
      <c r="F48" s="13">
        <v>14531</v>
      </c>
      <c r="G48" s="44">
        <f t="shared" si="3"/>
        <v>7.0040729761646547E-2</v>
      </c>
      <c r="H48" s="14">
        <v>188831</v>
      </c>
      <c r="I48" s="13">
        <v>13720</v>
      </c>
      <c r="J48" s="44">
        <f t="shared" si="20"/>
        <v>7.2657561523266842E-2</v>
      </c>
      <c r="K48" s="14">
        <v>219670</v>
      </c>
      <c r="L48" s="13">
        <v>13578</v>
      </c>
      <c r="M48" s="44">
        <f t="shared" si="4"/>
        <v>6.1810898165429964E-2</v>
      </c>
      <c r="N48" s="14">
        <v>261261</v>
      </c>
      <c r="O48" s="13">
        <v>12135</v>
      </c>
      <c r="P48" s="44">
        <f t="shared" si="21"/>
        <v>4.6447805068494726E-2</v>
      </c>
      <c r="Q48" s="14">
        <v>323511</v>
      </c>
      <c r="R48" s="13">
        <v>11265</v>
      </c>
      <c r="S48" s="44">
        <f t="shared" si="5"/>
        <v>3.4821072544673905E-2</v>
      </c>
      <c r="T48" s="14">
        <v>388023</v>
      </c>
      <c r="U48" s="13">
        <v>10117</v>
      </c>
      <c r="V48" s="44">
        <f t="shared" si="6"/>
        <v>2.6073196691948672E-2</v>
      </c>
      <c r="W48" s="14">
        <v>478076</v>
      </c>
      <c r="X48" s="13">
        <v>9011</v>
      </c>
      <c r="Y48" s="44">
        <f t="shared" si="7"/>
        <v>1.8848467607660707E-2</v>
      </c>
      <c r="Z48" s="14">
        <v>535270</v>
      </c>
      <c r="AA48" s="13">
        <v>8212</v>
      </c>
      <c r="AB48" s="44">
        <f t="shared" si="8"/>
        <v>1.5341790124610009E-2</v>
      </c>
      <c r="AC48" s="14">
        <v>629555</v>
      </c>
      <c r="AD48" s="13">
        <v>11067</v>
      </c>
      <c r="AE48" s="15">
        <f t="shared" si="9"/>
        <v>1.7579083638443026E-2</v>
      </c>
      <c r="AF48" s="14">
        <v>705800</v>
      </c>
      <c r="AG48" s="13">
        <v>14186</v>
      </c>
      <c r="AH48" s="44">
        <f t="shared" si="10"/>
        <v>2.0099178237461036E-2</v>
      </c>
      <c r="AI48" s="14">
        <v>764019</v>
      </c>
      <c r="AJ48" s="13">
        <v>19345</v>
      </c>
      <c r="AK48" s="15">
        <f t="shared" si="11"/>
        <v>2.5320050941141516E-2</v>
      </c>
      <c r="AL48" s="14">
        <v>786202</v>
      </c>
      <c r="AM48" s="13">
        <v>26739</v>
      </c>
      <c r="AN48" s="44">
        <f t="shared" si="12"/>
        <v>3.4010343397752739E-2</v>
      </c>
      <c r="AO48" s="14">
        <v>853862</v>
      </c>
      <c r="AP48" s="13">
        <v>30924</v>
      </c>
      <c r="AQ48" s="44">
        <f t="shared" si="13"/>
        <v>3.6216625168938303E-2</v>
      </c>
      <c r="AR48" s="14">
        <v>772536</v>
      </c>
      <c r="AS48" s="13">
        <v>35612</v>
      </c>
      <c r="AT48" s="44">
        <f t="shared" si="14"/>
        <v>4.6097528141083394E-2</v>
      </c>
      <c r="AU48" s="14">
        <v>776986</v>
      </c>
      <c r="AV48" s="13">
        <v>47357</v>
      </c>
      <c r="AW48" s="15">
        <f t="shared" si="15"/>
        <v>6.0949618139837784E-2</v>
      </c>
      <c r="AX48" s="17">
        <v>734994</v>
      </c>
      <c r="AY48" s="13">
        <v>48522</v>
      </c>
      <c r="AZ48" s="15">
        <f t="shared" si="16"/>
        <v>6.6016865443799547E-2</v>
      </c>
      <c r="BA48" s="14">
        <v>680219</v>
      </c>
      <c r="BB48" s="13">
        <v>54531</v>
      </c>
      <c r="BC48" s="15">
        <f t="shared" si="17"/>
        <v>8.0166828624310696E-2</v>
      </c>
      <c r="BD48" s="14">
        <v>625488</v>
      </c>
      <c r="BE48" s="13">
        <v>58029</v>
      </c>
      <c r="BF48" s="15">
        <f t="shared" si="18"/>
        <v>9.2773962090399814E-2</v>
      </c>
      <c r="BG48" s="12">
        <v>629756</v>
      </c>
      <c r="BH48" s="13">
        <v>56958</v>
      </c>
      <c r="BI48" s="44">
        <v>9.0444553128513266E-2</v>
      </c>
    </row>
    <row r="49" spans="1:61" x14ac:dyDescent="0.4">
      <c r="A49" s="43" t="s">
        <v>8</v>
      </c>
      <c r="B49" s="14">
        <v>303984</v>
      </c>
      <c r="C49" s="13">
        <v>8559</v>
      </c>
      <c r="D49" s="44">
        <f t="shared" si="19"/>
        <v>2.8156087162482236E-2</v>
      </c>
      <c r="E49" s="14">
        <v>338684</v>
      </c>
      <c r="F49" s="13">
        <v>8235</v>
      </c>
      <c r="G49" s="44">
        <f t="shared" si="3"/>
        <v>2.4314700428718215E-2</v>
      </c>
      <c r="H49" s="14">
        <v>343895</v>
      </c>
      <c r="I49" s="13">
        <v>7600</v>
      </c>
      <c r="J49" s="44">
        <f t="shared" si="20"/>
        <v>2.2099768824786637E-2</v>
      </c>
      <c r="K49" s="14">
        <v>395560</v>
      </c>
      <c r="L49" s="13">
        <v>7707</v>
      </c>
      <c r="M49" s="44">
        <f t="shared" si="4"/>
        <v>1.9483769845282637E-2</v>
      </c>
      <c r="N49" s="14">
        <v>421804</v>
      </c>
      <c r="O49" s="13">
        <v>6348</v>
      </c>
      <c r="P49" s="44">
        <f t="shared" si="21"/>
        <v>1.5049643910441817E-2</v>
      </c>
      <c r="Q49" s="14">
        <v>503436</v>
      </c>
      <c r="R49" s="13">
        <v>5624</v>
      </c>
      <c r="S49" s="44">
        <f t="shared" si="5"/>
        <v>1.1171231298516594E-2</v>
      </c>
      <c r="T49" s="14">
        <v>512018</v>
      </c>
      <c r="U49" s="13">
        <v>5355</v>
      </c>
      <c r="V49" s="44">
        <f t="shared" si="6"/>
        <v>1.0458616689257018E-2</v>
      </c>
      <c r="W49" s="14">
        <v>523414</v>
      </c>
      <c r="X49" s="13">
        <v>4472</v>
      </c>
      <c r="Y49" s="44">
        <f t="shared" si="7"/>
        <v>8.5439059711815129E-3</v>
      </c>
      <c r="Z49" s="14">
        <v>512178</v>
      </c>
      <c r="AA49" s="13">
        <v>4775</v>
      </c>
      <c r="AB49" s="44">
        <f t="shared" si="8"/>
        <v>9.3229306998738725E-3</v>
      </c>
      <c r="AC49" s="14">
        <v>499118</v>
      </c>
      <c r="AD49" s="13">
        <v>5040</v>
      </c>
      <c r="AE49" s="15">
        <f t="shared" si="9"/>
        <v>1.0097812541322894E-2</v>
      </c>
      <c r="AF49" s="14">
        <v>487186</v>
      </c>
      <c r="AG49" s="13">
        <v>4297</v>
      </c>
      <c r="AH49" s="44">
        <f t="shared" si="10"/>
        <v>8.820039984728625E-3</v>
      </c>
      <c r="AI49" s="14">
        <v>479098</v>
      </c>
      <c r="AJ49" s="13">
        <v>4331</v>
      </c>
      <c r="AK49" s="15">
        <f t="shared" si="11"/>
        <v>9.0399041532212617E-3</v>
      </c>
      <c r="AL49" s="14">
        <v>463585</v>
      </c>
      <c r="AM49" s="13">
        <v>4029</v>
      </c>
      <c r="AN49" s="44">
        <f t="shared" si="12"/>
        <v>8.690962822351888E-3</v>
      </c>
      <c r="AO49" s="14">
        <v>457146</v>
      </c>
      <c r="AP49" s="13">
        <v>3788</v>
      </c>
      <c r="AQ49" s="44">
        <f t="shared" si="13"/>
        <v>8.2861930324229019E-3</v>
      </c>
      <c r="AR49" s="14">
        <v>443471</v>
      </c>
      <c r="AS49" s="13">
        <v>3713</v>
      </c>
      <c r="AT49" s="44">
        <f t="shared" si="14"/>
        <v>8.3725880610006059E-3</v>
      </c>
      <c r="AU49" s="14">
        <v>459275</v>
      </c>
      <c r="AV49" s="13">
        <v>4444</v>
      </c>
      <c r="AW49" s="15">
        <f t="shared" si="15"/>
        <v>9.6761199716945186E-3</v>
      </c>
      <c r="AX49" s="17">
        <v>427306</v>
      </c>
      <c r="AY49" s="13">
        <v>6293</v>
      </c>
      <c r="AZ49" s="15">
        <f t="shared" si="16"/>
        <v>1.472715103462156E-2</v>
      </c>
      <c r="BA49" s="14">
        <v>437412</v>
      </c>
      <c r="BB49" s="13">
        <v>6592</v>
      </c>
      <c r="BC49" s="15">
        <f t="shared" si="17"/>
        <v>1.5070459886788658E-2</v>
      </c>
      <c r="BD49" s="14">
        <v>426999</v>
      </c>
      <c r="BE49" s="13">
        <v>9367</v>
      </c>
      <c r="BF49" s="15">
        <f t="shared" si="18"/>
        <v>2.1936819524167504E-2</v>
      </c>
      <c r="BG49" s="12">
        <v>486341</v>
      </c>
      <c r="BH49" s="13">
        <v>10302</v>
      </c>
      <c r="BI49" s="44">
        <v>2.1182668127918476E-2</v>
      </c>
    </row>
    <row r="50" spans="1:61" x14ac:dyDescent="0.4">
      <c r="A50" s="43" t="s">
        <v>33</v>
      </c>
      <c r="B50" s="14"/>
      <c r="C50" s="13"/>
      <c r="D50" s="44"/>
      <c r="E50" s="14"/>
      <c r="F50" s="13"/>
      <c r="G50" s="44"/>
      <c r="H50" s="14"/>
      <c r="I50" s="13"/>
      <c r="J50" s="44"/>
      <c r="K50" s="14"/>
      <c r="L50" s="13"/>
      <c r="M50" s="44"/>
      <c r="N50" s="14">
        <v>105575</v>
      </c>
      <c r="O50" s="13">
        <v>357</v>
      </c>
      <c r="P50" s="44">
        <f t="shared" si="21"/>
        <v>3.3814823585129055E-3</v>
      </c>
      <c r="Q50" s="14">
        <v>116067</v>
      </c>
      <c r="R50" s="13">
        <v>322</v>
      </c>
      <c r="S50" s="44">
        <f t="shared" si="5"/>
        <v>2.7742596948314335E-3</v>
      </c>
      <c r="T50" s="14">
        <v>129488</v>
      </c>
      <c r="U50" s="13">
        <v>297</v>
      </c>
      <c r="V50" s="44">
        <f t="shared" si="6"/>
        <v>2.2936488323242309E-3</v>
      </c>
      <c r="W50" s="14">
        <v>158070</v>
      </c>
      <c r="X50" s="13">
        <v>349</v>
      </c>
      <c r="Y50" s="44">
        <f t="shared" si="7"/>
        <v>2.2078825836654645E-3</v>
      </c>
      <c r="Z50" s="14">
        <v>179474</v>
      </c>
      <c r="AA50" s="13">
        <v>524</v>
      </c>
      <c r="AB50" s="44">
        <f t="shared" si="8"/>
        <v>2.9196429566399592E-3</v>
      </c>
      <c r="AC50" s="14">
        <v>215443</v>
      </c>
      <c r="AD50" s="13">
        <v>504</v>
      </c>
      <c r="AE50" s="15">
        <f t="shared" si="9"/>
        <v>2.3393658647530902E-3</v>
      </c>
      <c r="AF50" s="14">
        <v>233124</v>
      </c>
      <c r="AG50" s="13">
        <v>473</v>
      </c>
      <c r="AH50" s="44">
        <f t="shared" si="10"/>
        <v>2.0289631269195794E-3</v>
      </c>
      <c r="AI50" s="14">
        <v>247793</v>
      </c>
      <c r="AJ50" s="13">
        <v>575</v>
      </c>
      <c r="AK50" s="15">
        <f t="shared" si="11"/>
        <v>2.3204852437316631E-3</v>
      </c>
      <c r="AL50" s="14">
        <v>245930</v>
      </c>
      <c r="AM50" s="13">
        <v>629</v>
      </c>
      <c r="AN50" s="44">
        <f t="shared" si="12"/>
        <v>2.5576383523766926E-3</v>
      </c>
      <c r="AO50" s="14">
        <v>245834</v>
      </c>
      <c r="AP50" s="13">
        <v>986</v>
      </c>
      <c r="AQ50" s="44">
        <f t="shared" si="13"/>
        <v>4.0108365807821535E-3</v>
      </c>
      <c r="AR50" s="14">
        <v>262338</v>
      </c>
      <c r="AS50" s="13">
        <v>1576</v>
      </c>
      <c r="AT50" s="44">
        <f t="shared" si="14"/>
        <v>6.007517020027598E-3</v>
      </c>
      <c r="AU50" s="14">
        <v>248613</v>
      </c>
      <c r="AV50" s="13">
        <v>2204</v>
      </c>
      <c r="AW50" s="15">
        <f t="shared" si="15"/>
        <v>8.8651840410597996E-3</v>
      </c>
      <c r="AX50" s="17">
        <v>246541</v>
      </c>
      <c r="AY50" s="13">
        <v>3722</v>
      </c>
      <c r="AZ50" s="15">
        <f t="shared" si="16"/>
        <v>1.5096880437736522E-2</v>
      </c>
      <c r="BA50" s="14">
        <v>239769</v>
      </c>
      <c r="BB50" s="13">
        <v>5349</v>
      </c>
      <c r="BC50" s="15">
        <f t="shared" si="17"/>
        <v>2.2308972385921451E-2</v>
      </c>
      <c r="BD50" s="14">
        <v>225505</v>
      </c>
      <c r="BE50" s="13">
        <v>4425</v>
      </c>
      <c r="BF50" s="15">
        <f t="shared" si="18"/>
        <v>1.9622624775503868E-2</v>
      </c>
      <c r="BG50" s="12">
        <v>226684</v>
      </c>
      <c r="BH50" s="13">
        <v>4097</v>
      </c>
      <c r="BI50" s="44">
        <v>1.8073617899807663E-2</v>
      </c>
    </row>
    <row r="51" spans="1:61" x14ac:dyDescent="0.4">
      <c r="A51" s="43" t="s">
        <v>1</v>
      </c>
      <c r="B51" s="14">
        <v>52639</v>
      </c>
      <c r="C51" s="13">
        <v>1351</v>
      </c>
      <c r="D51" s="44">
        <f t="shared" si="19"/>
        <v>2.5665381181253444E-2</v>
      </c>
      <c r="E51" s="14">
        <v>60687</v>
      </c>
      <c r="F51" s="13">
        <v>1607</v>
      </c>
      <c r="G51" s="44">
        <f t="shared" si="3"/>
        <v>2.6480135778667591E-2</v>
      </c>
      <c r="H51" s="14">
        <v>61006</v>
      </c>
      <c r="I51" s="13">
        <v>1574</v>
      </c>
      <c r="J51" s="44">
        <f t="shared" si="20"/>
        <v>2.5800740910730091E-2</v>
      </c>
      <c r="K51" s="14">
        <v>65078</v>
      </c>
      <c r="L51" s="13">
        <v>1488</v>
      </c>
      <c r="M51" s="44">
        <f t="shared" si="4"/>
        <v>2.2864869848489504E-2</v>
      </c>
      <c r="N51" s="14">
        <v>62403</v>
      </c>
      <c r="O51" s="13">
        <v>1330</v>
      </c>
      <c r="P51" s="44">
        <f t="shared" si="21"/>
        <v>2.1313077896895984E-2</v>
      </c>
      <c r="Q51" s="14">
        <v>73122</v>
      </c>
      <c r="R51" s="13">
        <v>1161</v>
      </c>
      <c r="S51" s="44">
        <f t="shared" si="5"/>
        <v>1.5877574464593418E-2</v>
      </c>
      <c r="T51" s="14">
        <v>84048</v>
      </c>
      <c r="U51" s="13">
        <v>1168</v>
      </c>
      <c r="V51" s="44">
        <f t="shared" si="6"/>
        <v>1.3896820864268038E-2</v>
      </c>
      <c r="W51" s="14">
        <v>96530</v>
      </c>
      <c r="X51" s="13">
        <v>1147</v>
      </c>
      <c r="Y51" s="44">
        <f t="shared" si="7"/>
        <v>1.188231637832798E-2</v>
      </c>
      <c r="Z51" s="14">
        <v>115047</v>
      </c>
      <c r="AA51" s="13">
        <v>1054</v>
      </c>
      <c r="AB51" s="44">
        <f t="shared" si="8"/>
        <v>9.1614731370657215E-3</v>
      </c>
      <c r="AC51" s="14">
        <v>136261</v>
      </c>
      <c r="AD51" s="13">
        <v>1322</v>
      </c>
      <c r="AE51" s="15">
        <f t="shared" si="9"/>
        <v>9.7019690153455507E-3</v>
      </c>
      <c r="AF51" s="14">
        <v>145798</v>
      </c>
      <c r="AG51" s="13">
        <v>932</v>
      </c>
      <c r="AH51" s="44">
        <f t="shared" si="10"/>
        <v>6.3924059314942588E-3</v>
      </c>
      <c r="AI51" s="14">
        <v>159370</v>
      </c>
      <c r="AJ51" s="13">
        <v>669</v>
      </c>
      <c r="AK51" s="15">
        <f t="shared" si="11"/>
        <v>4.1977787538432579E-3</v>
      </c>
      <c r="AL51" s="14">
        <v>181605</v>
      </c>
      <c r="AM51" s="13">
        <v>881</v>
      </c>
      <c r="AN51" s="44">
        <f t="shared" si="12"/>
        <v>4.851188017951048E-3</v>
      </c>
      <c r="AO51" s="14">
        <v>204810</v>
      </c>
      <c r="AP51" s="13">
        <v>1090</v>
      </c>
      <c r="AQ51" s="44">
        <f t="shared" si="13"/>
        <v>5.3220057614374299E-3</v>
      </c>
      <c r="AR51" s="14">
        <v>205881</v>
      </c>
      <c r="AS51" s="13">
        <v>1242</v>
      </c>
      <c r="AT51" s="44">
        <f t="shared" si="14"/>
        <v>6.0326110714441841E-3</v>
      </c>
      <c r="AU51" s="14">
        <v>223736</v>
      </c>
      <c r="AV51" s="13">
        <v>2482</v>
      </c>
      <c r="AW51" s="15">
        <f t="shared" si="15"/>
        <v>1.1093431544320092E-2</v>
      </c>
      <c r="AX51" s="17">
        <v>210294</v>
      </c>
      <c r="AY51" s="13">
        <v>3047</v>
      </c>
      <c r="AZ51" s="15">
        <f t="shared" si="16"/>
        <v>1.4489238875098672E-2</v>
      </c>
      <c r="BA51" s="14">
        <v>207908</v>
      </c>
      <c r="BB51" s="13">
        <v>2975</v>
      </c>
      <c r="BC51" s="15">
        <f t="shared" si="17"/>
        <v>1.4309213690670874E-2</v>
      </c>
      <c r="BD51" s="14">
        <v>187363</v>
      </c>
      <c r="BE51" s="13">
        <v>4222</v>
      </c>
      <c r="BF51" s="15">
        <f t="shared" si="18"/>
        <v>2.2533798028426102E-2</v>
      </c>
      <c r="BG51" s="12">
        <v>213630</v>
      </c>
      <c r="BH51" s="13">
        <v>3248</v>
      </c>
      <c r="BI51" s="44">
        <v>1.5203857136170014E-2</v>
      </c>
    </row>
    <row r="52" spans="1:61" x14ac:dyDescent="0.4">
      <c r="A52" s="43" t="s">
        <v>34</v>
      </c>
      <c r="B52" s="14">
        <v>69742</v>
      </c>
      <c r="C52" s="13">
        <v>1876</v>
      </c>
      <c r="D52" s="44">
        <f t="shared" si="19"/>
        <v>2.6899142553984685E-2</v>
      </c>
      <c r="E52" s="14">
        <v>72340</v>
      </c>
      <c r="F52" s="13">
        <v>2111</v>
      </c>
      <c r="G52" s="44">
        <f t="shared" si="3"/>
        <v>2.918164224495438E-2</v>
      </c>
      <c r="H52" s="14">
        <v>70148</v>
      </c>
      <c r="I52" s="13">
        <v>1963</v>
      </c>
      <c r="J52" s="44">
        <f t="shared" si="20"/>
        <v>2.7983691623424758E-2</v>
      </c>
      <c r="K52" s="14">
        <v>72175</v>
      </c>
      <c r="L52" s="13">
        <v>1623</v>
      </c>
      <c r="M52" s="44">
        <f t="shared" si="4"/>
        <v>2.2487010737790095E-2</v>
      </c>
      <c r="N52" s="14">
        <v>66809</v>
      </c>
      <c r="O52" s="13">
        <v>1132</v>
      </c>
      <c r="P52" s="44">
        <f t="shared" si="21"/>
        <v>1.6943824933766408E-2</v>
      </c>
      <c r="Q52" s="14">
        <v>70556</v>
      </c>
      <c r="R52" s="13">
        <v>949</v>
      </c>
      <c r="S52" s="44">
        <f t="shared" si="5"/>
        <v>1.3450308974431658E-2</v>
      </c>
      <c r="T52" s="14">
        <v>68102</v>
      </c>
      <c r="U52" s="13">
        <v>845</v>
      </c>
      <c r="V52" s="44">
        <f t="shared" si="6"/>
        <v>1.2407858800035242E-2</v>
      </c>
      <c r="W52" s="14">
        <v>71980</v>
      </c>
      <c r="X52" s="13">
        <v>912</v>
      </c>
      <c r="Y52" s="44">
        <f t="shared" si="7"/>
        <v>1.2670186162823007E-2</v>
      </c>
      <c r="Z52" s="14">
        <v>67673</v>
      </c>
      <c r="AA52" s="13">
        <v>693</v>
      </c>
      <c r="AB52" s="44">
        <f t="shared" si="8"/>
        <v>1.0240420847309858E-2</v>
      </c>
      <c r="AC52" s="14">
        <v>78007</v>
      </c>
      <c r="AD52" s="13">
        <v>617</v>
      </c>
      <c r="AE52" s="15">
        <f t="shared" si="9"/>
        <v>7.9095465791531525E-3</v>
      </c>
      <c r="AF52" s="14">
        <v>84339</v>
      </c>
      <c r="AG52" s="13">
        <v>578</v>
      </c>
      <c r="AH52" s="44">
        <f t="shared" si="10"/>
        <v>6.8532944426659076E-3</v>
      </c>
      <c r="AI52" s="14">
        <v>91623</v>
      </c>
      <c r="AJ52" s="13">
        <v>569</v>
      </c>
      <c r="AK52" s="15">
        <f t="shared" si="11"/>
        <v>6.2102310555209933E-3</v>
      </c>
      <c r="AL52" s="14">
        <v>100878</v>
      </c>
      <c r="AM52" s="13">
        <v>535</v>
      </c>
      <c r="AN52" s="44">
        <f t="shared" si="12"/>
        <v>5.3034358333828979E-3</v>
      </c>
      <c r="AO52" s="14">
        <v>110088</v>
      </c>
      <c r="AP52" s="13">
        <v>476</v>
      </c>
      <c r="AQ52" s="44">
        <f t="shared" si="13"/>
        <v>4.3238136763316618E-3</v>
      </c>
      <c r="AR52" s="14">
        <v>114012</v>
      </c>
      <c r="AS52" s="13">
        <v>429</v>
      </c>
      <c r="AT52" s="44">
        <f t="shared" si="14"/>
        <v>3.7627618145458373E-3</v>
      </c>
      <c r="AU52" s="14">
        <v>123181</v>
      </c>
      <c r="AV52" s="13">
        <v>333</v>
      </c>
      <c r="AW52" s="15">
        <f t="shared" si="15"/>
        <v>2.7033389889674544E-3</v>
      </c>
      <c r="AX52" s="17">
        <v>124542</v>
      </c>
      <c r="AY52" s="13">
        <v>575</v>
      </c>
      <c r="AZ52" s="15">
        <f t="shared" si="16"/>
        <v>4.6169163816222637E-3</v>
      </c>
      <c r="BA52" s="14">
        <v>125939</v>
      </c>
      <c r="BB52" s="13">
        <v>602</v>
      </c>
      <c r="BC52" s="15">
        <f t="shared" si="17"/>
        <v>4.7800919492770313E-3</v>
      </c>
      <c r="BD52" s="14">
        <v>122294</v>
      </c>
      <c r="BE52" s="13">
        <v>675</v>
      </c>
      <c r="BF52" s="15">
        <f t="shared" si="18"/>
        <v>5.5194858292311969E-3</v>
      </c>
      <c r="BG52" s="12">
        <v>124099</v>
      </c>
      <c r="BH52" s="13">
        <v>895</v>
      </c>
      <c r="BI52" s="44">
        <v>7.2119839805316723E-3</v>
      </c>
    </row>
    <row r="53" spans="1:61" x14ac:dyDescent="0.4">
      <c r="A53" s="43" t="s">
        <v>5</v>
      </c>
      <c r="B53" s="16"/>
      <c r="C53" s="13"/>
      <c r="D53" s="44"/>
      <c r="E53" s="16"/>
      <c r="F53" s="13"/>
      <c r="G53" s="44"/>
      <c r="H53" s="16"/>
      <c r="I53" s="13"/>
      <c r="J53" s="44"/>
      <c r="K53" s="16"/>
      <c r="L53" s="13"/>
      <c r="M53" s="44"/>
      <c r="N53" s="16"/>
      <c r="O53" s="13"/>
      <c r="P53" s="44"/>
      <c r="Q53" s="16"/>
      <c r="R53" s="13"/>
      <c r="S53" s="44"/>
      <c r="T53" s="14"/>
      <c r="U53" s="13"/>
      <c r="V53" s="44"/>
      <c r="W53" s="14"/>
      <c r="X53" s="13"/>
      <c r="Y53" s="44"/>
      <c r="Z53" s="14">
        <v>60849</v>
      </c>
      <c r="AA53" s="13">
        <v>907</v>
      </c>
      <c r="AB53" s="44">
        <f t="shared" si="8"/>
        <v>1.4905750299922759E-2</v>
      </c>
      <c r="AC53" s="14">
        <v>77712</v>
      </c>
      <c r="AD53" s="13">
        <v>901</v>
      </c>
      <c r="AE53" s="15">
        <f t="shared" si="9"/>
        <v>1.1594091002676549E-2</v>
      </c>
      <c r="AF53" s="14">
        <v>101489</v>
      </c>
      <c r="AG53" s="13">
        <v>796</v>
      </c>
      <c r="AH53" s="44">
        <f t="shared" si="10"/>
        <v>7.8432145355654299E-3</v>
      </c>
      <c r="AI53" s="14">
        <v>128039</v>
      </c>
      <c r="AJ53" s="13">
        <v>561</v>
      </c>
      <c r="AK53" s="15">
        <f t="shared" si="11"/>
        <v>4.3814775185685613E-3</v>
      </c>
      <c r="AL53" s="14">
        <v>146625</v>
      </c>
      <c r="AM53" s="13">
        <v>739</v>
      </c>
      <c r="AN53" s="44">
        <f t="shared" si="12"/>
        <v>5.040068201193521E-3</v>
      </c>
      <c r="AO53" s="14">
        <v>160669</v>
      </c>
      <c r="AP53" s="13">
        <v>1226</v>
      </c>
      <c r="AQ53" s="44">
        <f t="shared" si="13"/>
        <v>7.6305945764273131E-3</v>
      </c>
      <c r="AR53" s="14">
        <v>159469</v>
      </c>
      <c r="AS53" s="13">
        <v>1312</v>
      </c>
      <c r="AT53" s="44">
        <f t="shared" si="14"/>
        <v>8.2273043663658764E-3</v>
      </c>
      <c r="AU53" s="14">
        <v>155898</v>
      </c>
      <c r="AV53" s="13">
        <v>2118</v>
      </c>
      <c r="AW53" s="15">
        <f t="shared" si="15"/>
        <v>1.3585806103991072E-2</v>
      </c>
      <c r="AX53" s="17">
        <v>145175</v>
      </c>
      <c r="AY53" s="13">
        <v>3453</v>
      </c>
      <c r="AZ53" s="15">
        <f t="shared" si="16"/>
        <v>2.3785086964008956E-2</v>
      </c>
      <c r="BA53" s="14">
        <v>137775</v>
      </c>
      <c r="BB53" s="13">
        <v>2489</v>
      </c>
      <c r="BC53" s="15">
        <f t="shared" si="17"/>
        <v>1.8065686808201777E-2</v>
      </c>
      <c r="BD53" s="14">
        <v>122117</v>
      </c>
      <c r="BE53" s="13">
        <v>2742</v>
      </c>
      <c r="BF53" s="15">
        <f t="shared" si="18"/>
        <v>2.2453876200692779E-2</v>
      </c>
      <c r="BG53" s="12">
        <v>113685</v>
      </c>
      <c r="BH53" s="13">
        <v>3129</v>
      </c>
      <c r="BI53" s="44">
        <v>2.7523419976250164E-2</v>
      </c>
    </row>
    <row r="54" spans="1:61" x14ac:dyDescent="0.4">
      <c r="A54" s="43" t="s">
        <v>35</v>
      </c>
      <c r="B54" s="14">
        <v>166510</v>
      </c>
      <c r="C54" s="13">
        <v>4566</v>
      </c>
      <c r="D54" s="44">
        <f t="shared" si="19"/>
        <v>2.7421776469881688E-2</v>
      </c>
      <c r="E54" s="14">
        <v>159145</v>
      </c>
      <c r="F54" s="13">
        <v>3554</v>
      </c>
      <c r="G54" s="44">
        <f t="shared" si="3"/>
        <v>2.2331835747274497E-2</v>
      </c>
      <c r="H54" s="14">
        <v>153659</v>
      </c>
      <c r="I54" s="13">
        <v>3096</v>
      </c>
      <c r="J54" s="44">
        <f t="shared" si="20"/>
        <v>2.0148510663221809E-2</v>
      </c>
      <c r="K54" s="14">
        <v>186270</v>
      </c>
      <c r="L54" s="13">
        <v>2778</v>
      </c>
      <c r="M54" s="44">
        <f t="shared" si="4"/>
        <v>1.4913834755999356E-2</v>
      </c>
      <c r="N54" s="14">
        <v>113764</v>
      </c>
      <c r="O54" s="13">
        <v>1551</v>
      </c>
      <c r="P54" s="44">
        <f t="shared" si="21"/>
        <v>1.3633486867550367E-2</v>
      </c>
      <c r="Q54" s="14">
        <v>114934</v>
      </c>
      <c r="R54" s="13">
        <v>1454</v>
      </c>
      <c r="S54" s="44">
        <f t="shared" si="5"/>
        <v>1.2650738684810413E-2</v>
      </c>
      <c r="T54" s="14">
        <v>109085</v>
      </c>
      <c r="U54" s="13">
        <v>1321</v>
      </c>
      <c r="V54" s="44">
        <f t="shared" si="6"/>
        <v>1.2109822615391667E-2</v>
      </c>
      <c r="W54" s="14">
        <v>122804</v>
      </c>
      <c r="X54" s="13">
        <v>1253</v>
      </c>
      <c r="Y54" s="44">
        <f t="shared" si="7"/>
        <v>1.0203250708445979E-2</v>
      </c>
      <c r="Z54" s="14">
        <v>134745</v>
      </c>
      <c r="AA54" s="13">
        <v>1098</v>
      </c>
      <c r="AB54" s="44">
        <f t="shared" si="8"/>
        <v>8.148725370143604E-3</v>
      </c>
      <c r="AC54" s="14">
        <v>127912</v>
      </c>
      <c r="AD54" s="13">
        <v>1044</v>
      </c>
      <c r="AE54" s="15">
        <f t="shared" si="9"/>
        <v>8.1618612796297459E-3</v>
      </c>
      <c r="AF54" s="14">
        <v>132646</v>
      </c>
      <c r="AG54" s="13">
        <v>983</v>
      </c>
      <c r="AH54" s="44">
        <f t="shared" si="10"/>
        <v>7.4107021696847245E-3</v>
      </c>
      <c r="AI54" s="14">
        <v>133767</v>
      </c>
      <c r="AJ54" s="13">
        <v>968</v>
      </c>
      <c r="AK54" s="15">
        <f t="shared" si="11"/>
        <v>7.23646340278245E-3</v>
      </c>
      <c r="AL54" s="14">
        <v>166154</v>
      </c>
      <c r="AM54" s="13">
        <v>1061</v>
      </c>
      <c r="AN54" s="44">
        <f t="shared" si="12"/>
        <v>6.3856422355164488E-3</v>
      </c>
      <c r="AO54" s="14">
        <v>177783</v>
      </c>
      <c r="AP54" s="13">
        <v>1034</v>
      </c>
      <c r="AQ54" s="44">
        <f t="shared" si="13"/>
        <v>5.8160791526748901E-3</v>
      </c>
      <c r="AR54" s="14">
        <v>172986</v>
      </c>
      <c r="AS54" s="13">
        <v>1306</v>
      </c>
      <c r="AT54" s="44">
        <f t="shared" si="14"/>
        <v>7.5497439099117851E-3</v>
      </c>
      <c r="AU54" s="14">
        <v>183808</v>
      </c>
      <c r="AV54" s="13">
        <v>2128</v>
      </c>
      <c r="AW54" s="15">
        <f t="shared" si="15"/>
        <v>1.1577298050139276E-2</v>
      </c>
      <c r="AX54" s="17">
        <v>191430</v>
      </c>
      <c r="AY54" s="13">
        <v>1967</v>
      </c>
      <c r="AZ54" s="15">
        <f t="shared" si="16"/>
        <v>1.0275296453011545E-2</v>
      </c>
      <c r="BA54" s="14">
        <v>179419</v>
      </c>
      <c r="BB54" s="13">
        <v>2141</v>
      </c>
      <c r="BC54" s="15">
        <f t="shared" si="17"/>
        <v>1.1932961392048779E-2</v>
      </c>
      <c r="BD54" s="14">
        <v>197119</v>
      </c>
      <c r="BE54" s="13">
        <v>2456</v>
      </c>
      <c r="BF54" s="15">
        <f t="shared" si="18"/>
        <v>1.2459478791998742E-2</v>
      </c>
      <c r="BG54" s="12">
        <v>207721</v>
      </c>
      <c r="BH54" s="13">
        <v>4362</v>
      </c>
      <c r="BI54" s="44">
        <v>2.0999321204885398E-2</v>
      </c>
    </row>
    <row r="55" spans="1:61" x14ac:dyDescent="0.4">
      <c r="A55" s="58" t="s">
        <v>400</v>
      </c>
      <c r="B55" s="28">
        <v>2914993</v>
      </c>
      <c r="C55" s="29">
        <v>102198</v>
      </c>
      <c r="D55" s="30">
        <f>C55/B55</f>
        <v>3.5059432389717572E-2</v>
      </c>
      <c r="E55" s="28">
        <v>3155604</v>
      </c>
      <c r="F55" s="29">
        <v>95093</v>
      </c>
      <c r="G55" s="30">
        <f>F55/E55</f>
        <v>3.0134643003367975E-2</v>
      </c>
      <c r="H55" s="28">
        <v>3232112</v>
      </c>
      <c r="I55" s="29">
        <v>93747</v>
      </c>
      <c r="J55" s="30">
        <f>I55/H55</f>
        <v>2.9004873593489335E-2</v>
      </c>
      <c r="K55" s="28">
        <v>3811537</v>
      </c>
      <c r="L55" s="29">
        <v>86627</v>
      </c>
      <c r="M55" s="30">
        <f>L55/K55</f>
        <v>2.2727576827930571E-2</v>
      </c>
      <c r="N55" s="28">
        <v>3957786</v>
      </c>
      <c r="O55" s="29">
        <v>76792</v>
      </c>
      <c r="P55" s="30">
        <f>O55/N55</f>
        <v>1.9402767102617475E-2</v>
      </c>
      <c r="Q55" s="28">
        <v>4384464</v>
      </c>
      <c r="R55" s="29">
        <v>67988</v>
      </c>
      <c r="S55" s="30">
        <f>R55/Q55</f>
        <v>1.5506570472468242E-2</v>
      </c>
      <c r="T55" s="28">
        <v>4700343</v>
      </c>
      <c r="U55" s="29">
        <v>61610</v>
      </c>
      <c r="V55" s="30">
        <f>U55/T55</f>
        <v>1.3107554065735202E-2</v>
      </c>
      <c r="W55" s="28">
        <v>4963135</v>
      </c>
      <c r="X55" s="29">
        <v>57367</v>
      </c>
      <c r="Y55" s="30">
        <f>X55/W55</f>
        <v>1.155862171792627E-2</v>
      </c>
      <c r="Z55" s="28">
        <v>5215605</v>
      </c>
      <c r="AA55" s="29">
        <v>59816</v>
      </c>
      <c r="AB55" s="30">
        <f>AA55/Z55</f>
        <v>1.1468659915771996E-2</v>
      </c>
      <c r="AC55" s="28">
        <v>5545509</v>
      </c>
      <c r="AD55" s="29">
        <v>59325</v>
      </c>
      <c r="AE55" s="30">
        <v>1.7009533638114516E-2</v>
      </c>
      <c r="AF55" s="28">
        <v>5844835</v>
      </c>
      <c r="AG55" s="29">
        <v>58252</v>
      </c>
      <c r="AH55" s="30">
        <f>AG55/AF55</f>
        <v>9.9664062373018229E-3</v>
      </c>
      <c r="AI55" s="28">
        <v>6092407</v>
      </c>
      <c r="AJ55" s="29">
        <v>61750</v>
      </c>
      <c r="AK55" s="30">
        <v>1.7009533638114516E-2</v>
      </c>
      <c r="AL55" s="28">
        <v>6338720</v>
      </c>
      <c r="AM55" s="29">
        <v>69842</v>
      </c>
      <c r="AN55" s="30">
        <f>AM55/AL55</f>
        <v>1.101831284549562E-2</v>
      </c>
      <c r="AO55" s="28">
        <v>6734541</v>
      </c>
      <c r="AP55" s="29">
        <v>75522</v>
      </c>
      <c r="AQ55" s="30">
        <f>AP55/AO55</f>
        <v>1.1214127287962164E-2</v>
      </c>
      <c r="AR55" s="28">
        <v>6743899</v>
      </c>
      <c r="AS55" s="29">
        <v>88670</v>
      </c>
      <c r="AT55" s="30">
        <f>AS55/AR55</f>
        <v>1.3148180303412017E-2</v>
      </c>
      <c r="AU55" s="28">
        <v>7027118</v>
      </c>
      <c r="AV55" s="29">
        <v>119528</v>
      </c>
      <c r="AW55" s="30">
        <v>1.7009533638114516E-2</v>
      </c>
      <c r="AX55" s="31">
        <v>6901088</v>
      </c>
      <c r="AY55" s="29">
        <v>129595</v>
      </c>
      <c r="AZ55" s="32">
        <v>1.8778922975623554E-2</v>
      </c>
      <c r="BA55" s="28">
        <v>7004626</v>
      </c>
      <c r="BB55" s="29">
        <v>136273</v>
      </c>
      <c r="BC55" s="30">
        <v>1.9454714641438386E-2</v>
      </c>
      <c r="BD55" s="28">
        <v>6912537</v>
      </c>
      <c r="BE55" s="29">
        <v>152318</v>
      </c>
      <c r="BF55" s="30">
        <v>2.2035035761833899E-2</v>
      </c>
      <c r="BG55" s="33">
        <v>7514047</v>
      </c>
      <c r="BH55" s="29">
        <v>161501</v>
      </c>
      <c r="BI55" s="30">
        <v>2.1493211314754884E-2</v>
      </c>
    </row>
    <row r="56" spans="1:61" x14ac:dyDescent="0.4">
      <c r="A56" s="2" t="s">
        <v>260</v>
      </c>
      <c r="B56" s="6">
        <f>SUM(B33:B34,B45:B54)-B55</f>
        <v>0</v>
      </c>
      <c r="C56" s="6">
        <f>SUM(C33:C34,C45:C54)-C55</f>
        <v>0</v>
      </c>
      <c r="D56" s="6">
        <f>C55/B55-D55</f>
        <v>0</v>
      </c>
      <c r="E56" s="6">
        <f>SUM(E33:E34,E45:E54)-E55</f>
        <v>0</v>
      </c>
      <c r="F56" s="6">
        <f>SUM(F33:F34,F45:F54)-F55</f>
        <v>0</v>
      </c>
      <c r="G56" s="6">
        <f>F55/E55-G55</f>
        <v>0</v>
      </c>
      <c r="H56" s="6">
        <f>SUM(H33:H34,H45:H54)-H55</f>
        <v>0</v>
      </c>
      <c r="I56" s="6">
        <f>SUM(I33:I34,I45:I54)-I55</f>
        <v>0</v>
      </c>
      <c r="J56" s="6">
        <f>I55/H55-J55</f>
        <v>0</v>
      </c>
      <c r="K56" s="6">
        <f>SUM(K33:K34,K45:K54)-K55</f>
        <v>0</v>
      </c>
      <c r="L56" s="6">
        <f>SUM(L33:L34,L45:L54)-L55</f>
        <v>0</v>
      </c>
      <c r="M56" s="6">
        <f>L55/K55-M55</f>
        <v>0</v>
      </c>
      <c r="N56" s="6">
        <f>SUM(N33:N34,N45:N54)-N55</f>
        <v>0</v>
      </c>
      <c r="O56" s="6">
        <f>SUM(O33:O34,O45:O54)-O55</f>
        <v>0</v>
      </c>
      <c r="P56" s="6">
        <f>O55/N55-P55</f>
        <v>0</v>
      </c>
      <c r="Q56" s="6">
        <f>SUM(Q33:Q34,Q45:Q54)-Q55</f>
        <v>0</v>
      </c>
      <c r="R56" s="6">
        <f>SUM(R33:R34,R45:R54)-R55</f>
        <v>0</v>
      </c>
      <c r="S56" s="6">
        <f>R55/Q55-S55</f>
        <v>0</v>
      </c>
      <c r="T56" s="6">
        <f>SUM(T33:T34,T45:T54)-T55</f>
        <v>0</v>
      </c>
      <c r="U56" s="6">
        <f>SUM(U33:U34,U45:U54)-U55</f>
        <v>0</v>
      </c>
      <c r="V56" s="6">
        <f>U55/T55-V55</f>
        <v>0</v>
      </c>
      <c r="W56" s="6">
        <f>SUM(W33:W34,W45:W54)-W55</f>
        <v>0</v>
      </c>
      <c r="X56" s="6">
        <f>SUM(X33:X34,X45:X54)-X55</f>
        <v>0</v>
      </c>
      <c r="Y56" s="6">
        <f>X55/W55-Y55</f>
        <v>0</v>
      </c>
      <c r="Z56" s="6">
        <f>SUM(Z33:Z34,Z45:Z54)-Z55</f>
        <v>0</v>
      </c>
      <c r="AA56" s="6">
        <f>SUM(AA33:AA34,AA45:AA54)-AA55</f>
        <v>0</v>
      </c>
      <c r="AB56" s="6">
        <f>AA55/Z55-AB55</f>
        <v>0</v>
      </c>
      <c r="AC56" s="6">
        <f>SUM(AC33:AC34,AC45:AC54)-AC55</f>
        <v>0</v>
      </c>
      <c r="AD56" s="6">
        <f>SUM(AD33:AD34,AD45:AD54)-AD55</f>
        <v>0</v>
      </c>
      <c r="AE56" s="6">
        <f>AD55/AC55-AE55</f>
        <v>-6.3116878677803596E-3</v>
      </c>
      <c r="AF56" s="6">
        <f>SUM(AF33:AF34,AF45:AF54)-AF55</f>
        <v>0</v>
      </c>
      <c r="AG56" s="6">
        <f>SUM(AG33:AG34,AG45:AG54)-AG55</f>
        <v>0</v>
      </c>
      <c r="AH56" s="6">
        <f>AG55/AF55-AH55</f>
        <v>0</v>
      </c>
      <c r="AI56" s="6">
        <f>SUM(AI33:AI34,AI45:AI54)-AI55</f>
        <v>0</v>
      </c>
      <c r="AJ56" s="6">
        <f>SUM(AJ33:AJ34,AJ45:AJ54)-AJ55</f>
        <v>0</v>
      </c>
      <c r="AK56" s="6">
        <f>AJ55/AI55-AK55</f>
        <v>-6.873966529745033E-3</v>
      </c>
      <c r="AL56" s="6">
        <f>SUM(AL33:AL34,AL45:AL54)-AL55</f>
        <v>0</v>
      </c>
      <c r="AM56" s="6">
        <f>SUM(AM33:AM34,AM45:AM54)-AM55</f>
        <v>0</v>
      </c>
      <c r="AN56" s="6">
        <f>AM55/AL55-AN55</f>
        <v>0</v>
      </c>
      <c r="AO56" s="6">
        <f>SUM(AO33:AO34,AO45:AO54)-AO55</f>
        <v>0</v>
      </c>
      <c r="AP56" s="6">
        <f>SUM(AP33:AP34,AP45:AP54)-AP55</f>
        <v>0</v>
      </c>
      <c r="AQ56" s="6">
        <f>AP55/AO55-AQ55</f>
        <v>0</v>
      </c>
      <c r="AR56" s="6">
        <f>SUM(AR33:AR34,AR45:AR54)-AR55</f>
        <v>0</v>
      </c>
      <c r="AS56" s="6">
        <f>SUM(AS33:AS34,AS45:AS54)-AS55</f>
        <v>0</v>
      </c>
      <c r="AT56" s="6">
        <f>AS55/AR55-AT55</f>
        <v>0</v>
      </c>
      <c r="AU56" s="6">
        <f>SUM(AU33:AU34,AU45:AU54)-AU55</f>
        <v>0</v>
      </c>
      <c r="AV56" s="6">
        <f>SUM(AV33:AV34,AV45:AV54)-AV55</f>
        <v>0</v>
      </c>
      <c r="AW56" s="6">
        <f>AV55/AU55-AW55</f>
        <v>0</v>
      </c>
      <c r="AX56" s="6">
        <f>SUM(AX33:AX34,AX45:AX54)-AX55</f>
        <v>0</v>
      </c>
      <c r="AY56" s="6">
        <f>SUM(AY33:AY34,AY45:AY54)-AY55</f>
        <v>0</v>
      </c>
      <c r="AZ56" s="6">
        <f>AY55/AX55-AZ55</f>
        <v>0</v>
      </c>
      <c r="BA56" s="6">
        <f>SUM(BA33:BA34,BA45:BA54)-BA55</f>
        <v>0</v>
      </c>
      <c r="BB56" s="6">
        <f>SUM(BB33:BB34,BB45:BB54)-BB55</f>
        <v>0</v>
      </c>
      <c r="BC56" s="6">
        <f>BB55/BA55-BC55</f>
        <v>0</v>
      </c>
      <c r="BD56" s="6">
        <f>SUM(BD33:BD34,BD45:BD54)-BD55</f>
        <v>0</v>
      </c>
      <c r="BE56" s="6">
        <f>SUM(BE33:BE34,BE45:BE54)-BE55</f>
        <v>0</v>
      </c>
      <c r="BF56" s="6">
        <f>BE55/BD55-BF55</f>
        <v>0</v>
      </c>
      <c r="BG56" s="6">
        <f>SUM(BG33:BG34,BG45:BG54)-BG55</f>
        <v>0</v>
      </c>
      <c r="BH56" s="6">
        <f>SUM(BH33:BH34,BH45:BH54)-BH55</f>
        <v>0</v>
      </c>
      <c r="BI56" s="6">
        <f>BH55/BG55-BI55</f>
        <v>0</v>
      </c>
    </row>
    <row r="57" spans="1:61" x14ac:dyDescent="0.4">
      <c r="B57" s="6">
        <f>SUM(B35:B44)-B34</f>
        <v>0</v>
      </c>
      <c r="C57" s="6">
        <f>SUM(C35:C44)-C34</f>
        <v>0</v>
      </c>
      <c r="E57" s="6">
        <f>SUM(E35:E44)-E34</f>
        <v>0</v>
      </c>
      <c r="F57" s="6">
        <f>SUM(F35:F44)-F34</f>
        <v>0</v>
      </c>
      <c r="H57" s="6">
        <f>SUM(H35:H44)-H34</f>
        <v>0</v>
      </c>
      <c r="I57" s="6">
        <f>SUM(I35:I44)-I34</f>
        <v>0</v>
      </c>
      <c r="K57" s="6">
        <f>SUM(K35:K44)-K34</f>
        <v>0</v>
      </c>
      <c r="L57" s="6">
        <f>SUM(L35:L44)-L34</f>
        <v>0</v>
      </c>
      <c r="N57" s="6">
        <f>SUM(N35:N44)-N34</f>
        <v>0</v>
      </c>
      <c r="O57" s="6">
        <f>SUM(O35:O44)-O34</f>
        <v>0</v>
      </c>
      <c r="Q57" s="6">
        <f>SUM(Q35:Q44)-Q34</f>
        <v>0</v>
      </c>
      <c r="R57" s="6">
        <f>SUM(R35:R44)-R34</f>
        <v>0</v>
      </c>
      <c r="T57" s="6">
        <f>SUM(T35:T44)-T34</f>
        <v>0</v>
      </c>
      <c r="U57" s="6">
        <f>SUM(U35:U44)-U34</f>
        <v>0</v>
      </c>
      <c r="W57" s="6">
        <f>SUM(W35:W44)-W34</f>
        <v>0</v>
      </c>
      <c r="X57" s="6">
        <f>SUM(X35:X44)-X34</f>
        <v>0</v>
      </c>
      <c r="Z57" s="6">
        <f>SUM(Z35:Z44)-Z34</f>
        <v>0</v>
      </c>
      <c r="AA57" s="6">
        <f>SUM(AA35:AA44)-AA34</f>
        <v>0</v>
      </c>
      <c r="AC57" s="6">
        <f>SUM(AC35:AC44)-AC34</f>
        <v>0</v>
      </c>
      <c r="AD57" s="6">
        <f>SUM(AD35:AD44)-AD34</f>
        <v>0</v>
      </c>
      <c r="AF57" s="6">
        <f>SUM(AF35:AF44)-AF34</f>
        <v>0</v>
      </c>
      <c r="AG57" s="6">
        <f>SUM(AG35:AG44)-AG34</f>
        <v>0</v>
      </c>
      <c r="AI57" s="6">
        <f>SUM(AI35:AI44)-AI34</f>
        <v>0</v>
      </c>
      <c r="AJ57" s="6">
        <f>SUM(AJ35:AJ44)-AJ34</f>
        <v>0</v>
      </c>
      <c r="AL57" s="6">
        <f>SUM(AL35:AL44)-AL34</f>
        <v>0</v>
      </c>
      <c r="AM57" s="6">
        <f>SUM(AM35:AM44)-AM34</f>
        <v>0</v>
      </c>
      <c r="AO57" s="6">
        <f>SUM(AO35:AO44)-AO34</f>
        <v>0</v>
      </c>
      <c r="AP57" s="6">
        <f>SUM(AP35:AP44)-AP34</f>
        <v>0</v>
      </c>
      <c r="AR57" s="6">
        <f>SUM(AR35:AR44)-AR34</f>
        <v>0</v>
      </c>
      <c r="AS57" s="6">
        <f>SUM(AS35:AS44)-AS34</f>
        <v>0</v>
      </c>
      <c r="AU57" s="6">
        <f>SUM(AU35:AU44)-AU34</f>
        <v>0</v>
      </c>
      <c r="AV57" s="6">
        <f>SUM(AV35:AV44)-AV34</f>
        <v>0</v>
      </c>
      <c r="AX57" s="6">
        <f>SUM(AX35:AX44)-AX34</f>
        <v>0</v>
      </c>
      <c r="AY57" s="6">
        <f>SUM(AY35:AY44)-AY34</f>
        <v>0</v>
      </c>
      <c r="BA57" s="6">
        <f>SUM(BA35:BA44)-BA34</f>
        <v>0</v>
      </c>
      <c r="BB57" s="6">
        <f>SUM(BB35:BB44)-BB34</f>
        <v>0</v>
      </c>
      <c r="BD57" s="6">
        <f>SUM(BD35:BD44)-BD34</f>
        <v>0</v>
      </c>
      <c r="BE57" s="6">
        <f>SUM(BE35:BE44)-BE34</f>
        <v>0</v>
      </c>
      <c r="BG57" s="6"/>
      <c r="BH57" s="6"/>
    </row>
    <row r="58" spans="1:61" x14ac:dyDescent="0.4">
      <c r="B58" s="6"/>
      <c r="C58" s="6"/>
      <c r="E58" s="6"/>
      <c r="F58" s="6"/>
      <c r="H58" s="6"/>
      <c r="I58" s="6"/>
      <c r="K58" s="6"/>
      <c r="L58" s="6"/>
      <c r="N58" s="6"/>
      <c r="O58" s="6"/>
      <c r="Q58" s="6"/>
      <c r="R58" s="6"/>
      <c r="T58" s="6"/>
      <c r="U58" s="6"/>
    </row>
    <row r="59" spans="1:61" x14ac:dyDescent="0.4">
      <c r="B59" s="6"/>
      <c r="C59" s="6"/>
      <c r="E59" s="6"/>
      <c r="F59" s="6"/>
      <c r="H59" s="6"/>
      <c r="I59" s="6"/>
      <c r="K59" s="6"/>
      <c r="L59" s="6"/>
      <c r="N59" s="6"/>
      <c r="O59" s="6"/>
      <c r="Q59" s="6"/>
      <c r="R59" s="6"/>
      <c r="T59" s="6"/>
      <c r="U59" s="6"/>
      <c r="W59" s="6"/>
      <c r="X59" s="6"/>
      <c r="Z59" s="6"/>
      <c r="AA59" s="6"/>
    </row>
    <row r="60" spans="1:61" hidden="1" x14ac:dyDescent="0.4">
      <c r="A60" s="9"/>
      <c r="B60" s="6">
        <v>4</v>
      </c>
      <c r="C60" s="6">
        <v>7</v>
      </c>
      <c r="D60" s="126">
        <v>10</v>
      </c>
      <c r="E60" s="6">
        <v>13</v>
      </c>
      <c r="F60" s="6">
        <v>16</v>
      </c>
      <c r="G60" s="126">
        <v>19</v>
      </c>
      <c r="H60" s="6">
        <v>22</v>
      </c>
      <c r="I60" s="6">
        <v>25</v>
      </c>
      <c r="J60" s="126">
        <v>28</v>
      </c>
      <c r="K60" s="6">
        <v>31</v>
      </c>
      <c r="L60" s="6">
        <v>34</v>
      </c>
      <c r="M60" s="126">
        <v>37</v>
      </c>
      <c r="N60" s="6">
        <v>40</v>
      </c>
      <c r="O60" s="6">
        <v>43</v>
      </c>
      <c r="P60" s="126">
        <v>46</v>
      </c>
      <c r="Q60" s="6">
        <v>49</v>
      </c>
      <c r="R60" s="6">
        <v>52</v>
      </c>
      <c r="S60" s="126">
        <v>55</v>
      </c>
      <c r="T60" s="6">
        <v>58</v>
      </c>
      <c r="U60" s="6">
        <v>61</v>
      </c>
      <c r="V60" s="5"/>
      <c r="W60" s="62"/>
      <c r="X60" s="6"/>
      <c r="Y60" s="5"/>
      <c r="Z60" s="62"/>
      <c r="AA60" s="6"/>
      <c r="AB60" s="5"/>
      <c r="AC60" s="6"/>
      <c r="AD60" s="6"/>
      <c r="AE60" s="5"/>
    </row>
    <row r="62" spans="1:61" ht="13.5" x14ac:dyDescent="0.4">
      <c r="A62" s="3" t="s">
        <v>295</v>
      </c>
      <c r="B62" s="39">
        <v>2007</v>
      </c>
      <c r="C62" s="39">
        <v>2008</v>
      </c>
      <c r="D62" s="39" t="s">
        <v>262</v>
      </c>
      <c r="E62" s="39">
        <v>2009</v>
      </c>
      <c r="F62" s="39" t="s">
        <v>263</v>
      </c>
      <c r="G62" s="39">
        <v>2010</v>
      </c>
      <c r="H62" s="39" t="s">
        <v>264</v>
      </c>
      <c r="I62" s="39">
        <v>2011</v>
      </c>
      <c r="J62" s="39" t="s">
        <v>265</v>
      </c>
      <c r="K62" s="39">
        <v>2012</v>
      </c>
      <c r="L62" s="39" t="s">
        <v>247</v>
      </c>
      <c r="M62" s="39">
        <v>2013</v>
      </c>
      <c r="N62" s="39" t="s">
        <v>248</v>
      </c>
      <c r="O62" s="39">
        <v>2014</v>
      </c>
      <c r="P62" s="39" t="s">
        <v>266</v>
      </c>
      <c r="Q62" s="39">
        <v>2015</v>
      </c>
      <c r="R62" s="39" t="s">
        <v>267</v>
      </c>
      <c r="S62" s="39">
        <v>2016</v>
      </c>
      <c r="T62" s="40" t="s">
        <v>249</v>
      </c>
    </row>
    <row r="63" spans="1:61" hidden="1" x14ac:dyDescent="0.4">
      <c r="A63" s="19"/>
      <c r="B63" s="11">
        <v>43100</v>
      </c>
      <c r="C63" s="11">
        <v>39813</v>
      </c>
      <c r="D63" s="11">
        <v>39994</v>
      </c>
      <c r="E63" s="11">
        <v>40178</v>
      </c>
      <c r="F63" s="11">
        <v>40359</v>
      </c>
      <c r="G63" s="11">
        <v>40543</v>
      </c>
      <c r="H63" s="11">
        <v>40724</v>
      </c>
      <c r="I63" s="11">
        <v>40908</v>
      </c>
      <c r="J63" s="11">
        <v>41090</v>
      </c>
      <c r="K63" s="11">
        <v>41274</v>
      </c>
      <c r="L63" s="11">
        <v>41455</v>
      </c>
      <c r="M63" s="11">
        <v>41639</v>
      </c>
      <c r="N63" s="11">
        <v>41820</v>
      </c>
      <c r="O63" s="11">
        <v>42004</v>
      </c>
      <c r="P63" s="11">
        <v>42185</v>
      </c>
      <c r="Q63" s="11">
        <v>42369</v>
      </c>
      <c r="R63" s="11">
        <v>42551</v>
      </c>
      <c r="S63" s="11">
        <v>42735</v>
      </c>
      <c r="T63" s="11">
        <v>42916</v>
      </c>
    </row>
    <row r="64" spans="1:61" ht="13.5" x14ac:dyDescent="0.4">
      <c r="A64" s="19" t="s">
        <v>296</v>
      </c>
      <c r="B64" s="18">
        <v>3.5000000000000003E-2</v>
      </c>
      <c r="C64" s="18">
        <f>[1]!s_stmnote_bank_9501($B$1,C63)/100</f>
        <v>4.5999999999999999E-2</v>
      </c>
      <c r="D64" s="18">
        <f>[1]!s_stmnote_bank_9501($B$1,D63)/100</f>
        <v>1.3000000000000001E-2</v>
      </c>
      <c r="E64" s="18">
        <f>[1]!s_stmnote_bank_9501($B$1,E63)/100</f>
        <v>3.5000000000000003E-2</v>
      </c>
      <c r="F64" s="18">
        <f>[1]!s_stmnote_bank_9501($B$1,F63)/100</f>
        <v>0.02</v>
      </c>
      <c r="G64" s="18">
        <f>[1]!s_stmnote_bank_9501($B$1,G63)/100</f>
        <v>2.6000000000000002E-2</v>
      </c>
      <c r="H64" s="18">
        <f>[1]!s_stmnote_bank_9501($B$1,H63)/100</f>
        <v>0.01</v>
      </c>
      <c r="I64" s="18">
        <f>[1]!s_stmnote_bank_9501($B$1,I63)/100</f>
        <v>0.02</v>
      </c>
      <c r="J64" s="18">
        <f>[1]!s_stmnote_bank_9501($B$1,J63)/100</f>
        <v>1.3999999999999999E-2</v>
      </c>
      <c r="K64" s="18">
        <f>[1]!s_stmnote_bank_9501($B$1,K63)/100</f>
        <v>1.9E-2</v>
      </c>
      <c r="L64" s="18">
        <f>[1]!s_stmnote_bank_9501($B$1,L63)/100</f>
        <v>1.1000000000000001E-2</v>
      </c>
      <c r="M64" s="18">
        <f>[1]!s_stmnote_bank_9501($B$1,M63)/100</f>
        <v>1.7000000000000001E-2</v>
      </c>
      <c r="N64" s="18">
        <f>[1]!s_stmnote_bank_9501($B$1,N63)/100</f>
        <v>1.3999999999999999E-2</v>
      </c>
      <c r="O64" s="18">
        <f>[1]!s_stmnote_bank_9501($B$1,O63)/100</f>
        <v>2.7000000000000003E-2</v>
      </c>
      <c r="P64" s="18">
        <f>[1]!s_stmnote_bank_9501($B$1,P63)/100</f>
        <v>2.4E-2</v>
      </c>
      <c r="Q64" s="18">
        <f>[1]!s_stmnote_bank_9501($B$1,Q63)/100</f>
        <v>4.4000000000000004E-2</v>
      </c>
      <c r="R64" s="18">
        <f>[1]!s_stmnote_bank_9501($B$1,R63)/100</f>
        <v>2.4E-2</v>
      </c>
      <c r="S64" s="18">
        <f>[1]!s_stmnote_bank_9501($B$1,S63)/100</f>
        <v>3.4000000000000002E-2</v>
      </c>
      <c r="T64" s="44">
        <v>1.2E-2</v>
      </c>
    </row>
    <row r="65" spans="1:20" ht="13.5" x14ac:dyDescent="0.4">
      <c r="A65" s="19" t="s">
        <v>297</v>
      </c>
      <c r="B65" s="18">
        <v>0.104</v>
      </c>
      <c r="C65" s="18">
        <f>[1]!s_stmnote_bank_9502($B$1,C63)/100</f>
        <v>9.3000000000000013E-2</v>
      </c>
      <c r="D65" s="18">
        <f>[1]!s_stmnote_bank_9502($B$1,D63)/100</f>
        <v>6.7000000000000004E-2</v>
      </c>
      <c r="E65" s="18">
        <f>[1]!s_stmnote_bank_9502($B$1,E63)/100</f>
        <v>9.9000000000000005E-2</v>
      </c>
      <c r="F65" s="18">
        <f>[1]!s_stmnote_bank_9502($B$1,F63)/100</f>
        <v>2.6000000000000002E-2</v>
      </c>
      <c r="G65" s="18">
        <f>[1]!s_stmnote_bank_9502($B$1,G63)/100</f>
        <v>4.8000000000000001E-2</v>
      </c>
      <c r="H65" s="18">
        <f>[1]!s_stmnote_bank_9502($B$1,H63)/100</f>
        <v>3.7999999999999999E-2</v>
      </c>
      <c r="I65" s="18">
        <f>[1]!s_stmnote_bank_9502($B$1,I63)/100</f>
        <v>7.2999999999999995E-2</v>
      </c>
      <c r="J65" s="18">
        <f>[1]!s_stmnote_bank_9502($B$1,J63)/100</f>
        <v>3.9E-2</v>
      </c>
      <c r="K65" s="18">
        <f>[1]!s_stmnote_bank_9502($B$1,K63)/100</f>
        <v>4.0999999999999995E-2</v>
      </c>
      <c r="L65" s="18">
        <f>[1]!s_stmnote_bank_9502($B$1,L63)/100</f>
        <v>7.5999999999999998E-2</v>
      </c>
      <c r="M65" s="18">
        <f>[1]!s_stmnote_bank_9502($B$1,M63)/100</f>
        <v>9.6999999999999989E-2</v>
      </c>
      <c r="N65" s="18">
        <f>[1]!s_stmnote_bank_9502($B$1,N63)/100</f>
        <v>0.125</v>
      </c>
      <c r="O65" s="18">
        <f>[1]!s_stmnote_bank_9502($B$1,O63)/100</f>
        <v>0.17199999999999999</v>
      </c>
      <c r="P65" s="18">
        <f>[1]!s_stmnote_bank_9502($B$1,P63)/100</f>
        <v>0.21299999999999999</v>
      </c>
      <c r="Q65" s="18">
        <f>[1]!s_stmnote_bank_9502($B$1,Q63)/100</f>
        <v>0.29600000000000004</v>
      </c>
      <c r="R65" s="18">
        <f>[1]!s_stmnote_bank_9502($B$1,R63)/100</f>
        <v>0.14499999999999999</v>
      </c>
      <c r="S65" s="18">
        <f>[1]!s_stmnote_bank_9502($B$1,S63)/100</f>
        <v>0.23499999999999999</v>
      </c>
      <c r="T65" s="44">
        <v>0.123</v>
      </c>
    </row>
    <row r="66" spans="1:20" ht="13.5" x14ac:dyDescent="0.4">
      <c r="A66" s="19" t="s">
        <v>298</v>
      </c>
      <c r="B66" s="18">
        <v>0.41299999999999998</v>
      </c>
      <c r="C66" s="18">
        <f>[1]!s_stmnote_bank_9503($B$1,C63)/100</f>
        <v>0.39399999999999996</v>
      </c>
      <c r="D66" s="18">
        <f>[1]!s_stmnote_bank_9503($B$1,D63)/100</f>
        <v>8.8000000000000009E-2</v>
      </c>
      <c r="E66" s="18">
        <f>[1]!s_stmnote_bank_9503($B$1,E63)/100</f>
        <v>0.313</v>
      </c>
      <c r="F66" s="18">
        <f>[1]!s_stmnote_bank_9503($B$1,F63)/100</f>
        <v>0.14199999999999999</v>
      </c>
      <c r="G66" s="18">
        <f>[1]!s_stmnote_bank_9503($B$1,G63)/100</f>
        <v>0.434</v>
      </c>
      <c r="H66" s="18">
        <f>[1]!s_stmnote_bank_9503($B$1,H63)/100</f>
        <v>0.23300000000000001</v>
      </c>
      <c r="I66" s="18">
        <f>[1]!s_stmnote_bank_9503($B$1,I63)/100</f>
        <v>0.32799999999999996</v>
      </c>
      <c r="J66" s="18">
        <f>[1]!s_stmnote_bank_9503($B$1,J63)/100</f>
        <v>0.16300000000000001</v>
      </c>
      <c r="K66" s="18">
        <f>[1]!s_stmnote_bank_9503($B$1,K63)/100</f>
        <v>0.28100000000000003</v>
      </c>
      <c r="L66" s="18">
        <f>[1]!s_stmnote_bank_9503($B$1,L63)/100</f>
        <v>0.23600000000000002</v>
      </c>
      <c r="M66" s="18">
        <f>[1]!s_stmnote_bank_9503($B$1,M63)/100</f>
        <v>0.439</v>
      </c>
      <c r="N66" s="18">
        <f>[1]!s_stmnote_bank_9503($B$1,N63)/100</f>
        <v>0.26100000000000001</v>
      </c>
      <c r="O66" s="18">
        <f>[1]!s_stmnote_bank_9503($B$1,O63)/100</f>
        <v>0.374</v>
      </c>
      <c r="P66" s="18">
        <f>[1]!s_stmnote_bank_9503($B$1,P63)/100</f>
        <v>0.245</v>
      </c>
      <c r="Q66" s="18">
        <f>[1]!s_stmnote_bank_9503($B$1,Q63)/100</f>
        <v>0.38900000000000001</v>
      </c>
      <c r="R66" s="18">
        <f>[1]!s_stmnote_bank_9503($B$1,R63)/100</f>
        <v>0.34200000000000003</v>
      </c>
      <c r="S66" s="18">
        <f>[1]!s_stmnote_bank_9503($B$1,S63)/100</f>
        <v>0.36799999999999999</v>
      </c>
      <c r="T66" s="44">
        <v>0.29599999999999999</v>
      </c>
    </row>
    <row r="67" spans="1:20" ht="13.5" x14ac:dyDescent="0.4">
      <c r="A67" s="20" t="s">
        <v>299</v>
      </c>
      <c r="B67" s="50">
        <v>0.10199999999999999</v>
      </c>
      <c r="C67" s="50">
        <f>[1]!s_stmnote_bank_9504($B$1,C63)/100</f>
        <v>0.10199999999999999</v>
      </c>
      <c r="D67" s="50">
        <f>[1]!s_stmnote_bank_9504($B$1,D63)/100</f>
        <v>5.5999999999999994E-2</v>
      </c>
      <c r="E67" s="50">
        <f>[1]!s_stmnote_bank_9504($B$1,E63)/100</f>
        <v>0.18100000000000002</v>
      </c>
      <c r="F67" s="50">
        <f>[1]!s_stmnote_bank_9504($B$1,F63)/100</f>
        <v>4.4999999999999998E-2</v>
      </c>
      <c r="G67" s="50">
        <f>[1]!s_stmnote_bank_9504($B$1,G63)/100</f>
        <v>0.109</v>
      </c>
      <c r="H67" s="50">
        <f>[1]!s_stmnote_bank_9504($B$1,H63)/100</f>
        <v>2.4E-2</v>
      </c>
      <c r="I67" s="50">
        <f>[1]!s_stmnote_bank_9504($B$1,I63)/100</f>
        <v>4.9000000000000002E-2</v>
      </c>
      <c r="J67" s="50">
        <f>[1]!s_stmnote_bank_9504($B$1,J63)/100</f>
        <v>2.7999999999999997E-2</v>
      </c>
      <c r="K67" s="50">
        <f>[1]!s_stmnote_bank_9504($B$1,K63)/100</f>
        <v>4.4000000000000004E-2</v>
      </c>
      <c r="L67" s="50">
        <f>[1]!s_stmnote_bank_9504($B$1,L63)/100</f>
        <v>1.6E-2</v>
      </c>
      <c r="M67" s="50">
        <f>[1]!s_stmnote_bank_9504($B$1,M63)/100</f>
        <v>9.5000000000000001E-2</v>
      </c>
      <c r="N67" s="50">
        <f>[1]!s_stmnote_bank_9504($B$1,N63)/100</f>
        <v>2.7999999999999997E-2</v>
      </c>
      <c r="O67" s="50">
        <f>[1]!s_stmnote_bank_9504($B$1,O63)/100</f>
        <v>5.2000000000000005E-2</v>
      </c>
      <c r="P67" s="50">
        <f>[1]!s_stmnote_bank_9504($B$1,P63)/100</f>
        <v>7.2000000000000008E-2</v>
      </c>
      <c r="Q67" s="50">
        <f>[1]!s_stmnote_bank_9504($B$1,Q63)/100</f>
        <v>0.105</v>
      </c>
      <c r="R67" s="50">
        <f>[1]!s_stmnote_bank_9504($B$1,R63)/100</f>
        <v>0.1</v>
      </c>
      <c r="S67" s="50">
        <f>[1]!s_stmnote_bank_9504($B$1,S63)/100</f>
        <v>7.400000000000001E-2</v>
      </c>
      <c r="T67" s="51">
        <v>2.1000000000000001E-2</v>
      </c>
    </row>
    <row r="68" spans="1:20" x14ac:dyDescent="0.4">
      <c r="C68" s="4"/>
      <c r="E68" s="2"/>
    </row>
    <row r="69" spans="1:20" x14ac:dyDescent="0.4">
      <c r="A69" s="2" t="s">
        <v>300</v>
      </c>
    </row>
    <row r="71" spans="1:20" ht="13.5" x14ac:dyDescent="0.4">
      <c r="A71" s="2" t="s">
        <v>301</v>
      </c>
    </row>
    <row r="72" spans="1:20" x14ac:dyDescent="0.4">
      <c r="A72" s="85" t="s">
        <v>302</v>
      </c>
    </row>
    <row r="73" spans="1:20" x14ac:dyDescent="0.4">
      <c r="A73" s="41" t="s">
        <v>2</v>
      </c>
    </row>
    <row r="74" spans="1:20" ht="13.5" x14ac:dyDescent="0.4">
      <c r="B74" s="9" t="str">
        <f>A73&amp;N32&amp;"（百万元）"</f>
        <v>批发和零售业贷款余额（百万元）</v>
      </c>
      <c r="C74" s="2" t="s">
        <v>293</v>
      </c>
      <c r="D74" s="2" t="s">
        <v>230</v>
      </c>
    </row>
    <row r="75" spans="1:20" x14ac:dyDescent="0.4">
      <c r="A75" s="34">
        <v>2007</v>
      </c>
      <c r="B75" s="2">
        <f>VLOOKUP($A$73,$A$33:$BI$55,B95,FALSE)</f>
        <v>186988</v>
      </c>
      <c r="C75" s="2">
        <f t="shared" ref="C75:D75" si="22">VLOOKUP($A$73,$A$33:$BI$55,C95,FALSE)</f>
        <v>15949</v>
      </c>
      <c r="D75" s="5">
        <f t="shared" si="22"/>
        <v>8.5294243480865076E-2</v>
      </c>
    </row>
    <row r="76" spans="1:20" x14ac:dyDescent="0.4">
      <c r="A76" s="34" t="s">
        <v>274</v>
      </c>
      <c r="B76" s="2">
        <f t="shared" ref="B76:D91" si="23">VLOOKUP($A$73,$A$33:$BI$55,B96,FALSE)</f>
        <v>207465</v>
      </c>
      <c r="C76" s="2">
        <f t="shared" si="23"/>
        <v>14531</v>
      </c>
      <c r="D76" s="5">
        <f t="shared" si="23"/>
        <v>7.0040729761646547E-2</v>
      </c>
    </row>
    <row r="77" spans="1:20" x14ac:dyDescent="0.4">
      <c r="A77" s="34">
        <v>2008</v>
      </c>
      <c r="B77" s="2">
        <f t="shared" si="23"/>
        <v>188831</v>
      </c>
      <c r="C77" s="2">
        <f t="shared" si="23"/>
        <v>13720</v>
      </c>
      <c r="D77" s="5">
        <f t="shared" si="23"/>
        <v>7.2657561523266842E-2</v>
      </c>
    </row>
    <row r="78" spans="1:20" x14ac:dyDescent="0.4">
      <c r="A78" s="34" t="s">
        <v>303</v>
      </c>
      <c r="B78" s="2">
        <f t="shared" si="23"/>
        <v>219670</v>
      </c>
      <c r="C78" s="2">
        <f t="shared" si="23"/>
        <v>13578</v>
      </c>
      <c r="D78" s="5">
        <f t="shared" si="23"/>
        <v>6.1810898165429964E-2</v>
      </c>
    </row>
    <row r="79" spans="1:20" x14ac:dyDescent="0.4">
      <c r="A79" s="34">
        <v>2009</v>
      </c>
      <c r="B79" s="2">
        <f t="shared" si="23"/>
        <v>261261</v>
      </c>
      <c r="C79" s="2">
        <f t="shared" si="23"/>
        <v>12135</v>
      </c>
      <c r="D79" s="5">
        <f t="shared" si="23"/>
        <v>4.6447805068494726E-2</v>
      </c>
    </row>
    <row r="80" spans="1:20" x14ac:dyDescent="0.4">
      <c r="A80" s="34" t="s">
        <v>275</v>
      </c>
      <c r="B80" s="2">
        <f t="shared" si="23"/>
        <v>323511</v>
      </c>
      <c r="C80" s="2">
        <f t="shared" si="23"/>
        <v>11265</v>
      </c>
      <c r="D80" s="5">
        <f t="shared" si="23"/>
        <v>3.4821072544673905E-2</v>
      </c>
    </row>
    <row r="81" spans="1:55" x14ac:dyDescent="0.4">
      <c r="A81" s="34">
        <v>2010</v>
      </c>
      <c r="B81" s="2">
        <f t="shared" si="23"/>
        <v>388023</v>
      </c>
      <c r="C81" s="2">
        <f t="shared" si="23"/>
        <v>10117</v>
      </c>
      <c r="D81" s="5">
        <f t="shared" si="23"/>
        <v>2.6073196691948672E-2</v>
      </c>
    </row>
    <row r="82" spans="1:55" x14ac:dyDescent="0.4">
      <c r="A82" s="34" t="s">
        <v>276</v>
      </c>
      <c r="B82" s="2">
        <f t="shared" si="23"/>
        <v>478076</v>
      </c>
      <c r="C82" s="2">
        <f t="shared" si="23"/>
        <v>9011</v>
      </c>
      <c r="D82" s="5">
        <f t="shared" si="23"/>
        <v>1.8848467607660707E-2</v>
      </c>
    </row>
    <row r="83" spans="1:55" x14ac:dyDescent="0.4">
      <c r="A83" s="34">
        <v>2011</v>
      </c>
      <c r="B83" s="2">
        <f t="shared" si="23"/>
        <v>535270</v>
      </c>
      <c r="C83" s="2">
        <f t="shared" si="23"/>
        <v>8212</v>
      </c>
      <c r="D83" s="5">
        <f t="shared" si="23"/>
        <v>1.5341790124610009E-2</v>
      </c>
    </row>
    <row r="84" spans="1:55" x14ac:dyDescent="0.4">
      <c r="A84" s="34" t="s">
        <v>277</v>
      </c>
      <c r="B84" s="2">
        <f t="shared" si="23"/>
        <v>629555</v>
      </c>
      <c r="C84" s="2">
        <f t="shared" si="23"/>
        <v>11067</v>
      </c>
      <c r="D84" s="5">
        <f t="shared" si="23"/>
        <v>1.7579083638443026E-2</v>
      </c>
    </row>
    <row r="85" spans="1:55" x14ac:dyDescent="0.4">
      <c r="A85" s="34">
        <v>2012</v>
      </c>
      <c r="B85" s="2">
        <f t="shared" si="23"/>
        <v>705800</v>
      </c>
      <c r="C85" s="2">
        <f t="shared" si="23"/>
        <v>14186</v>
      </c>
      <c r="D85" s="5">
        <f t="shared" si="23"/>
        <v>2.0099178237461036E-2</v>
      </c>
    </row>
    <row r="86" spans="1:55" x14ac:dyDescent="0.4">
      <c r="A86" s="34" t="s">
        <v>247</v>
      </c>
      <c r="B86" s="2">
        <f t="shared" si="23"/>
        <v>764019</v>
      </c>
      <c r="C86" s="2">
        <f t="shared" si="23"/>
        <v>19345</v>
      </c>
      <c r="D86" s="5">
        <f t="shared" si="23"/>
        <v>2.5320050941141516E-2</v>
      </c>
    </row>
    <row r="87" spans="1:55" x14ac:dyDescent="0.4">
      <c r="A87" s="34">
        <v>2013</v>
      </c>
      <c r="B87" s="2">
        <f t="shared" si="23"/>
        <v>786202</v>
      </c>
      <c r="C87" s="2">
        <f t="shared" si="23"/>
        <v>26739</v>
      </c>
      <c r="D87" s="5">
        <f t="shared" si="23"/>
        <v>3.4010343397752739E-2</v>
      </c>
    </row>
    <row r="88" spans="1:55" x14ac:dyDescent="0.4">
      <c r="A88" s="34" t="s">
        <v>248</v>
      </c>
      <c r="B88" s="2">
        <f t="shared" si="23"/>
        <v>853862</v>
      </c>
      <c r="C88" s="2">
        <f t="shared" si="23"/>
        <v>30924</v>
      </c>
      <c r="D88" s="5">
        <f t="shared" si="23"/>
        <v>3.6216625168938303E-2</v>
      </c>
    </row>
    <row r="89" spans="1:55" x14ac:dyDescent="0.4">
      <c r="A89" s="34">
        <v>2014</v>
      </c>
      <c r="B89" s="2">
        <f t="shared" si="23"/>
        <v>772536</v>
      </c>
      <c r="C89" s="2">
        <f t="shared" si="23"/>
        <v>35612</v>
      </c>
      <c r="D89" s="5">
        <f t="shared" si="23"/>
        <v>4.6097528141083394E-2</v>
      </c>
    </row>
    <row r="90" spans="1:55" x14ac:dyDescent="0.4">
      <c r="A90" s="34" t="s">
        <v>266</v>
      </c>
      <c r="B90" s="2">
        <f t="shared" si="23"/>
        <v>776986</v>
      </c>
      <c r="C90" s="2">
        <f t="shared" si="23"/>
        <v>47357</v>
      </c>
      <c r="D90" s="5">
        <f t="shared" si="23"/>
        <v>6.0949618139837784E-2</v>
      </c>
    </row>
    <row r="91" spans="1:55" x14ac:dyDescent="0.4">
      <c r="A91" s="34">
        <v>2015</v>
      </c>
      <c r="B91" s="2">
        <f t="shared" si="23"/>
        <v>734994</v>
      </c>
      <c r="C91" s="2">
        <f t="shared" si="23"/>
        <v>48522</v>
      </c>
      <c r="D91" s="5">
        <f t="shared" si="23"/>
        <v>6.6016865443799547E-2</v>
      </c>
    </row>
    <row r="92" spans="1:55" x14ac:dyDescent="0.4">
      <c r="A92" s="34" t="s">
        <v>267</v>
      </c>
      <c r="B92" s="2">
        <f t="shared" ref="B92:D94" si="24">VLOOKUP($A$73,$A$33:$BI$55,B112,FALSE)</f>
        <v>680219</v>
      </c>
      <c r="C92" s="2">
        <f t="shared" si="24"/>
        <v>54531</v>
      </c>
      <c r="D92" s="5">
        <f t="shared" si="24"/>
        <v>8.0166828624310696E-2</v>
      </c>
    </row>
    <row r="93" spans="1:55" s="4" customFormat="1" x14ac:dyDescent="0.4">
      <c r="A93" s="34">
        <v>2016</v>
      </c>
      <c r="B93" s="2">
        <f t="shared" si="24"/>
        <v>625488</v>
      </c>
      <c r="C93" s="2">
        <f t="shared" si="24"/>
        <v>58029</v>
      </c>
      <c r="D93" s="5">
        <f t="shared" si="24"/>
        <v>9.2773962090399814E-2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s="4" customFormat="1" x14ac:dyDescent="0.4">
      <c r="A94" s="34" t="s">
        <v>249</v>
      </c>
      <c r="B94" s="2">
        <f t="shared" si="24"/>
        <v>629756</v>
      </c>
      <c r="C94" s="2">
        <f t="shared" si="24"/>
        <v>56958</v>
      </c>
      <c r="D94" s="5">
        <f t="shared" si="24"/>
        <v>9.0444553128513266E-2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4" customFormat="1" hidden="1" x14ac:dyDescent="0.4">
      <c r="A95" s="2"/>
      <c r="B95" s="141">
        <v>2</v>
      </c>
      <c r="C95" s="142">
        <v>3</v>
      </c>
      <c r="D95" s="142">
        <v>4</v>
      </c>
      <c r="E95" s="1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4" customFormat="1" hidden="1" x14ac:dyDescent="0.4">
      <c r="A96" s="2"/>
      <c r="B96" s="141">
        <v>5</v>
      </c>
      <c r="C96" s="142">
        <v>6</v>
      </c>
      <c r="D96" s="142">
        <v>7</v>
      </c>
      <c r="E96" s="1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4" customFormat="1" hidden="1" x14ac:dyDescent="0.4">
      <c r="A97" s="2"/>
      <c r="B97" s="141">
        <v>8</v>
      </c>
      <c r="C97" s="142">
        <v>9</v>
      </c>
      <c r="D97" s="142">
        <v>10</v>
      </c>
      <c r="E97" s="1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4" customFormat="1" hidden="1" x14ac:dyDescent="0.4">
      <c r="A98" s="2"/>
      <c r="B98" s="141">
        <v>11</v>
      </c>
      <c r="C98" s="142">
        <v>12</v>
      </c>
      <c r="D98" s="142">
        <v>13</v>
      </c>
      <c r="E98" s="1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4" customFormat="1" hidden="1" x14ac:dyDescent="0.4">
      <c r="A99" s="2"/>
      <c r="B99" s="141">
        <v>14</v>
      </c>
      <c r="C99" s="142">
        <v>15</v>
      </c>
      <c r="D99" s="142">
        <v>16</v>
      </c>
      <c r="E99" s="1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s="4" customFormat="1" hidden="1" x14ac:dyDescent="0.4">
      <c r="A100" s="2"/>
      <c r="B100" s="141">
        <v>17</v>
      </c>
      <c r="C100" s="142">
        <v>18</v>
      </c>
      <c r="D100" s="142">
        <v>19</v>
      </c>
      <c r="E100" s="1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s="4" customFormat="1" hidden="1" x14ac:dyDescent="0.4">
      <c r="A101" s="2"/>
      <c r="B101" s="141">
        <v>20</v>
      </c>
      <c r="C101" s="142">
        <v>21</v>
      </c>
      <c r="D101" s="142">
        <v>22</v>
      </c>
      <c r="E101" s="1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4" customFormat="1" hidden="1" x14ac:dyDescent="0.4">
      <c r="A102" s="2"/>
      <c r="B102" s="141">
        <v>23</v>
      </c>
      <c r="C102" s="142">
        <v>24</v>
      </c>
      <c r="D102" s="142">
        <v>25</v>
      </c>
      <c r="E102" s="1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4" customFormat="1" hidden="1" x14ac:dyDescent="0.4">
      <c r="A103" s="2"/>
      <c r="B103" s="141">
        <v>26</v>
      </c>
      <c r="C103" s="142">
        <v>27</v>
      </c>
      <c r="D103" s="142">
        <v>28</v>
      </c>
      <c r="E103" s="1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s="4" customFormat="1" hidden="1" x14ac:dyDescent="0.4">
      <c r="A104" s="2"/>
      <c r="B104" s="141">
        <v>29</v>
      </c>
      <c r="C104" s="142">
        <v>30</v>
      </c>
      <c r="D104" s="142">
        <v>31</v>
      </c>
      <c r="E104" s="1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s="4" customFormat="1" hidden="1" x14ac:dyDescent="0.4">
      <c r="A105" s="2"/>
      <c r="B105" s="141">
        <v>32</v>
      </c>
      <c r="C105" s="142">
        <v>33</v>
      </c>
      <c r="D105" s="142">
        <v>34</v>
      </c>
      <c r="E105" s="1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s="4" customFormat="1" hidden="1" x14ac:dyDescent="0.4">
      <c r="A106" s="2"/>
      <c r="B106" s="141">
        <v>35</v>
      </c>
      <c r="C106" s="142">
        <v>36</v>
      </c>
      <c r="D106" s="142">
        <v>37</v>
      </c>
      <c r="E106" s="1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idden="1" x14ac:dyDescent="0.4">
      <c r="B107" s="141">
        <v>38</v>
      </c>
      <c r="C107" s="142">
        <v>39</v>
      </c>
      <c r="D107" s="142">
        <v>40</v>
      </c>
      <c r="E107" s="147"/>
    </row>
    <row r="108" spans="1:55" s="4" customFormat="1" hidden="1" x14ac:dyDescent="0.4">
      <c r="A108" s="2"/>
      <c r="B108" s="141">
        <v>41</v>
      </c>
      <c r="C108" s="142">
        <v>42</v>
      </c>
      <c r="D108" s="142">
        <v>43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idden="1" x14ac:dyDescent="0.4">
      <c r="B109" s="141">
        <v>44</v>
      </c>
      <c r="C109" s="142">
        <v>45</v>
      </c>
      <c r="D109" s="142">
        <v>46</v>
      </c>
    </row>
    <row r="110" spans="1:55" hidden="1" x14ac:dyDescent="0.4">
      <c r="B110" s="141">
        <v>47</v>
      </c>
      <c r="C110" s="142">
        <v>48</v>
      </c>
      <c r="D110" s="142">
        <v>49</v>
      </c>
    </row>
    <row r="111" spans="1:55" hidden="1" x14ac:dyDescent="0.4">
      <c r="B111" s="141">
        <v>50</v>
      </c>
      <c r="C111" s="142">
        <v>51</v>
      </c>
      <c r="D111" s="142">
        <v>52</v>
      </c>
    </row>
    <row r="112" spans="1:55" hidden="1" x14ac:dyDescent="0.4">
      <c r="B112" s="141">
        <v>53</v>
      </c>
      <c r="C112" s="142">
        <v>54</v>
      </c>
      <c r="D112" s="142">
        <v>55</v>
      </c>
    </row>
    <row r="113" spans="1:21" hidden="1" x14ac:dyDescent="0.4">
      <c r="B113" s="141">
        <v>56</v>
      </c>
      <c r="C113" s="142">
        <v>57</v>
      </c>
      <c r="D113" s="142">
        <v>58</v>
      </c>
    </row>
    <row r="114" spans="1:21" hidden="1" x14ac:dyDescent="0.4">
      <c r="B114" s="141">
        <v>59</v>
      </c>
      <c r="C114" s="142">
        <v>60</v>
      </c>
      <c r="D114" s="142">
        <v>61</v>
      </c>
    </row>
    <row r="115" spans="1:21" x14ac:dyDescent="0.4">
      <c r="B115" s="142"/>
      <c r="C115" s="142"/>
      <c r="D115" s="142"/>
    </row>
    <row r="122" spans="1:21" x14ac:dyDescent="0.4">
      <c r="A122" s="127" t="s">
        <v>389</v>
      </c>
      <c r="B122" s="276">
        <v>39447</v>
      </c>
      <c r="C122" s="271">
        <v>39629</v>
      </c>
      <c r="D122" s="276">
        <v>39813</v>
      </c>
      <c r="E122" s="271">
        <v>39994</v>
      </c>
      <c r="F122" s="276">
        <v>40178</v>
      </c>
      <c r="G122" s="271">
        <v>40359</v>
      </c>
      <c r="H122" s="276">
        <v>40543</v>
      </c>
      <c r="I122" s="271">
        <v>40724</v>
      </c>
      <c r="J122" s="276">
        <v>40908</v>
      </c>
      <c r="K122" s="271">
        <v>41090</v>
      </c>
      <c r="L122" s="276">
        <v>41274</v>
      </c>
      <c r="M122" s="271">
        <v>41455</v>
      </c>
      <c r="N122" s="276">
        <v>41639</v>
      </c>
      <c r="O122" s="271">
        <v>41820</v>
      </c>
      <c r="P122" s="276">
        <v>42004</v>
      </c>
      <c r="Q122" s="271">
        <v>42185</v>
      </c>
      <c r="R122" s="276">
        <v>42369</v>
      </c>
      <c r="S122" s="271">
        <v>42551</v>
      </c>
      <c r="T122" s="276">
        <v>42735</v>
      </c>
      <c r="U122" s="271">
        <v>42916</v>
      </c>
    </row>
    <row r="123" spans="1:21" x14ac:dyDescent="0.4">
      <c r="A123" s="122" t="s">
        <v>0</v>
      </c>
      <c r="B123" s="277">
        <f>VLOOKUP($A123,$A$33:$BI$55,B$60-2,FALSE)</f>
        <v>602103</v>
      </c>
      <c r="C123" s="277">
        <f t="shared" ref="C123:U137" si="25">VLOOKUP($A123,$A$33:$BI$55,C$60-2,FALSE)</f>
        <v>655872</v>
      </c>
      <c r="D123" s="277">
        <f t="shared" si="25"/>
        <v>690809</v>
      </c>
      <c r="E123" s="277">
        <f t="shared" si="25"/>
        <v>781668</v>
      </c>
      <c r="F123" s="277">
        <f t="shared" si="25"/>
        <v>800244</v>
      </c>
      <c r="G123" s="277">
        <f t="shared" si="25"/>
        <v>896999</v>
      </c>
      <c r="H123" s="277">
        <f t="shared" si="25"/>
        <v>990916</v>
      </c>
      <c r="I123" s="277">
        <f t="shared" si="25"/>
        <v>1028453</v>
      </c>
      <c r="J123" s="277">
        <f t="shared" si="25"/>
        <v>1052529</v>
      </c>
      <c r="K123" s="277">
        <f t="shared" si="25"/>
        <v>1087243</v>
      </c>
      <c r="L123" s="277">
        <f t="shared" si="25"/>
        <v>1135626</v>
      </c>
      <c r="M123" s="277">
        <f t="shared" si="25"/>
        <v>1181455</v>
      </c>
      <c r="N123" s="277">
        <f t="shared" si="25"/>
        <v>1219345</v>
      </c>
      <c r="O123" s="277">
        <f t="shared" si="25"/>
        <v>1282812</v>
      </c>
      <c r="P123" s="277">
        <f t="shared" si="25"/>
        <v>1335127</v>
      </c>
      <c r="Q123" s="277">
        <f t="shared" si="25"/>
        <v>1392474</v>
      </c>
      <c r="R123" s="277">
        <f t="shared" si="25"/>
        <v>1429697</v>
      </c>
      <c r="S123" s="277">
        <f t="shared" si="25"/>
        <v>1489240</v>
      </c>
      <c r="T123" s="277">
        <f t="shared" si="25"/>
        <v>1516089</v>
      </c>
      <c r="U123" s="277">
        <f t="shared" si="25"/>
        <v>1643482</v>
      </c>
    </row>
    <row r="124" spans="1:21" x14ac:dyDescent="0.4">
      <c r="A124" s="122" t="s">
        <v>3</v>
      </c>
      <c r="B124" s="277">
        <f t="shared" ref="B124:Q145" si="26">VLOOKUP($A124,$A$33:$BI$55,B$60-2,FALSE)</f>
        <v>738121</v>
      </c>
      <c r="C124" s="277">
        <f t="shared" si="26"/>
        <v>770770</v>
      </c>
      <c r="D124" s="277">
        <f t="shared" si="26"/>
        <v>758764</v>
      </c>
      <c r="E124" s="277">
        <f t="shared" si="26"/>
        <v>801295</v>
      </c>
      <c r="F124" s="277">
        <f t="shared" si="26"/>
        <v>793233</v>
      </c>
      <c r="G124" s="277">
        <f t="shared" si="26"/>
        <v>848494</v>
      </c>
      <c r="H124" s="277">
        <f t="shared" si="26"/>
        <v>940641</v>
      </c>
      <c r="I124" s="277">
        <f t="shared" si="26"/>
        <v>996807</v>
      </c>
      <c r="J124" s="277">
        <f t="shared" si="26"/>
        <v>1121413</v>
      </c>
      <c r="K124" s="277">
        <f t="shared" si="26"/>
        <v>1264341</v>
      </c>
      <c r="L124" s="277">
        <f t="shared" si="26"/>
        <v>1392266</v>
      </c>
      <c r="M124" s="277">
        <f t="shared" si="26"/>
        <v>1444298</v>
      </c>
      <c r="N124" s="277">
        <f t="shared" si="26"/>
        <v>1488594</v>
      </c>
      <c r="O124" s="277">
        <f t="shared" si="26"/>
        <v>1571814</v>
      </c>
      <c r="P124" s="277">
        <f t="shared" si="26"/>
        <v>1532947</v>
      </c>
      <c r="Q124" s="277">
        <f t="shared" si="26"/>
        <v>1610032</v>
      </c>
      <c r="R124" s="277">
        <f t="shared" si="25"/>
        <v>1496241</v>
      </c>
      <c r="S124" s="277">
        <f t="shared" si="25"/>
        <v>1481602</v>
      </c>
      <c r="T124" s="277">
        <f t="shared" si="25"/>
        <v>1414408</v>
      </c>
      <c r="U124" s="277">
        <f t="shared" si="25"/>
        <v>1470551</v>
      </c>
    </row>
    <row r="125" spans="1:21" x14ac:dyDescent="0.4">
      <c r="A125" s="122" t="s">
        <v>279</v>
      </c>
      <c r="B125" s="277">
        <f t="shared" si="26"/>
        <v>121243</v>
      </c>
      <c r="C125" s="277">
        <f t="shared" si="25"/>
        <v>128035</v>
      </c>
      <c r="D125" s="277">
        <f t="shared" si="25"/>
        <v>124981</v>
      </c>
      <c r="E125" s="277">
        <f t="shared" si="25"/>
        <v>133003</v>
      </c>
      <c r="F125" s="277">
        <f t="shared" si="25"/>
        <v>133243</v>
      </c>
      <c r="G125" s="277">
        <f t="shared" si="25"/>
        <v>136539</v>
      </c>
      <c r="H125" s="277">
        <f t="shared" si="25"/>
        <v>141007</v>
      </c>
      <c r="I125" s="277">
        <f t="shared" si="25"/>
        <v>151493</v>
      </c>
      <c r="J125" s="277">
        <f t="shared" si="25"/>
        <v>174423</v>
      </c>
      <c r="K125" s="277">
        <f t="shared" si="25"/>
        <v>194714</v>
      </c>
      <c r="L125" s="277">
        <f t="shared" si="25"/>
        <v>214625</v>
      </c>
      <c r="M125" s="277">
        <f t="shared" si="25"/>
        <v>221753</v>
      </c>
      <c r="N125" s="277">
        <f t="shared" si="25"/>
        <v>237524</v>
      </c>
      <c r="O125" s="277">
        <f t="shared" si="25"/>
        <v>258610</v>
      </c>
      <c r="P125" s="277">
        <f t="shared" si="25"/>
        <v>256186</v>
      </c>
      <c r="Q125" s="277">
        <f t="shared" si="25"/>
        <v>268330</v>
      </c>
      <c r="R125" s="277">
        <f t="shared" si="25"/>
        <v>254497</v>
      </c>
      <c r="S125" s="277">
        <f t="shared" si="25"/>
        <v>263737</v>
      </c>
      <c r="T125" s="277">
        <f t="shared" si="25"/>
        <v>241712</v>
      </c>
      <c r="U125" s="277">
        <f t="shared" si="25"/>
        <v>0</v>
      </c>
    </row>
    <row r="126" spans="1:21" x14ac:dyDescent="0.4">
      <c r="A126" s="122" t="s">
        <v>280</v>
      </c>
      <c r="B126" s="277">
        <f t="shared" si="26"/>
        <v>95709</v>
      </c>
      <c r="C126" s="277">
        <f t="shared" si="25"/>
        <v>104566</v>
      </c>
      <c r="D126" s="277">
        <f t="shared" si="25"/>
        <v>102747</v>
      </c>
      <c r="E126" s="277">
        <f t="shared" si="25"/>
        <v>105235</v>
      </c>
      <c r="F126" s="277">
        <f t="shared" si="25"/>
        <v>106198</v>
      </c>
      <c r="G126" s="277">
        <f t="shared" si="25"/>
        <v>120871</v>
      </c>
      <c r="H126" s="277">
        <f t="shared" si="25"/>
        <v>134355</v>
      </c>
      <c r="I126" s="277">
        <f t="shared" si="25"/>
        <v>155677</v>
      </c>
      <c r="J126" s="277">
        <f t="shared" si="25"/>
        <v>180605</v>
      </c>
      <c r="K126" s="277">
        <f t="shared" si="25"/>
        <v>190490</v>
      </c>
      <c r="L126" s="277">
        <f t="shared" si="25"/>
        <v>212086</v>
      </c>
      <c r="M126" s="277">
        <f t="shared" si="25"/>
        <v>218812</v>
      </c>
      <c r="N126" s="277">
        <f t="shared" si="25"/>
        <v>232245</v>
      </c>
      <c r="O126" s="277">
        <f t="shared" si="25"/>
        <v>250340</v>
      </c>
      <c r="P126" s="277">
        <f t="shared" si="25"/>
        <v>238857</v>
      </c>
      <c r="Q126" s="277">
        <f t="shared" si="25"/>
        <v>249927</v>
      </c>
      <c r="R126" s="277">
        <f t="shared" si="25"/>
        <v>235873</v>
      </c>
      <c r="S126" s="277">
        <f t="shared" si="25"/>
        <v>227892</v>
      </c>
      <c r="T126" s="277">
        <f t="shared" si="25"/>
        <v>212649</v>
      </c>
      <c r="U126" s="277">
        <f t="shared" si="25"/>
        <v>0</v>
      </c>
    </row>
    <row r="127" spans="1:21" x14ac:dyDescent="0.4">
      <c r="A127" s="122" t="s">
        <v>281</v>
      </c>
      <c r="B127" s="277">
        <f t="shared" si="26"/>
        <v>77808</v>
      </c>
      <c r="C127" s="277">
        <f t="shared" si="25"/>
        <v>82350</v>
      </c>
      <c r="D127" s="277">
        <f t="shared" si="25"/>
        <v>79876</v>
      </c>
      <c r="E127" s="277">
        <f t="shared" si="25"/>
        <v>87177</v>
      </c>
      <c r="F127" s="277">
        <f t="shared" si="25"/>
        <v>95682</v>
      </c>
      <c r="G127" s="277">
        <f t="shared" si="25"/>
        <v>105016</v>
      </c>
      <c r="H127" s="277">
        <f t="shared" si="25"/>
        <v>114635</v>
      </c>
      <c r="I127" s="277">
        <f t="shared" si="25"/>
        <v>129818</v>
      </c>
      <c r="J127" s="277">
        <f t="shared" si="25"/>
        <v>143597</v>
      </c>
      <c r="K127" s="277">
        <f t="shared" si="25"/>
        <v>164067</v>
      </c>
      <c r="L127" s="277">
        <f t="shared" si="25"/>
        <v>173477</v>
      </c>
      <c r="M127" s="277">
        <f t="shared" si="25"/>
        <v>172720</v>
      </c>
      <c r="N127" s="277">
        <f t="shared" si="25"/>
        <v>180786</v>
      </c>
      <c r="O127" s="277">
        <f t="shared" si="25"/>
        <v>183699</v>
      </c>
      <c r="P127" s="277">
        <f t="shared" si="25"/>
        <v>175163</v>
      </c>
      <c r="Q127" s="277">
        <f t="shared" si="25"/>
        <v>181525</v>
      </c>
      <c r="R127" s="277">
        <f t="shared" si="25"/>
        <v>171065</v>
      </c>
      <c r="S127" s="277">
        <f t="shared" si="25"/>
        <v>164737</v>
      </c>
      <c r="T127" s="277">
        <f t="shared" si="25"/>
        <v>154493</v>
      </c>
      <c r="U127" s="277">
        <f t="shared" si="25"/>
        <v>0</v>
      </c>
    </row>
    <row r="128" spans="1:21" x14ac:dyDescent="0.4">
      <c r="A128" s="122" t="s">
        <v>282</v>
      </c>
      <c r="B128" s="277">
        <f t="shared" si="26"/>
        <v>79112</v>
      </c>
      <c r="C128" s="277">
        <f t="shared" si="25"/>
        <v>80366</v>
      </c>
      <c r="D128" s="277">
        <f t="shared" si="25"/>
        <v>78072</v>
      </c>
      <c r="E128" s="277">
        <f t="shared" si="25"/>
        <v>83010</v>
      </c>
      <c r="F128" s="277">
        <f t="shared" si="25"/>
        <v>84590</v>
      </c>
      <c r="G128" s="277">
        <f t="shared" si="25"/>
        <v>89498</v>
      </c>
      <c r="H128" s="277">
        <f t="shared" si="25"/>
        <v>96769</v>
      </c>
      <c r="I128" s="277">
        <f t="shared" si="25"/>
        <v>104735</v>
      </c>
      <c r="J128" s="277">
        <f t="shared" si="25"/>
        <v>114382</v>
      </c>
      <c r="K128" s="277">
        <f t="shared" si="25"/>
        <v>127537</v>
      </c>
      <c r="L128" s="277">
        <f t="shared" si="25"/>
        <v>135744</v>
      </c>
      <c r="M128" s="277">
        <f t="shared" si="25"/>
        <v>137126</v>
      </c>
      <c r="N128" s="277">
        <f t="shared" si="25"/>
        <v>141603</v>
      </c>
      <c r="O128" s="277">
        <f t="shared" si="25"/>
        <v>143231</v>
      </c>
      <c r="P128" s="277">
        <f t="shared" si="25"/>
        <v>139117</v>
      </c>
      <c r="Q128" s="277">
        <f t="shared" si="25"/>
        <v>142890</v>
      </c>
      <c r="R128" s="277">
        <f t="shared" si="25"/>
        <v>140369</v>
      </c>
      <c r="S128" s="277">
        <f t="shared" si="25"/>
        <v>130974</v>
      </c>
      <c r="T128" s="277">
        <f t="shared" si="25"/>
        <v>124729</v>
      </c>
      <c r="U128" s="277">
        <f t="shared" si="25"/>
        <v>0</v>
      </c>
    </row>
    <row r="129" spans="1:21" x14ac:dyDescent="0.4">
      <c r="A129" s="122" t="s">
        <v>283</v>
      </c>
      <c r="B129" s="277">
        <f t="shared" si="26"/>
        <v>43181</v>
      </c>
      <c r="C129" s="277">
        <f t="shared" si="25"/>
        <v>40111</v>
      </c>
      <c r="D129" s="277">
        <f t="shared" si="25"/>
        <v>40831</v>
      </c>
      <c r="E129" s="277">
        <f t="shared" si="25"/>
        <v>47439</v>
      </c>
      <c r="F129" s="277">
        <f t="shared" si="25"/>
        <v>41067</v>
      </c>
      <c r="G129" s="277">
        <f t="shared" si="25"/>
        <v>43331</v>
      </c>
      <c r="H129" s="277">
        <f t="shared" si="25"/>
        <v>51334</v>
      </c>
      <c r="I129" s="277">
        <f t="shared" si="25"/>
        <v>46120</v>
      </c>
      <c r="J129" s="277">
        <f t="shared" si="25"/>
        <v>56920</v>
      </c>
      <c r="K129" s="277">
        <f t="shared" si="25"/>
        <v>71911</v>
      </c>
      <c r="L129" s="277">
        <f t="shared" si="25"/>
        <v>94558</v>
      </c>
      <c r="M129" s="277">
        <f t="shared" si="25"/>
        <v>113389</v>
      </c>
      <c r="N129" s="277">
        <f t="shared" si="25"/>
        <v>99701</v>
      </c>
      <c r="O129" s="277">
        <f t="shared" si="25"/>
        <v>101310</v>
      </c>
      <c r="P129" s="277">
        <f t="shared" si="25"/>
        <v>121013</v>
      </c>
      <c r="Q129" s="277">
        <f t="shared" si="25"/>
        <v>132682</v>
      </c>
      <c r="R129" s="277">
        <f t="shared" si="25"/>
        <v>97733</v>
      </c>
      <c r="S129" s="277">
        <f t="shared" si="25"/>
        <v>117448</v>
      </c>
      <c r="T129" s="277">
        <f t="shared" si="25"/>
        <v>118588</v>
      </c>
      <c r="U129" s="277">
        <f t="shared" si="25"/>
        <v>0</v>
      </c>
    </row>
    <row r="130" spans="1:21" x14ac:dyDescent="0.4">
      <c r="A130" s="122" t="s">
        <v>284</v>
      </c>
      <c r="B130" s="277">
        <f t="shared" si="26"/>
        <v>84357</v>
      </c>
      <c r="C130" s="277">
        <f t="shared" si="25"/>
        <v>88738</v>
      </c>
      <c r="D130" s="277">
        <f t="shared" si="25"/>
        <v>87686</v>
      </c>
      <c r="E130" s="277">
        <f t="shared" si="25"/>
        <v>90234</v>
      </c>
      <c r="F130" s="277">
        <f t="shared" si="25"/>
        <v>83816</v>
      </c>
      <c r="G130" s="277">
        <f t="shared" si="25"/>
        <v>87796</v>
      </c>
      <c r="H130" s="277">
        <f t="shared" si="25"/>
        <v>92866</v>
      </c>
      <c r="I130" s="277">
        <f t="shared" si="25"/>
        <v>95684</v>
      </c>
      <c r="J130" s="277">
        <f t="shared" si="25"/>
        <v>106396</v>
      </c>
      <c r="K130" s="277">
        <f t="shared" si="25"/>
        <v>128348</v>
      </c>
      <c r="L130" s="277">
        <f t="shared" si="25"/>
        <v>135925</v>
      </c>
      <c r="M130" s="277">
        <f t="shared" si="25"/>
        <v>129309</v>
      </c>
      <c r="N130" s="277">
        <f t="shared" si="25"/>
        <v>120375</v>
      </c>
      <c r="O130" s="277">
        <f t="shared" si="25"/>
        <v>113544</v>
      </c>
      <c r="P130" s="277">
        <f t="shared" si="25"/>
        <v>111892</v>
      </c>
      <c r="Q130" s="277">
        <f t="shared" si="25"/>
        <v>117052</v>
      </c>
      <c r="R130" s="277">
        <f t="shared" si="25"/>
        <v>113841</v>
      </c>
      <c r="S130" s="277">
        <f t="shared" si="25"/>
        <v>108489</v>
      </c>
      <c r="T130" s="277">
        <f t="shared" si="25"/>
        <v>108554</v>
      </c>
      <c r="U130" s="277">
        <f t="shared" si="25"/>
        <v>0</v>
      </c>
    </row>
    <row r="131" spans="1:21" x14ac:dyDescent="0.4">
      <c r="A131" s="122" t="s">
        <v>285</v>
      </c>
      <c r="B131" s="277">
        <f t="shared" si="26"/>
        <v>42496</v>
      </c>
      <c r="C131" s="277">
        <f t="shared" si="25"/>
        <v>48068</v>
      </c>
      <c r="D131" s="277">
        <f t="shared" si="25"/>
        <v>46888</v>
      </c>
      <c r="E131" s="277">
        <f t="shared" si="25"/>
        <v>45754</v>
      </c>
      <c r="F131" s="277">
        <f t="shared" si="25"/>
        <v>44522</v>
      </c>
      <c r="G131" s="277">
        <f t="shared" si="25"/>
        <v>47037</v>
      </c>
      <c r="H131" s="277">
        <f t="shared" si="25"/>
        <v>49557</v>
      </c>
      <c r="I131" s="277">
        <f t="shared" si="25"/>
        <v>57118</v>
      </c>
      <c r="J131" s="277">
        <f t="shared" si="25"/>
        <v>63189</v>
      </c>
      <c r="K131" s="277">
        <f t="shared" si="25"/>
        <v>71191</v>
      </c>
      <c r="L131" s="277">
        <f t="shared" si="25"/>
        <v>72752</v>
      </c>
      <c r="M131" s="277">
        <f t="shared" si="25"/>
        <v>81724</v>
      </c>
      <c r="N131" s="277">
        <f t="shared" si="25"/>
        <v>88098</v>
      </c>
      <c r="O131" s="277">
        <f t="shared" si="25"/>
        <v>99115</v>
      </c>
      <c r="P131" s="277">
        <f t="shared" si="25"/>
        <v>98443</v>
      </c>
      <c r="Q131" s="277">
        <f t="shared" si="25"/>
        <v>101304</v>
      </c>
      <c r="R131" s="277">
        <f t="shared" si="25"/>
        <v>91944</v>
      </c>
      <c r="S131" s="277">
        <f t="shared" si="25"/>
        <v>93937</v>
      </c>
      <c r="T131" s="277">
        <f t="shared" si="25"/>
        <v>92572</v>
      </c>
      <c r="U131" s="277">
        <f t="shared" si="25"/>
        <v>0</v>
      </c>
    </row>
    <row r="132" spans="1:21" x14ac:dyDescent="0.4">
      <c r="A132" s="122" t="s">
        <v>286</v>
      </c>
      <c r="B132" s="277">
        <f t="shared" si="26"/>
        <v>30963</v>
      </c>
      <c r="C132" s="277">
        <f t="shared" si="25"/>
        <v>31791</v>
      </c>
      <c r="D132" s="277">
        <f t="shared" si="25"/>
        <v>33591</v>
      </c>
      <c r="E132" s="277">
        <f t="shared" si="25"/>
        <v>36881</v>
      </c>
      <c r="F132" s="277">
        <f t="shared" si="25"/>
        <v>35471</v>
      </c>
      <c r="G132" s="277">
        <f t="shared" si="25"/>
        <v>37588</v>
      </c>
      <c r="H132" s="277">
        <f t="shared" si="25"/>
        <v>40317</v>
      </c>
      <c r="I132" s="277">
        <f t="shared" si="25"/>
        <v>45775</v>
      </c>
      <c r="J132" s="277">
        <f t="shared" si="25"/>
        <v>52047</v>
      </c>
      <c r="K132" s="277">
        <f t="shared" si="25"/>
        <v>59595</v>
      </c>
      <c r="L132" s="277">
        <f t="shared" si="25"/>
        <v>63599</v>
      </c>
      <c r="M132" s="277">
        <f t="shared" si="25"/>
        <v>65064</v>
      </c>
      <c r="N132" s="277">
        <f t="shared" si="25"/>
        <v>67942</v>
      </c>
      <c r="O132" s="277">
        <f t="shared" si="25"/>
        <v>72828</v>
      </c>
      <c r="P132" s="277">
        <f t="shared" si="25"/>
        <v>70236</v>
      </c>
      <c r="Q132" s="277">
        <f t="shared" si="25"/>
        <v>73226</v>
      </c>
      <c r="R132" s="277">
        <f t="shared" si="25"/>
        <v>69875</v>
      </c>
      <c r="S132" s="277">
        <f t="shared" si="25"/>
        <v>65799</v>
      </c>
      <c r="T132" s="277">
        <f t="shared" si="25"/>
        <v>65051</v>
      </c>
      <c r="U132" s="277">
        <f t="shared" si="25"/>
        <v>0</v>
      </c>
    </row>
    <row r="133" spans="1:21" x14ac:dyDescent="0.4">
      <c r="A133" s="122" t="s">
        <v>287</v>
      </c>
      <c r="B133" s="277">
        <f t="shared" si="26"/>
        <v>35761</v>
      </c>
      <c r="C133" s="277">
        <f t="shared" si="25"/>
        <v>39745</v>
      </c>
      <c r="D133" s="277">
        <f t="shared" si="25"/>
        <v>41709</v>
      </c>
      <c r="E133" s="277">
        <f t="shared" si="25"/>
        <v>42243</v>
      </c>
      <c r="F133" s="277">
        <f t="shared" si="25"/>
        <v>38226</v>
      </c>
      <c r="G133" s="277">
        <f t="shared" si="25"/>
        <v>39414</v>
      </c>
      <c r="H133" s="277">
        <f t="shared" si="25"/>
        <v>69577</v>
      </c>
      <c r="I133" s="277">
        <f t="shared" si="25"/>
        <v>39576</v>
      </c>
      <c r="J133" s="277">
        <f t="shared" si="25"/>
        <v>41687</v>
      </c>
      <c r="K133" s="277">
        <f t="shared" si="25"/>
        <v>49604</v>
      </c>
      <c r="L133" s="277">
        <f t="shared" si="25"/>
        <v>55161</v>
      </c>
      <c r="M133" s="277">
        <f t="shared" si="25"/>
        <v>55564</v>
      </c>
      <c r="N133" s="277">
        <f t="shared" si="25"/>
        <v>58267</v>
      </c>
      <c r="O133" s="277">
        <f t="shared" si="25"/>
        <v>62355</v>
      </c>
      <c r="P133" s="277">
        <f t="shared" si="25"/>
        <v>51951</v>
      </c>
      <c r="Q133" s="277">
        <f t="shared" si="25"/>
        <v>62874</v>
      </c>
      <c r="R133" s="277">
        <f t="shared" si="25"/>
        <v>52127</v>
      </c>
      <c r="S133" s="277">
        <f t="shared" si="25"/>
        <v>49032</v>
      </c>
      <c r="T133" s="277">
        <f t="shared" si="25"/>
        <v>53706</v>
      </c>
      <c r="U133" s="277">
        <f t="shared" si="25"/>
        <v>0</v>
      </c>
    </row>
    <row r="134" spans="1:21" x14ac:dyDescent="0.4">
      <c r="A134" s="122" t="s">
        <v>288</v>
      </c>
      <c r="B134" s="277">
        <f t="shared" si="26"/>
        <v>127491</v>
      </c>
      <c r="C134" s="277">
        <f t="shared" si="25"/>
        <v>127000</v>
      </c>
      <c r="D134" s="277">
        <f t="shared" si="25"/>
        <v>122383</v>
      </c>
      <c r="E134" s="277">
        <f t="shared" si="25"/>
        <v>130319</v>
      </c>
      <c r="F134" s="277">
        <f t="shared" si="25"/>
        <v>130418</v>
      </c>
      <c r="G134" s="277">
        <f t="shared" si="25"/>
        <v>141404</v>
      </c>
      <c r="H134" s="277">
        <f t="shared" si="25"/>
        <v>150224</v>
      </c>
      <c r="I134" s="277">
        <f t="shared" si="25"/>
        <v>170811</v>
      </c>
      <c r="J134" s="277">
        <f t="shared" si="25"/>
        <v>188167</v>
      </c>
      <c r="K134" s="277">
        <f t="shared" si="25"/>
        <v>206884</v>
      </c>
      <c r="L134" s="277">
        <f t="shared" si="25"/>
        <v>234339</v>
      </c>
      <c r="M134" s="277">
        <f t="shared" si="25"/>
        <v>248837</v>
      </c>
      <c r="N134" s="277">
        <f t="shared" si="25"/>
        <v>262053</v>
      </c>
      <c r="O134" s="277">
        <f t="shared" si="25"/>
        <v>286782</v>
      </c>
      <c r="P134" s="277">
        <f t="shared" si="25"/>
        <v>270089</v>
      </c>
      <c r="Q134" s="277">
        <f t="shared" si="25"/>
        <v>280222</v>
      </c>
      <c r="R134" s="277">
        <f t="shared" si="25"/>
        <v>268917</v>
      </c>
      <c r="S134" s="277">
        <f t="shared" si="25"/>
        <v>259557</v>
      </c>
      <c r="T134" s="277">
        <f t="shared" si="25"/>
        <v>242354</v>
      </c>
      <c r="U134" s="277">
        <f t="shared" si="25"/>
        <v>0</v>
      </c>
    </row>
    <row r="135" spans="1:21" x14ac:dyDescent="0.4">
      <c r="A135" s="122" t="s">
        <v>4</v>
      </c>
      <c r="B135" s="277">
        <f t="shared" si="26"/>
        <v>404873</v>
      </c>
      <c r="C135" s="277">
        <f t="shared" si="25"/>
        <v>459843</v>
      </c>
      <c r="D135" s="277">
        <f t="shared" si="25"/>
        <v>501411</v>
      </c>
      <c r="E135" s="277">
        <f t="shared" si="25"/>
        <v>528318</v>
      </c>
      <c r="F135" s="277">
        <f t="shared" si="25"/>
        <v>531562</v>
      </c>
      <c r="G135" s="277">
        <f t="shared" si="25"/>
        <v>548581</v>
      </c>
      <c r="H135" s="277">
        <f t="shared" si="25"/>
        <v>571072</v>
      </c>
      <c r="I135" s="277">
        <f t="shared" si="25"/>
        <v>597959</v>
      </c>
      <c r="J135" s="277">
        <f t="shared" si="25"/>
        <v>587723</v>
      </c>
      <c r="K135" s="277">
        <f t="shared" si="25"/>
        <v>589774</v>
      </c>
      <c r="L135" s="277">
        <f t="shared" si="25"/>
        <v>579726</v>
      </c>
      <c r="M135" s="277">
        <f t="shared" si="25"/>
        <v>573050</v>
      </c>
      <c r="N135" s="277">
        <f t="shared" si="25"/>
        <v>618246</v>
      </c>
      <c r="O135" s="277">
        <f t="shared" si="25"/>
        <v>670584</v>
      </c>
      <c r="P135" s="277">
        <f t="shared" si="25"/>
        <v>699649</v>
      </c>
      <c r="Q135" s="277">
        <f t="shared" si="25"/>
        <v>753663</v>
      </c>
      <c r="R135" s="277">
        <f t="shared" si="25"/>
        <v>780370</v>
      </c>
      <c r="S135" s="277">
        <f t="shared" si="25"/>
        <v>799807</v>
      </c>
      <c r="T135" s="277">
        <f t="shared" si="25"/>
        <v>820692</v>
      </c>
      <c r="U135" s="277">
        <f t="shared" si="25"/>
        <v>889429</v>
      </c>
    </row>
    <row r="136" spans="1:21" x14ac:dyDescent="0.4">
      <c r="A136" s="122" t="s">
        <v>48</v>
      </c>
      <c r="B136" s="277">
        <f t="shared" si="26"/>
        <v>159877</v>
      </c>
      <c r="C136" s="277">
        <f t="shared" si="25"/>
        <v>180789</v>
      </c>
      <c r="D136" s="277">
        <f t="shared" si="25"/>
        <v>188120</v>
      </c>
      <c r="E136" s="277">
        <f t="shared" si="25"/>
        <v>268020</v>
      </c>
      <c r="F136" s="277">
        <f t="shared" si="25"/>
        <v>290410</v>
      </c>
      <c r="G136" s="277">
        <f t="shared" si="25"/>
        <v>334065</v>
      </c>
      <c r="H136" s="277">
        <f t="shared" si="25"/>
        <v>357624</v>
      </c>
      <c r="I136" s="277">
        <f t="shared" si="25"/>
        <v>360176</v>
      </c>
      <c r="J136" s="277">
        <f t="shared" si="25"/>
        <v>349508</v>
      </c>
      <c r="K136" s="277">
        <f t="shared" si="25"/>
        <v>362555</v>
      </c>
      <c r="L136" s="277">
        <f t="shared" si="25"/>
        <v>382835</v>
      </c>
      <c r="M136" s="277">
        <f t="shared" si="25"/>
        <v>415029</v>
      </c>
      <c r="N136" s="277">
        <f t="shared" si="25"/>
        <v>456519</v>
      </c>
      <c r="O136" s="277">
        <f t="shared" si="25"/>
        <v>528223</v>
      </c>
      <c r="P136" s="277">
        <f t="shared" si="25"/>
        <v>575469</v>
      </c>
      <c r="Q136" s="277">
        <f t="shared" si="25"/>
        <v>633792</v>
      </c>
      <c r="R136" s="277">
        <f t="shared" si="25"/>
        <v>652956</v>
      </c>
      <c r="S136" s="277">
        <f t="shared" si="25"/>
        <v>723976</v>
      </c>
      <c r="T136" s="277">
        <f t="shared" si="25"/>
        <v>736921</v>
      </c>
      <c r="U136" s="277">
        <f t="shared" si="25"/>
        <v>864223</v>
      </c>
    </row>
    <row r="137" spans="1:21" x14ac:dyDescent="0.4">
      <c r="A137" s="122" t="s">
        <v>7</v>
      </c>
      <c r="B137" s="277">
        <f t="shared" si="26"/>
        <v>230156</v>
      </c>
      <c r="C137" s="277">
        <f t="shared" si="25"/>
        <v>250009</v>
      </c>
      <c r="D137" s="277">
        <f t="shared" si="25"/>
        <v>275469</v>
      </c>
      <c r="E137" s="277">
        <f t="shared" si="25"/>
        <v>493483</v>
      </c>
      <c r="F137" s="277">
        <f t="shared" si="25"/>
        <v>510721</v>
      </c>
      <c r="G137" s="277">
        <f t="shared" ref="C137:U145" si="27">VLOOKUP($A137,$A$33:$BI$55,G$60-2,FALSE)</f>
        <v>554699</v>
      </c>
      <c r="H137" s="277">
        <f t="shared" si="27"/>
        <v>549326</v>
      </c>
      <c r="I137" s="277">
        <f t="shared" si="27"/>
        <v>528866</v>
      </c>
      <c r="J137" s="277">
        <f t="shared" si="27"/>
        <v>499196</v>
      </c>
      <c r="K137" s="277">
        <f t="shared" si="27"/>
        <v>477588</v>
      </c>
      <c r="L137" s="277">
        <f t="shared" si="27"/>
        <v>464000</v>
      </c>
      <c r="M137" s="277">
        <f t="shared" si="27"/>
        <v>474866</v>
      </c>
      <c r="N137" s="277">
        <f t="shared" si="27"/>
        <v>465037</v>
      </c>
      <c r="O137" s="277">
        <f t="shared" si="27"/>
        <v>470916</v>
      </c>
      <c r="P137" s="277">
        <f t="shared" si="27"/>
        <v>470014</v>
      </c>
      <c r="Q137" s="277">
        <f t="shared" si="27"/>
        <v>465660</v>
      </c>
      <c r="R137" s="277">
        <f t="shared" si="27"/>
        <v>461542</v>
      </c>
      <c r="S137" s="277">
        <f t="shared" si="27"/>
        <v>501560</v>
      </c>
      <c r="T137" s="277">
        <f t="shared" si="27"/>
        <v>517542</v>
      </c>
      <c r="U137" s="277">
        <f t="shared" si="27"/>
        <v>644446</v>
      </c>
    </row>
    <row r="138" spans="1:21" x14ac:dyDescent="0.4">
      <c r="A138" s="122" t="s">
        <v>2</v>
      </c>
      <c r="B138" s="277">
        <f t="shared" si="26"/>
        <v>186988</v>
      </c>
      <c r="C138" s="277">
        <f t="shared" si="27"/>
        <v>207465</v>
      </c>
      <c r="D138" s="277">
        <f t="shared" si="27"/>
        <v>188831</v>
      </c>
      <c r="E138" s="277">
        <f t="shared" si="27"/>
        <v>219670</v>
      </c>
      <c r="F138" s="277">
        <f t="shared" si="27"/>
        <v>261261</v>
      </c>
      <c r="G138" s="277">
        <f t="shared" si="27"/>
        <v>323511</v>
      </c>
      <c r="H138" s="277">
        <f t="shared" si="27"/>
        <v>388023</v>
      </c>
      <c r="I138" s="277">
        <f t="shared" si="27"/>
        <v>478076</v>
      </c>
      <c r="J138" s="277">
        <f t="shared" si="27"/>
        <v>535270</v>
      </c>
      <c r="K138" s="277">
        <f t="shared" si="27"/>
        <v>629555</v>
      </c>
      <c r="L138" s="277">
        <f t="shared" si="27"/>
        <v>705800</v>
      </c>
      <c r="M138" s="277">
        <f t="shared" si="27"/>
        <v>764019</v>
      </c>
      <c r="N138" s="277">
        <f t="shared" si="27"/>
        <v>786202</v>
      </c>
      <c r="O138" s="277">
        <f t="shared" si="27"/>
        <v>853862</v>
      </c>
      <c r="P138" s="277">
        <f t="shared" si="27"/>
        <v>772536</v>
      </c>
      <c r="Q138" s="277">
        <f t="shared" si="27"/>
        <v>776986</v>
      </c>
      <c r="R138" s="277">
        <f t="shared" si="27"/>
        <v>734994</v>
      </c>
      <c r="S138" s="277">
        <f t="shared" si="27"/>
        <v>680219</v>
      </c>
      <c r="T138" s="277">
        <f t="shared" si="27"/>
        <v>625488</v>
      </c>
      <c r="U138" s="277">
        <f t="shared" si="27"/>
        <v>629756</v>
      </c>
    </row>
    <row r="139" spans="1:21" x14ac:dyDescent="0.4">
      <c r="A139" s="122" t="s">
        <v>8</v>
      </c>
      <c r="B139" s="277">
        <f t="shared" si="26"/>
        <v>303984</v>
      </c>
      <c r="C139" s="277">
        <f t="shared" si="27"/>
        <v>338684</v>
      </c>
      <c r="D139" s="277">
        <f t="shared" si="27"/>
        <v>343895</v>
      </c>
      <c r="E139" s="277">
        <f t="shared" si="27"/>
        <v>395560</v>
      </c>
      <c r="F139" s="277">
        <f t="shared" si="27"/>
        <v>421804</v>
      </c>
      <c r="G139" s="277">
        <f t="shared" si="27"/>
        <v>503436</v>
      </c>
      <c r="H139" s="277">
        <f t="shared" si="27"/>
        <v>512018</v>
      </c>
      <c r="I139" s="277">
        <f t="shared" si="27"/>
        <v>523414</v>
      </c>
      <c r="J139" s="277">
        <f t="shared" si="27"/>
        <v>512178</v>
      </c>
      <c r="K139" s="277">
        <f t="shared" si="27"/>
        <v>499118</v>
      </c>
      <c r="L139" s="277">
        <f t="shared" si="27"/>
        <v>487186</v>
      </c>
      <c r="M139" s="277">
        <f t="shared" si="27"/>
        <v>479098</v>
      </c>
      <c r="N139" s="277">
        <f t="shared" si="27"/>
        <v>463585</v>
      </c>
      <c r="O139" s="277">
        <f t="shared" si="27"/>
        <v>457146</v>
      </c>
      <c r="P139" s="277">
        <f t="shared" si="27"/>
        <v>443471</v>
      </c>
      <c r="Q139" s="277">
        <f t="shared" si="27"/>
        <v>459275</v>
      </c>
      <c r="R139" s="277">
        <f t="shared" si="27"/>
        <v>427306</v>
      </c>
      <c r="S139" s="277">
        <f t="shared" si="27"/>
        <v>437412</v>
      </c>
      <c r="T139" s="277">
        <f t="shared" si="27"/>
        <v>426999</v>
      </c>
      <c r="U139" s="277">
        <f t="shared" si="27"/>
        <v>486341</v>
      </c>
    </row>
    <row r="140" spans="1:21" x14ac:dyDescent="0.4">
      <c r="A140" s="122" t="s">
        <v>33</v>
      </c>
      <c r="B140" s="277">
        <f t="shared" si="26"/>
        <v>0</v>
      </c>
      <c r="C140" s="277">
        <f t="shared" si="27"/>
        <v>0</v>
      </c>
      <c r="D140" s="277">
        <f t="shared" si="27"/>
        <v>0</v>
      </c>
      <c r="E140" s="277">
        <f t="shared" si="27"/>
        <v>0</v>
      </c>
      <c r="F140" s="277">
        <f t="shared" si="27"/>
        <v>105575</v>
      </c>
      <c r="G140" s="277">
        <f t="shared" si="27"/>
        <v>116067</v>
      </c>
      <c r="H140" s="277">
        <f t="shared" si="27"/>
        <v>129488</v>
      </c>
      <c r="I140" s="277">
        <f t="shared" si="27"/>
        <v>158070</v>
      </c>
      <c r="J140" s="277">
        <f t="shared" si="27"/>
        <v>179474</v>
      </c>
      <c r="K140" s="277">
        <f t="shared" si="27"/>
        <v>215443</v>
      </c>
      <c r="L140" s="277">
        <f t="shared" si="27"/>
        <v>233124</v>
      </c>
      <c r="M140" s="277">
        <f t="shared" si="27"/>
        <v>247793</v>
      </c>
      <c r="N140" s="277">
        <f t="shared" si="27"/>
        <v>245930</v>
      </c>
      <c r="O140" s="277">
        <f t="shared" si="27"/>
        <v>245834</v>
      </c>
      <c r="P140" s="277">
        <f t="shared" si="27"/>
        <v>262338</v>
      </c>
      <c r="Q140" s="277">
        <f t="shared" si="27"/>
        <v>248613</v>
      </c>
      <c r="R140" s="277">
        <f t="shared" si="27"/>
        <v>246541</v>
      </c>
      <c r="S140" s="277">
        <f t="shared" si="27"/>
        <v>239769</v>
      </c>
      <c r="T140" s="277">
        <f t="shared" si="27"/>
        <v>225505</v>
      </c>
      <c r="U140" s="277">
        <f t="shared" si="27"/>
        <v>226684</v>
      </c>
    </row>
    <row r="141" spans="1:21" x14ac:dyDescent="0.4">
      <c r="A141" s="122" t="s">
        <v>1</v>
      </c>
      <c r="B141" s="277">
        <f t="shared" si="26"/>
        <v>52639</v>
      </c>
      <c r="C141" s="277">
        <f t="shared" si="27"/>
        <v>60687</v>
      </c>
      <c r="D141" s="277">
        <f t="shared" si="27"/>
        <v>61006</v>
      </c>
      <c r="E141" s="277">
        <f t="shared" si="27"/>
        <v>65078</v>
      </c>
      <c r="F141" s="277">
        <f t="shared" si="27"/>
        <v>62403</v>
      </c>
      <c r="G141" s="277">
        <f t="shared" si="27"/>
        <v>73122</v>
      </c>
      <c r="H141" s="277">
        <f t="shared" si="27"/>
        <v>84048</v>
      </c>
      <c r="I141" s="277">
        <f t="shared" si="27"/>
        <v>96530</v>
      </c>
      <c r="J141" s="277">
        <f t="shared" si="27"/>
        <v>115047</v>
      </c>
      <c r="K141" s="277">
        <f t="shared" si="27"/>
        <v>136261</v>
      </c>
      <c r="L141" s="277">
        <f t="shared" si="27"/>
        <v>145798</v>
      </c>
      <c r="M141" s="277">
        <f t="shared" si="27"/>
        <v>159370</v>
      </c>
      <c r="N141" s="277">
        <f t="shared" si="27"/>
        <v>181605</v>
      </c>
      <c r="O141" s="277">
        <f t="shared" si="27"/>
        <v>204810</v>
      </c>
      <c r="P141" s="277">
        <f t="shared" si="27"/>
        <v>205881</v>
      </c>
      <c r="Q141" s="277">
        <f t="shared" si="27"/>
        <v>223736</v>
      </c>
      <c r="R141" s="277">
        <f t="shared" si="27"/>
        <v>210294</v>
      </c>
      <c r="S141" s="277">
        <f t="shared" si="27"/>
        <v>207908</v>
      </c>
      <c r="T141" s="277">
        <f t="shared" si="27"/>
        <v>187363</v>
      </c>
      <c r="U141" s="277">
        <f t="shared" si="27"/>
        <v>213630</v>
      </c>
    </row>
    <row r="142" spans="1:21" x14ac:dyDescent="0.4">
      <c r="A142" s="122" t="s">
        <v>34</v>
      </c>
      <c r="B142" s="277">
        <f t="shared" si="26"/>
        <v>69742</v>
      </c>
      <c r="C142" s="277">
        <f t="shared" si="27"/>
        <v>72340</v>
      </c>
      <c r="D142" s="277">
        <f t="shared" si="27"/>
        <v>70148</v>
      </c>
      <c r="E142" s="277">
        <f t="shared" si="27"/>
        <v>72175</v>
      </c>
      <c r="F142" s="277">
        <f t="shared" si="27"/>
        <v>66809</v>
      </c>
      <c r="G142" s="277">
        <f t="shared" si="27"/>
        <v>70556</v>
      </c>
      <c r="H142" s="277">
        <f t="shared" si="27"/>
        <v>68102</v>
      </c>
      <c r="I142" s="277">
        <f t="shared" si="27"/>
        <v>71980</v>
      </c>
      <c r="J142" s="277">
        <f t="shared" si="27"/>
        <v>67673</v>
      </c>
      <c r="K142" s="277">
        <f t="shared" si="27"/>
        <v>78007</v>
      </c>
      <c r="L142" s="277">
        <f t="shared" si="27"/>
        <v>84339</v>
      </c>
      <c r="M142" s="277">
        <f t="shared" si="27"/>
        <v>91623</v>
      </c>
      <c r="N142" s="277">
        <f t="shared" si="27"/>
        <v>100878</v>
      </c>
      <c r="O142" s="277">
        <f t="shared" si="27"/>
        <v>110088</v>
      </c>
      <c r="P142" s="277">
        <f t="shared" si="27"/>
        <v>114012</v>
      </c>
      <c r="Q142" s="277">
        <f t="shared" si="27"/>
        <v>123181</v>
      </c>
      <c r="R142" s="277">
        <f t="shared" si="27"/>
        <v>124542</v>
      </c>
      <c r="S142" s="277">
        <f t="shared" si="27"/>
        <v>125939</v>
      </c>
      <c r="T142" s="277">
        <f t="shared" si="27"/>
        <v>122294</v>
      </c>
      <c r="U142" s="277">
        <f t="shared" si="27"/>
        <v>124099</v>
      </c>
    </row>
    <row r="143" spans="1:21" x14ac:dyDescent="0.4">
      <c r="A143" s="122" t="s">
        <v>5</v>
      </c>
      <c r="B143" s="277">
        <f t="shared" si="26"/>
        <v>0</v>
      </c>
      <c r="C143" s="277">
        <f t="shared" si="27"/>
        <v>0</v>
      </c>
      <c r="D143" s="277">
        <f t="shared" si="27"/>
        <v>0</v>
      </c>
      <c r="E143" s="277">
        <f t="shared" si="27"/>
        <v>0</v>
      </c>
      <c r="F143" s="277">
        <f t="shared" si="27"/>
        <v>0</v>
      </c>
      <c r="G143" s="277">
        <f t="shared" si="27"/>
        <v>0</v>
      </c>
      <c r="H143" s="277">
        <f t="shared" si="27"/>
        <v>0</v>
      </c>
      <c r="I143" s="277">
        <f t="shared" si="27"/>
        <v>0</v>
      </c>
      <c r="J143" s="277">
        <f t="shared" si="27"/>
        <v>60849</v>
      </c>
      <c r="K143" s="277">
        <f t="shared" si="27"/>
        <v>77712</v>
      </c>
      <c r="L143" s="277">
        <f t="shared" si="27"/>
        <v>101489</v>
      </c>
      <c r="M143" s="277">
        <f t="shared" si="27"/>
        <v>128039</v>
      </c>
      <c r="N143" s="277">
        <f t="shared" si="27"/>
        <v>146625</v>
      </c>
      <c r="O143" s="277">
        <f t="shared" si="27"/>
        <v>160669</v>
      </c>
      <c r="P143" s="277">
        <f t="shared" si="27"/>
        <v>159469</v>
      </c>
      <c r="Q143" s="277">
        <f t="shared" si="27"/>
        <v>155898</v>
      </c>
      <c r="R143" s="277">
        <f t="shared" si="27"/>
        <v>145175</v>
      </c>
      <c r="S143" s="277">
        <f t="shared" si="27"/>
        <v>137775</v>
      </c>
      <c r="T143" s="277">
        <f t="shared" si="27"/>
        <v>122117</v>
      </c>
      <c r="U143" s="277">
        <f t="shared" si="27"/>
        <v>113685</v>
      </c>
    </row>
    <row r="144" spans="1:21" x14ac:dyDescent="0.4">
      <c r="A144" s="122" t="s">
        <v>35</v>
      </c>
      <c r="B144" s="277">
        <f t="shared" si="26"/>
        <v>166510</v>
      </c>
      <c r="C144" s="277">
        <f t="shared" si="27"/>
        <v>159145</v>
      </c>
      <c r="D144" s="277">
        <f t="shared" si="27"/>
        <v>153659</v>
      </c>
      <c r="E144" s="277">
        <f t="shared" si="27"/>
        <v>186270</v>
      </c>
      <c r="F144" s="277">
        <f t="shared" si="27"/>
        <v>113764</v>
      </c>
      <c r="G144" s="277">
        <f t="shared" si="27"/>
        <v>114934</v>
      </c>
      <c r="H144" s="277">
        <f t="shared" si="27"/>
        <v>109085</v>
      </c>
      <c r="I144" s="277">
        <f t="shared" si="27"/>
        <v>122804</v>
      </c>
      <c r="J144" s="277">
        <f t="shared" si="27"/>
        <v>134745</v>
      </c>
      <c r="K144" s="277">
        <f t="shared" si="27"/>
        <v>127912</v>
      </c>
      <c r="L144" s="277">
        <f t="shared" si="27"/>
        <v>132646</v>
      </c>
      <c r="M144" s="277">
        <f t="shared" si="27"/>
        <v>133767</v>
      </c>
      <c r="N144" s="277">
        <f t="shared" si="27"/>
        <v>166154</v>
      </c>
      <c r="O144" s="277">
        <f t="shared" si="27"/>
        <v>177783</v>
      </c>
      <c r="P144" s="277">
        <f t="shared" si="27"/>
        <v>172986</v>
      </c>
      <c r="Q144" s="277">
        <f t="shared" si="27"/>
        <v>183808</v>
      </c>
      <c r="R144" s="277">
        <f t="shared" si="27"/>
        <v>191430</v>
      </c>
      <c r="S144" s="277">
        <f t="shared" si="27"/>
        <v>179419</v>
      </c>
      <c r="T144" s="277">
        <f t="shared" si="27"/>
        <v>197119</v>
      </c>
      <c r="U144" s="277">
        <f t="shared" si="27"/>
        <v>207721</v>
      </c>
    </row>
    <row r="145" spans="1:21" x14ac:dyDescent="0.4">
      <c r="A145" s="123" t="s">
        <v>400</v>
      </c>
      <c r="B145" s="277">
        <f t="shared" si="26"/>
        <v>2914993</v>
      </c>
      <c r="C145" s="277">
        <f t="shared" si="27"/>
        <v>3155604</v>
      </c>
      <c r="D145" s="277">
        <f t="shared" si="27"/>
        <v>3232112</v>
      </c>
      <c r="E145" s="277">
        <f t="shared" si="27"/>
        <v>3811537</v>
      </c>
      <c r="F145" s="277">
        <f t="shared" si="27"/>
        <v>3957786</v>
      </c>
      <c r="G145" s="277">
        <f t="shared" si="27"/>
        <v>4384464</v>
      </c>
      <c r="H145" s="277">
        <f t="shared" si="27"/>
        <v>4700343</v>
      </c>
      <c r="I145" s="277">
        <f t="shared" si="27"/>
        <v>4963135</v>
      </c>
      <c r="J145" s="277">
        <f t="shared" si="27"/>
        <v>5215605</v>
      </c>
      <c r="K145" s="277">
        <f t="shared" si="27"/>
        <v>5545509</v>
      </c>
      <c r="L145" s="277">
        <f t="shared" si="27"/>
        <v>5844835</v>
      </c>
      <c r="M145" s="277">
        <f t="shared" si="27"/>
        <v>6092407</v>
      </c>
      <c r="N145" s="277">
        <f t="shared" si="27"/>
        <v>6338720</v>
      </c>
      <c r="O145" s="277">
        <f t="shared" si="27"/>
        <v>6734541</v>
      </c>
      <c r="P145" s="277">
        <f t="shared" si="27"/>
        <v>6743899</v>
      </c>
      <c r="Q145" s="277">
        <f t="shared" si="27"/>
        <v>7027118</v>
      </c>
      <c r="R145" s="277">
        <f t="shared" si="27"/>
        <v>6901088</v>
      </c>
      <c r="S145" s="277">
        <f t="shared" si="27"/>
        <v>7004626</v>
      </c>
      <c r="T145" s="277">
        <f t="shared" si="27"/>
        <v>6912537</v>
      </c>
      <c r="U145" s="277">
        <f t="shared" si="27"/>
        <v>7514047</v>
      </c>
    </row>
    <row r="153" spans="1:21" x14ac:dyDescent="0.4">
      <c r="A153" s="127" t="s">
        <v>385</v>
      </c>
      <c r="B153" s="276">
        <v>39447</v>
      </c>
      <c r="C153" s="271">
        <v>39629</v>
      </c>
      <c r="D153" s="276">
        <v>39813</v>
      </c>
      <c r="E153" s="271">
        <v>39994</v>
      </c>
      <c r="F153" s="276">
        <v>40178</v>
      </c>
      <c r="G153" s="271">
        <v>40359</v>
      </c>
      <c r="H153" s="276">
        <v>40543</v>
      </c>
      <c r="I153" s="271">
        <v>40724</v>
      </c>
      <c r="J153" s="276">
        <v>40908</v>
      </c>
      <c r="K153" s="271">
        <v>41090</v>
      </c>
      <c r="L153" s="276">
        <v>41274</v>
      </c>
      <c r="M153" s="271">
        <v>41455</v>
      </c>
      <c r="N153" s="276">
        <v>41639</v>
      </c>
      <c r="O153" s="271">
        <v>41820</v>
      </c>
      <c r="P153" s="276">
        <v>42004</v>
      </c>
      <c r="Q153" s="271">
        <v>42185</v>
      </c>
      <c r="R153" s="276">
        <v>42369</v>
      </c>
      <c r="S153" s="271">
        <v>42551</v>
      </c>
      <c r="T153" s="276">
        <v>42735</v>
      </c>
      <c r="U153" s="271">
        <v>42916</v>
      </c>
    </row>
    <row r="154" spans="1:21" x14ac:dyDescent="0.4">
      <c r="A154" s="122" t="s">
        <v>0</v>
      </c>
      <c r="B154" s="277">
        <f>VLOOKUP($A154,$A$33:$BI$55,B$60-1,FALSE)</f>
        <v>6320</v>
      </c>
      <c r="C154" s="277">
        <f t="shared" ref="C154:U168" si="28">VLOOKUP($A154,$A$33:$BI$55,C$60-1,FALSE)</f>
        <v>8687</v>
      </c>
      <c r="D154" s="277">
        <f t="shared" si="28"/>
        <v>9480</v>
      </c>
      <c r="E154" s="277">
        <f t="shared" si="28"/>
        <v>8981</v>
      </c>
      <c r="F154" s="277">
        <f t="shared" si="28"/>
        <v>11178</v>
      </c>
      <c r="G154" s="277">
        <f t="shared" si="28"/>
        <v>10428</v>
      </c>
      <c r="H154" s="277">
        <f t="shared" si="28"/>
        <v>9075</v>
      </c>
      <c r="I154" s="277">
        <f t="shared" si="28"/>
        <v>9638</v>
      </c>
      <c r="J154" s="277">
        <f t="shared" si="28"/>
        <v>12173</v>
      </c>
      <c r="K154" s="277">
        <f t="shared" si="28"/>
        <v>9839</v>
      </c>
      <c r="L154" s="277">
        <f t="shared" si="28"/>
        <v>9538</v>
      </c>
      <c r="M154" s="277">
        <f t="shared" si="28"/>
        <v>7452</v>
      </c>
      <c r="N154" s="277">
        <f t="shared" si="28"/>
        <v>5381</v>
      </c>
      <c r="O154" s="277">
        <f t="shared" si="28"/>
        <v>4278</v>
      </c>
      <c r="P154" s="277">
        <f t="shared" si="28"/>
        <v>4226</v>
      </c>
      <c r="Q154" s="277">
        <f t="shared" si="28"/>
        <v>4008</v>
      </c>
      <c r="R154" s="277">
        <f t="shared" si="28"/>
        <v>3985</v>
      </c>
      <c r="S154" s="277">
        <f t="shared" si="28"/>
        <v>4069</v>
      </c>
      <c r="T154" s="277">
        <f t="shared" si="28"/>
        <v>3022</v>
      </c>
      <c r="U154" s="277">
        <f t="shared" si="28"/>
        <v>5167</v>
      </c>
    </row>
    <row r="155" spans="1:21" x14ac:dyDescent="0.4">
      <c r="A155" s="122" t="s">
        <v>3</v>
      </c>
      <c r="B155" s="277">
        <f t="shared" ref="B155:Q176" si="29">VLOOKUP($A155,$A$33:$BI$55,B$60-1,FALSE)</f>
        <v>55766</v>
      </c>
      <c r="C155" s="277">
        <f t="shared" si="29"/>
        <v>49035</v>
      </c>
      <c r="D155" s="277">
        <f t="shared" si="29"/>
        <v>44974</v>
      </c>
      <c r="E155" s="277">
        <f t="shared" si="29"/>
        <v>40896</v>
      </c>
      <c r="F155" s="277">
        <f t="shared" si="29"/>
        <v>34571</v>
      </c>
      <c r="G155" s="277">
        <f t="shared" si="29"/>
        <v>29994</v>
      </c>
      <c r="H155" s="277">
        <f t="shared" si="29"/>
        <v>26844</v>
      </c>
      <c r="I155" s="277">
        <f t="shared" si="29"/>
        <v>24513</v>
      </c>
      <c r="J155" s="277">
        <f t="shared" si="29"/>
        <v>23432</v>
      </c>
      <c r="K155" s="277">
        <f t="shared" si="29"/>
        <v>23289</v>
      </c>
      <c r="L155" s="277">
        <f t="shared" si="29"/>
        <v>22442</v>
      </c>
      <c r="M155" s="277">
        <f t="shared" si="29"/>
        <v>23979</v>
      </c>
      <c r="N155" s="277">
        <f t="shared" si="29"/>
        <v>27054</v>
      </c>
      <c r="O155" s="277">
        <f t="shared" si="29"/>
        <v>29126</v>
      </c>
      <c r="P155" s="277">
        <f t="shared" si="29"/>
        <v>35681</v>
      </c>
      <c r="Q155" s="277">
        <f t="shared" si="29"/>
        <v>49009</v>
      </c>
      <c r="R155" s="277">
        <f t="shared" si="28"/>
        <v>51353</v>
      </c>
      <c r="S155" s="277">
        <f t="shared" si="28"/>
        <v>51947</v>
      </c>
      <c r="T155" s="277">
        <f t="shared" si="28"/>
        <v>60639</v>
      </c>
      <c r="U155" s="277">
        <f t="shared" si="28"/>
        <v>64838</v>
      </c>
    </row>
    <row r="156" spans="1:21" x14ac:dyDescent="0.4">
      <c r="A156" s="122" t="s">
        <v>279</v>
      </c>
      <c r="B156" s="277">
        <f t="shared" si="29"/>
        <v>9940</v>
      </c>
      <c r="C156" s="277">
        <f t="shared" si="28"/>
        <v>9269</v>
      </c>
      <c r="D156" s="277">
        <f t="shared" si="28"/>
        <v>8126</v>
      </c>
      <c r="E156" s="277">
        <f t="shared" si="28"/>
        <v>6960</v>
      </c>
      <c r="F156" s="277">
        <f t="shared" si="28"/>
        <v>6132</v>
      </c>
      <c r="G156" s="277">
        <f t="shared" si="28"/>
        <v>4883</v>
      </c>
      <c r="H156" s="277">
        <f t="shared" si="28"/>
        <v>4816</v>
      </c>
      <c r="I156" s="277">
        <f t="shared" si="28"/>
        <v>3661</v>
      </c>
      <c r="J156" s="277">
        <f t="shared" si="28"/>
        <v>3506</v>
      </c>
      <c r="K156" s="277">
        <f t="shared" si="28"/>
        <v>3759</v>
      </c>
      <c r="L156" s="277">
        <f t="shared" si="28"/>
        <v>3115</v>
      </c>
      <c r="M156" s="277">
        <f t="shared" si="28"/>
        <v>2700</v>
      </c>
      <c r="N156" s="277">
        <f t="shared" si="28"/>
        <v>3159</v>
      </c>
      <c r="O156" s="277">
        <f t="shared" si="28"/>
        <v>3217</v>
      </c>
      <c r="P156" s="277">
        <f t="shared" si="28"/>
        <v>3637</v>
      </c>
      <c r="Q156" s="277">
        <f t="shared" si="28"/>
        <v>6892</v>
      </c>
      <c r="R156" s="277">
        <f t="shared" si="28"/>
        <v>8566</v>
      </c>
      <c r="S156" s="277">
        <f t="shared" si="28"/>
        <v>14092</v>
      </c>
      <c r="T156" s="277">
        <f t="shared" si="28"/>
        <v>11796</v>
      </c>
      <c r="U156" s="277">
        <f t="shared" si="28"/>
        <v>0</v>
      </c>
    </row>
    <row r="157" spans="1:21" x14ac:dyDescent="0.4">
      <c r="A157" s="122" t="s">
        <v>280</v>
      </c>
      <c r="B157" s="277">
        <f t="shared" si="29"/>
        <v>8411</v>
      </c>
      <c r="C157" s="277">
        <f t="shared" si="28"/>
        <v>7285</v>
      </c>
      <c r="D157" s="277">
        <f t="shared" si="28"/>
        <v>6285</v>
      </c>
      <c r="E157" s="277">
        <f t="shared" si="28"/>
        <v>5386</v>
      </c>
      <c r="F157" s="277">
        <f t="shared" si="28"/>
        <v>4680</v>
      </c>
      <c r="G157" s="277">
        <f t="shared" si="28"/>
        <v>3268</v>
      </c>
      <c r="H157" s="277">
        <f t="shared" si="28"/>
        <v>3004</v>
      </c>
      <c r="I157" s="277">
        <f t="shared" si="28"/>
        <v>2444</v>
      </c>
      <c r="J157" s="277">
        <f t="shared" si="28"/>
        <v>2328</v>
      </c>
      <c r="K157" s="277">
        <f t="shared" si="28"/>
        <v>2598</v>
      </c>
      <c r="L157" s="277">
        <f t="shared" si="28"/>
        <v>2721</v>
      </c>
      <c r="M157" s="277">
        <f t="shared" si="28"/>
        <v>4489</v>
      </c>
      <c r="N157" s="277">
        <f t="shared" si="28"/>
        <v>4482</v>
      </c>
      <c r="O157" s="277">
        <f t="shared" si="28"/>
        <v>4723</v>
      </c>
      <c r="P157" s="277">
        <f t="shared" si="28"/>
        <v>6288</v>
      </c>
      <c r="Q157" s="277">
        <f t="shared" si="28"/>
        <v>9441</v>
      </c>
      <c r="R157" s="277">
        <f t="shared" si="28"/>
        <v>7996</v>
      </c>
      <c r="S157" s="277">
        <f t="shared" si="28"/>
        <v>8011</v>
      </c>
      <c r="T157" s="277">
        <f t="shared" si="28"/>
        <v>8308</v>
      </c>
      <c r="U157" s="277">
        <f t="shared" si="28"/>
        <v>0</v>
      </c>
    </row>
    <row r="158" spans="1:21" x14ac:dyDescent="0.4">
      <c r="A158" s="122" t="s">
        <v>281</v>
      </c>
      <c r="B158" s="277">
        <f t="shared" si="29"/>
        <v>3377</v>
      </c>
      <c r="C158" s="277">
        <f t="shared" si="28"/>
        <v>2647</v>
      </c>
      <c r="D158" s="277">
        <f t="shared" si="28"/>
        <v>2720</v>
      </c>
      <c r="E158" s="277">
        <f t="shared" si="28"/>
        <v>2229</v>
      </c>
      <c r="F158" s="277">
        <f t="shared" si="28"/>
        <v>1887</v>
      </c>
      <c r="G158" s="277">
        <f t="shared" si="28"/>
        <v>1717</v>
      </c>
      <c r="H158" s="277">
        <f t="shared" si="28"/>
        <v>1319</v>
      </c>
      <c r="I158" s="277">
        <f t="shared" si="28"/>
        <v>1437</v>
      </c>
      <c r="J158" s="277">
        <f t="shared" si="28"/>
        <v>1698</v>
      </c>
      <c r="K158" s="277">
        <f t="shared" si="28"/>
        <v>1911</v>
      </c>
      <c r="L158" s="277">
        <f t="shared" si="28"/>
        <v>2570</v>
      </c>
      <c r="M158" s="277">
        <f t="shared" si="28"/>
        <v>2785</v>
      </c>
      <c r="N158" s="277">
        <f t="shared" si="28"/>
        <v>3646</v>
      </c>
      <c r="O158" s="277">
        <f t="shared" si="28"/>
        <v>3309</v>
      </c>
      <c r="P158" s="277">
        <f t="shared" si="28"/>
        <v>4819</v>
      </c>
      <c r="Q158" s="277">
        <f t="shared" si="28"/>
        <v>6979</v>
      </c>
      <c r="R158" s="277">
        <f t="shared" si="28"/>
        <v>7138</v>
      </c>
      <c r="S158" s="277">
        <f t="shared" si="28"/>
        <v>7726</v>
      </c>
      <c r="T158" s="277">
        <f t="shared" si="28"/>
        <v>9635</v>
      </c>
      <c r="U158" s="277">
        <f t="shared" si="28"/>
        <v>0</v>
      </c>
    </row>
    <row r="159" spans="1:21" x14ac:dyDescent="0.4">
      <c r="A159" s="122" t="s">
        <v>282</v>
      </c>
      <c r="B159" s="277">
        <f t="shared" si="29"/>
        <v>6864</v>
      </c>
      <c r="C159" s="277">
        <f t="shared" si="28"/>
        <v>6323</v>
      </c>
      <c r="D159" s="277">
        <f t="shared" si="28"/>
        <v>7343</v>
      </c>
      <c r="E159" s="277">
        <f t="shared" si="28"/>
        <v>6524</v>
      </c>
      <c r="F159" s="277">
        <f t="shared" si="28"/>
        <v>5794</v>
      </c>
      <c r="G159" s="277">
        <f t="shared" si="28"/>
        <v>5215</v>
      </c>
      <c r="H159" s="277">
        <f t="shared" si="28"/>
        <v>4488</v>
      </c>
      <c r="I159" s="277">
        <f t="shared" si="28"/>
        <v>3670</v>
      </c>
      <c r="J159" s="277">
        <f t="shared" si="28"/>
        <v>3365</v>
      </c>
      <c r="K159" s="277">
        <f t="shared" si="28"/>
        <v>3115</v>
      </c>
      <c r="L159" s="277">
        <f t="shared" si="28"/>
        <v>3179</v>
      </c>
      <c r="M159" s="277">
        <f t="shared" si="28"/>
        <v>3470</v>
      </c>
      <c r="N159" s="277">
        <f t="shared" si="28"/>
        <v>4460</v>
      </c>
      <c r="O159" s="277">
        <f t="shared" si="28"/>
        <v>4789</v>
      </c>
      <c r="P159" s="277">
        <f t="shared" si="28"/>
        <v>4181</v>
      </c>
      <c r="Q159" s="277">
        <f t="shared" si="28"/>
        <v>6097</v>
      </c>
      <c r="R159" s="277">
        <f t="shared" si="28"/>
        <v>6644</v>
      </c>
      <c r="S159" s="277">
        <f t="shared" si="28"/>
        <v>4459</v>
      </c>
      <c r="T159" s="277">
        <f t="shared" si="28"/>
        <v>7201</v>
      </c>
      <c r="U159" s="277">
        <f t="shared" si="28"/>
        <v>0</v>
      </c>
    </row>
    <row r="160" spans="1:21" x14ac:dyDescent="0.4">
      <c r="A160" s="122" t="s">
        <v>283</v>
      </c>
      <c r="B160" s="277">
        <f t="shared" si="29"/>
        <v>3659</v>
      </c>
      <c r="C160" s="277">
        <f t="shared" si="28"/>
        <v>3125</v>
      </c>
      <c r="D160" s="277">
        <f t="shared" si="28"/>
        <v>3201</v>
      </c>
      <c r="E160" s="277">
        <f t="shared" si="28"/>
        <v>4038</v>
      </c>
      <c r="F160" s="277">
        <f t="shared" si="28"/>
        <v>2716</v>
      </c>
      <c r="G160" s="277">
        <f t="shared" si="28"/>
        <v>2747</v>
      </c>
      <c r="H160" s="277">
        <f t="shared" si="28"/>
        <v>2017</v>
      </c>
      <c r="I160" s="277">
        <f t="shared" si="28"/>
        <v>1873</v>
      </c>
      <c r="J160" s="277">
        <f t="shared" si="28"/>
        <v>1721</v>
      </c>
      <c r="K160" s="277">
        <f t="shared" si="28"/>
        <v>1465</v>
      </c>
      <c r="L160" s="277">
        <f t="shared" si="28"/>
        <v>1103</v>
      </c>
      <c r="M160" s="277">
        <f t="shared" si="28"/>
        <v>752</v>
      </c>
      <c r="N160" s="277">
        <f t="shared" si="28"/>
        <v>1000</v>
      </c>
      <c r="O160" s="277">
        <f t="shared" si="28"/>
        <v>1066</v>
      </c>
      <c r="P160" s="277">
        <f t="shared" si="28"/>
        <v>906</v>
      </c>
      <c r="Q160" s="277">
        <f t="shared" si="28"/>
        <v>1456</v>
      </c>
      <c r="R160" s="277">
        <f t="shared" si="28"/>
        <v>1064</v>
      </c>
      <c r="S160" s="277">
        <f t="shared" si="28"/>
        <v>1892</v>
      </c>
      <c r="T160" s="277">
        <f t="shared" si="28"/>
        <v>1718</v>
      </c>
      <c r="U160" s="277">
        <f t="shared" si="28"/>
        <v>0</v>
      </c>
    </row>
    <row r="161" spans="1:21" x14ac:dyDescent="0.4">
      <c r="A161" s="122" t="s">
        <v>284</v>
      </c>
      <c r="B161" s="277">
        <f t="shared" si="29"/>
        <v>1601</v>
      </c>
      <c r="C161" s="277">
        <f t="shared" si="28"/>
        <v>1295</v>
      </c>
      <c r="D161" s="277">
        <f t="shared" si="28"/>
        <v>975</v>
      </c>
      <c r="E161" s="277">
        <f t="shared" si="28"/>
        <v>883</v>
      </c>
      <c r="F161" s="277">
        <f t="shared" si="28"/>
        <v>489</v>
      </c>
      <c r="G161" s="277">
        <f t="shared" si="28"/>
        <v>578</v>
      </c>
      <c r="H161" s="277">
        <f t="shared" si="28"/>
        <v>973</v>
      </c>
      <c r="I161" s="277">
        <f t="shared" si="28"/>
        <v>2044</v>
      </c>
      <c r="J161" s="277">
        <f t="shared" si="28"/>
        <v>1946</v>
      </c>
      <c r="K161" s="277">
        <f t="shared" si="28"/>
        <v>1882</v>
      </c>
      <c r="L161" s="277">
        <f t="shared" si="28"/>
        <v>1402</v>
      </c>
      <c r="M161" s="277">
        <f t="shared" si="28"/>
        <v>1279</v>
      </c>
      <c r="N161" s="277">
        <f t="shared" si="28"/>
        <v>321</v>
      </c>
      <c r="O161" s="277">
        <f t="shared" si="28"/>
        <v>657</v>
      </c>
      <c r="P161" s="277">
        <f t="shared" si="28"/>
        <v>908</v>
      </c>
      <c r="Q161" s="277">
        <f t="shared" si="28"/>
        <v>771</v>
      </c>
      <c r="R161" s="277">
        <f t="shared" si="28"/>
        <v>1043</v>
      </c>
      <c r="S161" s="277">
        <f t="shared" si="28"/>
        <v>847</v>
      </c>
      <c r="T161" s="277">
        <f t="shared" si="28"/>
        <v>509</v>
      </c>
      <c r="U161" s="277">
        <f t="shared" si="28"/>
        <v>0</v>
      </c>
    </row>
    <row r="162" spans="1:21" x14ac:dyDescent="0.4">
      <c r="A162" s="122" t="s">
        <v>285</v>
      </c>
      <c r="B162" s="277">
        <f t="shared" si="29"/>
        <v>1837</v>
      </c>
      <c r="C162" s="277">
        <f t="shared" si="28"/>
        <v>1596</v>
      </c>
      <c r="D162" s="277">
        <f t="shared" si="28"/>
        <v>1301</v>
      </c>
      <c r="E162" s="277">
        <f t="shared" si="28"/>
        <v>1165</v>
      </c>
      <c r="F162" s="277">
        <f t="shared" si="28"/>
        <v>994</v>
      </c>
      <c r="G162" s="277">
        <f t="shared" si="28"/>
        <v>1576</v>
      </c>
      <c r="H162" s="277">
        <f t="shared" si="28"/>
        <v>1513</v>
      </c>
      <c r="I162" s="277">
        <f t="shared" si="28"/>
        <v>1509</v>
      </c>
      <c r="J162" s="277">
        <f t="shared" si="28"/>
        <v>1469</v>
      </c>
      <c r="K162" s="277">
        <f t="shared" si="28"/>
        <v>1342</v>
      </c>
      <c r="L162" s="277">
        <f t="shared" si="28"/>
        <v>1312</v>
      </c>
      <c r="M162" s="277">
        <f t="shared" si="28"/>
        <v>1686</v>
      </c>
      <c r="N162" s="277">
        <f t="shared" si="28"/>
        <v>1635</v>
      </c>
      <c r="O162" s="277">
        <f t="shared" si="28"/>
        <v>2000</v>
      </c>
      <c r="P162" s="277">
        <f t="shared" si="28"/>
        <v>3569</v>
      </c>
      <c r="Q162" s="277">
        <f t="shared" si="28"/>
        <v>4063</v>
      </c>
      <c r="R162" s="277">
        <f t="shared" si="28"/>
        <v>4710</v>
      </c>
      <c r="S162" s="277">
        <f t="shared" si="28"/>
        <v>4186</v>
      </c>
      <c r="T162" s="277">
        <f t="shared" si="28"/>
        <v>4080</v>
      </c>
      <c r="U162" s="277">
        <f t="shared" si="28"/>
        <v>0</v>
      </c>
    </row>
    <row r="163" spans="1:21" x14ac:dyDescent="0.4">
      <c r="A163" s="122" t="s">
        <v>286</v>
      </c>
      <c r="B163" s="277">
        <f t="shared" si="29"/>
        <v>4467</v>
      </c>
      <c r="C163" s="277">
        <f t="shared" si="28"/>
        <v>4096</v>
      </c>
      <c r="D163" s="277">
        <f t="shared" si="28"/>
        <v>3497</v>
      </c>
      <c r="E163" s="277">
        <f t="shared" si="28"/>
        <v>3422</v>
      </c>
      <c r="F163" s="277">
        <f t="shared" si="28"/>
        <v>2943</v>
      </c>
      <c r="G163" s="277">
        <f t="shared" si="28"/>
        <v>2431</v>
      </c>
      <c r="H163" s="277">
        <f t="shared" si="28"/>
        <v>2000</v>
      </c>
      <c r="I163" s="277">
        <f t="shared" si="28"/>
        <v>1783</v>
      </c>
      <c r="J163" s="277">
        <f t="shared" si="28"/>
        <v>1726</v>
      </c>
      <c r="K163" s="277">
        <f t="shared" si="28"/>
        <v>1827</v>
      </c>
      <c r="L163" s="277">
        <f t="shared" si="28"/>
        <v>1710</v>
      </c>
      <c r="M163" s="277">
        <f t="shared" si="28"/>
        <v>1590</v>
      </c>
      <c r="N163" s="277">
        <f t="shared" si="28"/>
        <v>1843</v>
      </c>
      <c r="O163" s="277">
        <f t="shared" si="28"/>
        <v>2019</v>
      </c>
      <c r="P163" s="277">
        <f t="shared" si="28"/>
        <v>1980</v>
      </c>
      <c r="Q163" s="277">
        <f t="shared" si="28"/>
        <v>2655</v>
      </c>
      <c r="R163" s="277">
        <f t="shared" si="28"/>
        <v>1756</v>
      </c>
      <c r="S163" s="277">
        <f t="shared" si="28"/>
        <v>1502</v>
      </c>
      <c r="T163" s="277">
        <f t="shared" si="28"/>
        <v>2455</v>
      </c>
      <c r="U163" s="277">
        <f t="shared" si="28"/>
        <v>0</v>
      </c>
    </row>
    <row r="164" spans="1:21" x14ac:dyDescent="0.4">
      <c r="A164" s="122" t="s">
        <v>287</v>
      </c>
      <c r="B164" s="277">
        <f t="shared" si="29"/>
        <v>1031</v>
      </c>
      <c r="C164" s="277">
        <f t="shared" si="28"/>
        <v>887</v>
      </c>
      <c r="D164" s="277">
        <f t="shared" si="28"/>
        <v>721</v>
      </c>
      <c r="E164" s="277">
        <f t="shared" si="28"/>
        <v>423</v>
      </c>
      <c r="F164" s="277">
        <f t="shared" si="28"/>
        <v>346</v>
      </c>
      <c r="G164" s="277">
        <f t="shared" si="28"/>
        <v>293</v>
      </c>
      <c r="H164" s="277">
        <f t="shared" si="28"/>
        <v>299</v>
      </c>
      <c r="I164" s="277">
        <f t="shared" si="28"/>
        <v>276</v>
      </c>
      <c r="J164" s="277">
        <f t="shared" si="28"/>
        <v>301</v>
      </c>
      <c r="K164" s="277">
        <f t="shared" si="28"/>
        <v>293</v>
      </c>
      <c r="L164" s="277">
        <f t="shared" si="28"/>
        <v>312</v>
      </c>
      <c r="M164" s="277">
        <f t="shared" si="28"/>
        <v>286</v>
      </c>
      <c r="N164" s="277">
        <f t="shared" si="28"/>
        <v>399</v>
      </c>
      <c r="O164" s="277">
        <f t="shared" si="28"/>
        <v>366</v>
      </c>
      <c r="P164" s="277">
        <f t="shared" si="28"/>
        <v>204</v>
      </c>
      <c r="Q164" s="277">
        <f t="shared" si="28"/>
        <v>150</v>
      </c>
      <c r="R164" s="277">
        <f t="shared" si="28"/>
        <v>240</v>
      </c>
      <c r="S164" s="277">
        <f t="shared" si="28"/>
        <v>762</v>
      </c>
      <c r="T164" s="277">
        <f t="shared" si="28"/>
        <v>1296</v>
      </c>
      <c r="U164" s="277">
        <f t="shared" si="28"/>
        <v>0</v>
      </c>
    </row>
    <row r="165" spans="1:21" x14ac:dyDescent="0.4">
      <c r="A165" s="122" t="s">
        <v>288</v>
      </c>
      <c r="B165" s="277">
        <f t="shared" si="29"/>
        <v>14579</v>
      </c>
      <c r="C165" s="277">
        <f t="shared" si="28"/>
        <v>12512</v>
      </c>
      <c r="D165" s="277">
        <f t="shared" si="28"/>
        <v>10805</v>
      </c>
      <c r="E165" s="277">
        <f t="shared" si="28"/>
        <v>9866</v>
      </c>
      <c r="F165" s="277">
        <f t="shared" si="28"/>
        <v>8590</v>
      </c>
      <c r="G165" s="277">
        <f t="shared" si="28"/>
        <v>7286</v>
      </c>
      <c r="H165" s="277">
        <f t="shared" si="28"/>
        <v>6415</v>
      </c>
      <c r="I165" s="277">
        <f t="shared" si="28"/>
        <v>5816</v>
      </c>
      <c r="J165" s="277">
        <f t="shared" si="28"/>
        <v>5372</v>
      </c>
      <c r="K165" s="277">
        <f t="shared" si="28"/>
        <v>5097</v>
      </c>
      <c r="L165" s="277">
        <f t="shared" si="28"/>
        <v>5018</v>
      </c>
      <c r="M165" s="277">
        <f t="shared" si="28"/>
        <v>4942</v>
      </c>
      <c r="N165" s="277">
        <f t="shared" si="28"/>
        <v>6109</v>
      </c>
      <c r="O165" s="277">
        <f t="shared" si="28"/>
        <v>6980</v>
      </c>
      <c r="P165" s="277">
        <f t="shared" si="28"/>
        <v>9189</v>
      </c>
      <c r="Q165" s="277">
        <f t="shared" si="28"/>
        <v>10505</v>
      </c>
      <c r="R165" s="277">
        <f t="shared" si="28"/>
        <v>12196</v>
      </c>
      <c r="S165" s="277">
        <f t="shared" si="28"/>
        <v>8470</v>
      </c>
      <c r="T165" s="277">
        <f t="shared" si="28"/>
        <v>13641</v>
      </c>
      <c r="U165" s="277">
        <f t="shared" si="28"/>
        <v>0</v>
      </c>
    </row>
    <row r="166" spans="1:21" x14ac:dyDescent="0.4">
      <c r="A166" s="122" t="s">
        <v>4</v>
      </c>
      <c r="B166" s="277">
        <f t="shared" si="29"/>
        <v>5344</v>
      </c>
      <c r="C166" s="277">
        <f t="shared" si="28"/>
        <v>4829</v>
      </c>
      <c r="D166" s="277">
        <f t="shared" si="28"/>
        <v>7672</v>
      </c>
      <c r="E166" s="277">
        <f t="shared" si="28"/>
        <v>7326</v>
      </c>
      <c r="F166" s="277">
        <f t="shared" si="28"/>
        <v>6541</v>
      </c>
      <c r="G166" s="277">
        <f t="shared" si="28"/>
        <v>5333</v>
      </c>
      <c r="H166" s="277">
        <f t="shared" si="28"/>
        <v>5275</v>
      </c>
      <c r="I166" s="277">
        <f t="shared" si="28"/>
        <v>4858</v>
      </c>
      <c r="J166" s="277">
        <f t="shared" si="28"/>
        <v>5099</v>
      </c>
      <c r="K166" s="277">
        <f t="shared" si="28"/>
        <v>3544</v>
      </c>
      <c r="L166" s="277">
        <f t="shared" si="28"/>
        <v>2727</v>
      </c>
      <c r="M166" s="277">
        <f t="shared" si="28"/>
        <v>2364</v>
      </c>
      <c r="N166" s="277">
        <f t="shared" si="28"/>
        <v>1813</v>
      </c>
      <c r="O166" s="277">
        <f t="shared" si="28"/>
        <v>1550</v>
      </c>
      <c r="P166" s="277">
        <f t="shared" si="28"/>
        <v>1353</v>
      </c>
      <c r="Q166" s="277">
        <f t="shared" si="28"/>
        <v>1374</v>
      </c>
      <c r="R166" s="277">
        <f t="shared" si="28"/>
        <v>1494</v>
      </c>
      <c r="S166" s="277">
        <f t="shared" si="28"/>
        <v>1170</v>
      </c>
      <c r="T166" s="277">
        <f t="shared" si="28"/>
        <v>501</v>
      </c>
      <c r="U166" s="277">
        <f t="shared" si="28"/>
        <v>617</v>
      </c>
    </row>
    <row r="167" spans="1:21" x14ac:dyDescent="0.4">
      <c r="A167" s="122" t="s">
        <v>48</v>
      </c>
      <c r="B167" s="277">
        <f t="shared" si="29"/>
        <v>1349</v>
      </c>
      <c r="C167" s="277">
        <f t="shared" si="28"/>
        <v>1465</v>
      </c>
      <c r="D167" s="277">
        <f t="shared" si="28"/>
        <v>1887</v>
      </c>
      <c r="E167" s="277">
        <f t="shared" si="28"/>
        <v>1708</v>
      </c>
      <c r="F167" s="277">
        <f t="shared" si="28"/>
        <v>1316</v>
      </c>
      <c r="G167" s="277">
        <f t="shared" si="28"/>
        <v>1208</v>
      </c>
      <c r="H167" s="277">
        <f t="shared" si="28"/>
        <v>1105</v>
      </c>
      <c r="I167" s="277">
        <f t="shared" si="28"/>
        <v>953</v>
      </c>
      <c r="J167" s="277">
        <f t="shared" si="28"/>
        <v>747</v>
      </c>
      <c r="K167" s="277">
        <f t="shared" si="28"/>
        <v>996</v>
      </c>
      <c r="L167" s="277">
        <f t="shared" si="28"/>
        <v>959</v>
      </c>
      <c r="M167" s="277">
        <f t="shared" si="28"/>
        <v>856</v>
      </c>
      <c r="N167" s="277">
        <f t="shared" si="28"/>
        <v>867</v>
      </c>
      <c r="O167" s="277">
        <f t="shared" si="28"/>
        <v>946</v>
      </c>
      <c r="P167" s="277">
        <f t="shared" si="28"/>
        <v>2164</v>
      </c>
      <c r="Q167" s="277">
        <f t="shared" si="28"/>
        <v>3839</v>
      </c>
      <c r="R167" s="277">
        <f t="shared" si="28"/>
        <v>4906</v>
      </c>
      <c r="S167" s="277">
        <f t="shared" si="28"/>
        <v>4133</v>
      </c>
      <c r="T167" s="277">
        <f t="shared" si="28"/>
        <v>4938</v>
      </c>
      <c r="U167" s="277">
        <f t="shared" si="28"/>
        <v>6417</v>
      </c>
    </row>
    <row r="168" spans="1:21" x14ac:dyDescent="0.4">
      <c r="A168" s="122" t="s">
        <v>7</v>
      </c>
      <c r="B168" s="277">
        <f t="shared" si="29"/>
        <v>1118</v>
      </c>
      <c r="C168" s="277">
        <f t="shared" si="28"/>
        <v>1039</v>
      </c>
      <c r="D168" s="277">
        <f t="shared" si="28"/>
        <v>1781</v>
      </c>
      <c r="E168" s="277">
        <f t="shared" si="28"/>
        <v>542</v>
      </c>
      <c r="F168" s="277">
        <f t="shared" si="28"/>
        <v>333</v>
      </c>
      <c r="G168" s="277">
        <f t="shared" ref="C168:U176" si="30">VLOOKUP($A168,$A$33:$BI$55,G$60-1,FALSE)</f>
        <v>250</v>
      </c>
      <c r="H168" s="277">
        <f t="shared" si="30"/>
        <v>208</v>
      </c>
      <c r="I168" s="277">
        <f t="shared" si="30"/>
        <v>261</v>
      </c>
      <c r="J168" s="277">
        <f t="shared" si="30"/>
        <v>1102</v>
      </c>
      <c r="K168" s="277">
        <f t="shared" si="30"/>
        <v>1162</v>
      </c>
      <c r="L168" s="277">
        <f t="shared" si="30"/>
        <v>341</v>
      </c>
      <c r="M168" s="277">
        <f t="shared" si="30"/>
        <v>81</v>
      </c>
      <c r="N168" s="277">
        <f t="shared" si="30"/>
        <v>114</v>
      </c>
      <c r="O168" s="277">
        <f t="shared" si="30"/>
        <v>98</v>
      </c>
      <c r="P168" s="277">
        <f t="shared" si="30"/>
        <v>56</v>
      </c>
      <c r="Q168" s="277">
        <f t="shared" si="30"/>
        <v>232</v>
      </c>
      <c r="R168" s="277">
        <f t="shared" si="30"/>
        <v>278</v>
      </c>
      <c r="S168" s="277">
        <f t="shared" si="30"/>
        <v>275</v>
      </c>
      <c r="T168" s="277">
        <f t="shared" si="30"/>
        <v>1302</v>
      </c>
      <c r="U168" s="277">
        <f t="shared" si="30"/>
        <v>1471</v>
      </c>
    </row>
    <row r="169" spans="1:21" x14ac:dyDescent="0.4">
      <c r="A169" s="122" t="s">
        <v>2</v>
      </c>
      <c r="B169" s="277">
        <f t="shared" si="29"/>
        <v>15949</v>
      </c>
      <c r="C169" s="277">
        <f t="shared" si="30"/>
        <v>14531</v>
      </c>
      <c r="D169" s="277">
        <f t="shared" si="30"/>
        <v>13720</v>
      </c>
      <c r="E169" s="277">
        <f t="shared" si="30"/>
        <v>13578</v>
      </c>
      <c r="F169" s="277">
        <f t="shared" si="30"/>
        <v>12135</v>
      </c>
      <c r="G169" s="277">
        <f t="shared" si="30"/>
        <v>11265</v>
      </c>
      <c r="H169" s="277">
        <f t="shared" si="30"/>
        <v>10117</v>
      </c>
      <c r="I169" s="277">
        <f t="shared" si="30"/>
        <v>9011</v>
      </c>
      <c r="J169" s="277">
        <f t="shared" si="30"/>
        <v>8212</v>
      </c>
      <c r="K169" s="277">
        <f t="shared" si="30"/>
        <v>11067</v>
      </c>
      <c r="L169" s="277">
        <f t="shared" si="30"/>
        <v>14186</v>
      </c>
      <c r="M169" s="277">
        <f t="shared" si="30"/>
        <v>19345</v>
      </c>
      <c r="N169" s="277">
        <f t="shared" si="30"/>
        <v>26739</v>
      </c>
      <c r="O169" s="277">
        <f t="shared" si="30"/>
        <v>30924</v>
      </c>
      <c r="P169" s="277">
        <f t="shared" si="30"/>
        <v>35612</v>
      </c>
      <c r="Q169" s="277">
        <f t="shared" si="30"/>
        <v>47357</v>
      </c>
      <c r="R169" s="277">
        <f t="shared" si="30"/>
        <v>48522</v>
      </c>
      <c r="S169" s="277">
        <f t="shared" si="30"/>
        <v>54531</v>
      </c>
      <c r="T169" s="277">
        <f t="shared" si="30"/>
        <v>58029</v>
      </c>
      <c r="U169" s="277">
        <f t="shared" si="30"/>
        <v>56958</v>
      </c>
    </row>
    <row r="170" spans="1:21" x14ac:dyDescent="0.4">
      <c r="A170" s="122" t="s">
        <v>8</v>
      </c>
      <c r="B170" s="277">
        <f t="shared" si="29"/>
        <v>8559</v>
      </c>
      <c r="C170" s="277">
        <f t="shared" si="30"/>
        <v>8235</v>
      </c>
      <c r="D170" s="277">
        <f t="shared" si="30"/>
        <v>7600</v>
      </c>
      <c r="E170" s="277">
        <f t="shared" si="30"/>
        <v>7707</v>
      </c>
      <c r="F170" s="277">
        <f t="shared" si="30"/>
        <v>6348</v>
      </c>
      <c r="G170" s="277">
        <f t="shared" si="30"/>
        <v>5624</v>
      </c>
      <c r="H170" s="277">
        <f t="shared" si="30"/>
        <v>5355</v>
      </c>
      <c r="I170" s="277">
        <f t="shared" si="30"/>
        <v>4472</v>
      </c>
      <c r="J170" s="277">
        <f t="shared" si="30"/>
        <v>4775</v>
      </c>
      <c r="K170" s="277">
        <f t="shared" si="30"/>
        <v>5040</v>
      </c>
      <c r="L170" s="277">
        <f t="shared" si="30"/>
        <v>4297</v>
      </c>
      <c r="M170" s="277">
        <f t="shared" si="30"/>
        <v>4331</v>
      </c>
      <c r="N170" s="277">
        <f t="shared" si="30"/>
        <v>4029</v>
      </c>
      <c r="O170" s="277">
        <f t="shared" si="30"/>
        <v>3788</v>
      </c>
      <c r="P170" s="277">
        <f t="shared" si="30"/>
        <v>3713</v>
      </c>
      <c r="Q170" s="277">
        <f t="shared" si="30"/>
        <v>4444</v>
      </c>
      <c r="R170" s="277">
        <f t="shared" si="30"/>
        <v>6293</v>
      </c>
      <c r="S170" s="277">
        <f t="shared" si="30"/>
        <v>6592</v>
      </c>
      <c r="T170" s="277">
        <f t="shared" si="30"/>
        <v>9367</v>
      </c>
      <c r="U170" s="277">
        <f t="shared" si="30"/>
        <v>10302</v>
      </c>
    </row>
    <row r="171" spans="1:21" x14ac:dyDescent="0.4">
      <c r="A171" s="122" t="s">
        <v>33</v>
      </c>
      <c r="B171" s="277">
        <f t="shared" si="29"/>
        <v>0</v>
      </c>
      <c r="C171" s="277">
        <f t="shared" si="30"/>
        <v>0</v>
      </c>
      <c r="D171" s="277">
        <f t="shared" si="30"/>
        <v>0</v>
      </c>
      <c r="E171" s="277">
        <f t="shared" si="30"/>
        <v>0</v>
      </c>
      <c r="F171" s="277">
        <f t="shared" si="30"/>
        <v>357</v>
      </c>
      <c r="G171" s="277">
        <f t="shared" si="30"/>
        <v>322</v>
      </c>
      <c r="H171" s="277">
        <f t="shared" si="30"/>
        <v>297</v>
      </c>
      <c r="I171" s="277">
        <f t="shared" si="30"/>
        <v>349</v>
      </c>
      <c r="J171" s="277">
        <f t="shared" si="30"/>
        <v>524</v>
      </c>
      <c r="K171" s="277">
        <f t="shared" si="30"/>
        <v>504</v>
      </c>
      <c r="L171" s="277">
        <f t="shared" si="30"/>
        <v>473</v>
      </c>
      <c r="M171" s="277">
        <f t="shared" si="30"/>
        <v>575</v>
      </c>
      <c r="N171" s="277">
        <f t="shared" si="30"/>
        <v>629</v>
      </c>
      <c r="O171" s="277">
        <f t="shared" si="30"/>
        <v>986</v>
      </c>
      <c r="P171" s="277">
        <f t="shared" si="30"/>
        <v>1576</v>
      </c>
      <c r="Q171" s="277">
        <f t="shared" si="30"/>
        <v>2204</v>
      </c>
      <c r="R171" s="277">
        <f t="shared" si="30"/>
        <v>3722</v>
      </c>
      <c r="S171" s="277">
        <f t="shared" si="30"/>
        <v>5349</v>
      </c>
      <c r="T171" s="277">
        <f t="shared" si="30"/>
        <v>4425</v>
      </c>
      <c r="U171" s="277">
        <f t="shared" si="30"/>
        <v>4097</v>
      </c>
    </row>
    <row r="172" spans="1:21" x14ac:dyDescent="0.4">
      <c r="A172" s="122" t="s">
        <v>1</v>
      </c>
      <c r="B172" s="277">
        <f t="shared" si="29"/>
        <v>1351</v>
      </c>
      <c r="C172" s="277">
        <f t="shared" si="30"/>
        <v>1607</v>
      </c>
      <c r="D172" s="277">
        <f t="shared" si="30"/>
        <v>1574</v>
      </c>
      <c r="E172" s="277">
        <f t="shared" si="30"/>
        <v>1488</v>
      </c>
      <c r="F172" s="277">
        <f t="shared" si="30"/>
        <v>1330</v>
      </c>
      <c r="G172" s="277">
        <f t="shared" si="30"/>
        <v>1161</v>
      </c>
      <c r="H172" s="277">
        <f t="shared" si="30"/>
        <v>1168</v>
      </c>
      <c r="I172" s="277">
        <f t="shared" si="30"/>
        <v>1147</v>
      </c>
      <c r="J172" s="277">
        <f t="shared" si="30"/>
        <v>1054</v>
      </c>
      <c r="K172" s="277">
        <f t="shared" si="30"/>
        <v>1322</v>
      </c>
      <c r="L172" s="277">
        <f t="shared" si="30"/>
        <v>932</v>
      </c>
      <c r="M172" s="277">
        <f t="shared" si="30"/>
        <v>669</v>
      </c>
      <c r="N172" s="277">
        <f t="shared" si="30"/>
        <v>881</v>
      </c>
      <c r="O172" s="277">
        <f t="shared" si="30"/>
        <v>1090</v>
      </c>
      <c r="P172" s="277">
        <f t="shared" si="30"/>
        <v>1242</v>
      </c>
      <c r="Q172" s="277">
        <f t="shared" si="30"/>
        <v>2482</v>
      </c>
      <c r="R172" s="277">
        <f t="shared" si="30"/>
        <v>3047</v>
      </c>
      <c r="S172" s="277">
        <f t="shared" si="30"/>
        <v>2975</v>
      </c>
      <c r="T172" s="277">
        <f t="shared" si="30"/>
        <v>4222</v>
      </c>
      <c r="U172" s="277">
        <f t="shared" si="30"/>
        <v>3248</v>
      </c>
    </row>
    <row r="173" spans="1:21" x14ac:dyDescent="0.4">
      <c r="A173" s="122" t="s">
        <v>34</v>
      </c>
      <c r="B173" s="277">
        <f t="shared" si="29"/>
        <v>1876</v>
      </c>
      <c r="C173" s="277">
        <f t="shared" si="30"/>
        <v>2111</v>
      </c>
      <c r="D173" s="277">
        <f t="shared" si="30"/>
        <v>1963</v>
      </c>
      <c r="E173" s="277">
        <f t="shared" si="30"/>
        <v>1623</v>
      </c>
      <c r="F173" s="277">
        <f t="shared" si="30"/>
        <v>1132</v>
      </c>
      <c r="G173" s="277">
        <f t="shared" si="30"/>
        <v>949</v>
      </c>
      <c r="H173" s="277">
        <f t="shared" si="30"/>
        <v>845</v>
      </c>
      <c r="I173" s="277">
        <f t="shared" si="30"/>
        <v>912</v>
      </c>
      <c r="J173" s="277">
        <f t="shared" si="30"/>
        <v>693</v>
      </c>
      <c r="K173" s="277">
        <f t="shared" si="30"/>
        <v>617</v>
      </c>
      <c r="L173" s="277">
        <f t="shared" si="30"/>
        <v>578</v>
      </c>
      <c r="M173" s="277">
        <f t="shared" si="30"/>
        <v>569</v>
      </c>
      <c r="N173" s="277">
        <f t="shared" si="30"/>
        <v>535</v>
      </c>
      <c r="O173" s="277">
        <f t="shared" si="30"/>
        <v>476</v>
      </c>
      <c r="P173" s="277">
        <f t="shared" si="30"/>
        <v>429</v>
      </c>
      <c r="Q173" s="277">
        <f t="shared" si="30"/>
        <v>333</v>
      </c>
      <c r="R173" s="277">
        <f t="shared" si="30"/>
        <v>575</v>
      </c>
      <c r="S173" s="277">
        <f t="shared" si="30"/>
        <v>602</v>
      </c>
      <c r="T173" s="277">
        <f t="shared" si="30"/>
        <v>675</v>
      </c>
      <c r="U173" s="277">
        <f t="shared" si="30"/>
        <v>895</v>
      </c>
    </row>
    <row r="174" spans="1:21" x14ac:dyDescent="0.4">
      <c r="A174" s="122" t="s">
        <v>5</v>
      </c>
      <c r="B174" s="277">
        <f t="shared" si="29"/>
        <v>0</v>
      </c>
      <c r="C174" s="277">
        <f t="shared" si="30"/>
        <v>0</v>
      </c>
      <c r="D174" s="277">
        <f t="shared" si="30"/>
        <v>0</v>
      </c>
      <c r="E174" s="277">
        <f t="shared" si="30"/>
        <v>0</v>
      </c>
      <c r="F174" s="277">
        <f t="shared" si="30"/>
        <v>0</v>
      </c>
      <c r="G174" s="277">
        <f t="shared" si="30"/>
        <v>0</v>
      </c>
      <c r="H174" s="277">
        <f t="shared" si="30"/>
        <v>0</v>
      </c>
      <c r="I174" s="277">
        <f t="shared" si="30"/>
        <v>0</v>
      </c>
      <c r="J174" s="277">
        <f t="shared" si="30"/>
        <v>907</v>
      </c>
      <c r="K174" s="277">
        <f t="shared" si="30"/>
        <v>901</v>
      </c>
      <c r="L174" s="277">
        <f t="shared" si="30"/>
        <v>796</v>
      </c>
      <c r="M174" s="277">
        <f t="shared" si="30"/>
        <v>561</v>
      </c>
      <c r="N174" s="277">
        <f t="shared" si="30"/>
        <v>739</v>
      </c>
      <c r="O174" s="277">
        <f t="shared" si="30"/>
        <v>1226</v>
      </c>
      <c r="P174" s="277">
        <f t="shared" si="30"/>
        <v>1312</v>
      </c>
      <c r="Q174" s="277">
        <f t="shared" si="30"/>
        <v>2118</v>
      </c>
      <c r="R174" s="277">
        <f t="shared" si="30"/>
        <v>3453</v>
      </c>
      <c r="S174" s="277">
        <f t="shared" si="30"/>
        <v>2489</v>
      </c>
      <c r="T174" s="277">
        <f t="shared" si="30"/>
        <v>2742</v>
      </c>
      <c r="U174" s="277">
        <f t="shared" si="30"/>
        <v>3129</v>
      </c>
    </row>
    <row r="175" spans="1:21" x14ac:dyDescent="0.4">
      <c r="A175" s="122" t="s">
        <v>35</v>
      </c>
      <c r="B175" s="277">
        <f t="shared" si="29"/>
        <v>4566</v>
      </c>
      <c r="C175" s="277">
        <f t="shared" si="30"/>
        <v>3554</v>
      </c>
      <c r="D175" s="277">
        <f t="shared" si="30"/>
        <v>3096</v>
      </c>
      <c r="E175" s="277">
        <f t="shared" si="30"/>
        <v>2778</v>
      </c>
      <c r="F175" s="277">
        <f t="shared" si="30"/>
        <v>1551</v>
      </c>
      <c r="G175" s="277">
        <f t="shared" si="30"/>
        <v>1454</v>
      </c>
      <c r="H175" s="277">
        <f t="shared" si="30"/>
        <v>1321</v>
      </c>
      <c r="I175" s="277">
        <f t="shared" si="30"/>
        <v>1253</v>
      </c>
      <c r="J175" s="277">
        <f t="shared" si="30"/>
        <v>1098</v>
      </c>
      <c r="K175" s="277">
        <f t="shared" si="30"/>
        <v>1044</v>
      </c>
      <c r="L175" s="277">
        <f t="shared" si="30"/>
        <v>983</v>
      </c>
      <c r="M175" s="277">
        <f t="shared" si="30"/>
        <v>968</v>
      </c>
      <c r="N175" s="277">
        <f t="shared" si="30"/>
        <v>1061</v>
      </c>
      <c r="O175" s="277">
        <f t="shared" si="30"/>
        <v>1034</v>
      </c>
      <c r="P175" s="277">
        <f t="shared" si="30"/>
        <v>1306</v>
      </c>
      <c r="Q175" s="277">
        <f t="shared" si="30"/>
        <v>2128</v>
      </c>
      <c r="R175" s="277">
        <f t="shared" si="30"/>
        <v>1967</v>
      </c>
      <c r="S175" s="277">
        <f t="shared" si="30"/>
        <v>2141</v>
      </c>
      <c r="T175" s="277">
        <f t="shared" si="30"/>
        <v>2456</v>
      </c>
      <c r="U175" s="277">
        <f t="shared" si="30"/>
        <v>4362</v>
      </c>
    </row>
    <row r="176" spans="1:21" x14ac:dyDescent="0.4">
      <c r="A176" s="123" t="s">
        <v>400</v>
      </c>
      <c r="B176" s="277">
        <f t="shared" si="29"/>
        <v>102198</v>
      </c>
      <c r="C176" s="277">
        <f t="shared" si="30"/>
        <v>95093</v>
      </c>
      <c r="D176" s="277">
        <f t="shared" si="30"/>
        <v>93747</v>
      </c>
      <c r="E176" s="277">
        <f t="shared" si="30"/>
        <v>86627</v>
      </c>
      <c r="F176" s="277">
        <f t="shared" si="30"/>
        <v>76792</v>
      </c>
      <c r="G176" s="277">
        <f t="shared" si="30"/>
        <v>67988</v>
      </c>
      <c r="H176" s="277">
        <f t="shared" si="30"/>
        <v>61610</v>
      </c>
      <c r="I176" s="277">
        <f t="shared" si="30"/>
        <v>57367</v>
      </c>
      <c r="J176" s="277">
        <f t="shared" si="30"/>
        <v>59816</v>
      </c>
      <c r="K176" s="277">
        <f t="shared" si="30"/>
        <v>59325</v>
      </c>
      <c r="L176" s="277">
        <f t="shared" si="30"/>
        <v>58252</v>
      </c>
      <c r="M176" s="277">
        <f t="shared" si="30"/>
        <v>61750</v>
      </c>
      <c r="N176" s="277">
        <f t="shared" si="30"/>
        <v>69842</v>
      </c>
      <c r="O176" s="277">
        <f t="shared" si="30"/>
        <v>75522</v>
      </c>
      <c r="P176" s="277">
        <f t="shared" si="30"/>
        <v>88670</v>
      </c>
      <c r="Q176" s="277">
        <f t="shared" si="30"/>
        <v>119528</v>
      </c>
      <c r="R176" s="277">
        <f t="shared" si="30"/>
        <v>129595</v>
      </c>
      <c r="S176" s="277">
        <f t="shared" si="30"/>
        <v>136273</v>
      </c>
      <c r="T176" s="277">
        <f t="shared" si="30"/>
        <v>152318</v>
      </c>
      <c r="U176" s="277">
        <f t="shared" si="30"/>
        <v>161501</v>
      </c>
    </row>
  </sheetData>
  <phoneticPr fontId="2" type="noConversion"/>
  <dataValidations count="1">
    <dataValidation type="list" allowBlank="1" showInputMessage="1" showErrorMessage="1" sqref="A73">
      <formula1>$A$33:$A$55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showGridLines="0" zoomScale="85" zoomScaleNormal="85" workbookViewId="0">
      <pane xSplit="1" ySplit="3" topLeftCell="D126" activePane="bottomRight" state="frozenSplit"/>
      <selection pane="topRight" activeCell="B1" sqref="B1"/>
      <selection pane="bottomLeft" activeCell="A4" sqref="A4"/>
      <selection pane="bottomRight" activeCell="D162" sqref="D162"/>
    </sheetView>
  </sheetViews>
  <sheetFormatPr defaultColWidth="24.86328125" defaultRowHeight="11.65" x14ac:dyDescent="0.4"/>
  <cols>
    <col min="1" max="1" width="36.1328125" style="9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60" bestFit="1" customWidth="1"/>
    <col min="6" max="6" width="9.06640625" style="61" bestFit="1" customWidth="1"/>
    <col min="7" max="7" width="9.06640625" style="2" bestFit="1" customWidth="1"/>
    <col min="8" max="8" width="12.46484375" style="2" bestFit="1" customWidth="1"/>
    <col min="9" max="9" width="9.06640625" style="2" bestFit="1" customWidth="1"/>
    <col min="10" max="10" width="11.26562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9" width="9.86328125" style="2" bestFit="1" customWidth="1"/>
    <col min="20" max="20" width="12.46484375" style="62" bestFit="1" customWidth="1"/>
    <col min="21" max="21" width="9.8632812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5.73046875" style="2" bestFit="1" customWidth="1"/>
    <col min="26" max="26" width="12.3984375" style="62" bestFit="1" customWidth="1"/>
    <col min="27" max="27" width="7.3984375" style="2" bestFit="1" customWidth="1"/>
    <col min="28" max="28" width="14.73046875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1" width="8.265625" style="2" bestFit="1" customWidth="1"/>
    <col min="42" max="42" width="7.46484375" style="2" bestFit="1" customWidth="1"/>
    <col min="43" max="43" width="6" style="2" bestFit="1" customWidth="1"/>
    <col min="44" max="44" width="8.265625" style="2" bestFit="1" customWidth="1"/>
    <col min="45" max="45" width="7.46484375" style="2" bestFit="1" customWidth="1"/>
    <col min="46" max="46" width="6" style="2" bestFit="1" customWidth="1"/>
    <col min="47" max="47" width="8" style="2" bestFit="1" customWidth="1"/>
    <col min="48" max="48" width="7.46484375" style="2" bestFit="1" customWidth="1"/>
    <col min="49" max="49" width="6" style="2" bestFit="1" customWidth="1"/>
    <col min="50" max="50" width="8.265625" style="2" bestFit="1" customWidth="1"/>
    <col min="51" max="51" width="7.46484375" style="2" bestFit="1" customWidth="1"/>
    <col min="52" max="52" width="6" style="2" bestFit="1" customWidth="1"/>
    <col min="53" max="53" width="8.265625" style="2" bestFit="1" customWidth="1"/>
    <col min="54" max="54" width="7.46484375" style="2" bestFit="1" customWidth="1"/>
    <col min="55" max="55" width="6" style="2" bestFit="1" customWidth="1"/>
    <col min="56" max="56" width="11.59765625" style="2" customWidth="1"/>
    <col min="57" max="57" width="8.86328125" style="2" customWidth="1"/>
    <col min="58" max="58" width="9.46484375" style="2" customWidth="1"/>
    <col min="59" max="61" width="8.73046875" style="2" customWidth="1"/>
    <col min="62" max="16384" width="24.86328125" style="2"/>
  </cols>
  <sheetData>
    <row r="1" spans="1:41" x14ac:dyDescent="0.4">
      <c r="A1" s="9" t="s">
        <v>245</v>
      </c>
      <c r="B1" s="2" t="str">
        <f>[1]!to_tradecode(A1)</f>
        <v>601939</v>
      </c>
    </row>
    <row r="3" spans="1:41" x14ac:dyDescent="0.4">
      <c r="A3" s="127" t="s">
        <v>246</v>
      </c>
      <c r="B3" s="271">
        <v>39447</v>
      </c>
      <c r="C3" s="271">
        <v>39629</v>
      </c>
      <c r="D3" s="271">
        <v>39813</v>
      </c>
      <c r="E3" s="271">
        <v>39994</v>
      </c>
      <c r="F3" s="271">
        <v>40178</v>
      </c>
      <c r="G3" s="271">
        <v>40359</v>
      </c>
      <c r="H3" s="271">
        <v>40543</v>
      </c>
      <c r="I3" s="271">
        <v>40724</v>
      </c>
      <c r="J3" s="271">
        <v>40908</v>
      </c>
      <c r="K3" s="271">
        <v>41090</v>
      </c>
      <c r="L3" s="271">
        <v>41274</v>
      </c>
      <c r="M3" s="271">
        <v>41455</v>
      </c>
      <c r="N3" s="271">
        <v>41639</v>
      </c>
      <c r="O3" s="271">
        <v>41820</v>
      </c>
      <c r="P3" s="271">
        <v>42004</v>
      </c>
      <c r="Q3" s="271">
        <v>42185</v>
      </c>
      <c r="R3" s="271">
        <v>42369</v>
      </c>
      <c r="S3" s="271">
        <v>42551</v>
      </c>
      <c r="T3" s="271">
        <v>42735</v>
      </c>
      <c r="U3" s="271">
        <v>42916</v>
      </c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2"/>
      <c r="AH3" s="6"/>
      <c r="AI3" s="5"/>
      <c r="AJ3" s="62"/>
      <c r="AK3" s="6"/>
      <c r="AL3" s="5"/>
      <c r="AM3" s="6"/>
      <c r="AN3" s="6"/>
      <c r="AO3" s="5"/>
    </row>
    <row r="4" spans="1:41" x14ac:dyDescent="0.4">
      <c r="A4" s="122" t="s">
        <v>250</v>
      </c>
      <c r="B4" s="130">
        <f>VLOOKUP($A4,$A$24:$BI$40,B$43,FALSE)</f>
        <v>4.1913782569510311E-2</v>
      </c>
      <c r="C4" s="131">
        <f t="shared" ref="C4:U17" si="0">VLOOKUP($A4,$A$24:$BI$40,C$43,FALSE)</f>
        <v>3.1771961468482449E-2</v>
      </c>
      <c r="D4" s="131">
        <f t="shared" si="0"/>
        <v>3.5867943016507121E-2</v>
      </c>
      <c r="E4" s="131">
        <f t="shared" si="0"/>
        <v>3.1536652884379596E-2</v>
      </c>
      <c r="F4" s="131">
        <f t="shared" si="0"/>
        <v>2.6656226425429041E-2</v>
      </c>
      <c r="G4" s="131">
        <f t="shared" si="0"/>
        <v>2.0931673749861719E-2</v>
      </c>
      <c r="H4" s="131">
        <f t="shared" si="0"/>
        <v>2.2673311429318686E-2</v>
      </c>
      <c r="I4" s="131">
        <f t="shared" si="0"/>
        <v>2.11455299955579E-2</v>
      </c>
      <c r="J4" s="131">
        <f t="shared" si="0"/>
        <v>2.3581704793972407E-2</v>
      </c>
      <c r="K4" s="131">
        <f t="shared" si="0"/>
        <v>2.3824285427914347E-2</v>
      </c>
      <c r="L4" s="131">
        <f t="shared" si="0"/>
        <v>2.4066567702807296E-2</v>
      </c>
      <c r="M4" s="131">
        <f t="shared" si="0"/>
        <v>2.6163772320131427E-2</v>
      </c>
      <c r="N4" s="131">
        <f t="shared" si="0"/>
        <v>2.8792735850483118E-2</v>
      </c>
      <c r="O4" s="131">
        <f t="shared" si="0"/>
        <v>3.179380343685425E-2</v>
      </c>
      <c r="P4" s="131">
        <f t="shared" si="0"/>
        <v>3.714015448894948E-2</v>
      </c>
      <c r="Q4" s="131">
        <f t="shared" si="0"/>
        <v>4.6748538445637595E-2</v>
      </c>
      <c r="R4" s="131">
        <f t="shared" si="0"/>
        <v>5.8860985176506543E-2</v>
      </c>
      <c r="S4" s="131">
        <f t="shared" si="0"/>
        <v>6.2201069079612002E-2</v>
      </c>
      <c r="T4" s="131">
        <f t="shared" si="0"/>
        <v>5.9223164980878366E-2</v>
      </c>
      <c r="U4" s="97">
        <f t="shared" si="0"/>
        <v>6.1768132010364289E-2</v>
      </c>
      <c r="V4" s="6"/>
      <c r="W4" s="5"/>
      <c r="X4" s="6"/>
      <c r="Y4" s="6"/>
      <c r="Z4" s="5"/>
      <c r="AA4" s="6"/>
      <c r="AB4" s="6"/>
      <c r="AC4" s="5"/>
      <c r="AD4" s="6"/>
      <c r="AE4" s="6"/>
      <c r="AF4" s="5"/>
      <c r="AG4" s="62"/>
      <c r="AH4" s="6"/>
      <c r="AI4" s="5"/>
      <c r="AJ4" s="62"/>
      <c r="AK4" s="6"/>
      <c r="AL4" s="5"/>
      <c r="AM4" s="6"/>
      <c r="AN4" s="6"/>
      <c r="AO4" s="5"/>
    </row>
    <row r="5" spans="1:41" x14ac:dyDescent="0.4">
      <c r="A5" s="122" t="s">
        <v>0</v>
      </c>
      <c r="B5" s="133">
        <f t="shared" ref="B5:Q19" si="1">VLOOKUP($A5,$A$24:$BI$40,B$43,FALSE)</f>
        <v>1.6124855690903401E-2</v>
      </c>
      <c r="C5" s="18">
        <f t="shared" si="0"/>
        <v>1.5449030462594977E-2</v>
      </c>
      <c r="D5" s="18">
        <f t="shared" si="0"/>
        <v>1.255614416955832E-2</v>
      </c>
      <c r="E5" s="18">
        <f t="shared" si="0"/>
        <v>1.0263947678500314E-2</v>
      </c>
      <c r="F5" s="18">
        <f t="shared" si="0"/>
        <v>6.515398456494014E-3</v>
      </c>
      <c r="G5" s="18">
        <f t="shared" si="0"/>
        <v>4.7429883693090044E-3</v>
      </c>
      <c r="H5" s="18">
        <f t="shared" si="0"/>
        <v>9.6071258643169195E-3</v>
      </c>
      <c r="I5" s="18">
        <f t="shared" si="0"/>
        <v>8.8219986860853025E-3</v>
      </c>
      <c r="J5" s="18">
        <f t="shared" si="0"/>
        <v>9.4804732962627692E-3</v>
      </c>
      <c r="K5" s="18">
        <f t="shared" si="0"/>
        <v>5.6034750232702452E-3</v>
      </c>
      <c r="L5" s="18">
        <f t="shared" si="0"/>
        <v>3.7444789945000048E-3</v>
      </c>
      <c r="M5" s="18">
        <f t="shared" si="0"/>
        <v>4.3401449650245739E-3</v>
      </c>
      <c r="N5" s="18">
        <f t="shared" si="0"/>
        <v>5.5373370395265719E-3</v>
      </c>
      <c r="O5" s="18">
        <f t="shared" si="0"/>
        <v>6.4689898270559728E-3</v>
      </c>
      <c r="P5" s="18">
        <f t="shared" si="0"/>
        <v>4.6249481497340102E-3</v>
      </c>
      <c r="Q5" s="18">
        <f t="shared" si="0"/>
        <v>4.4582070932097668E-3</v>
      </c>
      <c r="R5" s="18">
        <f t="shared" si="0"/>
        <v>2.7957432104625717E-3</v>
      </c>
      <c r="S5" s="18">
        <f t="shared" si="0"/>
        <v>3.616852514006892E-3</v>
      </c>
      <c r="T5" s="18">
        <f t="shared" si="0"/>
        <v>4.9435425906481758E-3</v>
      </c>
      <c r="U5" s="44">
        <f t="shared" si="0"/>
        <v>5.0706390267440853E-3</v>
      </c>
      <c r="V5" s="6"/>
      <c r="W5" s="5"/>
      <c r="X5" s="6"/>
      <c r="Y5" s="6"/>
      <c r="Z5" s="5"/>
      <c r="AA5" s="6"/>
      <c r="AB5" s="6"/>
      <c r="AC5" s="5"/>
      <c r="AD5" s="6"/>
      <c r="AE5" s="6"/>
      <c r="AF5" s="5"/>
      <c r="AG5" s="62"/>
      <c r="AH5" s="6"/>
      <c r="AI5" s="5"/>
      <c r="AJ5" s="62"/>
      <c r="AK5" s="6"/>
      <c r="AL5" s="5"/>
      <c r="AM5" s="6"/>
      <c r="AN5" s="6"/>
      <c r="AO5" s="5"/>
    </row>
    <row r="6" spans="1:41" x14ac:dyDescent="0.4">
      <c r="A6" s="122" t="s">
        <v>4</v>
      </c>
      <c r="B6" s="133">
        <f t="shared" si="1"/>
        <v>1.5789124932080522E-2</v>
      </c>
      <c r="C6" s="18">
        <f t="shared" si="0"/>
        <v>1.6776520211584288E-2</v>
      </c>
      <c r="D6" s="18">
        <f t="shared" si="0"/>
        <v>1.4745663820081684E-2</v>
      </c>
      <c r="E6" s="18">
        <f t="shared" si="0"/>
        <v>1.0230117125966385E-2</v>
      </c>
      <c r="F6" s="18">
        <f t="shared" si="0"/>
        <v>8.2103461470415182E-3</v>
      </c>
      <c r="G6" s="18">
        <f t="shared" si="0"/>
        <v>6.9700065781186579E-3</v>
      </c>
      <c r="H6" s="18">
        <f t="shared" si="0"/>
        <v>8.5351525195484709E-3</v>
      </c>
      <c r="I6" s="18">
        <f t="shared" si="0"/>
        <v>8.5072500209538177E-3</v>
      </c>
      <c r="J6" s="18">
        <f t="shared" si="0"/>
        <v>6.8988283053886016E-3</v>
      </c>
      <c r="K6" s="18">
        <f t="shared" si="0"/>
        <v>6.0969580570177867E-3</v>
      </c>
      <c r="L6" s="18">
        <f t="shared" si="0"/>
        <v>5.3193192214956433E-3</v>
      </c>
      <c r="M6" s="18">
        <f t="shared" si="0"/>
        <v>3.9617476725612027E-3</v>
      </c>
      <c r="N6" s="18">
        <f t="shared" si="0"/>
        <v>3.554992049426648E-3</v>
      </c>
      <c r="O6" s="18">
        <f t="shared" si="0"/>
        <v>4.0286085648762494E-3</v>
      </c>
      <c r="P6" s="18">
        <f t="shared" si="0"/>
        <v>3.0510833819857438E-3</v>
      </c>
      <c r="Q6" s="18">
        <f t="shared" si="0"/>
        <v>4.2626084305980669E-3</v>
      </c>
      <c r="R6" s="18">
        <f t="shared" si="0"/>
        <v>3.2584350166504159E-3</v>
      </c>
      <c r="S6" s="18">
        <f t="shared" si="0"/>
        <v>2.1899071583354871E-3</v>
      </c>
      <c r="T6" s="18">
        <f t="shared" si="0"/>
        <v>1.4290730031425098E-3</v>
      </c>
      <c r="U6" s="44">
        <f t="shared" si="0"/>
        <v>1.8860631695427298E-3</v>
      </c>
      <c r="V6" s="6"/>
      <c r="W6" s="5"/>
      <c r="X6" s="6"/>
      <c r="Y6" s="6"/>
      <c r="Z6" s="5"/>
      <c r="AA6" s="6"/>
      <c r="AB6" s="6"/>
      <c r="AC6" s="5"/>
      <c r="AD6" s="6"/>
      <c r="AE6" s="6"/>
      <c r="AF6" s="5"/>
      <c r="AG6" s="62"/>
      <c r="AH6" s="6"/>
      <c r="AI6" s="5"/>
      <c r="AJ6" s="62"/>
      <c r="AK6" s="6"/>
      <c r="AL6" s="5"/>
      <c r="AM6" s="6"/>
      <c r="AN6" s="6"/>
      <c r="AO6" s="5"/>
    </row>
    <row r="7" spans="1:41" x14ac:dyDescent="0.4">
      <c r="A7" s="122" t="s">
        <v>8</v>
      </c>
      <c r="B7" s="133">
        <f t="shared" si="1"/>
        <v>4.8373088300081815E-2</v>
      </c>
      <c r="C7" s="18">
        <f t="shared" si="0"/>
        <v>4.2028711465677403E-2</v>
      </c>
      <c r="D7" s="18">
        <f t="shared" si="0"/>
        <v>4.6714898552132636E-2</v>
      </c>
      <c r="E7" s="18">
        <f t="shared" si="0"/>
        <v>3.3980063979670433E-2</v>
      </c>
      <c r="F7" s="18">
        <f t="shared" si="0"/>
        <v>2.5991841651075837E-2</v>
      </c>
      <c r="G7" s="18">
        <f t="shared" si="0"/>
        <v>1.9656058593120643E-2</v>
      </c>
      <c r="H7" s="18">
        <f t="shared" si="0"/>
        <v>1.6439906483140657E-2</v>
      </c>
      <c r="I7" s="18">
        <f t="shared" si="0"/>
        <v>1.505292247971444E-2</v>
      </c>
      <c r="J7" s="18">
        <f t="shared" si="0"/>
        <v>1.8795491899506925E-2</v>
      </c>
      <c r="K7" s="18">
        <f t="shared" si="0"/>
        <v>1.2441249026963605E-2</v>
      </c>
      <c r="L7" s="18">
        <f t="shared" si="0"/>
        <v>9.767715751153103E-3</v>
      </c>
      <c r="M7" s="18">
        <f t="shared" si="0"/>
        <v>7.4181871997730763E-3</v>
      </c>
      <c r="N7" s="18">
        <f t="shared" si="0"/>
        <v>7.60748799028032E-3</v>
      </c>
      <c r="O7" s="18">
        <f t="shared" si="0"/>
        <v>6.2765396597172299E-3</v>
      </c>
      <c r="P7" s="18">
        <f t="shared" si="0"/>
        <v>1.1030422586121701E-2</v>
      </c>
      <c r="Q7" s="18">
        <f t="shared" si="0"/>
        <v>1.4027002991349341E-2</v>
      </c>
      <c r="R7" s="18">
        <f t="shared" si="0"/>
        <v>1.2262593082206109E-2</v>
      </c>
      <c r="S7" s="18">
        <f t="shared" si="0"/>
        <v>1.7491641924794556E-2</v>
      </c>
      <c r="T7" s="18">
        <f t="shared" si="0"/>
        <v>2.5259027650052113E-2</v>
      </c>
      <c r="U7" s="44">
        <f t="shared" si="0"/>
        <v>2.2609907088313241E-2</v>
      </c>
      <c r="V7" s="6"/>
      <c r="W7" s="5"/>
      <c r="X7" s="6"/>
      <c r="Y7" s="6"/>
      <c r="Z7" s="5"/>
      <c r="AA7" s="6"/>
      <c r="AB7" s="6"/>
      <c r="AC7" s="5"/>
      <c r="AD7" s="6"/>
      <c r="AE7" s="6"/>
      <c r="AF7" s="5"/>
      <c r="AG7" s="62"/>
      <c r="AH7" s="6"/>
      <c r="AI7" s="5"/>
      <c r="AJ7" s="62"/>
      <c r="AK7" s="6"/>
      <c r="AL7" s="5"/>
      <c r="AM7" s="6"/>
      <c r="AN7" s="6"/>
      <c r="AO7" s="5"/>
    </row>
    <row r="8" spans="1:41" x14ac:dyDescent="0.4">
      <c r="A8" s="122" t="s">
        <v>48</v>
      </c>
      <c r="B8" s="133">
        <f t="shared" si="1"/>
        <v>3.1311849238447639E-2</v>
      </c>
      <c r="C8" s="18">
        <f t="shared" si="0"/>
        <v>2.7916103431735926E-2</v>
      </c>
      <c r="D8" s="18">
        <f t="shared" si="0"/>
        <v>2.5260412829843974E-2</v>
      </c>
      <c r="E8" s="18">
        <f t="shared" si="0"/>
        <v>6.1750156365497242E-3</v>
      </c>
      <c r="F8" s="18">
        <f t="shared" si="0"/>
        <v>6.028742830773288E-3</v>
      </c>
      <c r="G8" s="18">
        <f t="shared" si="0"/>
        <v>4.9245842464870435E-3</v>
      </c>
      <c r="H8" s="18">
        <f t="shared" si="0"/>
        <v>5.5532073456948045E-3</v>
      </c>
      <c r="I8" s="18">
        <f t="shared" si="0"/>
        <v>8.0298701575592171E-3</v>
      </c>
      <c r="J8" s="18">
        <f t="shared" si="0"/>
        <v>8.7879467662755704E-3</v>
      </c>
      <c r="K8" s="18">
        <f t="shared" si="0"/>
        <v>5.3447981293206544E-3</v>
      </c>
      <c r="L8" s="18">
        <f t="shared" si="0"/>
        <v>4.1159857093796288E-3</v>
      </c>
      <c r="M8" s="18">
        <f t="shared" si="0"/>
        <v>3.0822848256026381E-3</v>
      </c>
      <c r="N8" s="18">
        <f t="shared" si="0"/>
        <v>2.0722676981579607E-3</v>
      </c>
      <c r="O8" s="18">
        <f t="shared" si="0"/>
        <v>1.0498960306139294E-3</v>
      </c>
      <c r="P8" s="18">
        <f t="shared" si="0"/>
        <v>1.493289658625038E-3</v>
      </c>
      <c r="Q8" s="18">
        <f t="shared" si="0"/>
        <v>3.6208830702295818E-3</v>
      </c>
      <c r="R8" s="18">
        <f t="shared" si="0"/>
        <v>6.4995534536624747E-3</v>
      </c>
      <c r="S8" s="18">
        <f t="shared" si="0"/>
        <v>8.0300342616748226E-3</v>
      </c>
      <c r="T8" s="18">
        <f t="shared" si="0"/>
        <v>6.0998546065707156E-3</v>
      </c>
      <c r="U8" s="44">
        <f t="shared" si="0"/>
        <v>4.969060144198411E-3</v>
      </c>
      <c r="V8" s="6"/>
      <c r="W8" s="5"/>
      <c r="X8" s="6"/>
      <c r="Y8" s="6"/>
      <c r="Z8" s="5"/>
      <c r="AA8" s="6"/>
      <c r="AB8" s="6"/>
      <c r="AC8" s="5"/>
      <c r="AD8" s="6"/>
      <c r="AE8" s="6"/>
      <c r="AF8" s="5"/>
      <c r="AG8" s="62"/>
      <c r="AH8" s="6"/>
      <c r="AI8" s="5"/>
      <c r="AJ8" s="62"/>
      <c r="AK8" s="6"/>
      <c r="AL8" s="5"/>
      <c r="AM8" s="6"/>
      <c r="AN8" s="6"/>
      <c r="AO8" s="5"/>
    </row>
    <row r="9" spans="1:41" x14ac:dyDescent="0.4">
      <c r="A9" s="122" t="s">
        <v>2</v>
      </c>
      <c r="B9" s="133">
        <f t="shared" si="1"/>
        <v>8.7535978675984727E-2</v>
      </c>
      <c r="C9" s="18">
        <f t="shared" si="0"/>
        <v>6.3702672374381777E-2</v>
      </c>
      <c r="D9" s="18">
        <f t="shared" si="0"/>
        <v>7.5095038502778044E-2</v>
      </c>
      <c r="E9" s="18">
        <f t="shared" si="0"/>
        <v>7.0330167345092717E-2</v>
      </c>
      <c r="F9" s="18">
        <f t="shared" si="0"/>
        <v>5.0384135575658004E-2</v>
      </c>
      <c r="G9" s="18">
        <f t="shared" si="0"/>
        <v>3.5071856351122789E-2</v>
      </c>
      <c r="H9" s="18">
        <f t="shared" si="0"/>
        <v>2.3649906890130353E-2</v>
      </c>
      <c r="I9" s="18">
        <f t="shared" si="0"/>
        <v>1.8892079444843266E-2</v>
      </c>
      <c r="J9" s="18">
        <f t="shared" si="0"/>
        <v>2.5502008783983645E-2</v>
      </c>
      <c r="K9" s="18">
        <f t="shared" si="0"/>
        <v>3.7598638403218317E-2</v>
      </c>
      <c r="L9" s="18">
        <f t="shared" si="0"/>
        <v>4.9535117300818665E-2</v>
      </c>
      <c r="M9" s="18">
        <f t="shared" si="0"/>
        <v>5.8267301314164389E-2</v>
      </c>
      <c r="N9" s="18">
        <f t="shared" si="0"/>
        <v>4.9146517833499687E-2</v>
      </c>
      <c r="O9" s="18">
        <f t="shared" si="0"/>
        <v>5.1456715101320723E-2</v>
      </c>
      <c r="P9" s="18">
        <f t="shared" si="0"/>
        <v>6.1048353040540543E-2</v>
      </c>
      <c r="Q9" s="18">
        <f t="shared" si="0"/>
        <v>7.0921091244201664E-2</v>
      </c>
      <c r="R9" s="18">
        <f t="shared" si="0"/>
        <v>9.6540334336134973E-2</v>
      </c>
      <c r="S9" s="18">
        <f t="shared" si="0"/>
        <v>9.2859763114387511E-2</v>
      </c>
      <c r="T9" s="18">
        <f t="shared" si="0"/>
        <v>9.0080136667940222E-2</v>
      </c>
      <c r="U9" s="44">
        <f t="shared" si="0"/>
        <v>7.5401601055484241E-2</v>
      </c>
      <c r="V9" s="6"/>
      <c r="W9" s="5"/>
      <c r="X9" s="6"/>
      <c r="Y9" s="6"/>
      <c r="Z9" s="5"/>
      <c r="AA9" s="6"/>
      <c r="AB9" s="6"/>
      <c r="AC9" s="5"/>
      <c r="AD9" s="6"/>
      <c r="AE9" s="6"/>
      <c r="AF9" s="5"/>
      <c r="AG9" s="62"/>
      <c r="AH9" s="6"/>
      <c r="AI9" s="5"/>
      <c r="AJ9" s="62"/>
      <c r="AK9" s="6"/>
      <c r="AL9" s="5"/>
      <c r="AM9" s="6"/>
      <c r="AN9" s="6"/>
      <c r="AO9" s="5"/>
    </row>
    <row r="10" spans="1:41" x14ac:dyDescent="0.4">
      <c r="A10" s="122" t="s">
        <v>7</v>
      </c>
      <c r="B10" s="133">
        <f t="shared" si="1"/>
        <v>1.1790839136588155E-2</v>
      </c>
      <c r="C10" s="18">
        <f t="shared" si="0"/>
        <v>1.2857857182541886E-2</v>
      </c>
      <c r="D10" s="18">
        <f t="shared" si="0"/>
        <v>1.6303444942836001E-2</v>
      </c>
      <c r="E10" s="18">
        <f t="shared" si="0"/>
        <v>1.0919978562005278E-2</v>
      </c>
      <c r="F10" s="18">
        <f t="shared" si="0"/>
        <v>7.7361464775069725E-3</v>
      </c>
      <c r="G10" s="18">
        <f t="shared" si="0"/>
        <v>6.8086026153679887E-3</v>
      </c>
      <c r="H10" s="18">
        <f t="shared" si="0"/>
        <v>8.8310943340364906E-3</v>
      </c>
      <c r="I10" s="18">
        <f t="shared" si="0"/>
        <v>8.1279110440177476E-3</v>
      </c>
      <c r="J10" s="18">
        <f t="shared" si="0"/>
        <v>4.7007415254237284E-3</v>
      </c>
      <c r="K10" s="18">
        <f t="shared" si="0"/>
        <v>2.1022393419076841E-3</v>
      </c>
      <c r="L10" s="18">
        <f t="shared" si="0"/>
        <v>9.461420316172665E-4</v>
      </c>
      <c r="M10" s="18">
        <f t="shared" si="0"/>
        <v>7.7773970361186935E-4</v>
      </c>
      <c r="N10" s="18">
        <f t="shared" si="0"/>
        <v>7.2306049116728391E-4</v>
      </c>
      <c r="O10" s="18">
        <f t="shared" si="0"/>
        <v>5.8327624912678125E-4</v>
      </c>
      <c r="P10" s="18">
        <f t="shared" si="0"/>
        <v>6.0212240506638632E-4</v>
      </c>
      <c r="Q10" s="18">
        <f t="shared" si="0"/>
        <v>4.6110876897133219E-3</v>
      </c>
      <c r="R10" s="18">
        <f t="shared" si="0"/>
        <v>3.0326440186683183E-4</v>
      </c>
      <c r="S10" s="18">
        <f t="shared" si="0"/>
        <v>4.9912980658719998E-4</v>
      </c>
      <c r="T10" s="18">
        <f t="shared" si="0"/>
        <v>1.5985632037499363E-3</v>
      </c>
      <c r="U10" s="44">
        <f t="shared" si="0"/>
        <v>1.8079259473531965E-3</v>
      </c>
      <c r="V10" s="6"/>
      <c r="W10" s="5"/>
      <c r="X10" s="6"/>
      <c r="Y10" s="6"/>
      <c r="Z10" s="5"/>
      <c r="AA10" s="6"/>
      <c r="AB10" s="6"/>
      <c r="AC10" s="5"/>
      <c r="AD10" s="6"/>
      <c r="AE10" s="6"/>
      <c r="AF10" s="5"/>
      <c r="AG10" s="62"/>
      <c r="AH10" s="6"/>
      <c r="AI10" s="5"/>
      <c r="AJ10" s="62"/>
      <c r="AK10" s="6"/>
      <c r="AL10" s="5"/>
      <c r="AM10" s="6"/>
      <c r="AN10" s="6"/>
      <c r="AO10" s="5"/>
    </row>
    <row r="11" spans="1:41" x14ac:dyDescent="0.4">
      <c r="A11" s="122" t="s">
        <v>1</v>
      </c>
      <c r="B11" s="133">
        <f t="shared" si="1"/>
        <v>2.5446696955660462E-2</v>
      </c>
      <c r="C11" s="18">
        <f t="shared" si="0"/>
        <v>2.1124454148471614E-2</v>
      </c>
      <c r="D11" s="18">
        <f t="shared" si="0"/>
        <v>2.0377345539720808E-2</v>
      </c>
      <c r="E11" s="18">
        <f t="shared" si="0"/>
        <v>1.9332370813435085E-2</v>
      </c>
      <c r="F11" s="18">
        <f t="shared" si="0"/>
        <v>1.9350570120038837E-2</v>
      </c>
      <c r="G11" s="18">
        <f t="shared" si="0"/>
        <v>1.4955075369421549E-2</v>
      </c>
      <c r="H11" s="18">
        <f t="shared" si="0"/>
        <v>1.2019295010556135E-2</v>
      </c>
      <c r="I11" s="18">
        <f t="shared" si="0"/>
        <v>9.6083677937241554E-3</v>
      </c>
      <c r="J11" s="18">
        <f t="shared" si="0"/>
        <v>1.0194159195580393E-2</v>
      </c>
      <c r="K11" s="18">
        <f t="shared" si="0"/>
        <v>9.7172056160708363E-3</v>
      </c>
      <c r="L11" s="18">
        <f t="shared" si="0"/>
        <v>7.5591386055354464E-3</v>
      </c>
      <c r="M11" s="18">
        <f t="shared" si="0"/>
        <v>9.0725452309854213E-3</v>
      </c>
      <c r="N11" s="18">
        <f t="shared" si="0"/>
        <v>8.5875583086407851E-3</v>
      </c>
      <c r="O11" s="18">
        <f t="shared" si="0"/>
        <v>1.0124545378423541E-2</v>
      </c>
      <c r="P11" s="18">
        <f t="shared" si="0"/>
        <v>1.5580586233295687E-2</v>
      </c>
      <c r="Q11" s="18">
        <f t="shared" si="0"/>
        <v>2.073817418173745E-2</v>
      </c>
      <c r="R11" s="18">
        <f t="shared" si="0"/>
        <v>2.6729906184407362E-2</v>
      </c>
      <c r="S11" s="18">
        <f t="shared" si="0"/>
        <v>2.4832985996143583E-2</v>
      </c>
      <c r="T11" s="18">
        <f t="shared" si="0"/>
        <v>3.1313721010906077E-2</v>
      </c>
      <c r="U11" s="44">
        <f t="shared" si="0"/>
        <v>3.2807409928526279E-2</v>
      </c>
      <c r="V11" s="6"/>
      <c r="W11" s="5"/>
      <c r="X11" s="6"/>
      <c r="Y11" s="6"/>
      <c r="Z11" s="5"/>
      <c r="AA11" s="6"/>
      <c r="AB11" s="6"/>
      <c r="AC11" s="5"/>
      <c r="AD11" s="6"/>
      <c r="AE11" s="6"/>
      <c r="AF11" s="5"/>
      <c r="AG11" s="62"/>
      <c r="AH11" s="6"/>
      <c r="AI11" s="5"/>
      <c r="AJ11" s="62"/>
      <c r="AK11" s="6"/>
      <c r="AL11" s="5"/>
      <c r="AM11" s="6"/>
      <c r="AN11" s="6"/>
      <c r="AO11" s="5"/>
    </row>
    <row r="12" spans="1:41" x14ac:dyDescent="0.4">
      <c r="A12" s="122" t="s">
        <v>33</v>
      </c>
      <c r="B12" s="133">
        <f t="shared" si="1"/>
        <v>9.1292739643441569E-3</v>
      </c>
      <c r="C12" s="18">
        <f t="shared" si="0"/>
        <v>5.7328590074987845E-3</v>
      </c>
      <c r="D12" s="18">
        <f t="shared" si="0"/>
        <v>5.2928761643775066E-3</v>
      </c>
      <c r="E12" s="18">
        <f t="shared" si="0"/>
        <v>4.4657196439857839E-3</v>
      </c>
      <c r="F12" s="18">
        <f t="shared" si="0"/>
        <v>3.787769542102885E-3</v>
      </c>
      <c r="G12" s="18">
        <f t="shared" si="0"/>
        <v>2.382960603355798E-3</v>
      </c>
      <c r="H12" s="18">
        <f t="shared" si="0"/>
        <v>5.3614256232918734E-3</v>
      </c>
      <c r="I12" s="18">
        <f t="shared" si="0"/>
        <v>6.8894992494313379E-3</v>
      </c>
      <c r="J12" s="18">
        <f t="shared" si="0"/>
        <v>3.6126557543152841E-3</v>
      </c>
      <c r="K12" s="18">
        <f t="shared" si="0"/>
        <v>2.098172975532075E-3</v>
      </c>
      <c r="L12" s="18">
        <f t="shared" si="0"/>
        <v>2.328821453632046E-3</v>
      </c>
      <c r="M12" s="18">
        <f t="shared" si="0"/>
        <v>1.8869628930754485E-3</v>
      </c>
      <c r="N12" s="18">
        <f t="shared" si="0"/>
        <v>3.8767889334461571E-3</v>
      </c>
      <c r="O12" s="18">
        <f t="shared" si="0"/>
        <v>6.0602094240837694E-3</v>
      </c>
      <c r="P12" s="18">
        <f t="shared" si="0"/>
        <v>1.6639512364356575E-2</v>
      </c>
      <c r="Q12" s="18">
        <f t="shared" si="0"/>
        <v>2.6927746335541233E-2</v>
      </c>
      <c r="R12" s="18">
        <f t="shared" si="0"/>
        <v>3.9959827808182205E-2</v>
      </c>
      <c r="S12" s="18">
        <f t="shared" si="0"/>
        <v>5.4513795874631663E-2</v>
      </c>
      <c r="T12" s="18">
        <f t="shared" si="0"/>
        <v>5.1011685557316527E-2</v>
      </c>
      <c r="U12" s="44">
        <f t="shared" si="0"/>
        <v>6.0114077435973821E-2</v>
      </c>
      <c r="V12" s="6"/>
      <c r="W12" s="5"/>
      <c r="X12" s="6"/>
      <c r="Y12" s="6"/>
      <c r="Z12" s="5"/>
      <c r="AA12" s="6"/>
      <c r="AB12" s="6"/>
      <c r="AC12" s="5"/>
      <c r="AD12" s="6"/>
      <c r="AE12" s="6"/>
      <c r="AF12" s="5"/>
      <c r="AG12" s="62"/>
      <c r="AH12" s="6"/>
      <c r="AI12" s="5"/>
      <c r="AJ12" s="62"/>
      <c r="AK12" s="6"/>
      <c r="AL12" s="5"/>
      <c r="AM12" s="6"/>
      <c r="AN12" s="6"/>
      <c r="AO12" s="5"/>
    </row>
    <row r="13" spans="1:41" x14ac:dyDescent="0.4">
      <c r="A13" s="9" t="s">
        <v>251</v>
      </c>
      <c r="B13" s="133">
        <f t="shared" si="1"/>
        <v>1.8297442196716696E-2</v>
      </c>
      <c r="C13" s="18">
        <f t="shared" si="0"/>
        <v>1.5996481528022116E-2</v>
      </c>
      <c r="D13" s="18">
        <f t="shared" si="0"/>
        <v>1.494864967668315E-2</v>
      </c>
      <c r="E13" s="18">
        <f t="shared" si="0"/>
        <v>1.2284367240228841E-2</v>
      </c>
      <c r="F13" s="18">
        <f t="shared" si="0"/>
        <v>1.1965592227185568E-2</v>
      </c>
      <c r="G13" s="18">
        <f t="shared" si="0"/>
        <v>8.5737014230576596E-3</v>
      </c>
      <c r="H13" s="18">
        <f t="shared" si="0"/>
        <v>1.2183908045977011E-2</v>
      </c>
      <c r="I13" s="18">
        <f t="shared" si="0"/>
        <v>8.7848163667734788E-3</v>
      </c>
      <c r="J13" s="18">
        <f t="shared" si="0"/>
        <v>8.6369198908029746E-3</v>
      </c>
      <c r="K13" s="18">
        <f t="shared" si="0"/>
        <v>6.0939794419970633E-3</v>
      </c>
      <c r="L13" s="18">
        <f t="shared" si="0"/>
        <v>5.469682546877597E-3</v>
      </c>
      <c r="M13" s="18">
        <f t="shared" si="0"/>
        <v>4.4815242819696158E-3</v>
      </c>
      <c r="N13" s="18">
        <f t="shared" si="0"/>
        <v>3.6433686502784874E-3</v>
      </c>
      <c r="O13" s="18">
        <f t="shared" si="0"/>
        <v>3.4623695103220263E-3</v>
      </c>
      <c r="P13" s="18">
        <f t="shared" si="0"/>
        <v>7.1811023622047243E-4</v>
      </c>
      <c r="Q13" s="18">
        <f t="shared" si="0"/>
        <v>2.3258103418572025E-3</v>
      </c>
      <c r="R13" s="18">
        <f t="shared" si="0"/>
        <v>2.2395401822700913E-3</v>
      </c>
      <c r="S13" s="18">
        <f t="shared" si="0"/>
        <v>2.7189849122994081E-3</v>
      </c>
      <c r="T13" s="18">
        <f t="shared" si="0"/>
        <v>2.7949498148173643E-3</v>
      </c>
      <c r="U13" s="44">
        <f t="shared" si="0"/>
        <v>1.7532294486444029E-3</v>
      </c>
      <c r="V13" s="6"/>
      <c r="W13" s="5"/>
      <c r="X13" s="6"/>
      <c r="Y13" s="6"/>
      <c r="Z13" s="5"/>
      <c r="AA13" s="6"/>
      <c r="AB13" s="6"/>
      <c r="AC13" s="5"/>
      <c r="AD13" s="6"/>
      <c r="AE13" s="6"/>
      <c r="AF13" s="5"/>
      <c r="AG13" s="62"/>
      <c r="AH13" s="6"/>
      <c r="AI13" s="5"/>
      <c r="AJ13" s="62"/>
      <c r="AK13" s="6"/>
      <c r="AL13" s="5"/>
      <c r="AM13" s="6"/>
      <c r="AN13" s="6"/>
      <c r="AO13" s="5"/>
    </row>
    <row r="14" spans="1:41" x14ac:dyDescent="0.4">
      <c r="A14" s="74" t="s">
        <v>53</v>
      </c>
      <c r="B14" s="133">
        <f t="shared" si="1"/>
        <v>3.2332756792947608E-2</v>
      </c>
      <c r="C14" s="18">
        <f t="shared" si="0"/>
        <v>2.6362217547669133E-2</v>
      </c>
      <c r="D14" s="18">
        <f t="shared" si="0"/>
        <v>2.7560420922792275E-2</v>
      </c>
      <c r="E14" s="18">
        <f t="shared" si="0"/>
        <v>3.8250484183344091E-2</v>
      </c>
      <c r="F14" s="18">
        <f t="shared" si="0"/>
        <v>4.4477008990455071E-2</v>
      </c>
      <c r="G14" s="18">
        <f t="shared" si="0"/>
        <v>3.7285544419908272E-2</v>
      </c>
      <c r="H14" s="18">
        <f t="shared" si="0"/>
        <v>3.0950712450362065E-2</v>
      </c>
      <c r="I14" s="18">
        <f t="shared" si="0"/>
        <v>3.8685088137208196E-2</v>
      </c>
      <c r="J14" s="18">
        <f t="shared" si="0"/>
        <v>3.624328827994816E-2</v>
      </c>
      <c r="K14" s="18">
        <f t="shared" si="0"/>
        <v>2.5029274004683841E-2</v>
      </c>
      <c r="L14" s="18">
        <f t="shared" si="0"/>
        <v>3.993668574211616E-2</v>
      </c>
      <c r="M14" s="18">
        <f t="shared" si="0"/>
        <v>4.140300884214055E-2</v>
      </c>
      <c r="N14" s="18">
        <f t="shared" si="0"/>
        <v>3.2128242416043833E-2</v>
      </c>
      <c r="O14" s="18">
        <f t="shared" si="0"/>
        <v>3.8229376257545272E-2</v>
      </c>
      <c r="P14" s="18">
        <f t="shared" si="0"/>
        <v>5.1094554819720382E-2</v>
      </c>
      <c r="Q14" s="18">
        <f t="shared" si="0"/>
        <v>5.2920111410760862E-2</v>
      </c>
      <c r="R14" s="18">
        <f t="shared" si="0"/>
        <v>2.4291765951813607E-2</v>
      </c>
      <c r="S14" s="18">
        <f t="shared" si="0"/>
        <v>1.2951796481963821E-2</v>
      </c>
      <c r="T14" s="18">
        <f t="shared" si="0"/>
        <v>1.4114418270330317E-2</v>
      </c>
      <c r="U14" s="44">
        <f t="shared" si="0"/>
        <v>1.2658921525646646E-2</v>
      </c>
      <c r="V14" s="6"/>
      <c r="W14" s="5"/>
      <c r="X14" s="6"/>
      <c r="Y14" s="6"/>
      <c r="Z14" s="5"/>
      <c r="AA14" s="6"/>
      <c r="AB14" s="6"/>
      <c r="AC14" s="5"/>
      <c r="AD14" s="6"/>
      <c r="AE14" s="6"/>
      <c r="AF14" s="5"/>
      <c r="AG14" s="62"/>
      <c r="AH14" s="6"/>
      <c r="AI14" s="5"/>
      <c r="AJ14" s="62"/>
      <c r="AK14" s="6"/>
      <c r="AL14" s="5"/>
      <c r="AM14" s="6"/>
      <c r="AN14" s="6"/>
      <c r="AO14" s="5"/>
    </row>
    <row r="15" spans="1:41" x14ac:dyDescent="0.4">
      <c r="A15" s="122" t="s">
        <v>35</v>
      </c>
      <c r="B15" s="133">
        <f t="shared" si="1"/>
        <v>6.1792553570157331E-2</v>
      </c>
      <c r="C15" s="18">
        <f t="shared" si="0"/>
        <v>5.0372321023460224E-2</v>
      </c>
      <c r="D15" s="18">
        <f t="shared" si="0"/>
        <v>3.8319534157584365E-2</v>
      </c>
      <c r="E15" s="18">
        <f t="shared" si="0"/>
        <v>2.3124961004634067E-2</v>
      </c>
      <c r="F15" s="18">
        <f t="shared" si="0"/>
        <v>1.7830679989838259E-2</v>
      </c>
      <c r="G15" s="18">
        <f t="shared" si="0"/>
        <v>1.5101425641785881E-2</v>
      </c>
      <c r="H15" s="18">
        <f t="shared" si="0"/>
        <v>1.3915398738434131E-2</v>
      </c>
      <c r="I15" s="18">
        <f t="shared" si="0"/>
        <v>1.3134772128675223E-2</v>
      </c>
      <c r="J15" s="18">
        <f t="shared" si="0"/>
        <v>1.6043998823826622E-2</v>
      </c>
      <c r="K15" s="18">
        <f t="shared" si="0"/>
        <v>1.267163361130449E-2</v>
      </c>
      <c r="L15" s="18">
        <f t="shared" si="0"/>
        <v>1.0660834864865789E-2</v>
      </c>
      <c r="M15" s="18">
        <f t="shared" si="0"/>
        <v>8.3797074193399206E-3</v>
      </c>
      <c r="N15" s="18">
        <f t="shared" si="0"/>
        <v>7.6009177824605985E-3</v>
      </c>
      <c r="O15" s="18">
        <f t="shared" si="0"/>
        <v>6.6668560904481339E-3</v>
      </c>
      <c r="P15" s="18">
        <f t="shared" si="0"/>
        <v>4.2454977081276286E-3</v>
      </c>
      <c r="Q15" s="18">
        <f t="shared" si="0"/>
        <v>6.5572393898680158E-3</v>
      </c>
      <c r="R15" s="18">
        <f t="shared" si="0"/>
        <v>8.3415345134727741E-3</v>
      </c>
      <c r="S15" s="18">
        <f t="shared" si="0"/>
        <v>1.1349588090464269E-2</v>
      </c>
      <c r="T15" s="18">
        <f t="shared" si="0"/>
        <v>1.3877192603629088E-2</v>
      </c>
      <c r="U15" s="44">
        <f t="shared" si="0"/>
        <v>1.707262964297045E-2</v>
      </c>
      <c r="V15" s="6"/>
      <c r="W15" s="5"/>
      <c r="X15" s="6"/>
      <c r="Y15" s="6"/>
      <c r="Z15" s="5"/>
      <c r="AA15" s="6"/>
      <c r="AB15" s="6"/>
      <c r="AC15" s="5"/>
      <c r="AD15" s="6"/>
      <c r="AE15" s="6"/>
      <c r="AF15" s="5"/>
      <c r="AG15" s="62"/>
      <c r="AH15" s="6"/>
      <c r="AI15" s="5"/>
      <c r="AJ15" s="62"/>
      <c r="AK15" s="6"/>
      <c r="AL15" s="5"/>
      <c r="AM15" s="6"/>
      <c r="AN15" s="6"/>
      <c r="AO15" s="5"/>
    </row>
    <row r="16" spans="1:41" x14ac:dyDescent="0.4">
      <c r="A16" s="74" t="s">
        <v>65</v>
      </c>
      <c r="B16" s="133">
        <f t="shared" si="1"/>
        <v>1.0949081589654672E-2</v>
      </c>
      <c r="C16" s="18">
        <f t="shared" si="0"/>
        <v>1.1789861159467936E-2</v>
      </c>
      <c r="D16" s="18">
        <f t="shared" si="0"/>
        <v>1.0760397355668867E-2</v>
      </c>
      <c r="E16" s="18">
        <f t="shared" si="0"/>
        <v>8.7427038699011434E-3</v>
      </c>
      <c r="F16" s="18">
        <f t="shared" si="0"/>
        <v>6.6222062567354396E-3</v>
      </c>
      <c r="G16" s="18">
        <f t="shared" si="0"/>
        <v>5.8234779291308544E-3</v>
      </c>
      <c r="H16" s="18">
        <f t="shared" si="0"/>
        <v>4.3249214098951575E-3</v>
      </c>
      <c r="I16" s="18">
        <f t="shared" si="0"/>
        <v>3.5960175563408479E-3</v>
      </c>
      <c r="J16" s="18">
        <f t="shared" si="0"/>
        <v>3.0859819656596601E-3</v>
      </c>
      <c r="K16" s="18">
        <f t="shared" si="0"/>
        <v>3.153826441108959E-3</v>
      </c>
      <c r="L16" s="18">
        <f t="shared" si="0"/>
        <v>2.9214610179470381E-3</v>
      </c>
      <c r="M16" s="18">
        <f t="shared" si="0"/>
        <v>3.3343446900639122E-3</v>
      </c>
      <c r="N16" s="18">
        <f t="shared" si="0"/>
        <v>3.2467031883582848E-3</v>
      </c>
      <c r="O16" s="18">
        <f t="shared" si="0"/>
        <v>3.5566958258378429E-3</v>
      </c>
      <c r="P16" s="18">
        <f t="shared" si="0"/>
        <v>3.8371843866433948E-3</v>
      </c>
      <c r="Q16" s="18">
        <f t="shared" si="0"/>
        <v>4.8547110372289112E-3</v>
      </c>
      <c r="R16" s="18">
        <f t="shared" si="0"/>
        <v>5.2362258098943987E-3</v>
      </c>
      <c r="S16" s="18">
        <f t="shared" si="0"/>
        <v>5.7020407669534376E-3</v>
      </c>
      <c r="T16" s="18">
        <f t="shared" si="0"/>
        <v>4.966866427758578E-3</v>
      </c>
      <c r="U16" s="44">
        <f t="shared" si="0"/>
        <v>4.9058477963738172E-3</v>
      </c>
      <c r="V16" s="6"/>
      <c r="W16" s="5"/>
      <c r="X16" s="6"/>
      <c r="Y16" s="6"/>
      <c r="Z16" s="5"/>
      <c r="AA16" s="6"/>
      <c r="AB16" s="6"/>
      <c r="AC16" s="5"/>
      <c r="AD16" s="6"/>
      <c r="AE16" s="6"/>
      <c r="AF16" s="5"/>
      <c r="AG16" s="62"/>
      <c r="AH16" s="6"/>
      <c r="AI16" s="5"/>
      <c r="AJ16" s="62"/>
      <c r="AK16" s="6"/>
      <c r="AL16" s="5"/>
      <c r="AM16" s="6"/>
      <c r="AN16" s="6"/>
      <c r="AO16" s="5"/>
    </row>
    <row r="17" spans="1:61" x14ac:dyDescent="0.4">
      <c r="A17" s="74" t="s">
        <v>252</v>
      </c>
      <c r="B17" s="133">
        <f t="shared" si="1"/>
        <v>0</v>
      </c>
      <c r="C17" s="18">
        <f t="shared" si="0"/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ref="K17:U19" si="2">VLOOKUP($A17,$A$24:$BI$40,K$43,FALSE)</f>
        <v>0</v>
      </c>
      <c r="L17" s="18">
        <f t="shared" si="2"/>
        <v>0</v>
      </c>
      <c r="M17" s="18">
        <f t="shared" si="2"/>
        <v>0</v>
      </c>
      <c r="N17" s="18">
        <f t="shared" si="2"/>
        <v>0</v>
      </c>
      <c r="O17" s="18">
        <f t="shared" si="2"/>
        <v>0</v>
      </c>
      <c r="P17" s="18">
        <f t="shared" si="2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44">
        <f t="shared" si="2"/>
        <v>0</v>
      </c>
      <c r="V17" s="6"/>
      <c r="W17" s="5"/>
      <c r="X17" s="6"/>
      <c r="Y17" s="6"/>
      <c r="Z17" s="5"/>
      <c r="AA17" s="6"/>
      <c r="AB17" s="6"/>
      <c r="AC17" s="5"/>
      <c r="AD17" s="6"/>
      <c r="AE17" s="6"/>
      <c r="AF17" s="5"/>
      <c r="AG17" s="62"/>
      <c r="AH17" s="6"/>
      <c r="AI17" s="5"/>
      <c r="AJ17" s="62"/>
      <c r="AK17" s="6"/>
      <c r="AL17" s="5"/>
      <c r="AM17" s="6"/>
      <c r="AN17" s="6"/>
      <c r="AO17" s="5"/>
    </row>
    <row r="18" spans="1:61" x14ac:dyDescent="0.4">
      <c r="A18" s="9" t="s">
        <v>253</v>
      </c>
      <c r="B18" s="136">
        <f t="shared" si="1"/>
        <v>3.651916760114718E-3</v>
      </c>
      <c r="C18" s="50">
        <f t="shared" si="1"/>
        <v>2.9441413187833018E-3</v>
      </c>
      <c r="D18" s="50">
        <f t="shared" si="1"/>
        <v>5.1227535637456368E-3</v>
      </c>
      <c r="E18" s="50">
        <f t="shared" si="1"/>
        <v>8.248002049603716E-3</v>
      </c>
      <c r="F18" s="50">
        <f t="shared" si="1"/>
        <v>5.124045423970245E-2</v>
      </c>
      <c r="G18" s="50">
        <f t="shared" si="1"/>
        <v>4.595384579119817E-2</v>
      </c>
      <c r="H18" s="50">
        <f t="shared" si="1"/>
        <v>1.4959832130973275E-2</v>
      </c>
      <c r="I18" s="50">
        <f t="shared" si="1"/>
        <v>5.5803659333821662E-3</v>
      </c>
      <c r="J18" s="50">
        <f t="shared" si="1"/>
        <v>6.6634299883675087E-3</v>
      </c>
      <c r="K18" s="50">
        <f t="shared" si="1"/>
        <v>4.9831907318114779E-3</v>
      </c>
      <c r="L18" s="50">
        <f t="shared" si="1"/>
        <v>2.9146080766125552E-3</v>
      </c>
      <c r="M18" s="50">
        <f t="shared" si="1"/>
        <v>1.3197445946908064E-3</v>
      </c>
      <c r="N18" s="50">
        <f t="shared" si="1"/>
        <v>1.2828304397102545E-3</v>
      </c>
      <c r="O18" s="50">
        <f t="shared" si="1"/>
        <v>1.4137874183132889E-3</v>
      </c>
      <c r="P18" s="50">
        <f t="shared" si="1"/>
        <v>9.4062760949280531E-3</v>
      </c>
      <c r="Q18" s="50">
        <f t="shared" si="1"/>
        <v>6.4700783570939965E-3</v>
      </c>
      <c r="R18" s="50">
        <f t="shared" si="2"/>
        <v>4.5068246201390681E-3</v>
      </c>
      <c r="S18" s="50">
        <f t="shared" si="2"/>
        <v>4.3360821262895099E-3</v>
      </c>
      <c r="T18" s="50">
        <f t="shared" si="2"/>
        <v>4.5520324035940177E-3</v>
      </c>
      <c r="U18" s="51">
        <f t="shared" si="2"/>
        <v>3.6879344022068519E-3</v>
      </c>
      <c r="W18" s="2"/>
      <c r="Z18" s="2"/>
      <c r="AD18" s="62"/>
      <c r="AG18" s="62"/>
      <c r="AJ18" s="62"/>
    </row>
    <row r="19" spans="1:61" x14ac:dyDescent="0.4">
      <c r="A19" s="58" t="s">
        <v>400</v>
      </c>
      <c r="B19" s="138">
        <f t="shared" si="1"/>
        <v>2.6028702168019443E-2</v>
      </c>
      <c r="C19" s="32">
        <f t="shared" si="1"/>
        <v>2.2081182472437743E-2</v>
      </c>
      <c r="D19" s="32">
        <f t="shared" si="1"/>
        <v>2.2109451828875658E-2</v>
      </c>
      <c r="E19" s="32">
        <f t="shared" si="1"/>
        <v>1.7061195392982256E-2</v>
      </c>
      <c r="F19" s="32">
        <f t="shared" si="1"/>
        <v>1.4970829539067504E-2</v>
      </c>
      <c r="G19" s="32">
        <f t="shared" si="1"/>
        <v>1.2182341810698881E-2</v>
      </c>
      <c r="H19" s="32">
        <f t="shared" si="1"/>
        <v>1.1414806651040513E-2</v>
      </c>
      <c r="I19" s="32">
        <f t="shared" si="1"/>
        <v>1.0327850671301337E-2</v>
      </c>
      <c r="J19" s="32">
        <f t="shared" si="1"/>
        <v>1.0916027326473033E-2</v>
      </c>
      <c r="K19" s="32">
        <f t="shared" si="1"/>
        <v>9.9721823454830046E-3</v>
      </c>
      <c r="L19" s="32">
        <f t="shared" si="1"/>
        <v>9.9000000000000008E-3</v>
      </c>
      <c r="M19" s="32">
        <f t="shared" si="1"/>
        <v>9.9000000000000008E-3</v>
      </c>
      <c r="N19" s="32">
        <f t="shared" si="1"/>
        <v>9.9000000000000008E-3</v>
      </c>
      <c r="O19" s="32">
        <f t="shared" si="1"/>
        <v>1.04E-2</v>
      </c>
      <c r="P19" s="32">
        <f t="shared" si="1"/>
        <v>1.1900000000000001E-2</v>
      </c>
      <c r="Q19" s="32">
        <f t="shared" si="1"/>
        <v>1.4200000000000001E-2</v>
      </c>
      <c r="R19" s="32">
        <f t="shared" si="2"/>
        <v>1.5800000000000002E-2</v>
      </c>
      <c r="S19" s="32">
        <f t="shared" si="2"/>
        <v>1.6299999999999999E-2</v>
      </c>
      <c r="T19" s="32">
        <f t="shared" si="2"/>
        <v>1.52E-2</v>
      </c>
      <c r="U19" s="77">
        <f t="shared" si="2"/>
        <v>1.5100000000000001E-2</v>
      </c>
      <c r="W19" s="2"/>
      <c r="Z19" s="2"/>
      <c r="AD19" s="62"/>
      <c r="AG19" s="62"/>
      <c r="AJ19" s="62"/>
    </row>
    <row r="20" spans="1:61" x14ac:dyDescent="0.4">
      <c r="A20" s="14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61" x14ac:dyDescent="0.4">
      <c r="A21" s="63" t="s">
        <v>254</v>
      </c>
    </row>
    <row r="22" spans="1:61" x14ac:dyDescent="0.4">
      <c r="A22" s="9" t="s">
        <v>255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61">
        <v>18</v>
      </c>
      <c r="S22" s="61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61">
        <v>31</v>
      </c>
      <c r="AF22" s="61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61">
        <v>44</v>
      </c>
      <c r="AS22" s="61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61">
        <v>57</v>
      </c>
      <c r="BF22" s="61">
        <v>58</v>
      </c>
      <c r="BG22" s="2">
        <v>59</v>
      </c>
      <c r="BH22" s="2">
        <v>60</v>
      </c>
      <c r="BI22" s="2">
        <v>61</v>
      </c>
    </row>
    <row r="23" spans="1:61" s="10" customFormat="1" x14ac:dyDescent="0.4">
      <c r="A23" s="64" t="s">
        <v>50</v>
      </c>
      <c r="B23" s="22">
        <v>39447</v>
      </c>
      <c r="C23" s="22">
        <v>39447</v>
      </c>
      <c r="D23" s="22">
        <v>39447</v>
      </c>
      <c r="E23" s="65">
        <v>39629</v>
      </c>
      <c r="F23" s="65">
        <v>39629</v>
      </c>
      <c r="G23" s="65">
        <v>39629</v>
      </c>
      <c r="H23" s="65">
        <v>39813</v>
      </c>
      <c r="I23" s="65">
        <v>39813</v>
      </c>
      <c r="J23" s="65">
        <v>39813</v>
      </c>
      <c r="K23" s="65">
        <v>39994</v>
      </c>
      <c r="L23" s="65">
        <v>39994</v>
      </c>
      <c r="M23" s="65">
        <v>39994</v>
      </c>
      <c r="N23" s="22">
        <v>40178</v>
      </c>
      <c r="O23" s="22">
        <v>40178</v>
      </c>
      <c r="P23" s="22">
        <v>40178</v>
      </c>
      <c r="Q23" s="22">
        <v>40359</v>
      </c>
      <c r="R23" s="22">
        <v>40359</v>
      </c>
      <c r="S23" s="22">
        <v>40359</v>
      </c>
      <c r="T23" s="22">
        <v>40543</v>
      </c>
      <c r="U23" s="22">
        <v>40543</v>
      </c>
      <c r="V23" s="22">
        <v>40543</v>
      </c>
      <c r="W23" s="65">
        <v>40724</v>
      </c>
      <c r="X23" s="65">
        <v>40724</v>
      </c>
      <c r="Y23" s="65">
        <v>40724</v>
      </c>
      <c r="Z23" s="22">
        <v>40908</v>
      </c>
      <c r="AA23" s="22">
        <v>40908</v>
      </c>
      <c r="AB23" s="22">
        <v>40908</v>
      </c>
      <c r="AC23" s="22">
        <v>41090</v>
      </c>
      <c r="AD23" s="22">
        <v>41090</v>
      </c>
      <c r="AE23" s="22">
        <v>41090</v>
      </c>
      <c r="AF23" s="22">
        <v>41274</v>
      </c>
      <c r="AG23" s="22">
        <v>41274</v>
      </c>
      <c r="AH23" s="22">
        <v>41274</v>
      </c>
      <c r="AI23" s="65">
        <v>41455</v>
      </c>
      <c r="AJ23" s="65">
        <v>41455</v>
      </c>
      <c r="AK23" s="65">
        <v>41455</v>
      </c>
      <c r="AL23" s="22">
        <v>41639</v>
      </c>
      <c r="AM23" s="22">
        <v>41639</v>
      </c>
      <c r="AN23" s="22">
        <v>41639</v>
      </c>
      <c r="AO23" s="22">
        <v>41820</v>
      </c>
      <c r="AP23" s="22">
        <v>41820</v>
      </c>
      <c r="AQ23" s="22">
        <v>41820</v>
      </c>
      <c r="AR23" s="22">
        <v>42004</v>
      </c>
      <c r="AS23" s="22">
        <v>42004</v>
      </c>
      <c r="AT23" s="22">
        <v>42004</v>
      </c>
      <c r="AU23" s="22">
        <v>42185</v>
      </c>
      <c r="AV23" s="22">
        <v>42185</v>
      </c>
      <c r="AW23" s="22">
        <v>42185</v>
      </c>
      <c r="AX23" s="22">
        <v>42369</v>
      </c>
      <c r="AY23" s="22">
        <v>42369</v>
      </c>
      <c r="AZ23" s="22">
        <v>42369</v>
      </c>
      <c r="BA23" s="22">
        <v>42551</v>
      </c>
      <c r="BB23" s="22">
        <v>42551</v>
      </c>
      <c r="BC23" s="22">
        <v>42551</v>
      </c>
      <c r="BD23" s="22">
        <v>42735</v>
      </c>
      <c r="BE23" s="22">
        <v>42735</v>
      </c>
      <c r="BF23" s="22">
        <v>42735</v>
      </c>
      <c r="BG23" s="22">
        <v>42916</v>
      </c>
      <c r="BH23" s="22">
        <v>42916</v>
      </c>
      <c r="BI23" s="22">
        <v>42916</v>
      </c>
    </row>
    <row r="24" spans="1:61" x14ac:dyDescent="0.4">
      <c r="A24" s="66"/>
      <c r="B24" s="25" t="s">
        <v>256</v>
      </c>
      <c r="C24" s="26" t="s">
        <v>257</v>
      </c>
      <c r="D24" s="27" t="s">
        <v>11</v>
      </c>
      <c r="E24" s="67" t="s">
        <v>258</v>
      </c>
      <c r="F24" s="68" t="s">
        <v>51</v>
      </c>
      <c r="G24" s="27" t="s">
        <v>11</v>
      </c>
      <c r="H24" s="67" t="s">
        <v>258</v>
      </c>
      <c r="I24" s="68" t="s">
        <v>259</v>
      </c>
      <c r="J24" s="27" t="s">
        <v>11</v>
      </c>
      <c r="K24" s="67" t="s">
        <v>258</v>
      </c>
      <c r="L24" s="68" t="s">
        <v>259</v>
      </c>
      <c r="M24" s="27" t="s">
        <v>11</v>
      </c>
      <c r="N24" s="25" t="s">
        <v>256</v>
      </c>
      <c r="O24" s="26" t="s">
        <v>257</v>
      </c>
      <c r="P24" s="27" t="s">
        <v>11</v>
      </c>
      <c r="Q24" s="25" t="s">
        <v>256</v>
      </c>
      <c r="R24" s="26" t="s">
        <v>257</v>
      </c>
      <c r="S24" s="27" t="s">
        <v>11</v>
      </c>
      <c r="T24" s="25" t="s">
        <v>190</v>
      </c>
      <c r="U24" s="26" t="s">
        <v>257</v>
      </c>
      <c r="V24" s="27" t="s">
        <v>11</v>
      </c>
      <c r="W24" s="67" t="s">
        <v>258</v>
      </c>
      <c r="X24" s="68" t="s">
        <v>259</v>
      </c>
      <c r="Y24" s="27" t="s">
        <v>11</v>
      </c>
      <c r="Z24" s="25" t="s">
        <v>256</v>
      </c>
      <c r="AA24" s="26" t="s">
        <v>257</v>
      </c>
      <c r="AB24" s="27" t="s">
        <v>11</v>
      </c>
      <c r="AC24" s="25" t="s">
        <v>10</v>
      </c>
      <c r="AD24" s="26" t="s">
        <v>189</v>
      </c>
      <c r="AE24" s="27" t="s">
        <v>11</v>
      </c>
      <c r="AF24" s="25" t="s">
        <v>190</v>
      </c>
      <c r="AG24" s="26" t="s">
        <v>257</v>
      </c>
      <c r="AH24" s="27" t="s">
        <v>11</v>
      </c>
      <c r="AI24" s="67" t="s">
        <v>258</v>
      </c>
      <c r="AJ24" s="68" t="s">
        <v>259</v>
      </c>
      <c r="AK24" s="27" t="s">
        <v>11</v>
      </c>
      <c r="AL24" s="25" t="s">
        <v>190</v>
      </c>
      <c r="AM24" s="26" t="s">
        <v>257</v>
      </c>
      <c r="AN24" s="27" t="s">
        <v>11</v>
      </c>
      <c r="AO24" s="25" t="s">
        <v>190</v>
      </c>
      <c r="AP24" s="26" t="s">
        <v>189</v>
      </c>
      <c r="AQ24" s="27" t="s">
        <v>11</v>
      </c>
      <c r="AR24" s="25" t="s">
        <v>256</v>
      </c>
      <c r="AS24" s="26" t="s">
        <v>189</v>
      </c>
      <c r="AT24" s="27" t="s">
        <v>11</v>
      </c>
      <c r="AU24" s="25" t="s">
        <v>256</v>
      </c>
      <c r="AV24" s="26" t="s">
        <v>257</v>
      </c>
      <c r="AW24" s="27" t="s">
        <v>11</v>
      </c>
      <c r="AX24" s="69" t="s">
        <v>256</v>
      </c>
      <c r="AY24" s="26" t="s">
        <v>189</v>
      </c>
      <c r="AZ24" s="26" t="s">
        <v>11</v>
      </c>
      <c r="BA24" s="69" t="s">
        <v>190</v>
      </c>
      <c r="BB24" s="26" t="s">
        <v>12</v>
      </c>
      <c r="BC24" s="27" t="s">
        <v>11</v>
      </c>
      <c r="BD24" s="69" t="s">
        <v>190</v>
      </c>
      <c r="BE24" s="26" t="s">
        <v>189</v>
      </c>
      <c r="BF24" s="26" t="s">
        <v>11</v>
      </c>
      <c r="BG24" s="25" t="s">
        <v>190</v>
      </c>
      <c r="BH24" s="26" t="s">
        <v>189</v>
      </c>
      <c r="BI24" s="27" t="s">
        <v>11</v>
      </c>
    </row>
    <row r="25" spans="1:61" x14ac:dyDescent="0.4">
      <c r="A25" s="43" t="s">
        <v>250</v>
      </c>
      <c r="B25" s="6">
        <v>592502</v>
      </c>
      <c r="C25" s="6">
        <v>24834</v>
      </c>
      <c r="D25" s="44">
        <f>C25/B25</f>
        <v>4.1913782569510311E-2</v>
      </c>
      <c r="E25" s="6">
        <v>634805</v>
      </c>
      <c r="F25" s="6">
        <v>20169</v>
      </c>
      <c r="G25" s="44">
        <f>F25/E25</f>
        <v>3.1771961468482449E-2</v>
      </c>
      <c r="H25" s="6">
        <v>663350</v>
      </c>
      <c r="I25" s="6">
        <v>23793</v>
      </c>
      <c r="J25" s="44">
        <f>I25/H25</f>
        <v>3.5867943016507121E-2</v>
      </c>
      <c r="K25" s="6">
        <v>762573</v>
      </c>
      <c r="L25" s="6">
        <v>24049</v>
      </c>
      <c r="M25" s="44">
        <f>L25/K25</f>
        <v>3.1536652884379596E-2</v>
      </c>
      <c r="N25" s="6">
        <v>803302</v>
      </c>
      <c r="O25" s="6">
        <v>21413</v>
      </c>
      <c r="P25" s="44">
        <f>O25/N25</f>
        <v>2.6656226425429041E-2</v>
      </c>
      <c r="Q25" s="6">
        <v>931077</v>
      </c>
      <c r="R25" s="6">
        <v>19489</v>
      </c>
      <c r="S25" s="44">
        <f>R25/Q25</f>
        <v>2.0931673749861719E-2</v>
      </c>
      <c r="T25" s="6">
        <v>978816</v>
      </c>
      <c r="U25" s="6">
        <v>22193</v>
      </c>
      <c r="V25" s="44">
        <f>U25/T25</f>
        <v>2.2673311429318686E-2</v>
      </c>
      <c r="W25" s="6">
        <v>1053556</v>
      </c>
      <c r="X25" s="6">
        <v>22278</v>
      </c>
      <c r="Y25" s="44">
        <f>X25/W25</f>
        <v>2.11455299955579E-2</v>
      </c>
      <c r="Z25" s="6">
        <v>1084612</v>
      </c>
      <c r="AA25" s="6">
        <v>25577</v>
      </c>
      <c r="AB25" s="44">
        <f>AA25/Z25</f>
        <v>2.3581704793972407E-2</v>
      </c>
      <c r="AC25" s="6">
        <v>1182281</v>
      </c>
      <c r="AD25" s="6">
        <v>28167</v>
      </c>
      <c r="AE25" s="44">
        <f>AD25/AC25</f>
        <v>2.3824285427914347E-2</v>
      </c>
      <c r="AF25" s="6">
        <v>1275213</v>
      </c>
      <c r="AG25" s="6">
        <v>30690</v>
      </c>
      <c r="AH25" s="44">
        <f>AG25/AF25</f>
        <v>2.4066567702807296E-2</v>
      </c>
      <c r="AI25" s="70">
        <v>1273402</v>
      </c>
      <c r="AJ25" s="71">
        <v>33317</v>
      </c>
      <c r="AK25" s="44">
        <f>AJ25/AI25</f>
        <v>2.6163772320131427E-2</v>
      </c>
      <c r="AL25" s="14">
        <v>1322660</v>
      </c>
      <c r="AM25" s="13">
        <v>38083</v>
      </c>
      <c r="AN25" s="44">
        <f>AM25/AL25</f>
        <v>2.8792735850483118E-2</v>
      </c>
      <c r="AO25" s="14">
        <v>1361303</v>
      </c>
      <c r="AP25" s="13">
        <v>43281</v>
      </c>
      <c r="AQ25" s="44">
        <f>AP25/AO25</f>
        <v>3.179380343685425E-2</v>
      </c>
      <c r="AR25" s="14">
        <v>1305595</v>
      </c>
      <c r="AS25" s="13">
        <v>48490</v>
      </c>
      <c r="AT25" s="44">
        <f>AS25/AR25</f>
        <v>3.714015448894948E-2</v>
      </c>
      <c r="AU25" s="14">
        <v>1320683</v>
      </c>
      <c r="AV25" s="13">
        <v>61740</v>
      </c>
      <c r="AW25" s="44">
        <f>AV25/AU25</f>
        <v>4.6748538445637595E-2</v>
      </c>
      <c r="AX25" s="72">
        <v>1217122</v>
      </c>
      <c r="AY25" s="13">
        <v>71641</v>
      </c>
      <c r="AZ25" s="44">
        <f>AY25/AX25</f>
        <v>5.8860985176506543E-2</v>
      </c>
      <c r="BA25" s="72">
        <v>1237326</v>
      </c>
      <c r="BB25" s="13">
        <v>76963</v>
      </c>
      <c r="BC25" s="44">
        <f>BB25/BA25</f>
        <v>6.2201069079612002E-2</v>
      </c>
      <c r="BD25" s="73">
        <v>1177985</v>
      </c>
      <c r="BE25" s="13">
        <v>69764</v>
      </c>
      <c r="BF25" s="44">
        <f>BE25/BD25</f>
        <v>5.9223164980878366E-2</v>
      </c>
      <c r="BG25" s="14">
        <v>1228449</v>
      </c>
      <c r="BH25" s="13">
        <v>75879</v>
      </c>
      <c r="BI25" s="44">
        <f>BH25/BG25</f>
        <v>6.1768132010364289E-2</v>
      </c>
    </row>
    <row r="26" spans="1:61" x14ac:dyDescent="0.4">
      <c r="A26" s="43" t="s">
        <v>0</v>
      </c>
      <c r="B26" s="6">
        <v>370732</v>
      </c>
      <c r="C26" s="6">
        <v>5978</v>
      </c>
      <c r="D26" s="44">
        <f t="shared" ref="D26:D40" si="3">C26/B26</f>
        <v>1.6124855690903401E-2</v>
      </c>
      <c r="E26" s="6">
        <v>399572</v>
      </c>
      <c r="F26" s="6">
        <v>6173</v>
      </c>
      <c r="G26" s="44">
        <f t="shared" ref="G26:G40" si="4">F26/E26</f>
        <v>1.5449030462594977E-2</v>
      </c>
      <c r="H26" s="6">
        <v>426803</v>
      </c>
      <c r="I26" s="6">
        <v>5359</v>
      </c>
      <c r="J26" s="44">
        <f t="shared" ref="J26:J40" si="5">I26/H26</f>
        <v>1.255614416955832E-2</v>
      </c>
      <c r="K26" s="6">
        <v>487142</v>
      </c>
      <c r="L26" s="6">
        <v>5000</v>
      </c>
      <c r="M26" s="44">
        <f t="shared" ref="M26:M40" si="6">L26/K26</f>
        <v>1.0263947678500314E-2</v>
      </c>
      <c r="N26" s="6">
        <v>519078</v>
      </c>
      <c r="O26" s="6">
        <v>3382</v>
      </c>
      <c r="P26" s="44">
        <f t="shared" ref="P26:P40" si="7">O26/N26</f>
        <v>6.515398456494014E-3</v>
      </c>
      <c r="Q26" s="6">
        <v>593086</v>
      </c>
      <c r="R26" s="6">
        <v>2813</v>
      </c>
      <c r="S26" s="44">
        <f t="shared" ref="S26:S40" si="8">R26/Q26</f>
        <v>4.7429883693090044E-3</v>
      </c>
      <c r="T26" s="6">
        <v>647332</v>
      </c>
      <c r="U26" s="6">
        <v>6219</v>
      </c>
      <c r="V26" s="44">
        <f t="shared" ref="V26:V40" si="9">U26/T26</f>
        <v>9.6071258643169195E-3</v>
      </c>
      <c r="W26" s="6">
        <v>703242</v>
      </c>
      <c r="X26" s="6">
        <v>6204</v>
      </c>
      <c r="Y26" s="44">
        <f t="shared" ref="Y26:Y40" si="10">X26/W26</f>
        <v>8.8219986860853025E-3</v>
      </c>
      <c r="Z26" s="6">
        <v>742368</v>
      </c>
      <c r="AA26" s="6">
        <v>7038</v>
      </c>
      <c r="AB26" s="44">
        <f t="shared" ref="AB26:AB40" si="11">AA26/Z26</f>
        <v>9.4804732962627692E-3</v>
      </c>
      <c r="AC26" s="6">
        <v>805750</v>
      </c>
      <c r="AD26" s="6">
        <v>4515</v>
      </c>
      <c r="AE26" s="44">
        <f t="shared" ref="AE26:AE40" si="12">AD26/AC26</f>
        <v>5.6034750232702452E-3</v>
      </c>
      <c r="AF26" s="6">
        <v>856728</v>
      </c>
      <c r="AG26" s="6">
        <v>3208</v>
      </c>
      <c r="AH26" s="44">
        <f t="shared" ref="AH26:AH35" si="13">AG26/AF26</f>
        <v>3.7444789945000048E-3</v>
      </c>
      <c r="AI26" s="70">
        <v>908495</v>
      </c>
      <c r="AJ26" s="71">
        <v>3943</v>
      </c>
      <c r="AK26" s="44">
        <f t="shared" ref="AK26:AK35" si="14">AJ26/AI26</f>
        <v>4.3401449650245739E-3</v>
      </c>
      <c r="AL26" s="14">
        <v>956597</v>
      </c>
      <c r="AM26" s="13">
        <v>5297</v>
      </c>
      <c r="AN26" s="44">
        <f t="shared" ref="AN26:AN35" si="15">AM26/AL26</f>
        <v>5.5373370395265719E-3</v>
      </c>
      <c r="AO26" s="14">
        <v>1005412</v>
      </c>
      <c r="AP26" s="13">
        <v>6504</v>
      </c>
      <c r="AQ26" s="44">
        <f t="shared" ref="AQ26:AQ35" si="16">AP26/AO26</f>
        <v>6.4689898270559728E-3</v>
      </c>
      <c r="AR26" s="14">
        <v>1046282</v>
      </c>
      <c r="AS26" s="13">
        <v>4839</v>
      </c>
      <c r="AT26" s="44">
        <f t="shared" ref="AT26:AT35" si="17">AS26/AR26</f>
        <v>4.6249481497340102E-3</v>
      </c>
      <c r="AU26" s="14">
        <v>1122200</v>
      </c>
      <c r="AV26" s="13">
        <v>5003</v>
      </c>
      <c r="AW26" s="44">
        <f t="shared" ref="AW26:AW35" si="18">AV26/AU26</f>
        <v>4.4582070932097668E-3</v>
      </c>
      <c r="AX26" s="72">
        <v>1146028</v>
      </c>
      <c r="AY26" s="13">
        <v>3204</v>
      </c>
      <c r="AZ26" s="44">
        <f t="shared" ref="AZ26:AZ35" si="19">AY26/AX26</f>
        <v>2.7957432104625717E-3</v>
      </c>
      <c r="BA26" s="72">
        <v>1188879</v>
      </c>
      <c r="BB26" s="13">
        <v>4300</v>
      </c>
      <c r="BC26" s="44">
        <f t="shared" ref="BC26:BC35" si="20">BB26/BA26</f>
        <v>3.616852514006892E-3</v>
      </c>
      <c r="BD26" s="72">
        <v>1207636</v>
      </c>
      <c r="BE26" s="13">
        <v>5970</v>
      </c>
      <c r="BF26" s="44">
        <f t="shared" ref="BF26:BF39" si="21">BE26/BD26</f>
        <v>4.9435425906481758E-3</v>
      </c>
      <c r="BG26" s="14">
        <v>1251716</v>
      </c>
      <c r="BH26" s="13">
        <v>6347</v>
      </c>
      <c r="BI26" s="44">
        <f t="shared" ref="BI26:BI39" si="22">BH26/BG26</f>
        <v>5.0706390267440853E-3</v>
      </c>
    </row>
    <row r="27" spans="1:61" x14ac:dyDescent="0.4">
      <c r="A27" s="43" t="s">
        <v>4</v>
      </c>
      <c r="B27" s="6">
        <v>377285</v>
      </c>
      <c r="C27" s="6">
        <v>5957</v>
      </c>
      <c r="D27" s="44">
        <f t="shared" si="3"/>
        <v>1.5789124932080522E-2</v>
      </c>
      <c r="E27" s="6">
        <v>408726</v>
      </c>
      <c r="F27" s="6">
        <v>6857</v>
      </c>
      <c r="G27" s="44">
        <f t="shared" si="4"/>
        <v>1.6776520211584288E-2</v>
      </c>
      <c r="H27" s="6">
        <v>452472</v>
      </c>
      <c r="I27" s="6">
        <v>6672</v>
      </c>
      <c r="J27" s="44">
        <f t="shared" si="5"/>
        <v>1.4745663820081684E-2</v>
      </c>
      <c r="K27" s="6">
        <v>495791</v>
      </c>
      <c r="L27" s="6">
        <v>5072</v>
      </c>
      <c r="M27" s="44">
        <f t="shared" si="6"/>
        <v>1.0230117125966385E-2</v>
      </c>
      <c r="N27" s="6">
        <v>486094</v>
      </c>
      <c r="O27" s="6">
        <v>3991</v>
      </c>
      <c r="P27" s="44">
        <f t="shared" si="7"/>
        <v>8.2103461470415182E-3</v>
      </c>
      <c r="Q27" s="6">
        <v>500143</v>
      </c>
      <c r="R27" s="6">
        <v>3486</v>
      </c>
      <c r="S27" s="44">
        <f t="shared" si="8"/>
        <v>6.9700065781186579E-3</v>
      </c>
      <c r="T27" s="6">
        <v>518327</v>
      </c>
      <c r="U27" s="6">
        <v>4424</v>
      </c>
      <c r="V27" s="44">
        <f t="shared" si="9"/>
        <v>8.5351525195484709E-3</v>
      </c>
      <c r="W27" s="6">
        <v>548826</v>
      </c>
      <c r="X27" s="6">
        <v>4669</v>
      </c>
      <c r="Y27" s="44">
        <f t="shared" si="10"/>
        <v>8.5072500209538177E-3</v>
      </c>
      <c r="Z27" s="6">
        <v>569517</v>
      </c>
      <c r="AA27" s="6">
        <v>3929</v>
      </c>
      <c r="AB27" s="44">
        <f t="shared" si="11"/>
        <v>6.8988283053886016E-3</v>
      </c>
      <c r="AC27" s="6">
        <v>596691</v>
      </c>
      <c r="AD27" s="6">
        <v>3638</v>
      </c>
      <c r="AE27" s="44">
        <f t="shared" si="12"/>
        <v>6.0969580570177867E-3</v>
      </c>
      <c r="AF27" s="6">
        <v>593497</v>
      </c>
      <c r="AG27" s="6">
        <v>3157</v>
      </c>
      <c r="AH27" s="44">
        <f t="shared" si="13"/>
        <v>5.3193192214956433E-3</v>
      </c>
      <c r="AI27" s="70">
        <v>568436</v>
      </c>
      <c r="AJ27" s="71">
        <v>2252</v>
      </c>
      <c r="AK27" s="44">
        <f t="shared" si="14"/>
        <v>3.9617476725612027E-3</v>
      </c>
      <c r="AL27" s="14">
        <v>571028</v>
      </c>
      <c r="AM27" s="13">
        <v>2030</v>
      </c>
      <c r="AN27" s="44">
        <f t="shared" si="15"/>
        <v>3.554992049426648E-3</v>
      </c>
      <c r="AO27" s="14">
        <v>587796</v>
      </c>
      <c r="AP27" s="13">
        <v>2368</v>
      </c>
      <c r="AQ27" s="44">
        <f t="shared" si="16"/>
        <v>4.0286085648762494E-3</v>
      </c>
      <c r="AR27" s="14">
        <v>606342</v>
      </c>
      <c r="AS27" s="13">
        <v>1850</v>
      </c>
      <c r="AT27" s="44">
        <f t="shared" si="17"/>
        <v>3.0510833819857438E-3</v>
      </c>
      <c r="AU27" s="14">
        <v>629896</v>
      </c>
      <c r="AV27" s="13">
        <v>2685</v>
      </c>
      <c r="AW27" s="44">
        <f t="shared" si="18"/>
        <v>4.2626084305980669E-3</v>
      </c>
      <c r="AX27" s="72">
        <v>642026</v>
      </c>
      <c r="AY27" s="13">
        <v>2092</v>
      </c>
      <c r="AZ27" s="44">
        <f t="shared" si="19"/>
        <v>3.2584350166504159E-3</v>
      </c>
      <c r="BA27" s="72">
        <v>653909</v>
      </c>
      <c r="BB27" s="13">
        <v>1432</v>
      </c>
      <c r="BC27" s="44">
        <f t="shared" si="20"/>
        <v>2.1899071583354871E-3</v>
      </c>
      <c r="BD27" s="72">
        <v>689258</v>
      </c>
      <c r="BE27" s="13">
        <v>985</v>
      </c>
      <c r="BF27" s="44">
        <f t="shared" si="21"/>
        <v>1.4290730031425098E-3</v>
      </c>
      <c r="BG27" s="14">
        <v>773569</v>
      </c>
      <c r="BH27" s="13">
        <v>1459</v>
      </c>
      <c r="BI27" s="44">
        <f t="shared" si="22"/>
        <v>1.8860631695427298E-3</v>
      </c>
    </row>
    <row r="28" spans="1:61" x14ac:dyDescent="0.4">
      <c r="A28" s="43" t="s">
        <v>8</v>
      </c>
      <c r="B28" s="6">
        <v>317780</v>
      </c>
      <c r="C28" s="6">
        <v>15372</v>
      </c>
      <c r="D28" s="44">
        <f t="shared" si="3"/>
        <v>4.8373088300081815E-2</v>
      </c>
      <c r="E28" s="6">
        <v>333177</v>
      </c>
      <c r="F28" s="6">
        <v>14003</v>
      </c>
      <c r="G28" s="44">
        <f t="shared" si="4"/>
        <v>4.2028711465677403E-2</v>
      </c>
      <c r="H28" s="6">
        <v>329381</v>
      </c>
      <c r="I28" s="6">
        <v>15387</v>
      </c>
      <c r="J28" s="44">
        <f t="shared" si="5"/>
        <v>4.6714898552132636E-2</v>
      </c>
      <c r="K28" s="6">
        <v>355738</v>
      </c>
      <c r="L28" s="6">
        <v>12088</v>
      </c>
      <c r="M28" s="44">
        <f t="shared" si="6"/>
        <v>3.3980063979670433E-2</v>
      </c>
      <c r="N28" s="6">
        <v>358651</v>
      </c>
      <c r="O28" s="6">
        <v>9322</v>
      </c>
      <c r="P28" s="44">
        <f t="shared" si="7"/>
        <v>2.5991841651075837E-2</v>
      </c>
      <c r="Q28" s="6">
        <v>378611</v>
      </c>
      <c r="R28" s="6">
        <v>7442</v>
      </c>
      <c r="S28" s="44">
        <f t="shared" si="8"/>
        <v>1.9656058593120643E-2</v>
      </c>
      <c r="T28" s="6">
        <v>402922</v>
      </c>
      <c r="U28" s="6">
        <v>6624</v>
      </c>
      <c r="V28" s="44">
        <f t="shared" si="9"/>
        <v>1.6439906483140657E-2</v>
      </c>
      <c r="W28" s="6">
        <v>419387</v>
      </c>
      <c r="X28" s="6">
        <v>6313</v>
      </c>
      <c r="Y28" s="44">
        <f t="shared" si="10"/>
        <v>1.505292247971444E-2</v>
      </c>
      <c r="Z28" s="6">
        <v>425900</v>
      </c>
      <c r="AA28" s="6">
        <v>8005</v>
      </c>
      <c r="AB28" s="44">
        <f t="shared" si="11"/>
        <v>1.8795491899506925E-2</v>
      </c>
      <c r="AC28" s="6">
        <v>440631</v>
      </c>
      <c r="AD28" s="6">
        <v>5482</v>
      </c>
      <c r="AE28" s="44">
        <f t="shared" si="12"/>
        <v>1.2441249026963605E-2</v>
      </c>
      <c r="AF28" s="6">
        <v>456811</v>
      </c>
      <c r="AG28" s="6">
        <v>4462</v>
      </c>
      <c r="AH28" s="44">
        <f t="shared" si="13"/>
        <v>9.767715751153103E-3</v>
      </c>
      <c r="AI28" s="70">
        <v>486507</v>
      </c>
      <c r="AJ28" s="71">
        <v>3609</v>
      </c>
      <c r="AK28" s="44">
        <f t="shared" si="14"/>
        <v>7.4181871997730763E-3</v>
      </c>
      <c r="AL28" s="14">
        <v>500428</v>
      </c>
      <c r="AM28" s="13">
        <v>3807</v>
      </c>
      <c r="AN28" s="44">
        <f t="shared" si="15"/>
        <v>7.60748799028032E-3</v>
      </c>
      <c r="AO28" s="14">
        <v>521625</v>
      </c>
      <c r="AP28" s="13">
        <v>3274</v>
      </c>
      <c r="AQ28" s="44">
        <f t="shared" si="16"/>
        <v>6.2765396597172299E-3</v>
      </c>
      <c r="AR28" s="14">
        <v>520107</v>
      </c>
      <c r="AS28" s="13">
        <v>5737</v>
      </c>
      <c r="AT28" s="44">
        <f t="shared" si="17"/>
        <v>1.1030422586121701E-2</v>
      </c>
      <c r="AU28" s="14">
        <v>519498</v>
      </c>
      <c r="AV28" s="13">
        <v>7287</v>
      </c>
      <c r="AW28" s="44">
        <f t="shared" si="18"/>
        <v>1.4027002991349341E-2</v>
      </c>
      <c r="AX28" s="72">
        <v>449334</v>
      </c>
      <c r="AY28" s="13">
        <v>5510</v>
      </c>
      <c r="AZ28" s="44">
        <f t="shared" si="19"/>
        <v>1.2262593082206109E-2</v>
      </c>
      <c r="BA28" s="72">
        <v>406194</v>
      </c>
      <c r="BB28" s="13">
        <v>7105</v>
      </c>
      <c r="BC28" s="44">
        <f t="shared" si="20"/>
        <v>1.7491641924794556E-2</v>
      </c>
      <c r="BD28" s="72">
        <v>342531</v>
      </c>
      <c r="BE28" s="13">
        <v>8652</v>
      </c>
      <c r="BF28" s="44">
        <f t="shared" si="21"/>
        <v>2.5259027650052113E-2</v>
      </c>
      <c r="BG28" s="14">
        <v>381868</v>
      </c>
      <c r="BH28" s="13">
        <v>8634</v>
      </c>
      <c r="BI28" s="44">
        <f t="shared" si="22"/>
        <v>2.2609907088313241E-2</v>
      </c>
    </row>
    <row r="29" spans="1:61" x14ac:dyDescent="0.4">
      <c r="A29" s="43" t="s">
        <v>48</v>
      </c>
      <c r="B29" s="6">
        <v>92968</v>
      </c>
      <c r="C29" s="6">
        <v>2911</v>
      </c>
      <c r="D29" s="44">
        <f t="shared" si="3"/>
        <v>3.1311849238447639E-2</v>
      </c>
      <c r="E29" s="6">
        <v>114665</v>
      </c>
      <c r="F29" s="6">
        <v>3201</v>
      </c>
      <c r="G29" s="44">
        <f t="shared" si="4"/>
        <v>2.7916103431735926E-2</v>
      </c>
      <c r="H29" s="6">
        <v>135746</v>
      </c>
      <c r="I29" s="6">
        <v>3429</v>
      </c>
      <c r="J29" s="44">
        <f t="shared" si="5"/>
        <v>2.5260412829843974E-2</v>
      </c>
      <c r="K29" s="6">
        <v>263805</v>
      </c>
      <c r="L29" s="6">
        <v>1629</v>
      </c>
      <c r="M29" s="44">
        <f t="shared" si="6"/>
        <v>6.1750156365497242E-3</v>
      </c>
      <c r="N29" s="6">
        <v>303380</v>
      </c>
      <c r="O29" s="6">
        <v>1829</v>
      </c>
      <c r="P29" s="44">
        <f t="shared" si="7"/>
        <v>6.028742830773288E-3</v>
      </c>
      <c r="Q29" s="6">
        <v>349065</v>
      </c>
      <c r="R29" s="6">
        <v>1719</v>
      </c>
      <c r="S29" s="44">
        <f t="shared" si="8"/>
        <v>4.9245842464870435E-3</v>
      </c>
      <c r="T29" s="6">
        <v>359612</v>
      </c>
      <c r="U29" s="6">
        <v>1997</v>
      </c>
      <c r="V29" s="44">
        <f t="shared" si="9"/>
        <v>5.5532073456948045E-3</v>
      </c>
      <c r="W29" s="6">
        <v>375224</v>
      </c>
      <c r="X29" s="6">
        <v>3013</v>
      </c>
      <c r="Y29" s="44">
        <f t="shared" si="10"/>
        <v>8.0298701575592171E-3</v>
      </c>
      <c r="Z29" s="6">
        <v>383366</v>
      </c>
      <c r="AA29" s="6">
        <v>3369</v>
      </c>
      <c r="AB29" s="44">
        <f t="shared" si="11"/>
        <v>8.7879467662755704E-3</v>
      </c>
      <c r="AC29" s="6">
        <v>392157</v>
      </c>
      <c r="AD29" s="6">
        <v>2096</v>
      </c>
      <c r="AE29" s="44">
        <f t="shared" si="12"/>
        <v>5.3447981293206544E-3</v>
      </c>
      <c r="AF29" s="6">
        <v>390186</v>
      </c>
      <c r="AG29" s="6">
        <v>1606</v>
      </c>
      <c r="AH29" s="44">
        <f t="shared" si="13"/>
        <v>4.1159857093796288E-3</v>
      </c>
      <c r="AI29" s="70">
        <v>426956</v>
      </c>
      <c r="AJ29" s="71">
        <v>1316</v>
      </c>
      <c r="AK29" s="44">
        <f t="shared" si="14"/>
        <v>3.0822848256026381E-3</v>
      </c>
      <c r="AL29" s="14">
        <v>473877</v>
      </c>
      <c r="AM29" s="13">
        <v>982</v>
      </c>
      <c r="AN29" s="44">
        <f t="shared" si="15"/>
        <v>2.0722676981579607E-3</v>
      </c>
      <c r="AO29" s="14">
        <v>539101</v>
      </c>
      <c r="AP29" s="13">
        <v>566</v>
      </c>
      <c r="AQ29" s="44">
        <f t="shared" si="16"/>
        <v>1.0498960306139294E-3</v>
      </c>
      <c r="AR29" s="14">
        <v>581267</v>
      </c>
      <c r="AS29" s="13">
        <v>868</v>
      </c>
      <c r="AT29" s="44">
        <f t="shared" si="17"/>
        <v>1.493289658625038E-3</v>
      </c>
      <c r="AU29" s="14">
        <v>630233</v>
      </c>
      <c r="AV29" s="13">
        <v>2282</v>
      </c>
      <c r="AW29" s="44">
        <f>AV29/AU29</f>
        <v>3.6208830702295818E-3</v>
      </c>
      <c r="AX29" s="72">
        <v>629274</v>
      </c>
      <c r="AY29" s="13">
        <v>4090</v>
      </c>
      <c r="AZ29" s="44">
        <f t="shared" si="19"/>
        <v>6.4995534536624747E-3</v>
      </c>
      <c r="BA29" s="72">
        <v>682687</v>
      </c>
      <c r="BB29" s="13">
        <v>5482</v>
      </c>
      <c r="BC29" s="44">
        <f t="shared" si="20"/>
        <v>8.0300342616748226E-3</v>
      </c>
      <c r="BD29" s="72">
        <v>749690</v>
      </c>
      <c r="BE29" s="13">
        <v>4573</v>
      </c>
      <c r="BF29" s="44">
        <f t="shared" si="21"/>
        <v>6.0998546065707156E-3</v>
      </c>
      <c r="BG29" s="14">
        <v>888498</v>
      </c>
      <c r="BH29" s="13">
        <v>4415</v>
      </c>
      <c r="BI29" s="44">
        <f t="shared" si="22"/>
        <v>4.969060144198411E-3</v>
      </c>
    </row>
    <row r="30" spans="1:61" x14ac:dyDescent="0.4">
      <c r="A30" s="43" t="s">
        <v>2</v>
      </c>
      <c r="B30" s="6">
        <v>89289</v>
      </c>
      <c r="C30" s="6">
        <v>7816</v>
      </c>
      <c r="D30" s="44">
        <f t="shared" si="3"/>
        <v>8.7535978675984727E-2</v>
      </c>
      <c r="E30" s="6">
        <v>96244</v>
      </c>
      <c r="F30" s="6">
        <v>6131</v>
      </c>
      <c r="G30" s="44">
        <f t="shared" si="4"/>
        <v>6.3702672374381777E-2</v>
      </c>
      <c r="H30" s="6">
        <v>102590</v>
      </c>
      <c r="I30" s="6">
        <v>7704</v>
      </c>
      <c r="J30" s="44">
        <f t="shared" si="5"/>
        <v>7.5095038502778044E-2</v>
      </c>
      <c r="K30" s="6">
        <v>123816</v>
      </c>
      <c r="L30" s="6">
        <v>8708</v>
      </c>
      <c r="M30" s="44">
        <f t="shared" si="6"/>
        <v>7.0330167345092717E-2</v>
      </c>
      <c r="N30" s="6">
        <v>146693</v>
      </c>
      <c r="O30" s="6">
        <v>7391</v>
      </c>
      <c r="P30" s="44">
        <f t="shared" si="7"/>
        <v>5.0384135575658004E-2</v>
      </c>
      <c r="Q30" s="6">
        <v>188014</v>
      </c>
      <c r="R30" s="6">
        <v>6594</v>
      </c>
      <c r="S30" s="44">
        <f t="shared" si="8"/>
        <v>3.5071856351122789E-2</v>
      </c>
      <c r="T30" s="6">
        <v>214800</v>
      </c>
      <c r="U30" s="6">
        <v>5080</v>
      </c>
      <c r="V30" s="44">
        <f t="shared" si="9"/>
        <v>2.3649906890130353E-2</v>
      </c>
      <c r="W30" s="6">
        <v>250740</v>
      </c>
      <c r="X30" s="6">
        <v>4737</v>
      </c>
      <c r="Y30" s="44">
        <f t="shared" si="10"/>
        <v>1.8892079444843266E-2</v>
      </c>
      <c r="Z30" s="6">
        <v>267077</v>
      </c>
      <c r="AA30" s="6">
        <v>6811</v>
      </c>
      <c r="AB30" s="44">
        <f t="shared" si="11"/>
        <v>2.5502008783983645E-2</v>
      </c>
      <c r="AC30" s="6">
        <v>303761</v>
      </c>
      <c r="AD30" s="6">
        <v>11421</v>
      </c>
      <c r="AE30" s="44">
        <f t="shared" si="12"/>
        <v>3.7598638403218317E-2</v>
      </c>
      <c r="AF30" s="6">
        <v>356434</v>
      </c>
      <c r="AG30" s="6">
        <v>17656</v>
      </c>
      <c r="AH30" s="44">
        <f t="shared" si="13"/>
        <v>4.9535117300818665E-2</v>
      </c>
      <c r="AI30" s="70">
        <v>360305</v>
      </c>
      <c r="AJ30" s="71">
        <v>20994</v>
      </c>
      <c r="AK30" s="44">
        <f t="shared" si="14"/>
        <v>5.8267301314164389E-2</v>
      </c>
      <c r="AL30" s="14">
        <v>392744</v>
      </c>
      <c r="AM30" s="13">
        <v>19302</v>
      </c>
      <c r="AN30" s="44">
        <f t="shared" si="15"/>
        <v>4.9146517833499687E-2</v>
      </c>
      <c r="AO30" s="14">
        <v>408110</v>
      </c>
      <c r="AP30" s="13">
        <v>21000</v>
      </c>
      <c r="AQ30" s="44">
        <f t="shared" si="16"/>
        <v>5.1456715101320723E-2</v>
      </c>
      <c r="AR30" s="14">
        <v>378880</v>
      </c>
      <c r="AS30" s="13">
        <v>23130</v>
      </c>
      <c r="AT30" s="44">
        <f t="shared" si="17"/>
        <v>6.1048353040540543E-2</v>
      </c>
      <c r="AU30" s="14">
        <v>388474</v>
      </c>
      <c r="AV30" s="13">
        <v>27551</v>
      </c>
      <c r="AW30" s="44">
        <f t="shared" si="18"/>
        <v>7.0921091244201664E-2</v>
      </c>
      <c r="AX30" s="72">
        <v>386916</v>
      </c>
      <c r="AY30" s="13">
        <v>37353</v>
      </c>
      <c r="AZ30" s="44">
        <f t="shared" si="19"/>
        <v>9.6540334336134973E-2</v>
      </c>
      <c r="BA30" s="72">
        <v>397998</v>
      </c>
      <c r="BB30" s="13">
        <v>36958</v>
      </c>
      <c r="BC30" s="44">
        <f t="shared" si="20"/>
        <v>9.2859763114387511E-2</v>
      </c>
      <c r="BD30" s="72">
        <v>410923</v>
      </c>
      <c r="BE30" s="13">
        <v>37016</v>
      </c>
      <c r="BF30" s="44">
        <f t="shared" si="21"/>
        <v>9.0080136667940222E-2</v>
      </c>
      <c r="BG30" s="14">
        <v>448704</v>
      </c>
      <c r="BH30" s="13">
        <v>33833</v>
      </c>
      <c r="BI30" s="44">
        <f t="shared" si="22"/>
        <v>7.5401601055484241E-2</v>
      </c>
    </row>
    <row r="31" spans="1:61" x14ac:dyDescent="0.4">
      <c r="A31" s="43" t="s">
        <v>7</v>
      </c>
      <c r="B31" s="6">
        <v>106693</v>
      </c>
      <c r="C31" s="2">
        <v>1258</v>
      </c>
      <c r="D31" s="44">
        <f t="shared" si="3"/>
        <v>1.1790839136588155E-2</v>
      </c>
      <c r="E31" s="6">
        <v>125993</v>
      </c>
      <c r="F31" s="2">
        <v>1620</v>
      </c>
      <c r="G31" s="44">
        <f t="shared" si="4"/>
        <v>1.2857857182541886E-2</v>
      </c>
      <c r="H31" s="6">
        <v>132426</v>
      </c>
      <c r="I31" s="2">
        <v>2159</v>
      </c>
      <c r="J31" s="44">
        <f t="shared" si="5"/>
        <v>1.6303444942836001E-2</v>
      </c>
      <c r="K31" s="6">
        <v>194048</v>
      </c>
      <c r="L31" s="2">
        <v>2119</v>
      </c>
      <c r="M31" s="44">
        <f t="shared" si="6"/>
        <v>1.0919978562005278E-2</v>
      </c>
      <c r="N31" s="6">
        <v>206175</v>
      </c>
      <c r="O31" s="2">
        <v>1595</v>
      </c>
      <c r="P31" s="44">
        <f t="shared" si="7"/>
        <v>7.7361464775069725E-3</v>
      </c>
      <c r="Q31" s="6">
        <v>212819</v>
      </c>
      <c r="R31" s="2">
        <v>1449</v>
      </c>
      <c r="S31" s="44">
        <f t="shared" si="8"/>
        <v>6.8086026153679887E-3</v>
      </c>
      <c r="T31" s="6">
        <v>216168</v>
      </c>
      <c r="U31" s="2">
        <v>1909</v>
      </c>
      <c r="V31" s="44">
        <f t="shared" si="9"/>
        <v>8.8310943340364906E-3</v>
      </c>
      <c r="W31" s="6">
        <v>217276</v>
      </c>
      <c r="X31" s="2">
        <v>1766</v>
      </c>
      <c r="Y31" s="44">
        <f t="shared" si="10"/>
        <v>8.1279110440177476E-3</v>
      </c>
      <c r="Z31" s="6">
        <v>226560</v>
      </c>
      <c r="AA31" s="2">
        <v>1065</v>
      </c>
      <c r="AB31" s="44">
        <f t="shared" si="11"/>
        <v>4.7007415254237284E-3</v>
      </c>
      <c r="AC31" s="6">
        <v>229755</v>
      </c>
      <c r="AD31" s="2">
        <v>483</v>
      </c>
      <c r="AE31" s="44">
        <f t="shared" si="12"/>
        <v>2.1022393419076841E-3</v>
      </c>
      <c r="AF31" s="6">
        <v>235694</v>
      </c>
      <c r="AG31" s="2">
        <v>223</v>
      </c>
      <c r="AH31" s="44">
        <f t="shared" si="13"/>
        <v>9.461420316172665E-4</v>
      </c>
      <c r="AI31" s="70">
        <v>259727</v>
      </c>
      <c r="AJ31" s="71">
        <v>202</v>
      </c>
      <c r="AK31" s="44">
        <f t="shared" si="14"/>
        <v>7.7773970361186935E-4</v>
      </c>
      <c r="AL31" s="14">
        <v>272453</v>
      </c>
      <c r="AM31" s="13">
        <v>197</v>
      </c>
      <c r="AN31" s="44">
        <f t="shared" si="15"/>
        <v>7.2306049116728391E-4</v>
      </c>
      <c r="AO31" s="14">
        <v>294886</v>
      </c>
      <c r="AP31" s="13">
        <v>172</v>
      </c>
      <c r="AQ31" s="44">
        <f t="shared" si="16"/>
        <v>5.8327624912678125E-4</v>
      </c>
      <c r="AR31" s="14">
        <v>327176</v>
      </c>
      <c r="AS31" s="13">
        <v>197</v>
      </c>
      <c r="AT31" s="44">
        <f t="shared" si="17"/>
        <v>6.0212240506638632E-4</v>
      </c>
      <c r="AU31" s="14">
        <v>341568</v>
      </c>
      <c r="AV31" s="13">
        <v>1575</v>
      </c>
      <c r="AW31" s="44">
        <f t="shared" si="18"/>
        <v>4.6110876897133219E-3</v>
      </c>
      <c r="AX31" s="72">
        <v>313258</v>
      </c>
      <c r="AY31" s="13">
        <v>95</v>
      </c>
      <c r="AZ31" s="44">
        <f t="shared" si="19"/>
        <v>3.0326440186683183E-4</v>
      </c>
      <c r="BA31" s="72">
        <v>304530</v>
      </c>
      <c r="BB31" s="13">
        <v>152</v>
      </c>
      <c r="BC31" s="44">
        <f t="shared" si="20"/>
        <v>4.9912980658719998E-4</v>
      </c>
      <c r="BD31" s="72">
        <v>314032</v>
      </c>
      <c r="BE31" s="13">
        <v>502</v>
      </c>
      <c r="BF31" s="44">
        <f t="shared" si="21"/>
        <v>1.5985632037499363E-3</v>
      </c>
      <c r="BG31" s="14">
        <v>373356</v>
      </c>
      <c r="BH31" s="13">
        <v>675</v>
      </c>
      <c r="BI31" s="44">
        <f t="shared" si="22"/>
        <v>1.8079259473531965E-3</v>
      </c>
    </row>
    <row r="32" spans="1:61" x14ac:dyDescent="0.4">
      <c r="A32" s="43" t="s">
        <v>1</v>
      </c>
      <c r="B32" s="6">
        <v>101467</v>
      </c>
      <c r="C32" s="6">
        <v>2582</v>
      </c>
      <c r="D32" s="44">
        <f t="shared" si="3"/>
        <v>2.5446696955660462E-2</v>
      </c>
      <c r="E32" s="6">
        <v>109920</v>
      </c>
      <c r="F32" s="6">
        <v>2322</v>
      </c>
      <c r="G32" s="44">
        <f t="shared" si="4"/>
        <v>2.1124454148471614E-2</v>
      </c>
      <c r="H32" s="6">
        <v>116551</v>
      </c>
      <c r="I32" s="6">
        <v>2375</v>
      </c>
      <c r="J32" s="44">
        <f t="shared" si="5"/>
        <v>2.0377345539720808E-2</v>
      </c>
      <c r="K32" s="6">
        <v>126058</v>
      </c>
      <c r="L32" s="6">
        <v>2437</v>
      </c>
      <c r="M32" s="44">
        <f t="shared" si="6"/>
        <v>1.9332370813435085E-2</v>
      </c>
      <c r="N32" s="6">
        <v>116379</v>
      </c>
      <c r="O32" s="6">
        <v>2252</v>
      </c>
      <c r="P32" s="44">
        <f t="shared" si="7"/>
        <v>1.9350570120038837E-2</v>
      </c>
      <c r="Q32" s="6">
        <v>134670</v>
      </c>
      <c r="R32" s="6">
        <v>2014</v>
      </c>
      <c r="S32" s="44">
        <f t="shared" si="8"/>
        <v>1.4955075369421549E-2</v>
      </c>
      <c r="T32" s="6">
        <v>149676</v>
      </c>
      <c r="U32" s="6">
        <v>1799</v>
      </c>
      <c r="V32" s="44">
        <f t="shared" si="9"/>
        <v>1.2019295010556135E-2</v>
      </c>
      <c r="W32" s="6">
        <v>172662</v>
      </c>
      <c r="X32" s="6">
        <v>1659</v>
      </c>
      <c r="Y32" s="44">
        <f t="shared" si="10"/>
        <v>9.6083677937241554E-3</v>
      </c>
      <c r="Z32" s="6">
        <v>187166</v>
      </c>
      <c r="AA32" s="6">
        <v>1908</v>
      </c>
      <c r="AB32" s="44">
        <f t="shared" si="11"/>
        <v>1.0194159195580393E-2</v>
      </c>
      <c r="AC32" s="6">
        <v>210966</v>
      </c>
      <c r="AD32" s="6">
        <v>2050</v>
      </c>
      <c r="AE32" s="44">
        <f t="shared" si="12"/>
        <v>9.7172056160708363E-3</v>
      </c>
      <c r="AF32" s="6">
        <v>218808</v>
      </c>
      <c r="AG32" s="6">
        <v>1654</v>
      </c>
      <c r="AH32" s="44">
        <f t="shared" si="13"/>
        <v>7.5591386055354464E-3</v>
      </c>
      <c r="AI32" s="70">
        <v>227720</v>
      </c>
      <c r="AJ32" s="71">
        <v>2066</v>
      </c>
      <c r="AK32" s="44">
        <f t="shared" si="14"/>
        <v>9.0725452309854213E-3</v>
      </c>
      <c r="AL32" s="14">
        <v>238601</v>
      </c>
      <c r="AM32" s="13">
        <v>2049</v>
      </c>
      <c r="AN32" s="44">
        <f t="shared" si="15"/>
        <v>8.5875583086407851E-3</v>
      </c>
      <c r="AO32" s="14">
        <v>274679</v>
      </c>
      <c r="AP32" s="13">
        <v>2781</v>
      </c>
      <c r="AQ32" s="44">
        <f t="shared" si="16"/>
        <v>1.0124545378423541E-2</v>
      </c>
      <c r="AR32" s="14">
        <v>263854</v>
      </c>
      <c r="AS32" s="13">
        <v>4111</v>
      </c>
      <c r="AT32" s="44">
        <f t="shared" si="17"/>
        <v>1.5580586233295687E-2</v>
      </c>
      <c r="AU32" s="14">
        <v>274759</v>
      </c>
      <c r="AV32" s="13">
        <v>5698</v>
      </c>
      <c r="AW32" s="44">
        <f t="shared" si="18"/>
        <v>2.073817418173745E-2</v>
      </c>
      <c r="AX32" s="72">
        <v>258699</v>
      </c>
      <c r="AY32" s="13">
        <v>6915</v>
      </c>
      <c r="AZ32" s="44">
        <f t="shared" si="19"/>
        <v>2.6729906184407362E-2</v>
      </c>
      <c r="BA32" s="72">
        <v>256715</v>
      </c>
      <c r="BB32" s="13">
        <v>6375</v>
      </c>
      <c r="BC32" s="44">
        <f t="shared" si="20"/>
        <v>2.4832985996143583E-2</v>
      </c>
      <c r="BD32" s="72">
        <v>236382</v>
      </c>
      <c r="BE32" s="13">
        <v>7402</v>
      </c>
      <c r="BF32" s="44">
        <f t="shared" si="21"/>
        <v>3.1313721010906077E-2</v>
      </c>
      <c r="BG32" s="14">
        <v>246804</v>
      </c>
      <c r="BH32" s="13">
        <v>8097</v>
      </c>
      <c r="BI32" s="44">
        <f t="shared" si="22"/>
        <v>3.2807409928526279E-2</v>
      </c>
    </row>
    <row r="33" spans="1:61" x14ac:dyDescent="0.4">
      <c r="A33" s="43" t="s">
        <v>33</v>
      </c>
      <c r="B33" s="6">
        <v>69666</v>
      </c>
      <c r="C33" s="2">
        <v>636</v>
      </c>
      <c r="D33" s="44">
        <f t="shared" si="3"/>
        <v>9.1292739643441569E-3</v>
      </c>
      <c r="E33" s="6">
        <v>78146</v>
      </c>
      <c r="F33" s="2">
        <v>448</v>
      </c>
      <c r="G33" s="44">
        <f t="shared" si="4"/>
        <v>5.7328590074987845E-3</v>
      </c>
      <c r="H33" s="6">
        <v>90499</v>
      </c>
      <c r="I33" s="2">
        <v>479</v>
      </c>
      <c r="J33" s="44">
        <f t="shared" si="5"/>
        <v>5.2928761643775066E-3</v>
      </c>
      <c r="K33" s="6">
        <v>96513</v>
      </c>
      <c r="L33" s="2">
        <v>431</v>
      </c>
      <c r="M33" s="44">
        <f t="shared" si="6"/>
        <v>4.4657196439857839E-3</v>
      </c>
      <c r="N33" s="6">
        <v>104019</v>
      </c>
      <c r="O33" s="2">
        <v>394</v>
      </c>
      <c r="P33" s="44">
        <f t="shared" si="7"/>
        <v>3.787769542102885E-3</v>
      </c>
      <c r="Q33" s="6">
        <v>122117</v>
      </c>
      <c r="R33" s="2">
        <v>291</v>
      </c>
      <c r="S33" s="44">
        <f t="shared" si="8"/>
        <v>2.382960603355798E-3</v>
      </c>
      <c r="T33" s="6">
        <v>143432</v>
      </c>
      <c r="U33" s="2">
        <v>769</v>
      </c>
      <c r="V33" s="44">
        <f t="shared" si="9"/>
        <v>5.3614256232918734E-3</v>
      </c>
      <c r="W33" s="6">
        <v>152551</v>
      </c>
      <c r="X33" s="2">
        <v>1051</v>
      </c>
      <c r="Y33" s="44">
        <f t="shared" si="10"/>
        <v>6.8894992494313379E-3</v>
      </c>
      <c r="Z33" s="6">
        <v>165806</v>
      </c>
      <c r="AA33" s="2">
        <v>599</v>
      </c>
      <c r="AB33" s="44">
        <f t="shared" si="11"/>
        <v>3.6126557543152841E-3</v>
      </c>
      <c r="AC33" s="6">
        <v>185876</v>
      </c>
      <c r="AD33" s="2">
        <v>390</v>
      </c>
      <c r="AE33" s="44">
        <f t="shared" si="12"/>
        <v>2.098172975532075E-3</v>
      </c>
      <c r="AF33" s="6">
        <v>196666</v>
      </c>
      <c r="AG33" s="2">
        <v>458</v>
      </c>
      <c r="AH33" s="44">
        <f t="shared" si="13"/>
        <v>2.328821453632046E-3</v>
      </c>
      <c r="AI33" s="70">
        <v>199262</v>
      </c>
      <c r="AJ33" s="71">
        <v>376</v>
      </c>
      <c r="AK33" s="44">
        <f t="shared" si="14"/>
        <v>1.8869628930754485E-3</v>
      </c>
      <c r="AL33" s="14">
        <v>217448</v>
      </c>
      <c r="AM33" s="13">
        <v>843</v>
      </c>
      <c r="AN33" s="44">
        <f t="shared" si="15"/>
        <v>3.8767889334461571E-3</v>
      </c>
      <c r="AO33" s="14">
        <v>229200</v>
      </c>
      <c r="AP33" s="13">
        <v>1389</v>
      </c>
      <c r="AQ33" s="44">
        <f t="shared" si="16"/>
        <v>6.0602094240837694E-3</v>
      </c>
      <c r="AR33" s="14">
        <v>227711</v>
      </c>
      <c r="AS33" s="13">
        <v>3789</v>
      </c>
      <c r="AT33" s="44">
        <f t="shared" si="17"/>
        <v>1.6639512364356575E-2</v>
      </c>
      <c r="AU33" s="14">
        <v>224044</v>
      </c>
      <c r="AV33" s="13">
        <v>6033</v>
      </c>
      <c r="AW33" s="44">
        <f t="shared" si="18"/>
        <v>2.6927746335541233E-2</v>
      </c>
      <c r="AX33" s="72">
        <v>226027</v>
      </c>
      <c r="AY33" s="13">
        <v>9032</v>
      </c>
      <c r="AZ33" s="44">
        <f t="shared" si="19"/>
        <v>3.9959827808182205E-2</v>
      </c>
      <c r="BA33" s="72">
        <v>223980</v>
      </c>
      <c r="BB33" s="13">
        <v>12210</v>
      </c>
      <c r="BC33" s="44">
        <f t="shared" si="20"/>
        <v>5.4513795874631663E-2</v>
      </c>
      <c r="BD33" s="72">
        <v>216421</v>
      </c>
      <c r="BE33" s="13">
        <v>11040</v>
      </c>
      <c r="BF33" s="44">
        <f t="shared" si="21"/>
        <v>5.1011685557316527E-2</v>
      </c>
      <c r="BG33" s="14">
        <v>228266</v>
      </c>
      <c r="BH33" s="13">
        <v>13722</v>
      </c>
      <c r="BI33" s="44">
        <f t="shared" si="22"/>
        <v>6.0114077435973821E-2</v>
      </c>
    </row>
    <row r="34" spans="1:61" x14ac:dyDescent="0.4">
      <c r="A34" s="9" t="s">
        <v>251</v>
      </c>
      <c r="B34" s="6">
        <v>78153</v>
      </c>
      <c r="C34" s="2">
        <v>1430</v>
      </c>
      <c r="D34" s="44">
        <f t="shared" si="3"/>
        <v>1.8297442196716696E-2</v>
      </c>
      <c r="E34" s="6">
        <v>79580</v>
      </c>
      <c r="F34" s="2">
        <v>1273</v>
      </c>
      <c r="G34" s="44">
        <f t="shared" si="4"/>
        <v>1.5996481528022116E-2</v>
      </c>
      <c r="H34" s="6">
        <v>78870</v>
      </c>
      <c r="I34" s="2">
        <v>1179</v>
      </c>
      <c r="J34" s="44">
        <f t="shared" si="5"/>
        <v>1.494864967668315E-2</v>
      </c>
      <c r="K34" s="6">
        <v>91417</v>
      </c>
      <c r="L34" s="2">
        <v>1123</v>
      </c>
      <c r="M34" s="44">
        <f t="shared" si="6"/>
        <v>1.2284367240228841E-2</v>
      </c>
      <c r="N34" s="6">
        <v>93351</v>
      </c>
      <c r="O34" s="2">
        <v>1117</v>
      </c>
      <c r="P34" s="44">
        <f t="shared" si="7"/>
        <v>1.1965592227185568E-2</v>
      </c>
      <c r="Q34" s="6">
        <v>101823</v>
      </c>
      <c r="R34" s="2">
        <v>873</v>
      </c>
      <c r="S34" s="44">
        <f t="shared" si="8"/>
        <v>8.5737014230576596E-3</v>
      </c>
      <c r="T34" s="6">
        <v>100050</v>
      </c>
      <c r="U34" s="2">
        <v>1219</v>
      </c>
      <c r="V34" s="44">
        <f t="shared" si="9"/>
        <v>1.2183908045977011E-2</v>
      </c>
      <c r="W34" s="6">
        <v>101425</v>
      </c>
      <c r="X34" s="2">
        <v>891</v>
      </c>
      <c r="Y34" s="44">
        <f t="shared" si="10"/>
        <v>8.7848163667734788E-3</v>
      </c>
      <c r="Z34" s="6">
        <v>84984</v>
      </c>
      <c r="AA34" s="2">
        <v>734</v>
      </c>
      <c r="AB34" s="44">
        <f t="shared" si="11"/>
        <v>8.6369198908029746E-3</v>
      </c>
      <c r="AC34" s="6">
        <v>81720</v>
      </c>
      <c r="AD34" s="2">
        <v>498</v>
      </c>
      <c r="AE34" s="44">
        <f t="shared" si="12"/>
        <v>6.0939794419970633E-3</v>
      </c>
      <c r="AF34" s="6">
        <v>66183</v>
      </c>
      <c r="AG34" s="2">
        <v>362</v>
      </c>
      <c r="AH34" s="44">
        <f t="shared" si="13"/>
        <v>5.469682546877597E-3</v>
      </c>
      <c r="AI34" s="70">
        <v>70958</v>
      </c>
      <c r="AJ34" s="71">
        <v>318</v>
      </c>
      <c r="AK34" s="44">
        <f t="shared" si="14"/>
        <v>4.4815242819696158E-3</v>
      </c>
      <c r="AL34" s="14">
        <v>71637</v>
      </c>
      <c r="AM34" s="13">
        <v>261</v>
      </c>
      <c r="AN34" s="44">
        <f t="shared" si="15"/>
        <v>3.6433686502784874E-3</v>
      </c>
      <c r="AO34" s="14">
        <v>76826</v>
      </c>
      <c r="AP34" s="13">
        <v>266</v>
      </c>
      <c r="AQ34" s="44">
        <f t="shared" si="16"/>
        <v>3.4623695103220263E-3</v>
      </c>
      <c r="AR34" s="14">
        <v>79375</v>
      </c>
      <c r="AS34" s="13">
        <v>57</v>
      </c>
      <c r="AT34" s="44">
        <f t="shared" si="17"/>
        <v>7.1811023622047243E-4</v>
      </c>
      <c r="AU34" s="14">
        <v>81262</v>
      </c>
      <c r="AV34" s="13">
        <v>189</v>
      </c>
      <c r="AW34" s="44">
        <f t="shared" si="18"/>
        <v>2.3258103418572025E-3</v>
      </c>
      <c r="AX34" s="72">
        <v>77248</v>
      </c>
      <c r="AY34" s="13">
        <v>173</v>
      </c>
      <c r="AZ34" s="44">
        <f t="shared" si="19"/>
        <v>2.2395401822700913E-3</v>
      </c>
      <c r="BA34" s="72">
        <v>75028</v>
      </c>
      <c r="BB34" s="13">
        <v>204</v>
      </c>
      <c r="BC34" s="44">
        <f t="shared" si="20"/>
        <v>2.7189849122994081E-3</v>
      </c>
      <c r="BD34" s="72">
        <v>72631</v>
      </c>
      <c r="BE34" s="13">
        <v>203</v>
      </c>
      <c r="BF34" s="44">
        <f t="shared" si="21"/>
        <v>2.7949498148173643E-3</v>
      </c>
      <c r="BG34" s="14">
        <v>71297</v>
      </c>
      <c r="BH34" s="13">
        <v>125</v>
      </c>
      <c r="BI34" s="44">
        <f t="shared" si="22"/>
        <v>1.7532294486444029E-3</v>
      </c>
    </row>
    <row r="35" spans="1:61" x14ac:dyDescent="0.4">
      <c r="A35" s="74" t="s">
        <v>53</v>
      </c>
      <c r="B35" s="6">
        <v>35846</v>
      </c>
      <c r="C35" s="2">
        <v>1159</v>
      </c>
      <c r="D35" s="44">
        <f t="shared" si="3"/>
        <v>3.2332756792947608E-2</v>
      </c>
      <c r="E35" s="6">
        <v>29474</v>
      </c>
      <c r="F35" s="2">
        <v>777</v>
      </c>
      <c r="G35" s="44">
        <f t="shared" si="4"/>
        <v>2.6362217547669133E-2</v>
      </c>
      <c r="H35" s="6">
        <v>25943</v>
      </c>
      <c r="I35" s="2">
        <v>715</v>
      </c>
      <c r="J35" s="44">
        <f t="shared" si="5"/>
        <v>2.7560420922792275E-2</v>
      </c>
      <c r="K35" s="6">
        <v>30980</v>
      </c>
      <c r="L35" s="2">
        <v>1185</v>
      </c>
      <c r="M35" s="44">
        <f t="shared" si="6"/>
        <v>3.8250484183344091E-2</v>
      </c>
      <c r="N35" s="6">
        <v>25249</v>
      </c>
      <c r="O35" s="2">
        <v>1123</v>
      </c>
      <c r="P35" s="44">
        <f t="shared" si="7"/>
        <v>4.4477008990455071E-2</v>
      </c>
      <c r="Q35" s="6">
        <v>23548</v>
      </c>
      <c r="R35" s="2">
        <v>878</v>
      </c>
      <c r="S35" s="44">
        <f t="shared" si="8"/>
        <v>3.7285544419908272E-2</v>
      </c>
      <c r="T35" s="6">
        <v>25686</v>
      </c>
      <c r="U35" s="2">
        <v>795</v>
      </c>
      <c r="V35" s="44">
        <f t="shared" si="9"/>
        <v>3.0950712450362065E-2</v>
      </c>
      <c r="W35" s="6">
        <v>20990</v>
      </c>
      <c r="X35" s="2">
        <v>812</v>
      </c>
      <c r="Y35" s="44">
        <f t="shared" si="10"/>
        <v>3.8685088137208196E-2</v>
      </c>
      <c r="Z35" s="6">
        <v>21604</v>
      </c>
      <c r="AA35" s="2">
        <v>783</v>
      </c>
      <c r="AB35" s="44">
        <f t="shared" si="11"/>
        <v>3.624328827994816E-2</v>
      </c>
      <c r="AC35" s="6">
        <v>20496</v>
      </c>
      <c r="AD35" s="2">
        <v>513</v>
      </c>
      <c r="AE35" s="44">
        <f t="shared" si="12"/>
        <v>2.5029274004683841E-2</v>
      </c>
      <c r="AF35" s="6">
        <v>24639</v>
      </c>
      <c r="AG35" s="2">
        <v>984</v>
      </c>
      <c r="AH35" s="44">
        <f t="shared" si="13"/>
        <v>3.993668574211616E-2</v>
      </c>
      <c r="AI35" s="70">
        <v>23863</v>
      </c>
      <c r="AJ35" s="71">
        <v>988</v>
      </c>
      <c r="AK35" s="44">
        <f t="shared" si="14"/>
        <v>4.140300884214055E-2</v>
      </c>
      <c r="AL35" s="14">
        <v>29569</v>
      </c>
      <c r="AM35" s="13">
        <v>950</v>
      </c>
      <c r="AN35" s="44">
        <f t="shared" si="15"/>
        <v>3.2128242416043833E-2</v>
      </c>
      <c r="AO35" s="14">
        <v>26341</v>
      </c>
      <c r="AP35" s="13">
        <v>1007</v>
      </c>
      <c r="AQ35" s="44">
        <f t="shared" si="16"/>
        <v>3.8229376257545272E-2</v>
      </c>
      <c r="AR35" s="14">
        <v>21744</v>
      </c>
      <c r="AS35" s="13">
        <v>1111</v>
      </c>
      <c r="AT35" s="44">
        <f t="shared" si="17"/>
        <v>5.1094554819720382E-2</v>
      </c>
      <c r="AU35" s="14">
        <v>22619</v>
      </c>
      <c r="AV35" s="13">
        <v>1197</v>
      </c>
      <c r="AW35" s="44">
        <f t="shared" si="18"/>
        <v>5.2920111410760862E-2</v>
      </c>
      <c r="AX35" s="72">
        <v>30216</v>
      </c>
      <c r="AY35" s="13">
        <v>734</v>
      </c>
      <c r="AZ35" s="44">
        <f t="shared" si="19"/>
        <v>2.4291765951813607E-2</v>
      </c>
      <c r="BA35" s="72">
        <v>28027</v>
      </c>
      <c r="BB35" s="13">
        <v>363</v>
      </c>
      <c r="BC35" s="44">
        <f t="shared" si="20"/>
        <v>1.2951796481963821E-2</v>
      </c>
      <c r="BD35" s="72">
        <v>30607</v>
      </c>
      <c r="BE35" s="13">
        <v>432</v>
      </c>
      <c r="BF35" s="44">
        <f t="shared" si="21"/>
        <v>1.4114418270330317E-2</v>
      </c>
      <c r="BG35" s="14">
        <v>36496</v>
      </c>
      <c r="BH35" s="13">
        <v>462</v>
      </c>
      <c r="BI35" s="44">
        <f t="shared" si="22"/>
        <v>1.2658921525646646E-2</v>
      </c>
    </row>
    <row r="36" spans="1:61" x14ac:dyDescent="0.4">
      <c r="A36" s="43" t="s">
        <v>35</v>
      </c>
      <c r="B36" s="6">
        <v>112376</v>
      </c>
      <c r="C36" s="6">
        <v>6944</v>
      </c>
      <c r="D36" s="44">
        <f t="shared" si="3"/>
        <v>6.1792553570157331E-2</v>
      </c>
      <c r="E36" s="6">
        <v>112403</v>
      </c>
      <c r="F36" s="6">
        <v>5662</v>
      </c>
      <c r="G36" s="44">
        <f t="shared" si="4"/>
        <v>5.0372321023460224E-2</v>
      </c>
      <c r="H36" s="6">
        <v>135153</v>
      </c>
      <c r="I36" s="6">
        <v>5179</v>
      </c>
      <c r="J36" s="44">
        <f t="shared" si="5"/>
        <v>3.8319534157584365E-2</v>
      </c>
      <c r="K36" s="6">
        <v>176303</v>
      </c>
      <c r="L36" s="6">
        <v>4077</v>
      </c>
      <c r="M36" s="44">
        <f t="shared" si="6"/>
        <v>2.3124961004634067E-2</v>
      </c>
      <c r="N36" s="6">
        <v>188944</v>
      </c>
      <c r="O36" s="6">
        <v>3369</v>
      </c>
      <c r="P36" s="44">
        <f t="shared" si="7"/>
        <v>1.7830679989838259E-2</v>
      </c>
      <c r="Q36" s="6">
        <v>202365</v>
      </c>
      <c r="R36" s="6">
        <v>3056</v>
      </c>
      <c r="S36" s="44">
        <f t="shared" si="8"/>
        <v>1.5101425641785881E-2</v>
      </c>
      <c r="T36" s="6">
        <v>220044</v>
      </c>
      <c r="U36" s="6">
        <v>3062</v>
      </c>
      <c r="V36" s="44">
        <f t="shared" si="9"/>
        <v>1.3915398738434131E-2</v>
      </c>
      <c r="W36" s="6">
        <v>232741</v>
      </c>
      <c r="X36" s="6">
        <v>3057</v>
      </c>
      <c r="Y36" s="44">
        <f t="shared" si="10"/>
        <v>1.3134772128675223E-2</v>
      </c>
      <c r="Z36" s="6">
        <v>241461</v>
      </c>
      <c r="AA36" s="6">
        <v>3874</v>
      </c>
      <c r="AB36" s="44">
        <f t="shared" si="11"/>
        <v>1.6043998823826622E-2</v>
      </c>
      <c r="AC36" s="6">
        <v>270052</v>
      </c>
      <c r="AD36" s="6">
        <v>3422</v>
      </c>
      <c r="AE36" s="44">
        <f t="shared" si="12"/>
        <v>1.267163361130449E-2</v>
      </c>
      <c r="AF36" s="6">
        <v>292191</v>
      </c>
      <c r="AG36" s="6">
        <v>3115</v>
      </c>
      <c r="AH36" s="44">
        <f>AG36/AF36</f>
        <v>1.0660834864865789E-2</v>
      </c>
      <c r="AI36" s="70">
        <v>324355</v>
      </c>
      <c r="AJ36" s="71">
        <v>2718</v>
      </c>
      <c r="AK36" s="44">
        <f>AJ36/AI36</f>
        <v>8.3797074193399206E-3</v>
      </c>
      <c r="AL36" s="14">
        <v>352589</v>
      </c>
      <c r="AM36" s="13">
        <v>2680</v>
      </c>
      <c r="AN36" s="44">
        <f>AM36/AL36</f>
        <v>7.6009177824605985E-3</v>
      </c>
      <c r="AO36" s="14">
        <v>387139</v>
      </c>
      <c r="AP36" s="13">
        <v>2581</v>
      </c>
      <c r="AQ36" s="44">
        <f>AP36/AO36</f>
        <v>6.6668560904481339E-3</v>
      </c>
      <c r="AR36" s="14">
        <v>402073</v>
      </c>
      <c r="AS36" s="13">
        <v>1707</v>
      </c>
      <c r="AT36" s="44">
        <f>AS36/AR36</f>
        <v>4.2454977081276286E-3</v>
      </c>
      <c r="AU36" s="14">
        <v>404896</v>
      </c>
      <c r="AV36" s="13">
        <v>2655</v>
      </c>
      <c r="AW36" s="44">
        <f>AV36/AU36</f>
        <v>6.5572393898680158E-3</v>
      </c>
      <c r="AX36" s="72">
        <v>401365</v>
      </c>
      <c r="AY36" s="13">
        <v>3348</v>
      </c>
      <c r="AZ36" s="44">
        <f>AY36/AX36</f>
        <v>8.3415345134727741E-3</v>
      </c>
      <c r="BA36" s="72">
        <v>385036</v>
      </c>
      <c r="BB36" s="13">
        <v>4370</v>
      </c>
      <c r="BC36" s="44">
        <f>BB36/BA36</f>
        <v>1.1349588090464269E-2</v>
      </c>
      <c r="BD36" s="72">
        <v>416799</v>
      </c>
      <c r="BE36" s="13">
        <v>5784</v>
      </c>
      <c r="BF36" s="44">
        <f t="shared" si="21"/>
        <v>1.3877192603629088E-2</v>
      </c>
      <c r="BG36" s="14">
        <v>419209</v>
      </c>
      <c r="BH36" s="13">
        <v>7157</v>
      </c>
      <c r="BI36" s="44">
        <f t="shared" si="22"/>
        <v>1.707262964297045E-2</v>
      </c>
    </row>
    <row r="37" spans="1:61" x14ac:dyDescent="0.4">
      <c r="A37" s="74" t="s">
        <v>65</v>
      </c>
      <c r="B37" s="6">
        <v>723805</v>
      </c>
      <c r="C37" s="6">
        <v>7925</v>
      </c>
      <c r="D37" s="44">
        <f t="shared" si="3"/>
        <v>1.0949081589654672E-2</v>
      </c>
      <c r="E37" s="6">
        <v>772613</v>
      </c>
      <c r="F37" s="6">
        <v>9109</v>
      </c>
      <c r="G37" s="44">
        <f t="shared" si="4"/>
        <v>1.1789861159467936E-2</v>
      </c>
      <c r="H37" s="6">
        <v>821531</v>
      </c>
      <c r="I37" s="6">
        <v>8840</v>
      </c>
      <c r="J37" s="44">
        <f t="shared" si="5"/>
        <v>1.0760397355668867E-2</v>
      </c>
      <c r="K37" s="6">
        <v>948448</v>
      </c>
      <c r="L37" s="6">
        <v>8292</v>
      </c>
      <c r="M37" s="44">
        <f t="shared" si="6"/>
        <v>8.7427038699011434E-3</v>
      </c>
      <c r="N37" s="6">
        <v>1088459</v>
      </c>
      <c r="O37" s="6">
        <v>7208</v>
      </c>
      <c r="P37" s="44">
        <f t="shared" si="7"/>
        <v>6.6222062567354396E-3</v>
      </c>
      <c r="Q37" s="6">
        <v>1247708</v>
      </c>
      <c r="R37" s="6">
        <v>7266</v>
      </c>
      <c r="S37" s="44">
        <f t="shared" si="8"/>
        <v>5.8234779291308544E-3</v>
      </c>
      <c r="T37" s="6">
        <v>1368811</v>
      </c>
      <c r="U37" s="6">
        <v>5920</v>
      </c>
      <c r="V37" s="44">
        <f t="shared" si="9"/>
        <v>4.3249214098951575E-3</v>
      </c>
      <c r="W37" s="6">
        <v>1543374</v>
      </c>
      <c r="X37" s="6">
        <v>5550</v>
      </c>
      <c r="Y37" s="44">
        <f t="shared" si="10"/>
        <v>3.5960175563408479E-3</v>
      </c>
      <c r="Z37" s="6">
        <v>1677910</v>
      </c>
      <c r="AA37" s="6">
        <v>5178</v>
      </c>
      <c r="AB37" s="44">
        <f t="shared" si="11"/>
        <v>3.0859819656596601E-3</v>
      </c>
      <c r="AC37" s="6">
        <v>1818426</v>
      </c>
      <c r="AD37" s="6">
        <v>5735</v>
      </c>
      <c r="AE37" s="44">
        <f t="shared" si="12"/>
        <v>3.153826441108959E-3</v>
      </c>
      <c r="AF37" s="6">
        <v>2017826</v>
      </c>
      <c r="AG37" s="6">
        <v>5895</v>
      </c>
      <c r="AH37" s="44">
        <f t="shared" ref="AH37:AH39" si="23">AG37/AF37</f>
        <v>2.9214610179470381E-3</v>
      </c>
      <c r="AI37" s="6">
        <v>2234622</v>
      </c>
      <c r="AJ37" s="6">
        <v>7451</v>
      </c>
      <c r="AK37" s="44">
        <f t="shared" ref="AK37:AK39" si="24">AJ37/AI37</f>
        <v>3.3343446900639122E-3</v>
      </c>
      <c r="AL37" s="14">
        <v>2464654</v>
      </c>
      <c r="AM37" s="13">
        <v>8002</v>
      </c>
      <c r="AN37" s="44">
        <f t="shared" ref="AN37:AN39" si="25">AM37/AL37</f>
        <v>3.2467031883582848E-3</v>
      </c>
      <c r="AO37" s="14">
        <v>2673830</v>
      </c>
      <c r="AP37" s="13">
        <v>9510</v>
      </c>
      <c r="AQ37" s="44">
        <f t="shared" ref="AQ37:AQ39" si="26">AP37/AO37</f>
        <v>3.5566958258378429E-3</v>
      </c>
      <c r="AR37" s="14">
        <v>2884146</v>
      </c>
      <c r="AS37" s="13">
        <v>11067</v>
      </c>
      <c r="AT37" s="44">
        <f t="shared" ref="AT37:AT39" si="27">AS37/AR37</f>
        <v>3.8371843866433948E-3</v>
      </c>
      <c r="AU37" s="14">
        <v>3135923</v>
      </c>
      <c r="AV37" s="13">
        <v>15224</v>
      </c>
      <c r="AW37" s="44">
        <f t="shared" ref="AW37:AW39" si="28">AV37/AU37</f>
        <v>4.8547110372289112E-3</v>
      </c>
      <c r="AX37" s="72">
        <v>3466810</v>
      </c>
      <c r="AY37" s="13">
        <v>18153</v>
      </c>
      <c r="AZ37" s="44">
        <f t="shared" ref="AZ37:AZ39" si="29">AY37/AX37</f>
        <v>5.2362258098943987E-3</v>
      </c>
      <c r="BA37" s="72">
        <v>3885451</v>
      </c>
      <c r="BB37" s="13">
        <v>22155</v>
      </c>
      <c r="BC37" s="44">
        <f t="shared" ref="BC37:BC39" si="30">BB37/BA37</f>
        <v>5.7020407669534376E-3</v>
      </c>
      <c r="BD37" s="72">
        <v>4338349</v>
      </c>
      <c r="BE37" s="13">
        <v>21548</v>
      </c>
      <c r="BF37" s="44">
        <f t="shared" si="21"/>
        <v>4.966866427758578E-3</v>
      </c>
      <c r="BG37" s="14">
        <v>4806101</v>
      </c>
      <c r="BH37" s="13">
        <v>23578</v>
      </c>
      <c r="BI37" s="44">
        <f t="shared" si="22"/>
        <v>4.9058477963738172E-3</v>
      </c>
    </row>
    <row r="38" spans="1:61" x14ac:dyDescent="0.4">
      <c r="A38" s="74" t="s">
        <v>252</v>
      </c>
      <c r="B38" s="6">
        <v>102826</v>
      </c>
      <c r="D38" s="44">
        <f t="shared" si="3"/>
        <v>0</v>
      </c>
      <c r="E38" s="6">
        <v>117225</v>
      </c>
      <c r="F38" s="2"/>
      <c r="G38" s="44">
        <f t="shared" si="4"/>
        <v>0</v>
      </c>
      <c r="H38" s="6">
        <v>163161</v>
      </c>
      <c r="J38" s="44">
        <f t="shared" si="5"/>
        <v>0</v>
      </c>
      <c r="K38" s="6">
        <v>251726</v>
      </c>
      <c r="M38" s="44">
        <f t="shared" si="6"/>
        <v>0</v>
      </c>
      <c r="N38" s="6">
        <v>228361</v>
      </c>
      <c r="P38" s="44">
        <f t="shared" si="7"/>
        <v>0</v>
      </c>
      <c r="Q38" s="6">
        <v>194644</v>
      </c>
      <c r="S38" s="44">
        <f t="shared" si="8"/>
        <v>0</v>
      </c>
      <c r="T38" s="6">
        <v>142835</v>
      </c>
      <c r="V38" s="44">
        <f t="shared" si="9"/>
        <v>0</v>
      </c>
      <c r="W38" s="6">
        <v>94467</v>
      </c>
      <c r="Y38" s="44">
        <f t="shared" si="10"/>
        <v>0</v>
      </c>
      <c r="Z38" s="6">
        <v>111181</v>
      </c>
      <c r="AB38" s="44">
        <f t="shared" si="11"/>
        <v>0</v>
      </c>
      <c r="AC38" s="6">
        <v>120027</v>
      </c>
      <c r="AE38" s="44">
        <f t="shared" si="12"/>
        <v>0</v>
      </c>
      <c r="AF38" s="6">
        <v>137558</v>
      </c>
      <c r="AH38" s="44">
        <f t="shared" si="23"/>
        <v>0</v>
      </c>
      <c r="AI38" s="6">
        <v>154575</v>
      </c>
      <c r="AK38" s="44">
        <f t="shared" si="24"/>
        <v>0</v>
      </c>
      <c r="AL38" s="14">
        <v>116962</v>
      </c>
      <c r="AM38" s="13"/>
      <c r="AN38" s="44">
        <f t="shared" si="25"/>
        <v>0</v>
      </c>
      <c r="AO38" s="14">
        <v>118960</v>
      </c>
      <c r="AP38" s="13"/>
      <c r="AQ38" s="44">
        <f t="shared" si="26"/>
        <v>0</v>
      </c>
      <c r="AR38" s="14">
        <v>168923</v>
      </c>
      <c r="AS38" s="13"/>
      <c r="AT38" s="44">
        <f t="shared" si="27"/>
        <v>0</v>
      </c>
      <c r="AU38" s="14">
        <v>251142</v>
      </c>
      <c r="AV38" s="13"/>
      <c r="AW38" s="44">
        <f t="shared" si="28"/>
        <v>0</v>
      </c>
      <c r="AX38" s="72">
        <v>433153</v>
      </c>
      <c r="AY38" s="13"/>
      <c r="AZ38" s="44">
        <f t="shared" si="29"/>
        <v>0</v>
      </c>
      <c r="BA38" s="72">
        <v>517300</v>
      </c>
      <c r="BB38" s="13"/>
      <c r="BC38" s="44">
        <f t="shared" si="30"/>
        <v>0</v>
      </c>
      <c r="BD38" s="72">
        <v>495140</v>
      </c>
      <c r="BE38" s="13"/>
      <c r="BF38" s="44">
        <f t="shared" si="21"/>
        <v>0</v>
      </c>
      <c r="BG38" s="14">
        <v>168014</v>
      </c>
      <c r="BH38" s="13"/>
      <c r="BI38" s="44">
        <f t="shared" si="22"/>
        <v>0</v>
      </c>
    </row>
    <row r="39" spans="1:61" x14ac:dyDescent="0.4">
      <c r="A39" s="9" t="s">
        <v>253</v>
      </c>
      <c r="B39" s="6">
        <v>100769</v>
      </c>
      <c r="C39" s="6">
        <v>368</v>
      </c>
      <c r="D39" s="44">
        <f t="shared" si="3"/>
        <v>3.651916760114718E-3</v>
      </c>
      <c r="E39" s="6">
        <v>124994</v>
      </c>
      <c r="F39" s="6">
        <v>368</v>
      </c>
      <c r="G39" s="44">
        <f t="shared" si="4"/>
        <v>2.9441413187833018E-3</v>
      </c>
      <c r="H39" s="6">
        <v>119467</v>
      </c>
      <c r="I39" s="6">
        <v>612</v>
      </c>
      <c r="J39" s="44">
        <f t="shared" si="5"/>
        <v>5.1227535637456368E-3</v>
      </c>
      <c r="K39" s="6">
        <v>120999</v>
      </c>
      <c r="L39" s="6">
        <v>998</v>
      </c>
      <c r="M39" s="44">
        <f t="shared" si="6"/>
        <v>8.248002049603716E-3</v>
      </c>
      <c r="N39" s="6">
        <v>151638</v>
      </c>
      <c r="O39" s="6">
        <v>7770</v>
      </c>
      <c r="P39" s="44">
        <f t="shared" si="7"/>
        <v>5.124045423970245E-2</v>
      </c>
      <c r="Q39" s="6">
        <v>169692</v>
      </c>
      <c r="R39" s="6">
        <v>7798</v>
      </c>
      <c r="S39" s="44">
        <f t="shared" si="8"/>
        <v>4.595384579119817E-2</v>
      </c>
      <c r="T39" s="6">
        <v>180617</v>
      </c>
      <c r="U39" s="6">
        <v>2702</v>
      </c>
      <c r="V39" s="44">
        <f t="shared" si="9"/>
        <v>1.4959832130973275E-2</v>
      </c>
      <c r="W39" s="6">
        <v>253926</v>
      </c>
      <c r="X39" s="6">
        <v>1417</v>
      </c>
      <c r="Y39" s="44">
        <f t="shared" si="10"/>
        <v>5.5803659333821662E-3</v>
      </c>
      <c r="Z39" s="6">
        <v>306899</v>
      </c>
      <c r="AA39" s="6">
        <v>2045</v>
      </c>
      <c r="AB39" s="44">
        <f t="shared" si="11"/>
        <v>6.6634299883675087E-3</v>
      </c>
      <c r="AC39" s="6">
        <v>402754</v>
      </c>
      <c r="AD39" s="6">
        <v>2007</v>
      </c>
      <c r="AE39" s="44">
        <f t="shared" si="12"/>
        <v>4.9831907318114779E-3</v>
      </c>
      <c r="AF39" s="6">
        <v>393878</v>
      </c>
      <c r="AG39" s="6">
        <v>1148</v>
      </c>
      <c r="AH39" s="44">
        <f t="shared" si="23"/>
        <v>2.9146080766125552E-3</v>
      </c>
      <c r="AI39" s="6">
        <v>575869</v>
      </c>
      <c r="AJ39" s="2">
        <v>760</v>
      </c>
      <c r="AK39" s="44">
        <f t="shared" si="24"/>
        <v>1.3197445946908064E-3</v>
      </c>
      <c r="AL39" s="6">
        <v>608810</v>
      </c>
      <c r="AM39" s="2">
        <v>781</v>
      </c>
      <c r="AN39" s="44">
        <f t="shared" si="25"/>
        <v>1.2828304397102545E-3</v>
      </c>
      <c r="AO39" s="6">
        <v>685393</v>
      </c>
      <c r="AP39" s="2">
        <v>969</v>
      </c>
      <c r="AQ39" s="44">
        <f t="shared" si="26"/>
        <v>1.4137874183132889E-3</v>
      </c>
      <c r="AR39" s="6">
        <v>661048</v>
      </c>
      <c r="AS39" s="6">
        <v>6218</v>
      </c>
      <c r="AT39" s="44">
        <f t="shared" si="27"/>
        <v>9.4062760949280531E-3</v>
      </c>
      <c r="AU39" s="6">
        <v>809882</v>
      </c>
      <c r="AV39" s="6">
        <v>5240</v>
      </c>
      <c r="AW39" s="44">
        <f t="shared" si="28"/>
        <v>6.4700783570939965E-3</v>
      </c>
      <c r="AX39" s="62">
        <v>807664</v>
      </c>
      <c r="AY39" s="6">
        <v>3640</v>
      </c>
      <c r="AZ39" s="44">
        <f t="shared" si="29"/>
        <v>4.5068246201390681E-3</v>
      </c>
      <c r="BA39" s="62">
        <v>894817</v>
      </c>
      <c r="BB39" s="6">
        <v>3880</v>
      </c>
      <c r="BC39" s="44">
        <f t="shared" si="30"/>
        <v>4.3360821262895099E-3</v>
      </c>
      <c r="BD39" s="62">
        <v>1058648</v>
      </c>
      <c r="BE39" s="6">
        <v>4819</v>
      </c>
      <c r="BF39" s="44">
        <f t="shared" si="21"/>
        <v>4.5520324035940177E-3</v>
      </c>
      <c r="BG39" s="75">
        <v>1184674</v>
      </c>
      <c r="BH39" s="76">
        <v>4369</v>
      </c>
      <c r="BI39" s="44">
        <f t="shared" si="22"/>
        <v>3.6879344022068519E-3</v>
      </c>
    </row>
    <row r="40" spans="1:61" x14ac:dyDescent="0.4">
      <c r="A40" s="58" t="s">
        <v>400</v>
      </c>
      <c r="B40" s="33">
        <v>3272157</v>
      </c>
      <c r="C40" s="33">
        <v>85170</v>
      </c>
      <c r="D40" s="77">
        <f t="shared" si="3"/>
        <v>2.6028702168019443E-2</v>
      </c>
      <c r="E40" s="33">
        <v>3537537</v>
      </c>
      <c r="F40" s="33">
        <v>78113</v>
      </c>
      <c r="G40" s="77">
        <f t="shared" si="4"/>
        <v>2.2081182472437743E-2</v>
      </c>
      <c r="H40" s="33">
        <v>3793943</v>
      </c>
      <c r="I40" s="33">
        <v>83882</v>
      </c>
      <c r="J40" s="77">
        <f t="shared" si="5"/>
        <v>2.2109451828875658E-2</v>
      </c>
      <c r="K40" s="33">
        <v>4525357</v>
      </c>
      <c r="L40" s="33">
        <v>77208</v>
      </c>
      <c r="M40" s="77">
        <f t="shared" si="6"/>
        <v>1.7061195392982256E-2</v>
      </c>
      <c r="N40" s="33">
        <v>4819773</v>
      </c>
      <c r="O40" s="33">
        <v>72156</v>
      </c>
      <c r="P40" s="77">
        <f t="shared" si="7"/>
        <v>1.4970829539067504E-2</v>
      </c>
      <c r="Q40" s="33">
        <v>5349382</v>
      </c>
      <c r="R40" s="33">
        <v>65168</v>
      </c>
      <c r="S40" s="77">
        <f t="shared" si="8"/>
        <v>1.2182341810698881E-2</v>
      </c>
      <c r="T40" s="33">
        <v>5669128</v>
      </c>
      <c r="U40" s="33">
        <v>64712</v>
      </c>
      <c r="V40" s="77">
        <f t="shared" si="9"/>
        <v>1.1414806651040513E-2</v>
      </c>
      <c r="W40" s="33">
        <v>6140387</v>
      </c>
      <c r="X40" s="33">
        <v>63417</v>
      </c>
      <c r="Y40" s="77">
        <f t="shared" si="10"/>
        <v>1.0327850671301337E-2</v>
      </c>
      <c r="Z40" s="33">
        <v>6496411</v>
      </c>
      <c r="AA40" s="33">
        <v>70915</v>
      </c>
      <c r="AB40" s="77">
        <f t="shared" si="11"/>
        <v>1.0916027326473033E-2</v>
      </c>
      <c r="AC40" s="33">
        <v>7061343</v>
      </c>
      <c r="AD40" s="33">
        <v>70417</v>
      </c>
      <c r="AE40" s="77">
        <f t="shared" si="12"/>
        <v>9.9721823454830046E-3</v>
      </c>
      <c r="AF40" s="33">
        <v>7512312</v>
      </c>
      <c r="AG40" s="33">
        <v>74618</v>
      </c>
      <c r="AH40" s="77">
        <v>9.9000000000000008E-3</v>
      </c>
      <c r="AI40" s="78">
        <v>8095052</v>
      </c>
      <c r="AJ40" s="78">
        <v>80310</v>
      </c>
      <c r="AK40" s="30">
        <v>9.9000000000000008E-3</v>
      </c>
      <c r="AL40" s="28">
        <v>8590057</v>
      </c>
      <c r="AM40" s="29">
        <v>85264</v>
      </c>
      <c r="AN40" s="30">
        <v>9.9000000000000008E-3</v>
      </c>
      <c r="AO40" s="28">
        <v>9190601</v>
      </c>
      <c r="AP40" s="29">
        <v>95668</v>
      </c>
      <c r="AQ40" s="77">
        <v>1.04E-2</v>
      </c>
      <c r="AR40" s="28">
        <v>9474523</v>
      </c>
      <c r="AS40" s="29">
        <v>113171</v>
      </c>
      <c r="AT40" s="30">
        <v>1.1900000000000001E-2</v>
      </c>
      <c r="AU40" s="28">
        <v>10157079</v>
      </c>
      <c r="AV40" s="29">
        <v>144359</v>
      </c>
      <c r="AW40" s="30">
        <v>1.4200000000000001E-2</v>
      </c>
      <c r="AX40" s="79">
        <v>10485140</v>
      </c>
      <c r="AY40" s="29">
        <v>165980</v>
      </c>
      <c r="AZ40" s="32">
        <v>1.5800000000000002E-2</v>
      </c>
      <c r="BA40" s="79">
        <v>11137877</v>
      </c>
      <c r="BB40" s="29">
        <v>181949</v>
      </c>
      <c r="BC40" s="30">
        <v>1.6299999999999999E-2</v>
      </c>
      <c r="BD40" s="79">
        <v>11757032</v>
      </c>
      <c r="BE40" s="29">
        <v>178690</v>
      </c>
      <c r="BF40" s="30">
        <v>1.52E-2</v>
      </c>
      <c r="BG40" s="33">
        <v>12507021</v>
      </c>
      <c r="BH40" s="29">
        <v>188752</v>
      </c>
      <c r="BI40" s="30">
        <v>1.5100000000000001E-2</v>
      </c>
    </row>
    <row r="41" spans="1:61" x14ac:dyDescent="0.4">
      <c r="A41" s="9" t="s">
        <v>260</v>
      </c>
      <c r="B41" s="6">
        <v>0</v>
      </c>
      <c r="C41" s="6">
        <v>0</v>
      </c>
      <c r="D41" s="5">
        <v>3.2761046133334207E-5</v>
      </c>
      <c r="E41" s="6">
        <v>0</v>
      </c>
      <c r="F41" s="6">
        <v>0</v>
      </c>
      <c r="G41" s="5">
        <v>2.0875122235161289E-5</v>
      </c>
      <c r="H41" s="6">
        <v>0</v>
      </c>
      <c r="I41" s="6">
        <v>0</v>
      </c>
      <c r="J41" s="5">
        <v>2.0875122235161289E-5</v>
      </c>
      <c r="K41" s="6">
        <v>0</v>
      </c>
      <c r="L41" s="6">
        <v>0</v>
      </c>
      <c r="M41" s="5">
        <v>2.0875122235161289E-5</v>
      </c>
      <c r="N41" s="6">
        <f>SUM(N25:N39)-N40</f>
        <v>0</v>
      </c>
      <c r="O41" s="6">
        <f>SUM(O25:O39)-O40</f>
        <v>0</v>
      </c>
      <c r="P41" s="5">
        <f>O40/N40-P40</f>
        <v>0</v>
      </c>
      <c r="Q41" s="6">
        <f>SUM(Q25:Q39)-Q40</f>
        <v>0</v>
      </c>
      <c r="R41" s="6">
        <f>SUM(R25:R39)-R40</f>
        <v>0</v>
      </c>
      <c r="S41" s="5">
        <f>R40/Q40-S40</f>
        <v>0</v>
      </c>
      <c r="T41" s="6">
        <f>SUM(T25:T39)-T40</f>
        <v>0</v>
      </c>
      <c r="U41" s="6">
        <f>SUM(U25:U39)-U40</f>
        <v>0</v>
      </c>
      <c r="V41" s="5">
        <f>U40/T40-V40</f>
        <v>0</v>
      </c>
      <c r="W41" s="6">
        <f>SUM(W25:W39)-W40</f>
        <v>0</v>
      </c>
      <c r="X41" s="6">
        <f>SUM(X25:X39)-X40</f>
        <v>0</v>
      </c>
      <c r="Y41" s="5">
        <f>X40/W40-Y40</f>
        <v>0</v>
      </c>
      <c r="Z41" s="6">
        <f>SUM(Z25:Z39)-Z40</f>
        <v>0</v>
      </c>
      <c r="AA41" s="6">
        <f>SUM(AA25:AA39)-AA40</f>
        <v>0</v>
      </c>
      <c r="AB41" s="5">
        <f>AA40/Z40-AB40</f>
        <v>0</v>
      </c>
      <c r="AC41" s="6">
        <f>SUM(AC25:AC39)-AC40</f>
        <v>0</v>
      </c>
      <c r="AD41" s="6">
        <f>SUM(AD25:AD39)-AD40</f>
        <v>0</v>
      </c>
      <c r="AE41" s="5">
        <f>AD40/AC40-AE40</f>
        <v>0</v>
      </c>
      <c r="AF41" s="6">
        <f>SUM(AF25:AF39)-AF40</f>
        <v>0</v>
      </c>
      <c r="AG41" s="6">
        <f>SUM(AG25:AG39)-AG40</f>
        <v>0</v>
      </c>
      <c r="AH41" s="5">
        <f>AG40/AF40-AH40</f>
        <v>3.2761046133334207E-5</v>
      </c>
      <c r="AI41" s="6">
        <f>SUM(AI25:AI39)-AI40</f>
        <v>0</v>
      </c>
      <c r="AJ41" s="6">
        <f>SUM(AJ25:AJ39)-AJ40</f>
        <v>0</v>
      </c>
      <c r="AK41" s="5">
        <f>AJ40/AI40-AK40</f>
        <v>2.0875122235161289E-5</v>
      </c>
      <c r="AL41" s="6">
        <f>SUM(AL25:AL39)-AL40</f>
        <v>0</v>
      </c>
      <c r="AM41" s="6">
        <f>SUM(AM25:AM39)-AM40</f>
        <v>0</v>
      </c>
      <c r="AN41" s="5">
        <f>AM40/AL40-AN40</f>
        <v>2.5894554599578332E-5</v>
      </c>
      <c r="AO41" s="6">
        <f>SUM(AO25:AO39)-AO40</f>
        <v>0</v>
      </c>
      <c r="AP41" s="6">
        <f>SUM(AP25:AP39)-AP40</f>
        <v>0</v>
      </c>
      <c r="AQ41" s="5">
        <f>AP40/AO40-AQ40</f>
        <v>9.3301406513032065E-6</v>
      </c>
      <c r="AR41" s="6">
        <f>SUM(AR25:AR39)-AR40</f>
        <v>0</v>
      </c>
      <c r="AS41" s="6">
        <f>SUM(AS25:AS39)-AS40</f>
        <v>0</v>
      </c>
      <c r="AT41" s="5">
        <f>AS40/AR40-AT40</f>
        <v>4.4770201096139273E-5</v>
      </c>
      <c r="AU41" s="6">
        <f>SUM(AU25:AU39)-AU40</f>
        <v>0</v>
      </c>
      <c r="AV41" s="6">
        <f>SUM(AV25:AV39)-AV40</f>
        <v>0</v>
      </c>
      <c r="AW41" s="5">
        <f>AV40/AU40-AW40</f>
        <v>1.2649128750499838E-5</v>
      </c>
      <c r="AX41" s="6">
        <f>SUM(AX25:AX39)-AX40</f>
        <v>0</v>
      </c>
      <c r="AY41" s="6">
        <f>SUM(AY25:AY39)-AY40</f>
        <v>0</v>
      </c>
      <c r="AZ41" s="5">
        <f>AY40/AX40-AZ40</f>
        <v>3.0022298223960492E-5</v>
      </c>
      <c r="BA41" s="62">
        <f>SUM(BA25:BA39)-BA40</f>
        <v>0</v>
      </c>
      <c r="BB41" s="6">
        <f>SUM(BB25:BB39)-BB40</f>
        <v>0</v>
      </c>
      <c r="BC41" s="5">
        <f>BB40/BA40-BC40</f>
        <v>3.6057580811856005E-5</v>
      </c>
      <c r="BD41" s="62">
        <f>SUM(BD25:BD39)-BD40</f>
        <v>0</v>
      </c>
      <c r="BE41" s="6">
        <f>SUM(BE25:BE39)-BE40</f>
        <v>0</v>
      </c>
      <c r="BF41" s="5">
        <f>BE40/BD40-BF40</f>
        <v>-1.436280857277164E-6</v>
      </c>
      <c r="BG41" s="6">
        <f>SUM(BG25:BG39)-BG40</f>
        <v>0</v>
      </c>
      <c r="BH41" s="6">
        <f>SUM(BH25:BH39)-BH40</f>
        <v>0</v>
      </c>
      <c r="BI41" s="5">
        <f>BH40/BG40-BI40</f>
        <v>-8.316696677810459E-6</v>
      </c>
    </row>
    <row r="42" spans="1:61" x14ac:dyDescent="0.4">
      <c r="B42" s="6"/>
      <c r="C42" s="6"/>
      <c r="D42" s="5"/>
      <c r="E42" s="6"/>
      <c r="F42" s="6"/>
      <c r="G42" s="5"/>
      <c r="H42" s="6"/>
      <c r="I42" s="6"/>
      <c r="J42" s="5"/>
      <c r="K42" s="6"/>
      <c r="L42" s="6"/>
      <c r="M42" s="5"/>
      <c r="N42" s="6"/>
      <c r="O42" s="6"/>
      <c r="P42" s="5"/>
      <c r="Q42" s="6"/>
      <c r="R42" s="6"/>
      <c r="S42" s="5"/>
      <c r="T42" s="6"/>
      <c r="U42" s="6"/>
      <c r="V42" s="5"/>
      <c r="X42" s="6"/>
      <c r="Y42" s="5"/>
      <c r="AA42" s="6"/>
      <c r="AB42" s="5"/>
      <c r="AC42" s="6"/>
      <c r="AD42" s="6"/>
      <c r="AE42" s="5"/>
    </row>
    <row r="43" spans="1:61" hidden="1" x14ac:dyDescent="0.4">
      <c r="B43" s="6">
        <v>4</v>
      </c>
      <c r="C43" s="6">
        <v>7</v>
      </c>
      <c r="D43" s="126">
        <v>10</v>
      </c>
      <c r="E43" s="6">
        <v>13</v>
      </c>
      <c r="F43" s="6">
        <v>16</v>
      </c>
      <c r="G43" s="126">
        <v>19</v>
      </c>
      <c r="H43" s="6">
        <v>22</v>
      </c>
      <c r="I43" s="6">
        <v>25</v>
      </c>
      <c r="J43" s="126">
        <v>28</v>
      </c>
      <c r="K43" s="6">
        <v>31</v>
      </c>
      <c r="L43" s="6">
        <v>34</v>
      </c>
      <c r="M43" s="126">
        <v>37</v>
      </c>
      <c r="N43" s="6">
        <v>40</v>
      </c>
      <c r="O43" s="6">
        <v>43</v>
      </c>
      <c r="P43" s="126">
        <v>46</v>
      </c>
      <c r="Q43" s="6">
        <v>49</v>
      </c>
      <c r="R43" s="6">
        <v>52</v>
      </c>
      <c r="S43" s="126">
        <v>55</v>
      </c>
      <c r="T43" s="6">
        <v>58</v>
      </c>
      <c r="U43" s="6">
        <v>61</v>
      </c>
      <c r="V43" s="5"/>
      <c r="X43" s="6"/>
      <c r="Y43" s="5"/>
      <c r="AA43" s="6"/>
      <c r="AB43" s="5"/>
      <c r="AC43" s="6"/>
      <c r="AD43" s="6"/>
      <c r="AE43" s="5"/>
    </row>
    <row r="44" spans="1:61" hidden="1" x14ac:dyDescent="0.4">
      <c r="A44" s="146"/>
    </row>
    <row r="45" spans="1:61" x14ac:dyDescent="0.4">
      <c r="A45" s="146"/>
    </row>
    <row r="46" spans="1:61" x14ac:dyDescent="0.4">
      <c r="A46" s="146"/>
    </row>
    <row r="48" spans="1:61" x14ac:dyDescent="0.4">
      <c r="A48" s="58" t="s">
        <v>261</v>
      </c>
      <c r="B48" s="39">
        <v>2007</v>
      </c>
      <c r="C48" s="39">
        <v>2008</v>
      </c>
      <c r="D48" s="39" t="s">
        <v>262</v>
      </c>
      <c r="E48" s="39">
        <v>2009</v>
      </c>
      <c r="F48" s="39" t="s">
        <v>263</v>
      </c>
      <c r="G48" s="39">
        <v>2010</v>
      </c>
      <c r="H48" s="39" t="s">
        <v>264</v>
      </c>
      <c r="I48" s="39">
        <v>2011</v>
      </c>
      <c r="J48" s="39" t="s">
        <v>265</v>
      </c>
      <c r="K48" s="39">
        <v>2012</v>
      </c>
      <c r="L48" s="39" t="s">
        <v>247</v>
      </c>
      <c r="M48" s="39">
        <v>2013</v>
      </c>
      <c r="N48" s="80" t="s">
        <v>248</v>
      </c>
      <c r="O48" s="80">
        <v>2014</v>
      </c>
      <c r="P48" s="39" t="s">
        <v>266</v>
      </c>
      <c r="Q48" s="39">
        <v>2015</v>
      </c>
      <c r="R48" s="39" t="s">
        <v>267</v>
      </c>
      <c r="S48" s="39">
        <v>2016</v>
      </c>
      <c r="T48" s="40" t="s">
        <v>249</v>
      </c>
      <c r="W48" s="2"/>
      <c r="Z48" s="2"/>
      <c r="AC48" s="62"/>
      <c r="AF48" s="62"/>
      <c r="AI48" s="62"/>
    </row>
    <row r="49" spans="1:55" hidden="1" x14ac:dyDescent="0.4">
      <c r="A49" s="43"/>
      <c r="B49" s="11">
        <v>43100</v>
      </c>
      <c r="C49" s="11">
        <v>39813</v>
      </c>
      <c r="D49" s="11">
        <v>39994</v>
      </c>
      <c r="E49" s="11">
        <v>40178</v>
      </c>
      <c r="F49" s="11">
        <v>40359</v>
      </c>
      <c r="G49" s="11">
        <v>40543</v>
      </c>
      <c r="H49" s="11">
        <v>40724</v>
      </c>
      <c r="I49" s="11">
        <v>40908</v>
      </c>
      <c r="J49" s="11">
        <v>41090</v>
      </c>
      <c r="K49" s="11">
        <v>41274</v>
      </c>
      <c r="L49" s="11">
        <v>41455</v>
      </c>
      <c r="M49" s="11">
        <v>41639</v>
      </c>
      <c r="N49" s="81">
        <v>41820</v>
      </c>
      <c r="O49" s="81">
        <v>42004</v>
      </c>
      <c r="P49" s="11">
        <v>42185</v>
      </c>
      <c r="Q49" s="11">
        <v>42369</v>
      </c>
      <c r="R49" s="11">
        <v>42551</v>
      </c>
      <c r="S49" s="11">
        <v>42735</v>
      </c>
      <c r="T49" s="38">
        <v>42916</v>
      </c>
      <c r="W49" s="2"/>
      <c r="Z49" s="2"/>
      <c r="AC49" s="62"/>
      <c r="AF49" s="62"/>
      <c r="AI49" s="62"/>
    </row>
    <row r="50" spans="1:55" x14ac:dyDescent="0.4">
      <c r="A50" s="43" t="s">
        <v>268</v>
      </c>
      <c r="B50" s="18">
        <v>2.9600000000000001E-2</v>
      </c>
      <c r="C50" s="18">
        <f>[1]!s_stmnote_bank_9501($B$1,C49)/100</f>
        <v>3.6000000000000004E-2</v>
      </c>
      <c r="D50" s="18">
        <f>[1]!s_stmnote_bank_9501($B$1,D49)/100</f>
        <v>1.41E-2</v>
      </c>
      <c r="E50" s="18">
        <f>[1]!s_stmnote_bank_9501($B$1,E49)/100</f>
        <v>2.7799999999999998E-2</v>
      </c>
      <c r="F50" s="18">
        <f>[1]!s_stmnote_bank_9501($B$1,F49)/100</f>
        <v>1.1200000000000002E-2</v>
      </c>
      <c r="G50" s="18">
        <f>[1]!s_stmnote_bank_9501($B$1,G49)/100</f>
        <v>2.69E-2</v>
      </c>
      <c r="H50" s="18">
        <f>[1]!s_stmnote_bank_9501($B$1,H49)/100</f>
        <v>1.52E-2</v>
      </c>
      <c r="I50" s="18">
        <f>[1]!s_stmnote_bank_9501($B$1,I49)/100</f>
        <v>2.5499999999999998E-2</v>
      </c>
      <c r="J50" s="18">
        <f>[1]!s_stmnote_bank_9501($B$1,J49)/100</f>
        <v>9.300000000000001E-3</v>
      </c>
      <c r="K50" s="18">
        <f>[1]!s_stmnote_bank_9501($B$1,K49)/100</f>
        <v>1.9799999999999998E-2</v>
      </c>
      <c r="L50" s="18">
        <f>[1]!s_stmnote_bank_9501($B$1,L49)/100</f>
        <v>9.4999999999999998E-3</v>
      </c>
      <c r="M50" s="18">
        <f>[1]!s_stmnote_bank_9501($B$1,M49)/100</f>
        <v>1.61E-2</v>
      </c>
      <c r="N50" s="82">
        <f>[1]!s_stmnote_bank_9501($B$1,N49)/100</f>
        <v>1.2800000000000001E-2</v>
      </c>
      <c r="O50" s="82">
        <f>[1]!s_stmnote_bank_9501($B$1,O49)/100</f>
        <v>2.7000000000000003E-2</v>
      </c>
      <c r="P50" s="18">
        <f>[1]!s_stmnote_bank_9501($B$1,P49)/100</f>
        <v>1.47E-2</v>
      </c>
      <c r="Q50" s="18">
        <f>[1]!s_stmnote_bank_9501($B$1,Q49)/100</f>
        <v>3.0800000000000001E-2</v>
      </c>
      <c r="R50" s="18">
        <f>[1]!s_stmnote_bank_9501($B$1,R49)/100</f>
        <v>3.0800000000000001E-2</v>
      </c>
      <c r="S50" s="18">
        <f>[1]!s_stmnote_bank_9501($B$1,S49)/100</f>
        <v>2.5699999999999997E-2</v>
      </c>
      <c r="T50" s="44">
        <v>1.1299999999999999E-2</v>
      </c>
      <c r="W50" s="2"/>
      <c r="Z50" s="2"/>
      <c r="AC50" s="62"/>
      <c r="AF50" s="62"/>
      <c r="AI50" s="62"/>
    </row>
    <row r="51" spans="1:55" x14ac:dyDescent="0.4">
      <c r="A51" s="43" t="s">
        <v>269</v>
      </c>
      <c r="B51" s="18">
        <v>9.4299999999999995E-2</v>
      </c>
      <c r="C51" s="18">
        <f>[1]!s_stmnote_bank_9502($B$1,C49)/100</f>
        <v>8.4000000000000005E-2</v>
      </c>
      <c r="D51" s="18">
        <f>[1]!s_stmnote_bank_9502($B$1,D49)/100</f>
        <v>3.8900000000000004E-2</v>
      </c>
      <c r="E51" s="18">
        <f>[1]!s_stmnote_bank_9502($B$1,E49)/100</f>
        <v>5.74E-2</v>
      </c>
      <c r="F51" s="18">
        <f>[1]!s_stmnote_bank_9502($B$1,F49)/100</f>
        <v>3.1600000000000003E-2</v>
      </c>
      <c r="G51" s="18">
        <f>[1]!s_stmnote_bank_9502($B$1,G49)/100</f>
        <v>0.11320000000000001</v>
      </c>
      <c r="H51" s="18">
        <f>[1]!s_stmnote_bank_9502($B$1,H49)/100</f>
        <v>4.3200000000000002E-2</v>
      </c>
      <c r="I51" s="18">
        <f>[1]!s_stmnote_bank_9502($B$1,I49)/100</f>
        <v>5.0900000000000001E-2</v>
      </c>
      <c r="J51" s="18">
        <f>[1]!s_stmnote_bank_9502($B$1,J49)/100</f>
        <v>2.1000000000000001E-2</v>
      </c>
      <c r="K51" s="18">
        <f>[1]!s_stmnote_bank_9502($B$1,K49)/100</f>
        <v>0.04</v>
      </c>
      <c r="L51" s="18">
        <f>[1]!s_stmnote_bank_9502($B$1,L49)/100</f>
        <v>5.9299999999999999E-2</v>
      </c>
      <c r="M51" s="18">
        <f>[1]!s_stmnote_bank_9502($B$1,M49)/100</f>
        <v>0.10220000000000001</v>
      </c>
      <c r="N51" s="82">
        <f>[1]!s_stmnote_bank_9502($B$1,N49)/100</f>
        <v>6.3299999999999995E-2</v>
      </c>
      <c r="O51" s="82">
        <f>[1]!s_stmnote_bank_9502($B$1,O49)/100</f>
        <v>0.10189999999999999</v>
      </c>
      <c r="P51" s="18">
        <f>[1]!s_stmnote_bank_9502($B$1,P49)/100</f>
        <v>0.17069999999999999</v>
      </c>
      <c r="Q51" s="18">
        <f>[1]!s_stmnote_bank_9502($B$1,Q49)/100</f>
        <v>0.20579999999999998</v>
      </c>
      <c r="R51" s="18">
        <f>[1]!s_stmnote_bank_9502($B$1,R49)/100</f>
        <v>0.20579999999999998</v>
      </c>
      <c r="S51" s="18">
        <f>[1]!s_stmnote_bank_9502($B$1,S49)/100</f>
        <v>0.21230000000000002</v>
      </c>
      <c r="T51" s="44">
        <v>0.1431</v>
      </c>
      <c r="W51" s="2"/>
      <c r="Z51" s="2"/>
      <c r="AC51" s="62"/>
      <c r="AF51" s="62"/>
      <c r="AI51" s="62"/>
    </row>
    <row r="52" spans="1:55" x14ac:dyDescent="0.4">
      <c r="A52" s="43" t="s">
        <v>270</v>
      </c>
      <c r="B52" s="18">
        <v>0.61719999999999997</v>
      </c>
      <c r="C52" s="18">
        <f>[1]!s_stmnote_bank_9503($B$1,C49)/100</f>
        <v>0.442</v>
      </c>
      <c r="D52" s="18">
        <f>[1]!s_stmnote_bank_9503($B$1,D49)/100</f>
        <v>0.29460000000000003</v>
      </c>
      <c r="E52" s="18">
        <f>[1]!s_stmnote_bank_9503($B$1,E49)/100</f>
        <v>0.49780000000000002</v>
      </c>
      <c r="F52" s="18">
        <f>[1]!s_stmnote_bank_9503($B$1,F49)/100</f>
        <v>0.36460000000000004</v>
      </c>
      <c r="G52" s="18">
        <f>[1]!s_stmnote_bank_9503($B$1,G49)/100</f>
        <v>0.27489999999999998</v>
      </c>
      <c r="H52" s="18">
        <f>[1]!s_stmnote_bank_9503($B$1,H49)/100</f>
        <v>0.1419</v>
      </c>
      <c r="I52" s="18">
        <f>[1]!s_stmnote_bank_9503($B$1,I49)/100</f>
        <v>0.2676</v>
      </c>
      <c r="J52" s="18">
        <f>[1]!s_stmnote_bank_9503($B$1,J49)/100</f>
        <v>0.17019999999999999</v>
      </c>
      <c r="K52" s="18">
        <f>[1]!s_stmnote_bank_9503($B$1,K49)/100</f>
        <v>0.42180000000000001</v>
      </c>
      <c r="L52" s="18">
        <f>[1]!s_stmnote_bank_9503($B$1,L49)/100</f>
        <v>0.52490000000000003</v>
      </c>
      <c r="M52" s="18">
        <f>[1]!s_stmnote_bank_9503($B$1,M49)/100</f>
        <v>0.76290000000000002</v>
      </c>
      <c r="N52" s="82">
        <f>[1]!s_stmnote_bank_9503($B$1,N49)/100</f>
        <v>0.46270000000000006</v>
      </c>
      <c r="O52" s="82">
        <f>[1]!s_stmnote_bank_9503($B$1,O49)/100</f>
        <v>0.78280000000000005</v>
      </c>
      <c r="P52" s="18">
        <f>[1]!s_stmnote_bank_9503($B$1,P49)/100</f>
        <v>0.52280000000000004</v>
      </c>
      <c r="Q52" s="18">
        <f>[1]!s_stmnote_bank_9503($B$1,Q49)/100</f>
        <v>0.84719999999999995</v>
      </c>
      <c r="R52" s="18">
        <f>[1]!s_stmnote_bank_9503($B$1,R49)/100</f>
        <v>0.84719999999999995</v>
      </c>
      <c r="S52" s="18">
        <f>[1]!s_stmnote_bank_9503($B$1,S49)/100</f>
        <v>0.76969999999999994</v>
      </c>
      <c r="T52" s="44">
        <v>0.49030000000000001</v>
      </c>
      <c r="W52" s="2"/>
      <c r="Z52" s="2"/>
      <c r="AC52" s="62"/>
      <c r="AF52" s="62"/>
      <c r="AI52" s="62"/>
    </row>
    <row r="53" spans="1:55" x14ac:dyDescent="0.4">
      <c r="A53" s="83" t="s">
        <v>271</v>
      </c>
      <c r="B53" s="50">
        <v>0.16200000000000001</v>
      </c>
      <c r="C53" s="50">
        <f>[1]!s_stmnote_bank_9504($B$1,C49)/100</f>
        <v>0.11560000000000001</v>
      </c>
      <c r="D53" s="50">
        <f>[1]!s_stmnote_bank_9504($B$1,D49)/100</f>
        <v>6.5000000000000002E-2</v>
      </c>
      <c r="E53" s="50">
        <f>[1]!s_stmnote_bank_9504($B$1,E49)/100</f>
        <v>0.11199999999999999</v>
      </c>
      <c r="F53" s="50">
        <f>[1]!s_stmnote_bank_9504($B$1,F49)/100</f>
        <v>0.107</v>
      </c>
      <c r="G53" s="50">
        <f>[1]!s_stmnote_bank_9504($B$1,G49)/100</f>
        <v>0.12509999999999999</v>
      </c>
      <c r="H53" s="50">
        <f>[1]!s_stmnote_bank_9504($B$1,H49)/100</f>
        <v>0.1066</v>
      </c>
      <c r="I53" s="50">
        <f>[1]!s_stmnote_bank_9504($B$1,I49)/100</f>
        <v>0.18379999999999999</v>
      </c>
      <c r="J53" s="50">
        <f>[1]!s_stmnote_bank_9504($B$1,J49)/100</f>
        <v>6.9000000000000006E-2</v>
      </c>
      <c r="K53" s="50">
        <f>[1]!s_stmnote_bank_9504($B$1,K49)/100</f>
        <v>0.13140000000000002</v>
      </c>
      <c r="L53" s="50">
        <f>[1]!s_stmnote_bank_9504($B$1,L49)/100</f>
        <v>5.7599999999999998E-2</v>
      </c>
      <c r="M53" s="50">
        <f>[1]!s_stmnote_bank_9504($B$1,M49)/100</f>
        <v>0.15109999999999998</v>
      </c>
      <c r="N53" s="84">
        <f>[1]!s_stmnote_bank_9504($B$1,N49)/100</f>
        <v>8.8100000000000012E-2</v>
      </c>
      <c r="O53" s="84">
        <f>[1]!s_stmnote_bank_9504($B$1,O49)/100</f>
        <v>0.1573</v>
      </c>
      <c r="P53" s="50">
        <f>[1]!s_stmnote_bank_9504($B$1,P49)/100</f>
        <v>8.1900000000000001E-2</v>
      </c>
      <c r="Q53" s="50">
        <f>[1]!s_stmnote_bank_9504($B$1,Q49)/100</f>
        <v>0.17550000000000002</v>
      </c>
      <c r="R53" s="50">
        <f>[1]!s_stmnote_bank_9504($B$1,R49)/100</f>
        <v>0.17550000000000002</v>
      </c>
      <c r="S53" s="50">
        <f>[1]!s_stmnote_bank_9504($B$1,S49)/100</f>
        <v>0.26200000000000001</v>
      </c>
      <c r="T53" s="51">
        <v>5.74E-2</v>
      </c>
      <c r="W53" s="2"/>
      <c r="Z53" s="2"/>
      <c r="AC53" s="62"/>
      <c r="AF53" s="62"/>
      <c r="AI53" s="62"/>
    </row>
    <row r="57" spans="1:55" s="4" customFormat="1" x14ac:dyDescent="0.4">
      <c r="A57" s="9" t="s">
        <v>272</v>
      </c>
      <c r="B57" s="2"/>
      <c r="C57" s="2"/>
      <c r="D57" s="2"/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4">
      <c r="A58" s="85" t="s">
        <v>273</v>
      </c>
      <c r="B58" s="2"/>
      <c r="C58" s="2"/>
      <c r="D58" s="2"/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4">
      <c r="A59" s="41" t="s">
        <v>4</v>
      </c>
      <c r="B59" s="2"/>
      <c r="C59" s="2"/>
      <c r="D59" s="2"/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4">
      <c r="A60" s="9"/>
      <c r="B60" s="9" t="str">
        <f>A59&amp;AF24&amp;"（百万元）"</f>
        <v>电力、热力、燃气及水生产和供应业贷款余额（百万元）</v>
      </c>
      <c r="C60" s="2" t="s">
        <v>257</v>
      </c>
      <c r="D60" s="2" t="s">
        <v>11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4">
      <c r="A61" s="34">
        <v>2007</v>
      </c>
      <c r="B61" s="2">
        <f>VLOOKUP($A$59,$A$25:$BI$40,B81,FALSE)</f>
        <v>377285</v>
      </c>
      <c r="C61" s="2">
        <f t="shared" ref="C61:D61" si="31">VLOOKUP($A$59,$A$25:$BI$40,C81,FALSE)</f>
        <v>5957</v>
      </c>
      <c r="D61" s="5">
        <f t="shared" si="31"/>
        <v>1.5789124932080522E-2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4">
      <c r="A62" s="34" t="s">
        <v>274</v>
      </c>
      <c r="B62" s="2">
        <f t="shared" ref="B62:D77" si="32">VLOOKUP($A$59,$A$25:$BI$40,B82,FALSE)</f>
        <v>408726</v>
      </c>
      <c r="C62" s="2">
        <f t="shared" si="32"/>
        <v>6857</v>
      </c>
      <c r="D62" s="5">
        <f t="shared" si="32"/>
        <v>1.6776520211584288E-2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4">
      <c r="A63" s="34">
        <v>2008</v>
      </c>
      <c r="B63" s="2">
        <f t="shared" si="32"/>
        <v>452472</v>
      </c>
      <c r="C63" s="2">
        <f t="shared" si="32"/>
        <v>6672</v>
      </c>
      <c r="D63" s="5">
        <f t="shared" si="32"/>
        <v>1.4745663820081684E-2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4">
      <c r="A64" s="34" t="s">
        <v>209</v>
      </c>
      <c r="B64" s="2">
        <f t="shared" si="32"/>
        <v>495791</v>
      </c>
      <c r="C64" s="2">
        <f t="shared" si="32"/>
        <v>5072</v>
      </c>
      <c r="D64" s="5">
        <f t="shared" si="32"/>
        <v>1.0230117125966385E-2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4">
      <c r="A65" s="34">
        <v>2009</v>
      </c>
      <c r="B65" s="2">
        <f t="shared" si="32"/>
        <v>486094</v>
      </c>
      <c r="C65" s="2">
        <f t="shared" si="32"/>
        <v>3991</v>
      </c>
      <c r="D65" s="5">
        <f t="shared" si="32"/>
        <v>8.2103461470415182E-3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4">
      <c r="A66" s="34" t="s">
        <v>275</v>
      </c>
      <c r="B66" s="2">
        <f t="shared" si="32"/>
        <v>500143</v>
      </c>
      <c r="C66" s="2">
        <f t="shared" si="32"/>
        <v>3486</v>
      </c>
      <c r="D66" s="5">
        <f t="shared" si="32"/>
        <v>6.9700065781186579E-3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4">
      <c r="A67" s="34">
        <v>2010</v>
      </c>
      <c r="B67" s="2">
        <f t="shared" si="32"/>
        <v>518327</v>
      </c>
      <c r="C67" s="2">
        <f t="shared" si="32"/>
        <v>4424</v>
      </c>
      <c r="D67" s="5">
        <f t="shared" si="32"/>
        <v>8.5351525195484709E-3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4">
      <c r="A68" s="34" t="s">
        <v>276</v>
      </c>
      <c r="B68" s="2">
        <f t="shared" si="32"/>
        <v>548826</v>
      </c>
      <c r="C68" s="2">
        <f t="shared" si="32"/>
        <v>4669</v>
      </c>
      <c r="D68" s="5">
        <f t="shared" si="32"/>
        <v>8.5072500209538177E-3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4">
      <c r="A69" s="34">
        <v>2011</v>
      </c>
      <c r="B69" s="2">
        <f t="shared" si="32"/>
        <v>569517</v>
      </c>
      <c r="C69" s="2">
        <f t="shared" si="32"/>
        <v>3929</v>
      </c>
      <c r="D69" s="5">
        <f t="shared" si="32"/>
        <v>6.8988283053886016E-3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4">
      <c r="A70" s="34" t="s">
        <v>277</v>
      </c>
      <c r="B70" s="2">
        <f t="shared" si="32"/>
        <v>596691</v>
      </c>
      <c r="C70" s="2">
        <f t="shared" si="32"/>
        <v>3638</v>
      </c>
      <c r="D70" s="5">
        <f t="shared" si="32"/>
        <v>6.0969580570177867E-3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4" customFormat="1" x14ac:dyDescent="0.4">
      <c r="A71" s="34">
        <v>2012</v>
      </c>
      <c r="B71" s="2">
        <f t="shared" si="32"/>
        <v>593497</v>
      </c>
      <c r="C71" s="2">
        <f t="shared" si="32"/>
        <v>3157</v>
      </c>
      <c r="D71" s="5">
        <f t="shared" si="32"/>
        <v>5.3193192214956433E-3</v>
      </c>
      <c r="E71" s="60"/>
      <c r="F71" s="6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62"/>
      <c r="U71" s="2"/>
      <c r="V71" s="2"/>
      <c r="W71" s="62"/>
      <c r="X71" s="2"/>
      <c r="Y71" s="2"/>
      <c r="Z71" s="6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4" customFormat="1" x14ac:dyDescent="0.4">
      <c r="A72" s="34" t="s">
        <v>247</v>
      </c>
      <c r="B72" s="2">
        <f t="shared" si="32"/>
        <v>568436</v>
      </c>
      <c r="C72" s="2">
        <f t="shared" si="32"/>
        <v>2252</v>
      </c>
      <c r="D72" s="5">
        <f t="shared" si="32"/>
        <v>3.9617476725612027E-3</v>
      </c>
      <c r="E72" s="60"/>
      <c r="F72" s="6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62"/>
      <c r="U72" s="2"/>
      <c r="V72" s="2"/>
      <c r="W72" s="62"/>
      <c r="X72" s="2"/>
      <c r="Y72" s="2"/>
      <c r="Z72" s="6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4" customFormat="1" x14ac:dyDescent="0.4">
      <c r="A73" s="34">
        <v>2013</v>
      </c>
      <c r="B73" s="2">
        <f t="shared" si="32"/>
        <v>571028</v>
      </c>
      <c r="C73" s="2">
        <f t="shared" si="32"/>
        <v>2030</v>
      </c>
      <c r="D73" s="5">
        <f t="shared" si="32"/>
        <v>3.554992049426648E-3</v>
      </c>
      <c r="E73" s="60"/>
      <c r="F73" s="6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62"/>
      <c r="U73" s="2"/>
      <c r="V73" s="2"/>
      <c r="W73" s="62"/>
      <c r="X73" s="2"/>
      <c r="Y73" s="2"/>
      <c r="Z73" s="6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4" customFormat="1" x14ac:dyDescent="0.4">
      <c r="A74" s="34" t="s">
        <v>248</v>
      </c>
      <c r="B74" s="2">
        <f t="shared" si="32"/>
        <v>587796</v>
      </c>
      <c r="C74" s="2">
        <f t="shared" si="32"/>
        <v>2368</v>
      </c>
      <c r="D74" s="5">
        <f t="shared" si="32"/>
        <v>4.0286085648762494E-3</v>
      </c>
      <c r="E74" s="60"/>
      <c r="F74" s="6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62"/>
      <c r="U74" s="2"/>
      <c r="V74" s="2"/>
      <c r="W74" s="62"/>
      <c r="X74" s="2"/>
      <c r="Y74" s="2"/>
      <c r="Z74" s="6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4" customFormat="1" x14ac:dyDescent="0.4">
      <c r="A75" s="34">
        <v>2014</v>
      </c>
      <c r="B75" s="2">
        <f t="shared" si="32"/>
        <v>606342</v>
      </c>
      <c r="C75" s="2">
        <f t="shared" si="32"/>
        <v>1850</v>
      </c>
      <c r="D75" s="5">
        <f t="shared" si="32"/>
        <v>3.0510833819857438E-3</v>
      </c>
      <c r="E75" s="60"/>
      <c r="F75" s="6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62"/>
      <c r="U75" s="2"/>
      <c r="V75" s="2"/>
      <c r="W75" s="62"/>
      <c r="X75" s="2"/>
      <c r="Y75" s="2"/>
      <c r="Z75" s="6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4" customFormat="1" x14ac:dyDescent="0.4">
      <c r="A76" s="34" t="s">
        <v>266</v>
      </c>
      <c r="B76" s="2">
        <f t="shared" si="32"/>
        <v>629896</v>
      </c>
      <c r="C76" s="2">
        <f t="shared" si="32"/>
        <v>2685</v>
      </c>
      <c r="D76" s="5">
        <f t="shared" si="32"/>
        <v>4.2626084305980669E-3</v>
      </c>
      <c r="E76" s="60"/>
      <c r="F76" s="6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62"/>
      <c r="U76" s="2"/>
      <c r="V76" s="2"/>
      <c r="W76" s="62"/>
      <c r="X76" s="2"/>
      <c r="Y76" s="2"/>
      <c r="Z76" s="6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s="4" customFormat="1" x14ac:dyDescent="0.4">
      <c r="A77" s="34">
        <v>2015</v>
      </c>
      <c r="B77" s="2">
        <f t="shared" si="32"/>
        <v>642026</v>
      </c>
      <c r="C77" s="2">
        <f t="shared" si="32"/>
        <v>2092</v>
      </c>
      <c r="D77" s="5">
        <f t="shared" si="32"/>
        <v>3.2584350166504159E-3</v>
      </c>
      <c r="E77" s="60"/>
      <c r="F77" s="6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62"/>
      <c r="U77" s="2"/>
      <c r="V77" s="2"/>
      <c r="W77" s="62"/>
      <c r="X77" s="2"/>
      <c r="Y77" s="2"/>
      <c r="Z77" s="6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s="4" customFormat="1" x14ac:dyDescent="0.4">
      <c r="A78" s="34" t="s">
        <v>267</v>
      </c>
      <c r="B78" s="2">
        <f t="shared" ref="B78:D80" si="33">VLOOKUP($A$59,$A$25:$BI$40,B98,FALSE)</f>
        <v>653909</v>
      </c>
      <c r="C78" s="2">
        <f t="shared" si="33"/>
        <v>1432</v>
      </c>
      <c r="D78" s="5">
        <f t="shared" si="33"/>
        <v>2.1899071583354871E-3</v>
      </c>
      <c r="E78" s="60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62"/>
      <c r="U78" s="2"/>
      <c r="V78" s="2"/>
      <c r="W78" s="62"/>
      <c r="X78" s="2"/>
      <c r="Y78" s="2"/>
      <c r="Z78" s="6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4" customFormat="1" x14ac:dyDescent="0.4">
      <c r="A79" s="34">
        <v>2016</v>
      </c>
      <c r="B79" s="2">
        <f t="shared" si="33"/>
        <v>689258</v>
      </c>
      <c r="C79" s="2">
        <f t="shared" si="33"/>
        <v>985</v>
      </c>
      <c r="D79" s="5">
        <f t="shared" si="33"/>
        <v>1.4290730031425098E-3</v>
      </c>
      <c r="E79" s="60"/>
      <c r="F79" s="6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62"/>
      <c r="U79" s="2"/>
      <c r="V79" s="2"/>
      <c r="W79" s="62"/>
      <c r="X79" s="2"/>
      <c r="Y79" s="2"/>
      <c r="Z79" s="6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4" customFormat="1" x14ac:dyDescent="0.4">
      <c r="A80" s="34" t="s">
        <v>249</v>
      </c>
      <c r="B80" s="2">
        <f t="shared" si="33"/>
        <v>773569</v>
      </c>
      <c r="C80" s="2">
        <f t="shared" si="33"/>
        <v>1459</v>
      </c>
      <c r="D80" s="5">
        <f t="shared" si="33"/>
        <v>1.8860631695427298E-3</v>
      </c>
      <c r="E80" s="60"/>
      <c r="F80" s="6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62"/>
      <c r="U80" s="2"/>
      <c r="V80" s="2"/>
      <c r="W80" s="62"/>
      <c r="X80" s="2"/>
      <c r="Y80" s="2"/>
      <c r="Z80" s="6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4" customFormat="1" hidden="1" x14ac:dyDescent="0.4">
      <c r="A81" s="9"/>
      <c r="B81" s="4">
        <v>2</v>
      </c>
      <c r="C81" s="2">
        <v>3</v>
      </c>
      <c r="D81" s="2">
        <v>4</v>
      </c>
      <c r="E81" s="60"/>
      <c r="F81" s="6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62"/>
      <c r="U81" s="2"/>
      <c r="V81" s="2"/>
      <c r="W81" s="62"/>
      <c r="X81" s="2"/>
      <c r="Y81" s="2"/>
      <c r="Z81" s="6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4" customFormat="1" hidden="1" x14ac:dyDescent="0.4">
      <c r="A82" s="9"/>
      <c r="B82" s="4">
        <v>5</v>
      </c>
      <c r="C82" s="2">
        <v>6</v>
      </c>
      <c r="D82" s="2">
        <v>7</v>
      </c>
      <c r="E82" s="60"/>
      <c r="F82" s="6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62"/>
      <c r="U82" s="2"/>
      <c r="V82" s="2"/>
      <c r="W82" s="62"/>
      <c r="X82" s="2"/>
      <c r="Y82" s="2"/>
      <c r="Z82" s="6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idden="1" x14ac:dyDescent="0.4">
      <c r="B83" s="4">
        <v>8</v>
      </c>
      <c r="C83" s="2">
        <v>9</v>
      </c>
      <c r="D83" s="2">
        <v>10</v>
      </c>
    </row>
    <row r="84" spans="1:55" s="4" customFormat="1" hidden="1" x14ac:dyDescent="0.4">
      <c r="A84" s="9"/>
      <c r="B84" s="4">
        <v>11</v>
      </c>
      <c r="C84" s="2">
        <v>12</v>
      </c>
      <c r="D84" s="2">
        <v>13</v>
      </c>
      <c r="E84" s="60"/>
      <c r="F84" s="6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62"/>
      <c r="U84" s="2"/>
      <c r="V84" s="2"/>
      <c r="W84" s="62"/>
      <c r="X84" s="2"/>
      <c r="Y84" s="2"/>
      <c r="Z84" s="6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4" customFormat="1" hidden="1" x14ac:dyDescent="0.4">
      <c r="A85" s="9"/>
      <c r="B85" s="4">
        <v>14</v>
      </c>
      <c r="C85" s="2">
        <v>15</v>
      </c>
      <c r="D85" s="2">
        <v>16</v>
      </c>
      <c r="E85" s="60"/>
      <c r="F85" s="6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62"/>
      <c r="U85" s="2"/>
      <c r="V85" s="2"/>
      <c r="W85" s="62"/>
      <c r="X85" s="2"/>
      <c r="Y85" s="2"/>
      <c r="Z85" s="6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idden="1" x14ac:dyDescent="0.4">
      <c r="B86" s="4">
        <v>17</v>
      </c>
      <c r="C86" s="2">
        <v>18</v>
      </c>
      <c r="D86" s="2">
        <v>19</v>
      </c>
    </row>
    <row r="87" spans="1:55" hidden="1" x14ac:dyDescent="0.4">
      <c r="B87" s="4">
        <v>20</v>
      </c>
      <c r="C87" s="2">
        <v>21</v>
      </c>
      <c r="D87" s="2">
        <v>22</v>
      </c>
    </row>
    <row r="88" spans="1:55" hidden="1" x14ac:dyDescent="0.4">
      <c r="B88" s="4">
        <v>23</v>
      </c>
      <c r="C88" s="2">
        <v>24</v>
      </c>
      <c r="D88" s="2">
        <v>25</v>
      </c>
    </row>
    <row r="89" spans="1:55" hidden="1" x14ac:dyDescent="0.4">
      <c r="B89" s="4">
        <v>26</v>
      </c>
      <c r="C89" s="2">
        <v>27</v>
      </c>
      <c r="D89" s="2">
        <v>28</v>
      </c>
    </row>
    <row r="90" spans="1:55" hidden="1" x14ac:dyDescent="0.4">
      <c r="B90" s="4">
        <v>29</v>
      </c>
      <c r="C90" s="2">
        <v>30</v>
      </c>
      <c r="D90" s="2">
        <v>31</v>
      </c>
    </row>
    <row r="91" spans="1:55" hidden="1" x14ac:dyDescent="0.4">
      <c r="B91" s="4">
        <v>32</v>
      </c>
      <c r="C91" s="2">
        <v>33</v>
      </c>
      <c r="D91" s="2">
        <v>34</v>
      </c>
    </row>
    <row r="92" spans="1:55" hidden="1" x14ac:dyDescent="0.4">
      <c r="B92" s="4">
        <v>35</v>
      </c>
      <c r="C92" s="2">
        <v>36</v>
      </c>
      <c r="D92" s="2">
        <v>37</v>
      </c>
    </row>
    <row r="93" spans="1:55" hidden="1" x14ac:dyDescent="0.4">
      <c r="B93" s="4">
        <v>38</v>
      </c>
      <c r="C93" s="2">
        <v>39</v>
      </c>
      <c r="D93" s="2">
        <v>40</v>
      </c>
    </row>
    <row r="94" spans="1:55" hidden="1" x14ac:dyDescent="0.4">
      <c r="B94" s="4">
        <v>41</v>
      </c>
      <c r="C94" s="2">
        <v>42</v>
      </c>
      <c r="D94" s="2">
        <v>43</v>
      </c>
    </row>
    <row r="95" spans="1:55" hidden="1" x14ac:dyDescent="0.4">
      <c r="B95" s="4">
        <v>44</v>
      </c>
      <c r="C95" s="2">
        <v>45</v>
      </c>
      <c r="D95" s="2">
        <v>46</v>
      </c>
    </row>
    <row r="96" spans="1:55" hidden="1" x14ac:dyDescent="0.4">
      <c r="B96" s="4">
        <v>47</v>
      </c>
      <c r="C96" s="2">
        <v>48</v>
      </c>
      <c r="D96" s="2">
        <v>49</v>
      </c>
    </row>
    <row r="97" spans="2:4" hidden="1" x14ac:dyDescent="0.4">
      <c r="B97" s="4">
        <v>50</v>
      </c>
      <c r="C97" s="2">
        <v>51</v>
      </c>
      <c r="D97" s="2">
        <v>52</v>
      </c>
    </row>
    <row r="98" spans="2:4" hidden="1" x14ac:dyDescent="0.4">
      <c r="B98" s="4">
        <v>53</v>
      </c>
      <c r="C98" s="2">
        <v>54</v>
      </c>
      <c r="D98" s="2">
        <v>55</v>
      </c>
    </row>
    <row r="99" spans="2:4" hidden="1" x14ac:dyDescent="0.4">
      <c r="B99" s="4">
        <v>56</v>
      </c>
      <c r="C99" s="2">
        <v>57</v>
      </c>
      <c r="D99" s="2">
        <v>58</v>
      </c>
    </row>
    <row r="100" spans="2:4" hidden="1" x14ac:dyDescent="0.4">
      <c r="B100" s="4">
        <v>59</v>
      </c>
      <c r="C100" s="2">
        <v>60</v>
      </c>
      <c r="D100" s="2">
        <v>61</v>
      </c>
    </row>
    <row r="101" spans="2:4" hidden="1" x14ac:dyDescent="0.4"/>
    <row r="102" spans="2:4" hidden="1" x14ac:dyDescent="0.4"/>
    <row r="119" spans="1:21" x14ac:dyDescent="0.4">
      <c r="A119" s="127" t="s">
        <v>387</v>
      </c>
      <c r="B119" s="271">
        <v>39447</v>
      </c>
      <c r="C119" s="271">
        <v>39629</v>
      </c>
      <c r="D119" s="271">
        <v>39813</v>
      </c>
      <c r="E119" s="271">
        <v>39994</v>
      </c>
      <c r="F119" s="271">
        <v>40178</v>
      </c>
      <c r="G119" s="271">
        <v>40359</v>
      </c>
      <c r="H119" s="271">
        <v>40543</v>
      </c>
      <c r="I119" s="271">
        <v>40724</v>
      </c>
      <c r="J119" s="271">
        <v>40908</v>
      </c>
      <c r="K119" s="271">
        <v>41090</v>
      </c>
      <c r="L119" s="271">
        <v>41274</v>
      </c>
      <c r="M119" s="271">
        <v>41455</v>
      </c>
      <c r="N119" s="271">
        <v>41639</v>
      </c>
      <c r="O119" s="271">
        <v>41820</v>
      </c>
      <c r="P119" s="271">
        <v>42004</v>
      </c>
      <c r="Q119" s="271">
        <v>42185</v>
      </c>
      <c r="R119" s="271">
        <v>42369</v>
      </c>
      <c r="S119" s="271">
        <v>42551</v>
      </c>
      <c r="T119" s="271">
        <v>42735</v>
      </c>
      <c r="U119" s="271">
        <v>42916</v>
      </c>
    </row>
    <row r="120" spans="1:21" x14ac:dyDescent="0.4">
      <c r="A120" s="122" t="s">
        <v>250</v>
      </c>
      <c r="B120" s="269">
        <f>VLOOKUP($A120,$A$24:$BI$40,B$43-2,FALSE)</f>
        <v>592502</v>
      </c>
      <c r="C120" s="269">
        <f t="shared" ref="C120:U134" si="34">VLOOKUP($A120,$A$24:$BI$40,C$43-2,FALSE)</f>
        <v>634805</v>
      </c>
      <c r="D120" s="269">
        <f t="shared" si="34"/>
        <v>663350</v>
      </c>
      <c r="E120" s="269">
        <f t="shared" si="34"/>
        <v>762573</v>
      </c>
      <c r="F120" s="269">
        <f t="shared" si="34"/>
        <v>803302</v>
      </c>
      <c r="G120" s="269">
        <f t="shared" si="34"/>
        <v>931077</v>
      </c>
      <c r="H120" s="269">
        <f t="shared" si="34"/>
        <v>978816</v>
      </c>
      <c r="I120" s="269">
        <f t="shared" si="34"/>
        <v>1053556</v>
      </c>
      <c r="J120" s="269">
        <f t="shared" si="34"/>
        <v>1084612</v>
      </c>
      <c r="K120" s="269">
        <f t="shared" si="34"/>
        <v>1182281</v>
      </c>
      <c r="L120" s="269">
        <f t="shared" si="34"/>
        <v>1275213</v>
      </c>
      <c r="M120" s="269">
        <f t="shared" si="34"/>
        <v>1273402</v>
      </c>
      <c r="N120" s="269">
        <f t="shared" si="34"/>
        <v>1322660</v>
      </c>
      <c r="O120" s="269">
        <f t="shared" si="34"/>
        <v>1361303</v>
      </c>
      <c r="P120" s="269">
        <f t="shared" si="34"/>
        <v>1305595</v>
      </c>
      <c r="Q120" s="269">
        <f t="shared" si="34"/>
        <v>1320683</v>
      </c>
      <c r="R120" s="269">
        <f t="shared" si="34"/>
        <v>1217122</v>
      </c>
      <c r="S120" s="269">
        <f t="shared" si="34"/>
        <v>1237326</v>
      </c>
      <c r="T120" s="269">
        <f t="shared" si="34"/>
        <v>1177985</v>
      </c>
      <c r="U120" s="269">
        <f t="shared" si="34"/>
        <v>1228449</v>
      </c>
    </row>
    <row r="121" spans="1:21" x14ac:dyDescent="0.4">
      <c r="A121" s="122" t="s">
        <v>0</v>
      </c>
      <c r="B121" s="269">
        <f t="shared" ref="B121:Q135" si="35">VLOOKUP($A121,$A$24:$BI$40,B$43-2,FALSE)</f>
        <v>370732</v>
      </c>
      <c r="C121" s="269">
        <f t="shared" si="35"/>
        <v>399572</v>
      </c>
      <c r="D121" s="269">
        <f t="shared" si="35"/>
        <v>426803</v>
      </c>
      <c r="E121" s="269">
        <f t="shared" si="35"/>
        <v>487142</v>
      </c>
      <c r="F121" s="269">
        <f t="shared" si="35"/>
        <v>519078</v>
      </c>
      <c r="G121" s="269">
        <f t="shared" si="35"/>
        <v>593086</v>
      </c>
      <c r="H121" s="269">
        <f t="shared" si="35"/>
        <v>647332</v>
      </c>
      <c r="I121" s="269">
        <f t="shared" si="35"/>
        <v>703242</v>
      </c>
      <c r="J121" s="269">
        <f t="shared" si="35"/>
        <v>742368</v>
      </c>
      <c r="K121" s="269">
        <f t="shared" si="35"/>
        <v>805750</v>
      </c>
      <c r="L121" s="269">
        <f t="shared" si="35"/>
        <v>856728</v>
      </c>
      <c r="M121" s="269">
        <f t="shared" si="35"/>
        <v>908495</v>
      </c>
      <c r="N121" s="269">
        <f t="shared" si="35"/>
        <v>956597</v>
      </c>
      <c r="O121" s="269">
        <f t="shared" si="35"/>
        <v>1005412</v>
      </c>
      <c r="P121" s="269">
        <f t="shared" si="35"/>
        <v>1046282</v>
      </c>
      <c r="Q121" s="269">
        <f t="shared" si="35"/>
        <v>1122200</v>
      </c>
      <c r="R121" s="269">
        <f t="shared" si="34"/>
        <v>1146028</v>
      </c>
      <c r="S121" s="269">
        <f t="shared" si="34"/>
        <v>1188879</v>
      </c>
      <c r="T121" s="269">
        <f t="shared" si="34"/>
        <v>1207636</v>
      </c>
      <c r="U121" s="269">
        <f t="shared" si="34"/>
        <v>1251716</v>
      </c>
    </row>
    <row r="122" spans="1:21" x14ac:dyDescent="0.4">
      <c r="A122" s="122" t="s">
        <v>4</v>
      </c>
      <c r="B122" s="269">
        <f t="shared" si="35"/>
        <v>377285</v>
      </c>
      <c r="C122" s="269">
        <f t="shared" si="34"/>
        <v>408726</v>
      </c>
      <c r="D122" s="269">
        <f t="shared" si="34"/>
        <v>452472</v>
      </c>
      <c r="E122" s="269">
        <f t="shared" si="34"/>
        <v>495791</v>
      </c>
      <c r="F122" s="269">
        <f t="shared" si="34"/>
        <v>486094</v>
      </c>
      <c r="G122" s="269">
        <f t="shared" si="34"/>
        <v>500143</v>
      </c>
      <c r="H122" s="269">
        <f t="shared" si="34"/>
        <v>518327</v>
      </c>
      <c r="I122" s="269">
        <f t="shared" si="34"/>
        <v>548826</v>
      </c>
      <c r="J122" s="269">
        <f t="shared" si="34"/>
        <v>569517</v>
      </c>
      <c r="K122" s="269">
        <f t="shared" si="34"/>
        <v>596691</v>
      </c>
      <c r="L122" s="269">
        <f t="shared" si="34"/>
        <v>593497</v>
      </c>
      <c r="M122" s="269">
        <f t="shared" si="34"/>
        <v>568436</v>
      </c>
      <c r="N122" s="269">
        <f t="shared" si="34"/>
        <v>571028</v>
      </c>
      <c r="O122" s="269">
        <f t="shared" si="34"/>
        <v>587796</v>
      </c>
      <c r="P122" s="269">
        <f t="shared" si="34"/>
        <v>606342</v>
      </c>
      <c r="Q122" s="269">
        <f t="shared" si="34"/>
        <v>629896</v>
      </c>
      <c r="R122" s="269">
        <f t="shared" si="34"/>
        <v>642026</v>
      </c>
      <c r="S122" s="269">
        <f t="shared" si="34"/>
        <v>653909</v>
      </c>
      <c r="T122" s="269">
        <f t="shared" si="34"/>
        <v>689258</v>
      </c>
      <c r="U122" s="269">
        <f t="shared" si="34"/>
        <v>773569</v>
      </c>
    </row>
    <row r="123" spans="1:21" x14ac:dyDescent="0.4">
      <c r="A123" s="122" t="s">
        <v>8</v>
      </c>
      <c r="B123" s="269">
        <f t="shared" si="35"/>
        <v>317780</v>
      </c>
      <c r="C123" s="269">
        <f t="shared" si="34"/>
        <v>333177</v>
      </c>
      <c r="D123" s="269">
        <f t="shared" si="34"/>
        <v>329381</v>
      </c>
      <c r="E123" s="269">
        <f t="shared" si="34"/>
        <v>355738</v>
      </c>
      <c r="F123" s="269">
        <f t="shared" si="34"/>
        <v>358651</v>
      </c>
      <c r="G123" s="269">
        <f t="shared" si="34"/>
        <v>378611</v>
      </c>
      <c r="H123" s="269">
        <f t="shared" si="34"/>
        <v>402922</v>
      </c>
      <c r="I123" s="269">
        <f t="shared" si="34"/>
        <v>419387</v>
      </c>
      <c r="J123" s="269">
        <f t="shared" si="34"/>
        <v>425900</v>
      </c>
      <c r="K123" s="269">
        <f t="shared" si="34"/>
        <v>440631</v>
      </c>
      <c r="L123" s="269">
        <f t="shared" si="34"/>
        <v>456811</v>
      </c>
      <c r="M123" s="269">
        <f t="shared" si="34"/>
        <v>486507</v>
      </c>
      <c r="N123" s="269">
        <f t="shared" si="34"/>
        <v>500428</v>
      </c>
      <c r="O123" s="269">
        <f t="shared" si="34"/>
        <v>521625</v>
      </c>
      <c r="P123" s="269">
        <f t="shared" si="34"/>
        <v>520107</v>
      </c>
      <c r="Q123" s="269">
        <f t="shared" si="34"/>
        <v>519498</v>
      </c>
      <c r="R123" s="269">
        <f t="shared" si="34"/>
        <v>449334</v>
      </c>
      <c r="S123" s="269">
        <f t="shared" si="34"/>
        <v>406194</v>
      </c>
      <c r="T123" s="269">
        <f t="shared" si="34"/>
        <v>342531</v>
      </c>
      <c r="U123" s="269">
        <f t="shared" si="34"/>
        <v>381868</v>
      </c>
    </row>
    <row r="124" spans="1:21" x14ac:dyDescent="0.4">
      <c r="A124" s="122" t="s">
        <v>48</v>
      </c>
      <c r="B124" s="269">
        <f t="shared" si="35"/>
        <v>92968</v>
      </c>
      <c r="C124" s="269">
        <f t="shared" si="34"/>
        <v>114665</v>
      </c>
      <c r="D124" s="269">
        <f t="shared" si="34"/>
        <v>135746</v>
      </c>
      <c r="E124" s="269">
        <f t="shared" si="34"/>
        <v>263805</v>
      </c>
      <c r="F124" s="269">
        <f t="shared" si="34"/>
        <v>303380</v>
      </c>
      <c r="G124" s="269">
        <f t="shared" si="34"/>
        <v>349065</v>
      </c>
      <c r="H124" s="269">
        <f t="shared" si="34"/>
        <v>359612</v>
      </c>
      <c r="I124" s="269">
        <f t="shared" si="34"/>
        <v>375224</v>
      </c>
      <c r="J124" s="269">
        <f t="shared" si="34"/>
        <v>383366</v>
      </c>
      <c r="K124" s="269">
        <f t="shared" si="34"/>
        <v>392157</v>
      </c>
      <c r="L124" s="269">
        <f t="shared" si="34"/>
        <v>390186</v>
      </c>
      <c r="M124" s="269">
        <f t="shared" si="34"/>
        <v>426956</v>
      </c>
      <c r="N124" s="269">
        <f t="shared" si="34"/>
        <v>473877</v>
      </c>
      <c r="O124" s="269">
        <f t="shared" si="34"/>
        <v>539101</v>
      </c>
      <c r="P124" s="269">
        <f t="shared" si="34"/>
        <v>581267</v>
      </c>
      <c r="Q124" s="269">
        <f t="shared" si="34"/>
        <v>630233</v>
      </c>
      <c r="R124" s="269">
        <f t="shared" si="34"/>
        <v>629274</v>
      </c>
      <c r="S124" s="269">
        <f t="shared" si="34"/>
        <v>682687</v>
      </c>
      <c r="T124" s="269">
        <f t="shared" si="34"/>
        <v>749690</v>
      </c>
      <c r="U124" s="269">
        <f t="shared" si="34"/>
        <v>888498</v>
      </c>
    </row>
    <row r="125" spans="1:21" x14ac:dyDescent="0.4">
      <c r="A125" s="122" t="s">
        <v>2</v>
      </c>
      <c r="B125" s="269">
        <f t="shared" si="35"/>
        <v>89289</v>
      </c>
      <c r="C125" s="269">
        <f t="shared" si="34"/>
        <v>96244</v>
      </c>
      <c r="D125" s="269">
        <f t="shared" si="34"/>
        <v>102590</v>
      </c>
      <c r="E125" s="269">
        <f t="shared" si="34"/>
        <v>123816</v>
      </c>
      <c r="F125" s="269">
        <f t="shared" si="34"/>
        <v>146693</v>
      </c>
      <c r="G125" s="269">
        <f t="shared" si="34"/>
        <v>188014</v>
      </c>
      <c r="H125" s="269">
        <f t="shared" si="34"/>
        <v>214800</v>
      </c>
      <c r="I125" s="269">
        <f t="shared" si="34"/>
        <v>250740</v>
      </c>
      <c r="J125" s="269">
        <f t="shared" si="34"/>
        <v>267077</v>
      </c>
      <c r="K125" s="269">
        <f t="shared" si="34"/>
        <v>303761</v>
      </c>
      <c r="L125" s="269">
        <f t="shared" si="34"/>
        <v>356434</v>
      </c>
      <c r="M125" s="269">
        <f t="shared" si="34"/>
        <v>360305</v>
      </c>
      <c r="N125" s="269">
        <f t="shared" si="34"/>
        <v>392744</v>
      </c>
      <c r="O125" s="269">
        <f t="shared" si="34"/>
        <v>408110</v>
      </c>
      <c r="P125" s="269">
        <f t="shared" si="34"/>
        <v>378880</v>
      </c>
      <c r="Q125" s="269">
        <f t="shared" si="34"/>
        <v>388474</v>
      </c>
      <c r="R125" s="269">
        <f t="shared" si="34"/>
        <v>386916</v>
      </c>
      <c r="S125" s="269">
        <f t="shared" si="34"/>
        <v>397998</v>
      </c>
      <c r="T125" s="269">
        <f t="shared" si="34"/>
        <v>410923</v>
      </c>
      <c r="U125" s="269">
        <f t="shared" si="34"/>
        <v>448704</v>
      </c>
    </row>
    <row r="126" spans="1:21" x14ac:dyDescent="0.4">
      <c r="A126" s="122" t="s">
        <v>7</v>
      </c>
      <c r="B126" s="269">
        <f t="shared" si="35"/>
        <v>106693</v>
      </c>
      <c r="C126" s="269">
        <f t="shared" si="34"/>
        <v>125993</v>
      </c>
      <c r="D126" s="269">
        <f t="shared" si="34"/>
        <v>132426</v>
      </c>
      <c r="E126" s="269">
        <f t="shared" si="34"/>
        <v>194048</v>
      </c>
      <c r="F126" s="269">
        <f t="shared" si="34"/>
        <v>206175</v>
      </c>
      <c r="G126" s="269">
        <f t="shared" si="34"/>
        <v>212819</v>
      </c>
      <c r="H126" s="269">
        <f t="shared" si="34"/>
        <v>216168</v>
      </c>
      <c r="I126" s="269">
        <f t="shared" si="34"/>
        <v>217276</v>
      </c>
      <c r="J126" s="269">
        <f t="shared" si="34"/>
        <v>226560</v>
      </c>
      <c r="K126" s="269">
        <f t="shared" si="34"/>
        <v>229755</v>
      </c>
      <c r="L126" s="269">
        <f t="shared" si="34"/>
        <v>235694</v>
      </c>
      <c r="M126" s="269">
        <f t="shared" si="34"/>
        <v>259727</v>
      </c>
      <c r="N126" s="269">
        <f t="shared" si="34"/>
        <v>272453</v>
      </c>
      <c r="O126" s="269">
        <f t="shared" si="34"/>
        <v>294886</v>
      </c>
      <c r="P126" s="269">
        <f t="shared" si="34"/>
        <v>327176</v>
      </c>
      <c r="Q126" s="269">
        <f t="shared" si="34"/>
        <v>341568</v>
      </c>
      <c r="R126" s="269">
        <f t="shared" si="34"/>
        <v>313258</v>
      </c>
      <c r="S126" s="269">
        <f t="shared" si="34"/>
        <v>304530</v>
      </c>
      <c r="T126" s="269">
        <f t="shared" si="34"/>
        <v>314032</v>
      </c>
      <c r="U126" s="269">
        <f t="shared" si="34"/>
        <v>373356</v>
      </c>
    </row>
    <row r="127" spans="1:21" x14ac:dyDescent="0.4">
      <c r="A127" s="122" t="s">
        <v>1</v>
      </c>
      <c r="B127" s="269">
        <f t="shared" si="35"/>
        <v>101467</v>
      </c>
      <c r="C127" s="269">
        <f t="shared" si="34"/>
        <v>109920</v>
      </c>
      <c r="D127" s="269">
        <f t="shared" si="34"/>
        <v>116551</v>
      </c>
      <c r="E127" s="269">
        <f t="shared" si="34"/>
        <v>126058</v>
      </c>
      <c r="F127" s="269">
        <f t="shared" si="34"/>
        <v>116379</v>
      </c>
      <c r="G127" s="269">
        <f t="shared" si="34"/>
        <v>134670</v>
      </c>
      <c r="H127" s="269">
        <f t="shared" si="34"/>
        <v>149676</v>
      </c>
      <c r="I127" s="269">
        <f t="shared" si="34"/>
        <v>172662</v>
      </c>
      <c r="J127" s="269">
        <f t="shared" si="34"/>
        <v>187166</v>
      </c>
      <c r="K127" s="269">
        <f t="shared" si="34"/>
        <v>210966</v>
      </c>
      <c r="L127" s="269">
        <f t="shared" si="34"/>
        <v>218808</v>
      </c>
      <c r="M127" s="269">
        <f t="shared" si="34"/>
        <v>227720</v>
      </c>
      <c r="N127" s="269">
        <f t="shared" si="34"/>
        <v>238601</v>
      </c>
      <c r="O127" s="269">
        <f t="shared" si="34"/>
        <v>274679</v>
      </c>
      <c r="P127" s="269">
        <f t="shared" si="34"/>
        <v>263854</v>
      </c>
      <c r="Q127" s="269">
        <f t="shared" si="34"/>
        <v>274759</v>
      </c>
      <c r="R127" s="269">
        <f t="shared" si="34"/>
        <v>258699</v>
      </c>
      <c r="S127" s="269">
        <f t="shared" si="34"/>
        <v>256715</v>
      </c>
      <c r="T127" s="269">
        <f t="shared" si="34"/>
        <v>236382</v>
      </c>
      <c r="U127" s="269">
        <f t="shared" si="34"/>
        <v>246804</v>
      </c>
    </row>
    <row r="128" spans="1:21" x14ac:dyDescent="0.4">
      <c r="A128" s="122" t="s">
        <v>33</v>
      </c>
      <c r="B128" s="269">
        <f t="shared" si="35"/>
        <v>69666</v>
      </c>
      <c r="C128" s="269">
        <f t="shared" si="34"/>
        <v>78146</v>
      </c>
      <c r="D128" s="269">
        <f t="shared" si="34"/>
        <v>90499</v>
      </c>
      <c r="E128" s="269">
        <f t="shared" si="34"/>
        <v>96513</v>
      </c>
      <c r="F128" s="269">
        <f t="shared" si="34"/>
        <v>104019</v>
      </c>
      <c r="G128" s="269">
        <f t="shared" si="34"/>
        <v>122117</v>
      </c>
      <c r="H128" s="269">
        <f t="shared" si="34"/>
        <v>143432</v>
      </c>
      <c r="I128" s="269">
        <f t="shared" si="34"/>
        <v>152551</v>
      </c>
      <c r="J128" s="269">
        <f t="shared" si="34"/>
        <v>165806</v>
      </c>
      <c r="K128" s="269">
        <f t="shared" si="34"/>
        <v>185876</v>
      </c>
      <c r="L128" s="269">
        <f t="shared" si="34"/>
        <v>196666</v>
      </c>
      <c r="M128" s="269">
        <f t="shared" si="34"/>
        <v>199262</v>
      </c>
      <c r="N128" s="269">
        <f t="shared" si="34"/>
        <v>217448</v>
      </c>
      <c r="O128" s="269">
        <f t="shared" si="34"/>
        <v>229200</v>
      </c>
      <c r="P128" s="269">
        <f t="shared" si="34"/>
        <v>227711</v>
      </c>
      <c r="Q128" s="269">
        <f t="shared" si="34"/>
        <v>224044</v>
      </c>
      <c r="R128" s="269">
        <f t="shared" si="34"/>
        <v>226027</v>
      </c>
      <c r="S128" s="269">
        <f t="shared" si="34"/>
        <v>223980</v>
      </c>
      <c r="T128" s="269">
        <f t="shared" si="34"/>
        <v>216421</v>
      </c>
      <c r="U128" s="269">
        <f t="shared" si="34"/>
        <v>228266</v>
      </c>
    </row>
    <row r="129" spans="1:21" x14ac:dyDescent="0.4">
      <c r="A129" s="9" t="s">
        <v>251</v>
      </c>
      <c r="B129" s="269">
        <f t="shared" si="35"/>
        <v>78153</v>
      </c>
      <c r="C129" s="269">
        <f t="shared" si="34"/>
        <v>79580</v>
      </c>
      <c r="D129" s="269">
        <f t="shared" si="34"/>
        <v>78870</v>
      </c>
      <c r="E129" s="269">
        <f t="shared" si="34"/>
        <v>91417</v>
      </c>
      <c r="F129" s="269">
        <f t="shared" si="34"/>
        <v>93351</v>
      </c>
      <c r="G129" s="269">
        <f t="shared" si="34"/>
        <v>101823</v>
      </c>
      <c r="H129" s="269">
        <f t="shared" si="34"/>
        <v>100050</v>
      </c>
      <c r="I129" s="269">
        <f t="shared" si="34"/>
        <v>101425</v>
      </c>
      <c r="J129" s="269">
        <f t="shared" si="34"/>
        <v>84984</v>
      </c>
      <c r="K129" s="269">
        <f t="shared" si="34"/>
        <v>81720</v>
      </c>
      <c r="L129" s="269">
        <f t="shared" si="34"/>
        <v>66183</v>
      </c>
      <c r="M129" s="269">
        <f t="shared" si="34"/>
        <v>70958</v>
      </c>
      <c r="N129" s="269">
        <f t="shared" si="34"/>
        <v>71637</v>
      </c>
      <c r="O129" s="269">
        <f t="shared" si="34"/>
        <v>76826</v>
      </c>
      <c r="P129" s="269">
        <f t="shared" si="34"/>
        <v>79375</v>
      </c>
      <c r="Q129" s="269">
        <f t="shared" si="34"/>
        <v>81262</v>
      </c>
      <c r="R129" s="269">
        <f t="shared" si="34"/>
        <v>77248</v>
      </c>
      <c r="S129" s="269">
        <f t="shared" si="34"/>
        <v>75028</v>
      </c>
      <c r="T129" s="269">
        <f t="shared" si="34"/>
        <v>72631</v>
      </c>
      <c r="U129" s="269">
        <f t="shared" si="34"/>
        <v>71297</v>
      </c>
    </row>
    <row r="130" spans="1:21" x14ac:dyDescent="0.4">
      <c r="A130" s="74" t="s">
        <v>53</v>
      </c>
      <c r="B130" s="269">
        <f t="shared" si="35"/>
        <v>35846</v>
      </c>
      <c r="C130" s="269">
        <f t="shared" si="34"/>
        <v>29474</v>
      </c>
      <c r="D130" s="269">
        <f t="shared" si="34"/>
        <v>25943</v>
      </c>
      <c r="E130" s="269">
        <f t="shared" si="34"/>
        <v>30980</v>
      </c>
      <c r="F130" s="269">
        <f t="shared" si="34"/>
        <v>25249</v>
      </c>
      <c r="G130" s="269">
        <f t="shared" si="34"/>
        <v>23548</v>
      </c>
      <c r="H130" s="269">
        <f t="shared" si="34"/>
        <v>25686</v>
      </c>
      <c r="I130" s="269">
        <f t="shared" si="34"/>
        <v>20990</v>
      </c>
      <c r="J130" s="269">
        <f t="shared" si="34"/>
        <v>21604</v>
      </c>
      <c r="K130" s="269">
        <f t="shared" si="34"/>
        <v>20496</v>
      </c>
      <c r="L130" s="269">
        <f t="shared" si="34"/>
        <v>24639</v>
      </c>
      <c r="M130" s="269">
        <f t="shared" si="34"/>
        <v>23863</v>
      </c>
      <c r="N130" s="269">
        <f t="shared" si="34"/>
        <v>29569</v>
      </c>
      <c r="O130" s="269">
        <f t="shared" si="34"/>
        <v>26341</v>
      </c>
      <c r="P130" s="269">
        <f t="shared" si="34"/>
        <v>21744</v>
      </c>
      <c r="Q130" s="269">
        <f t="shared" si="34"/>
        <v>22619</v>
      </c>
      <c r="R130" s="269">
        <f t="shared" si="34"/>
        <v>30216</v>
      </c>
      <c r="S130" s="269">
        <f t="shared" si="34"/>
        <v>28027</v>
      </c>
      <c r="T130" s="269">
        <f t="shared" si="34"/>
        <v>30607</v>
      </c>
      <c r="U130" s="269">
        <f t="shared" si="34"/>
        <v>36496</v>
      </c>
    </row>
    <row r="131" spans="1:21" x14ac:dyDescent="0.4">
      <c r="A131" s="122" t="s">
        <v>35</v>
      </c>
      <c r="B131" s="269">
        <f t="shared" si="35"/>
        <v>112376</v>
      </c>
      <c r="C131" s="269">
        <f t="shared" si="34"/>
        <v>112403</v>
      </c>
      <c r="D131" s="269">
        <f t="shared" si="34"/>
        <v>135153</v>
      </c>
      <c r="E131" s="269">
        <f t="shared" si="34"/>
        <v>176303</v>
      </c>
      <c r="F131" s="269">
        <f t="shared" si="34"/>
        <v>188944</v>
      </c>
      <c r="G131" s="269">
        <f t="shared" si="34"/>
        <v>202365</v>
      </c>
      <c r="H131" s="269">
        <f t="shared" si="34"/>
        <v>220044</v>
      </c>
      <c r="I131" s="269">
        <f t="shared" si="34"/>
        <v>232741</v>
      </c>
      <c r="J131" s="269">
        <f t="shared" si="34"/>
        <v>241461</v>
      </c>
      <c r="K131" s="269">
        <f t="shared" si="34"/>
        <v>270052</v>
      </c>
      <c r="L131" s="269">
        <f t="shared" si="34"/>
        <v>292191</v>
      </c>
      <c r="M131" s="269">
        <f t="shared" si="34"/>
        <v>324355</v>
      </c>
      <c r="N131" s="269">
        <f t="shared" si="34"/>
        <v>352589</v>
      </c>
      <c r="O131" s="269">
        <f t="shared" si="34"/>
        <v>387139</v>
      </c>
      <c r="P131" s="269">
        <f t="shared" si="34"/>
        <v>402073</v>
      </c>
      <c r="Q131" s="269">
        <f t="shared" si="34"/>
        <v>404896</v>
      </c>
      <c r="R131" s="269">
        <f t="shared" si="34"/>
        <v>401365</v>
      </c>
      <c r="S131" s="269">
        <f t="shared" si="34"/>
        <v>385036</v>
      </c>
      <c r="T131" s="269">
        <f t="shared" si="34"/>
        <v>416799</v>
      </c>
      <c r="U131" s="269">
        <f t="shared" si="34"/>
        <v>419209</v>
      </c>
    </row>
    <row r="132" spans="1:21" x14ac:dyDescent="0.4">
      <c r="A132" s="74" t="s">
        <v>65</v>
      </c>
      <c r="B132" s="269">
        <f t="shared" si="35"/>
        <v>723805</v>
      </c>
      <c r="C132" s="269">
        <f t="shared" si="34"/>
        <v>772613</v>
      </c>
      <c r="D132" s="269">
        <f t="shared" si="34"/>
        <v>821531</v>
      </c>
      <c r="E132" s="269">
        <f t="shared" si="34"/>
        <v>948448</v>
      </c>
      <c r="F132" s="269">
        <f t="shared" si="34"/>
        <v>1088459</v>
      </c>
      <c r="G132" s="269">
        <f t="shared" si="34"/>
        <v>1247708</v>
      </c>
      <c r="H132" s="269">
        <f t="shared" si="34"/>
        <v>1368811</v>
      </c>
      <c r="I132" s="269">
        <f t="shared" si="34"/>
        <v>1543374</v>
      </c>
      <c r="J132" s="269">
        <f t="shared" si="34"/>
        <v>1677910</v>
      </c>
      <c r="K132" s="269">
        <f t="shared" si="34"/>
        <v>1818426</v>
      </c>
      <c r="L132" s="269">
        <f t="shared" si="34"/>
        <v>2017826</v>
      </c>
      <c r="M132" s="269">
        <f t="shared" si="34"/>
        <v>2234622</v>
      </c>
      <c r="N132" s="269">
        <f t="shared" si="34"/>
        <v>2464654</v>
      </c>
      <c r="O132" s="269">
        <f t="shared" si="34"/>
        <v>2673830</v>
      </c>
      <c r="P132" s="269">
        <f t="shared" si="34"/>
        <v>2884146</v>
      </c>
      <c r="Q132" s="269">
        <f t="shared" si="34"/>
        <v>3135923</v>
      </c>
      <c r="R132" s="269">
        <f t="shared" si="34"/>
        <v>3466810</v>
      </c>
      <c r="S132" s="269">
        <f t="shared" si="34"/>
        <v>3885451</v>
      </c>
      <c r="T132" s="269">
        <f t="shared" si="34"/>
        <v>4338349</v>
      </c>
      <c r="U132" s="269">
        <f t="shared" si="34"/>
        <v>4806101</v>
      </c>
    </row>
    <row r="133" spans="1:21" x14ac:dyDescent="0.4">
      <c r="A133" s="74" t="s">
        <v>252</v>
      </c>
      <c r="B133" s="269">
        <f t="shared" si="35"/>
        <v>102826</v>
      </c>
      <c r="C133" s="269">
        <f t="shared" si="34"/>
        <v>117225</v>
      </c>
      <c r="D133" s="269">
        <f t="shared" si="34"/>
        <v>163161</v>
      </c>
      <c r="E133" s="269">
        <f t="shared" si="34"/>
        <v>251726</v>
      </c>
      <c r="F133" s="269">
        <f t="shared" si="34"/>
        <v>228361</v>
      </c>
      <c r="G133" s="269">
        <f t="shared" si="34"/>
        <v>194644</v>
      </c>
      <c r="H133" s="269">
        <f t="shared" si="34"/>
        <v>142835</v>
      </c>
      <c r="I133" s="269">
        <f t="shared" si="34"/>
        <v>94467</v>
      </c>
      <c r="J133" s="269">
        <f t="shared" si="34"/>
        <v>111181</v>
      </c>
      <c r="K133" s="269">
        <f t="shared" si="34"/>
        <v>120027</v>
      </c>
      <c r="L133" s="269">
        <f t="shared" si="34"/>
        <v>137558</v>
      </c>
      <c r="M133" s="269">
        <f t="shared" si="34"/>
        <v>154575</v>
      </c>
      <c r="N133" s="269">
        <f t="shared" si="34"/>
        <v>116962</v>
      </c>
      <c r="O133" s="269">
        <f t="shared" si="34"/>
        <v>118960</v>
      </c>
      <c r="P133" s="269">
        <f t="shared" si="34"/>
        <v>168923</v>
      </c>
      <c r="Q133" s="269">
        <f t="shared" si="34"/>
        <v>251142</v>
      </c>
      <c r="R133" s="269">
        <f t="shared" si="34"/>
        <v>433153</v>
      </c>
      <c r="S133" s="269">
        <f t="shared" si="34"/>
        <v>517300</v>
      </c>
      <c r="T133" s="269">
        <f t="shared" si="34"/>
        <v>495140</v>
      </c>
      <c r="U133" s="269">
        <f t="shared" si="34"/>
        <v>168014</v>
      </c>
    </row>
    <row r="134" spans="1:21" x14ac:dyDescent="0.4">
      <c r="A134" s="9" t="s">
        <v>253</v>
      </c>
      <c r="B134" s="269">
        <f t="shared" si="35"/>
        <v>100769</v>
      </c>
      <c r="C134" s="269">
        <f t="shared" si="34"/>
        <v>124994</v>
      </c>
      <c r="D134" s="269">
        <f t="shared" si="34"/>
        <v>119467</v>
      </c>
      <c r="E134" s="269">
        <f t="shared" si="34"/>
        <v>120999</v>
      </c>
      <c r="F134" s="269">
        <f t="shared" si="34"/>
        <v>151638</v>
      </c>
      <c r="G134" s="269">
        <f t="shared" ref="C134:U135" si="36">VLOOKUP($A134,$A$24:$BI$40,G$43-2,FALSE)</f>
        <v>169692</v>
      </c>
      <c r="H134" s="269">
        <f t="shared" si="36"/>
        <v>180617</v>
      </c>
      <c r="I134" s="269">
        <f t="shared" si="36"/>
        <v>253926</v>
      </c>
      <c r="J134" s="269">
        <f t="shared" si="36"/>
        <v>306899</v>
      </c>
      <c r="K134" s="269">
        <f t="shared" si="36"/>
        <v>402754</v>
      </c>
      <c r="L134" s="269">
        <f t="shared" si="36"/>
        <v>393878</v>
      </c>
      <c r="M134" s="269">
        <f t="shared" si="36"/>
        <v>575869</v>
      </c>
      <c r="N134" s="269">
        <f t="shared" si="36"/>
        <v>608810</v>
      </c>
      <c r="O134" s="269">
        <f t="shared" si="36"/>
        <v>685393</v>
      </c>
      <c r="P134" s="269">
        <f t="shared" si="36"/>
        <v>661048</v>
      </c>
      <c r="Q134" s="269">
        <f t="shared" si="36"/>
        <v>809882</v>
      </c>
      <c r="R134" s="269">
        <f t="shared" si="36"/>
        <v>807664</v>
      </c>
      <c r="S134" s="269">
        <f t="shared" si="36"/>
        <v>894817</v>
      </c>
      <c r="T134" s="269">
        <f t="shared" si="36"/>
        <v>1058648</v>
      </c>
      <c r="U134" s="269">
        <f t="shared" si="36"/>
        <v>1184674</v>
      </c>
    </row>
    <row r="135" spans="1:21" x14ac:dyDescent="0.4">
      <c r="A135" s="58" t="s">
        <v>400</v>
      </c>
      <c r="B135" s="269">
        <f t="shared" si="35"/>
        <v>3272157</v>
      </c>
      <c r="C135" s="269">
        <f t="shared" si="36"/>
        <v>3537537</v>
      </c>
      <c r="D135" s="269">
        <f t="shared" si="36"/>
        <v>3793943</v>
      </c>
      <c r="E135" s="269">
        <f t="shared" si="36"/>
        <v>4525357</v>
      </c>
      <c r="F135" s="269">
        <f t="shared" si="36"/>
        <v>4819773</v>
      </c>
      <c r="G135" s="269">
        <f t="shared" si="36"/>
        <v>5349382</v>
      </c>
      <c r="H135" s="269">
        <f t="shared" si="36"/>
        <v>5669128</v>
      </c>
      <c r="I135" s="269">
        <f t="shared" si="36"/>
        <v>6140387</v>
      </c>
      <c r="J135" s="269">
        <f t="shared" si="36"/>
        <v>6496411</v>
      </c>
      <c r="K135" s="269">
        <f t="shared" si="36"/>
        <v>7061343</v>
      </c>
      <c r="L135" s="269">
        <f t="shared" si="36"/>
        <v>7512312</v>
      </c>
      <c r="M135" s="269">
        <f t="shared" si="36"/>
        <v>8095052</v>
      </c>
      <c r="N135" s="269">
        <f t="shared" si="36"/>
        <v>8590057</v>
      </c>
      <c r="O135" s="269">
        <f t="shared" si="36"/>
        <v>9190601</v>
      </c>
      <c r="P135" s="269">
        <f t="shared" si="36"/>
        <v>9474523</v>
      </c>
      <c r="Q135" s="269">
        <f t="shared" si="36"/>
        <v>10157079</v>
      </c>
      <c r="R135" s="269">
        <f t="shared" si="36"/>
        <v>10485140</v>
      </c>
      <c r="S135" s="269">
        <f t="shared" si="36"/>
        <v>11137877</v>
      </c>
      <c r="T135" s="269">
        <f t="shared" si="36"/>
        <v>11757032</v>
      </c>
      <c r="U135" s="269">
        <f t="shared" si="36"/>
        <v>12507021</v>
      </c>
    </row>
    <row r="146" spans="1:21" x14ac:dyDescent="0.4">
      <c r="A146" s="127" t="s">
        <v>388</v>
      </c>
      <c r="B146" s="271">
        <v>39447</v>
      </c>
      <c r="C146" s="271">
        <v>39629</v>
      </c>
      <c r="D146" s="271">
        <v>39813</v>
      </c>
      <c r="E146" s="271">
        <v>39994</v>
      </c>
      <c r="F146" s="271">
        <v>40178</v>
      </c>
      <c r="G146" s="271">
        <v>40359</v>
      </c>
      <c r="H146" s="271">
        <v>40543</v>
      </c>
      <c r="I146" s="271">
        <v>40724</v>
      </c>
      <c r="J146" s="271">
        <v>40908</v>
      </c>
      <c r="K146" s="271">
        <v>41090</v>
      </c>
      <c r="L146" s="271">
        <v>41274</v>
      </c>
      <c r="M146" s="271">
        <v>41455</v>
      </c>
      <c r="N146" s="271">
        <v>41639</v>
      </c>
      <c r="O146" s="271">
        <v>41820</v>
      </c>
      <c r="P146" s="271">
        <v>42004</v>
      </c>
      <c r="Q146" s="271">
        <v>42185</v>
      </c>
      <c r="R146" s="271">
        <v>42369</v>
      </c>
      <c r="S146" s="271">
        <v>42551</v>
      </c>
      <c r="T146" s="271">
        <v>42735</v>
      </c>
      <c r="U146" s="271">
        <v>42916</v>
      </c>
    </row>
    <row r="147" spans="1:21" x14ac:dyDescent="0.4">
      <c r="A147" s="122" t="s">
        <v>250</v>
      </c>
      <c r="B147" s="269">
        <f>VLOOKUP($A147,$A$24:$BI$40,B$43-1,FALSE)</f>
        <v>24834</v>
      </c>
      <c r="C147" s="269">
        <f t="shared" ref="C147:U161" si="37">VLOOKUP($A147,$A$24:$BI$40,C$43-1,FALSE)</f>
        <v>20169</v>
      </c>
      <c r="D147" s="269">
        <f t="shared" si="37"/>
        <v>23793</v>
      </c>
      <c r="E147" s="269">
        <f t="shared" si="37"/>
        <v>24049</v>
      </c>
      <c r="F147" s="269">
        <f t="shared" si="37"/>
        <v>21413</v>
      </c>
      <c r="G147" s="269">
        <f t="shared" si="37"/>
        <v>19489</v>
      </c>
      <c r="H147" s="269">
        <f t="shared" si="37"/>
        <v>22193</v>
      </c>
      <c r="I147" s="269">
        <f t="shared" si="37"/>
        <v>22278</v>
      </c>
      <c r="J147" s="269">
        <f t="shared" si="37"/>
        <v>25577</v>
      </c>
      <c r="K147" s="269">
        <f t="shared" si="37"/>
        <v>28167</v>
      </c>
      <c r="L147" s="269">
        <f t="shared" si="37"/>
        <v>30690</v>
      </c>
      <c r="M147" s="269">
        <f t="shared" si="37"/>
        <v>33317</v>
      </c>
      <c r="N147" s="269">
        <f t="shared" si="37"/>
        <v>38083</v>
      </c>
      <c r="O147" s="269">
        <f t="shared" si="37"/>
        <v>43281</v>
      </c>
      <c r="P147" s="269">
        <f t="shared" si="37"/>
        <v>48490</v>
      </c>
      <c r="Q147" s="269">
        <f t="shared" si="37"/>
        <v>61740</v>
      </c>
      <c r="R147" s="269">
        <f t="shared" si="37"/>
        <v>71641</v>
      </c>
      <c r="S147" s="269">
        <f t="shared" si="37"/>
        <v>76963</v>
      </c>
      <c r="T147" s="269">
        <f t="shared" si="37"/>
        <v>69764</v>
      </c>
      <c r="U147" s="269">
        <f t="shared" si="37"/>
        <v>75879</v>
      </c>
    </row>
    <row r="148" spans="1:21" x14ac:dyDescent="0.4">
      <c r="A148" s="122" t="s">
        <v>0</v>
      </c>
      <c r="B148" s="269">
        <f t="shared" ref="B148:Q162" si="38">VLOOKUP($A148,$A$24:$BI$40,B$43-1,FALSE)</f>
        <v>5978</v>
      </c>
      <c r="C148" s="269">
        <f t="shared" si="38"/>
        <v>6173</v>
      </c>
      <c r="D148" s="269">
        <f t="shared" si="38"/>
        <v>5359</v>
      </c>
      <c r="E148" s="269">
        <f t="shared" si="38"/>
        <v>5000</v>
      </c>
      <c r="F148" s="269">
        <f t="shared" si="38"/>
        <v>3382</v>
      </c>
      <c r="G148" s="269">
        <f t="shared" si="38"/>
        <v>2813</v>
      </c>
      <c r="H148" s="269">
        <f t="shared" si="38"/>
        <v>6219</v>
      </c>
      <c r="I148" s="269">
        <f t="shared" si="38"/>
        <v>6204</v>
      </c>
      <c r="J148" s="269">
        <f t="shared" si="38"/>
        <v>7038</v>
      </c>
      <c r="K148" s="269">
        <f t="shared" si="38"/>
        <v>4515</v>
      </c>
      <c r="L148" s="269">
        <f t="shared" si="38"/>
        <v>3208</v>
      </c>
      <c r="M148" s="269">
        <f t="shared" si="38"/>
        <v>3943</v>
      </c>
      <c r="N148" s="269">
        <f t="shared" si="38"/>
        <v>5297</v>
      </c>
      <c r="O148" s="269">
        <f t="shared" si="38"/>
        <v>6504</v>
      </c>
      <c r="P148" s="269">
        <f t="shared" si="38"/>
        <v>4839</v>
      </c>
      <c r="Q148" s="269">
        <f t="shared" si="38"/>
        <v>5003</v>
      </c>
      <c r="R148" s="269">
        <f t="shared" si="37"/>
        <v>3204</v>
      </c>
      <c r="S148" s="269">
        <f t="shared" si="37"/>
        <v>4300</v>
      </c>
      <c r="T148" s="269">
        <f t="shared" si="37"/>
        <v>5970</v>
      </c>
      <c r="U148" s="269">
        <f t="shared" si="37"/>
        <v>6347</v>
      </c>
    </row>
    <row r="149" spans="1:21" x14ac:dyDescent="0.4">
      <c r="A149" s="122" t="s">
        <v>4</v>
      </c>
      <c r="B149" s="269">
        <f t="shared" si="38"/>
        <v>5957</v>
      </c>
      <c r="C149" s="269">
        <f t="shared" si="37"/>
        <v>6857</v>
      </c>
      <c r="D149" s="269">
        <f t="shared" si="37"/>
        <v>6672</v>
      </c>
      <c r="E149" s="269">
        <f t="shared" si="37"/>
        <v>5072</v>
      </c>
      <c r="F149" s="269">
        <f t="shared" si="37"/>
        <v>3991</v>
      </c>
      <c r="G149" s="269">
        <f t="shared" si="37"/>
        <v>3486</v>
      </c>
      <c r="H149" s="269">
        <f t="shared" si="37"/>
        <v>4424</v>
      </c>
      <c r="I149" s="269">
        <f t="shared" si="37"/>
        <v>4669</v>
      </c>
      <c r="J149" s="269">
        <f t="shared" si="37"/>
        <v>3929</v>
      </c>
      <c r="K149" s="269">
        <f t="shared" si="37"/>
        <v>3638</v>
      </c>
      <c r="L149" s="269">
        <f t="shared" si="37"/>
        <v>3157</v>
      </c>
      <c r="M149" s="269">
        <f t="shared" si="37"/>
        <v>2252</v>
      </c>
      <c r="N149" s="269">
        <f t="shared" si="37"/>
        <v>2030</v>
      </c>
      <c r="O149" s="269">
        <f t="shared" si="37"/>
        <v>2368</v>
      </c>
      <c r="P149" s="269">
        <f t="shared" si="37"/>
        <v>1850</v>
      </c>
      <c r="Q149" s="269">
        <f t="shared" si="37"/>
        <v>2685</v>
      </c>
      <c r="R149" s="269">
        <f t="shared" si="37"/>
        <v>2092</v>
      </c>
      <c r="S149" s="269">
        <f t="shared" si="37"/>
        <v>1432</v>
      </c>
      <c r="T149" s="269">
        <f t="shared" si="37"/>
        <v>985</v>
      </c>
      <c r="U149" s="269">
        <f t="shared" si="37"/>
        <v>1459</v>
      </c>
    </row>
    <row r="150" spans="1:21" x14ac:dyDescent="0.4">
      <c r="A150" s="122" t="s">
        <v>8</v>
      </c>
      <c r="B150" s="269">
        <f t="shared" si="38"/>
        <v>15372</v>
      </c>
      <c r="C150" s="269">
        <f t="shared" si="37"/>
        <v>14003</v>
      </c>
      <c r="D150" s="269">
        <f t="shared" si="37"/>
        <v>15387</v>
      </c>
      <c r="E150" s="269">
        <f t="shared" si="37"/>
        <v>12088</v>
      </c>
      <c r="F150" s="269">
        <f t="shared" si="37"/>
        <v>9322</v>
      </c>
      <c r="G150" s="269">
        <f t="shared" si="37"/>
        <v>7442</v>
      </c>
      <c r="H150" s="269">
        <f t="shared" si="37"/>
        <v>6624</v>
      </c>
      <c r="I150" s="269">
        <f t="shared" si="37"/>
        <v>6313</v>
      </c>
      <c r="J150" s="269">
        <f t="shared" si="37"/>
        <v>8005</v>
      </c>
      <c r="K150" s="269">
        <f t="shared" si="37"/>
        <v>5482</v>
      </c>
      <c r="L150" s="269">
        <f t="shared" si="37"/>
        <v>4462</v>
      </c>
      <c r="M150" s="269">
        <f t="shared" si="37"/>
        <v>3609</v>
      </c>
      <c r="N150" s="269">
        <f t="shared" si="37"/>
        <v>3807</v>
      </c>
      <c r="O150" s="269">
        <f t="shared" si="37"/>
        <v>3274</v>
      </c>
      <c r="P150" s="269">
        <f t="shared" si="37"/>
        <v>5737</v>
      </c>
      <c r="Q150" s="269">
        <f t="shared" si="37"/>
        <v>7287</v>
      </c>
      <c r="R150" s="269">
        <f t="shared" si="37"/>
        <v>5510</v>
      </c>
      <c r="S150" s="269">
        <f t="shared" si="37"/>
        <v>7105</v>
      </c>
      <c r="T150" s="269">
        <f t="shared" si="37"/>
        <v>8652</v>
      </c>
      <c r="U150" s="269">
        <f t="shared" si="37"/>
        <v>8634</v>
      </c>
    </row>
    <row r="151" spans="1:21" x14ac:dyDescent="0.4">
      <c r="A151" s="122" t="s">
        <v>48</v>
      </c>
      <c r="B151" s="269">
        <f t="shared" si="38"/>
        <v>2911</v>
      </c>
      <c r="C151" s="269">
        <f t="shared" si="37"/>
        <v>3201</v>
      </c>
      <c r="D151" s="269">
        <f t="shared" si="37"/>
        <v>3429</v>
      </c>
      <c r="E151" s="269">
        <f t="shared" si="37"/>
        <v>1629</v>
      </c>
      <c r="F151" s="269">
        <f t="shared" si="37"/>
        <v>1829</v>
      </c>
      <c r="G151" s="269">
        <f t="shared" si="37"/>
        <v>1719</v>
      </c>
      <c r="H151" s="269">
        <f t="shared" si="37"/>
        <v>1997</v>
      </c>
      <c r="I151" s="269">
        <f t="shared" si="37"/>
        <v>3013</v>
      </c>
      <c r="J151" s="269">
        <f t="shared" si="37"/>
        <v>3369</v>
      </c>
      <c r="K151" s="269">
        <f t="shared" si="37"/>
        <v>2096</v>
      </c>
      <c r="L151" s="269">
        <f t="shared" si="37"/>
        <v>1606</v>
      </c>
      <c r="M151" s="269">
        <f t="shared" si="37"/>
        <v>1316</v>
      </c>
      <c r="N151" s="269">
        <f t="shared" si="37"/>
        <v>982</v>
      </c>
      <c r="O151" s="269">
        <f t="shared" si="37"/>
        <v>566</v>
      </c>
      <c r="P151" s="269">
        <f t="shared" si="37"/>
        <v>868</v>
      </c>
      <c r="Q151" s="269">
        <f t="shared" si="37"/>
        <v>2282</v>
      </c>
      <c r="R151" s="269">
        <f t="shared" si="37"/>
        <v>4090</v>
      </c>
      <c r="S151" s="269">
        <f t="shared" si="37"/>
        <v>5482</v>
      </c>
      <c r="T151" s="269">
        <f t="shared" si="37"/>
        <v>4573</v>
      </c>
      <c r="U151" s="269">
        <f t="shared" si="37"/>
        <v>4415</v>
      </c>
    </row>
    <row r="152" spans="1:21" x14ac:dyDescent="0.4">
      <c r="A152" s="122" t="s">
        <v>2</v>
      </c>
      <c r="B152" s="269">
        <f t="shared" si="38"/>
        <v>7816</v>
      </c>
      <c r="C152" s="269">
        <f t="shared" si="37"/>
        <v>6131</v>
      </c>
      <c r="D152" s="269">
        <f t="shared" si="37"/>
        <v>7704</v>
      </c>
      <c r="E152" s="269">
        <f t="shared" si="37"/>
        <v>8708</v>
      </c>
      <c r="F152" s="269">
        <f t="shared" si="37"/>
        <v>7391</v>
      </c>
      <c r="G152" s="269">
        <f t="shared" si="37"/>
        <v>6594</v>
      </c>
      <c r="H152" s="269">
        <f t="shared" si="37"/>
        <v>5080</v>
      </c>
      <c r="I152" s="269">
        <f t="shared" si="37"/>
        <v>4737</v>
      </c>
      <c r="J152" s="269">
        <f t="shared" si="37"/>
        <v>6811</v>
      </c>
      <c r="K152" s="269">
        <f t="shared" si="37"/>
        <v>11421</v>
      </c>
      <c r="L152" s="269">
        <f t="shared" si="37"/>
        <v>17656</v>
      </c>
      <c r="M152" s="269">
        <f t="shared" si="37"/>
        <v>20994</v>
      </c>
      <c r="N152" s="269">
        <f t="shared" si="37"/>
        <v>19302</v>
      </c>
      <c r="O152" s="269">
        <f t="shared" si="37"/>
        <v>21000</v>
      </c>
      <c r="P152" s="269">
        <f t="shared" si="37"/>
        <v>23130</v>
      </c>
      <c r="Q152" s="269">
        <f t="shared" si="37"/>
        <v>27551</v>
      </c>
      <c r="R152" s="269">
        <f t="shared" si="37"/>
        <v>37353</v>
      </c>
      <c r="S152" s="269">
        <f t="shared" si="37"/>
        <v>36958</v>
      </c>
      <c r="T152" s="269">
        <f t="shared" si="37"/>
        <v>37016</v>
      </c>
      <c r="U152" s="269">
        <f t="shared" si="37"/>
        <v>33833</v>
      </c>
    </row>
    <row r="153" spans="1:21" x14ac:dyDescent="0.4">
      <c r="A153" s="122" t="s">
        <v>7</v>
      </c>
      <c r="B153" s="269">
        <f t="shared" si="38"/>
        <v>1258</v>
      </c>
      <c r="C153" s="269">
        <f t="shared" si="37"/>
        <v>1620</v>
      </c>
      <c r="D153" s="269">
        <f t="shared" si="37"/>
        <v>2159</v>
      </c>
      <c r="E153" s="269">
        <f t="shared" si="37"/>
        <v>2119</v>
      </c>
      <c r="F153" s="269">
        <f t="shared" si="37"/>
        <v>1595</v>
      </c>
      <c r="G153" s="269">
        <f t="shared" si="37"/>
        <v>1449</v>
      </c>
      <c r="H153" s="269">
        <f t="shared" si="37"/>
        <v>1909</v>
      </c>
      <c r="I153" s="269">
        <f t="shared" si="37"/>
        <v>1766</v>
      </c>
      <c r="J153" s="269">
        <f t="shared" si="37"/>
        <v>1065</v>
      </c>
      <c r="K153" s="269">
        <f t="shared" si="37"/>
        <v>483</v>
      </c>
      <c r="L153" s="269">
        <f t="shared" si="37"/>
        <v>223</v>
      </c>
      <c r="M153" s="269">
        <f t="shared" si="37"/>
        <v>202</v>
      </c>
      <c r="N153" s="269">
        <f t="shared" si="37"/>
        <v>197</v>
      </c>
      <c r="O153" s="269">
        <f t="shared" si="37"/>
        <v>172</v>
      </c>
      <c r="P153" s="269">
        <f t="shared" si="37"/>
        <v>197</v>
      </c>
      <c r="Q153" s="269">
        <f t="shared" si="37"/>
        <v>1575</v>
      </c>
      <c r="R153" s="269">
        <f t="shared" si="37"/>
        <v>95</v>
      </c>
      <c r="S153" s="269">
        <f t="shared" si="37"/>
        <v>152</v>
      </c>
      <c r="T153" s="269">
        <f t="shared" si="37"/>
        <v>502</v>
      </c>
      <c r="U153" s="269">
        <f t="shared" si="37"/>
        <v>675</v>
      </c>
    </row>
    <row r="154" spans="1:21" x14ac:dyDescent="0.4">
      <c r="A154" s="122" t="s">
        <v>1</v>
      </c>
      <c r="B154" s="269">
        <f t="shared" si="38"/>
        <v>2582</v>
      </c>
      <c r="C154" s="269">
        <f t="shared" si="37"/>
        <v>2322</v>
      </c>
      <c r="D154" s="269">
        <f t="shared" si="37"/>
        <v>2375</v>
      </c>
      <c r="E154" s="269">
        <f t="shared" si="37"/>
        <v>2437</v>
      </c>
      <c r="F154" s="269">
        <f t="shared" si="37"/>
        <v>2252</v>
      </c>
      <c r="G154" s="269">
        <f t="shared" si="37"/>
        <v>2014</v>
      </c>
      <c r="H154" s="269">
        <f t="shared" si="37"/>
        <v>1799</v>
      </c>
      <c r="I154" s="269">
        <f t="shared" si="37"/>
        <v>1659</v>
      </c>
      <c r="J154" s="269">
        <f t="shared" si="37"/>
        <v>1908</v>
      </c>
      <c r="K154" s="269">
        <f t="shared" si="37"/>
        <v>2050</v>
      </c>
      <c r="L154" s="269">
        <f t="shared" si="37"/>
        <v>1654</v>
      </c>
      <c r="M154" s="269">
        <f t="shared" si="37"/>
        <v>2066</v>
      </c>
      <c r="N154" s="269">
        <f t="shared" si="37"/>
        <v>2049</v>
      </c>
      <c r="O154" s="269">
        <f t="shared" si="37"/>
        <v>2781</v>
      </c>
      <c r="P154" s="269">
        <f t="shared" si="37"/>
        <v>4111</v>
      </c>
      <c r="Q154" s="269">
        <f t="shared" si="37"/>
        <v>5698</v>
      </c>
      <c r="R154" s="269">
        <f t="shared" si="37"/>
        <v>6915</v>
      </c>
      <c r="S154" s="269">
        <f t="shared" si="37"/>
        <v>6375</v>
      </c>
      <c r="T154" s="269">
        <f t="shared" si="37"/>
        <v>7402</v>
      </c>
      <c r="U154" s="269">
        <f t="shared" si="37"/>
        <v>8097</v>
      </c>
    </row>
    <row r="155" spans="1:21" x14ac:dyDescent="0.4">
      <c r="A155" s="122" t="s">
        <v>33</v>
      </c>
      <c r="B155" s="269">
        <f t="shared" si="38"/>
        <v>636</v>
      </c>
      <c r="C155" s="269">
        <f t="shared" si="37"/>
        <v>448</v>
      </c>
      <c r="D155" s="269">
        <f t="shared" si="37"/>
        <v>479</v>
      </c>
      <c r="E155" s="269">
        <f t="shared" si="37"/>
        <v>431</v>
      </c>
      <c r="F155" s="269">
        <f t="shared" si="37"/>
        <v>394</v>
      </c>
      <c r="G155" s="269">
        <f t="shared" si="37"/>
        <v>291</v>
      </c>
      <c r="H155" s="269">
        <f t="shared" si="37"/>
        <v>769</v>
      </c>
      <c r="I155" s="269">
        <f t="shared" si="37"/>
        <v>1051</v>
      </c>
      <c r="J155" s="269">
        <f t="shared" si="37"/>
        <v>599</v>
      </c>
      <c r="K155" s="269">
        <f t="shared" si="37"/>
        <v>390</v>
      </c>
      <c r="L155" s="269">
        <f t="shared" si="37"/>
        <v>458</v>
      </c>
      <c r="M155" s="269">
        <f t="shared" si="37"/>
        <v>376</v>
      </c>
      <c r="N155" s="269">
        <f t="shared" si="37"/>
        <v>843</v>
      </c>
      <c r="O155" s="269">
        <f t="shared" si="37"/>
        <v>1389</v>
      </c>
      <c r="P155" s="269">
        <f t="shared" si="37"/>
        <v>3789</v>
      </c>
      <c r="Q155" s="269">
        <f t="shared" si="37"/>
        <v>6033</v>
      </c>
      <c r="R155" s="269">
        <f t="shared" si="37"/>
        <v>9032</v>
      </c>
      <c r="S155" s="269">
        <f t="shared" si="37"/>
        <v>12210</v>
      </c>
      <c r="T155" s="269">
        <f t="shared" si="37"/>
        <v>11040</v>
      </c>
      <c r="U155" s="269">
        <f t="shared" si="37"/>
        <v>13722</v>
      </c>
    </row>
    <row r="156" spans="1:21" x14ac:dyDescent="0.4">
      <c r="A156" s="9" t="s">
        <v>251</v>
      </c>
      <c r="B156" s="269">
        <f t="shared" si="38"/>
        <v>1430</v>
      </c>
      <c r="C156" s="269">
        <f t="shared" si="37"/>
        <v>1273</v>
      </c>
      <c r="D156" s="269">
        <f t="shared" si="37"/>
        <v>1179</v>
      </c>
      <c r="E156" s="269">
        <f t="shared" si="37"/>
        <v>1123</v>
      </c>
      <c r="F156" s="269">
        <f t="shared" si="37"/>
        <v>1117</v>
      </c>
      <c r="G156" s="269">
        <f t="shared" si="37"/>
        <v>873</v>
      </c>
      <c r="H156" s="269">
        <f t="shared" si="37"/>
        <v>1219</v>
      </c>
      <c r="I156" s="269">
        <f t="shared" si="37"/>
        <v>891</v>
      </c>
      <c r="J156" s="269">
        <f t="shared" si="37"/>
        <v>734</v>
      </c>
      <c r="K156" s="269">
        <f t="shared" si="37"/>
        <v>498</v>
      </c>
      <c r="L156" s="269">
        <f t="shared" si="37"/>
        <v>362</v>
      </c>
      <c r="M156" s="269">
        <f t="shared" si="37"/>
        <v>318</v>
      </c>
      <c r="N156" s="269">
        <f t="shared" si="37"/>
        <v>261</v>
      </c>
      <c r="O156" s="269">
        <f t="shared" si="37"/>
        <v>266</v>
      </c>
      <c r="P156" s="269">
        <f t="shared" si="37"/>
        <v>57</v>
      </c>
      <c r="Q156" s="269">
        <f t="shared" si="37"/>
        <v>189</v>
      </c>
      <c r="R156" s="269">
        <f t="shared" si="37"/>
        <v>173</v>
      </c>
      <c r="S156" s="269">
        <f t="shared" si="37"/>
        <v>204</v>
      </c>
      <c r="T156" s="269">
        <f t="shared" si="37"/>
        <v>203</v>
      </c>
      <c r="U156" s="269">
        <f t="shared" si="37"/>
        <v>125</v>
      </c>
    </row>
    <row r="157" spans="1:21" x14ac:dyDescent="0.4">
      <c r="A157" s="74" t="s">
        <v>53</v>
      </c>
      <c r="B157" s="269">
        <f t="shared" si="38"/>
        <v>1159</v>
      </c>
      <c r="C157" s="269">
        <f t="shared" si="37"/>
        <v>777</v>
      </c>
      <c r="D157" s="269">
        <f t="shared" si="37"/>
        <v>715</v>
      </c>
      <c r="E157" s="269">
        <f t="shared" si="37"/>
        <v>1185</v>
      </c>
      <c r="F157" s="269">
        <f t="shared" si="37"/>
        <v>1123</v>
      </c>
      <c r="G157" s="269">
        <f t="shared" si="37"/>
        <v>878</v>
      </c>
      <c r="H157" s="269">
        <f t="shared" si="37"/>
        <v>795</v>
      </c>
      <c r="I157" s="269">
        <f t="shared" si="37"/>
        <v>812</v>
      </c>
      <c r="J157" s="269">
        <f t="shared" si="37"/>
        <v>783</v>
      </c>
      <c r="K157" s="269">
        <f t="shared" si="37"/>
        <v>513</v>
      </c>
      <c r="L157" s="269">
        <f t="shared" si="37"/>
        <v>984</v>
      </c>
      <c r="M157" s="269">
        <f t="shared" si="37"/>
        <v>988</v>
      </c>
      <c r="N157" s="269">
        <f t="shared" si="37"/>
        <v>950</v>
      </c>
      <c r="O157" s="269">
        <f t="shared" si="37"/>
        <v>1007</v>
      </c>
      <c r="P157" s="269">
        <f t="shared" si="37"/>
        <v>1111</v>
      </c>
      <c r="Q157" s="269">
        <f t="shared" si="37"/>
        <v>1197</v>
      </c>
      <c r="R157" s="269">
        <f t="shared" si="37"/>
        <v>734</v>
      </c>
      <c r="S157" s="269">
        <f t="shared" si="37"/>
        <v>363</v>
      </c>
      <c r="T157" s="269">
        <f t="shared" si="37"/>
        <v>432</v>
      </c>
      <c r="U157" s="269">
        <f t="shared" si="37"/>
        <v>462</v>
      </c>
    </row>
    <row r="158" spans="1:21" x14ac:dyDescent="0.4">
      <c r="A158" s="122" t="s">
        <v>35</v>
      </c>
      <c r="B158" s="269">
        <f t="shared" si="38"/>
        <v>6944</v>
      </c>
      <c r="C158" s="269">
        <f t="shared" si="37"/>
        <v>5662</v>
      </c>
      <c r="D158" s="269">
        <f t="shared" si="37"/>
        <v>5179</v>
      </c>
      <c r="E158" s="269">
        <f t="shared" si="37"/>
        <v>4077</v>
      </c>
      <c r="F158" s="269">
        <f t="shared" si="37"/>
        <v>3369</v>
      </c>
      <c r="G158" s="269">
        <f t="shared" si="37"/>
        <v>3056</v>
      </c>
      <c r="H158" s="269">
        <f t="shared" si="37"/>
        <v>3062</v>
      </c>
      <c r="I158" s="269">
        <f t="shared" si="37"/>
        <v>3057</v>
      </c>
      <c r="J158" s="269">
        <f t="shared" si="37"/>
        <v>3874</v>
      </c>
      <c r="K158" s="269">
        <f t="shared" si="37"/>
        <v>3422</v>
      </c>
      <c r="L158" s="269">
        <f t="shared" si="37"/>
        <v>3115</v>
      </c>
      <c r="M158" s="269">
        <f t="shared" si="37"/>
        <v>2718</v>
      </c>
      <c r="N158" s="269">
        <f t="shared" si="37"/>
        <v>2680</v>
      </c>
      <c r="O158" s="269">
        <f t="shared" si="37"/>
        <v>2581</v>
      </c>
      <c r="P158" s="269">
        <f t="shared" si="37"/>
        <v>1707</v>
      </c>
      <c r="Q158" s="269">
        <f t="shared" si="37"/>
        <v>2655</v>
      </c>
      <c r="R158" s="269">
        <f t="shared" si="37"/>
        <v>3348</v>
      </c>
      <c r="S158" s="269">
        <f t="shared" si="37"/>
        <v>4370</v>
      </c>
      <c r="T158" s="269">
        <f t="shared" si="37"/>
        <v>5784</v>
      </c>
      <c r="U158" s="269">
        <f t="shared" si="37"/>
        <v>7157</v>
      </c>
    </row>
    <row r="159" spans="1:21" x14ac:dyDescent="0.4">
      <c r="A159" s="74" t="s">
        <v>65</v>
      </c>
      <c r="B159" s="269">
        <f t="shared" si="38"/>
        <v>7925</v>
      </c>
      <c r="C159" s="269">
        <f t="shared" si="37"/>
        <v>9109</v>
      </c>
      <c r="D159" s="269">
        <f t="shared" si="37"/>
        <v>8840</v>
      </c>
      <c r="E159" s="269">
        <f t="shared" si="37"/>
        <v>8292</v>
      </c>
      <c r="F159" s="269">
        <f t="shared" si="37"/>
        <v>7208</v>
      </c>
      <c r="G159" s="269">
        <f t="shared" si="37"/>
        <v>7266</v>
      </c>
      <c r="H159" s="269">
        <f t="shared" si="37"/>
        <v>5920</v>
      </c>
      <c r="I159" s="269">
        <f t="shared" si="37"/>
        <v>5550</v>
      </c>
      <c r="J159" s="269">
        <f t="shared" si="37"/>
        <v>5178</v>
      </c>
      <c r="K159" s="269">
        <f t="shared" si="37"/>
        <v>5735</v>
      </c>
      <c r="L159" s="269">
        <f t="shared" si="37"/>
        <v>5895</v>
      </c>
      <c r="M159" s="269">
        <f t="shared" si="37"/>
        <v>7451</v>
      </c>
      <c r="N159" s="269">
        <f t="shared" si="37"/>
        <v>8002</v>
      </c>
      <c r="O159" s="269">
        <f t="shared" si="37"/>
        <v>9510</v>
      </c>
      <c r="P159" s="269">
        <f t="shared" si="37"/>
        <v>11067</v>
      </c>
      <c r="Q159" s="269">
        <f t="shared" si="37"/>
        <v>15224</v>
      </c>
      <c r="R159" s="269">
        <f t="shared" si="37"/>
        <v>18153</v>
      </c>
      <c r="S159" s="269">
        <f t="shared" si="37"/>
        <v>22155</v>
      </c>
      <c r="T159" s="269">
        <f t="shared" si="37"/>
        <v>21548</v>
      </c>
      <c r="U159" s="269">
        <f t="shared" si="37"/>
        <v>23578</v>
      </c>
    </row>
    <row r="160" spans="1:21" x14ac:dyDescent="0.4">
      <c r="A160" s="74" t="s">
        <v>252</v>
      </c>
      <c r="B160" s="269">
        <f t="shared" si="38"/>
        <v>0</v>
      </c>
      <c r="C160" s="269">
        <f t="shared" si="37"/>
        <v>0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0</v>
      </c>
      <c r="I160" s="269">
        <f t="shared" si="37"/>
        <v>0</v>
      </c>
      <c r="J160" s="269">
        <f t="shared" si="37"/>
        <v>0</v>
      </c>
      <c r="K160" s="269">
        <f t="shared" si="37"/>
        <v>0</v>
      </c>
      <c r="L160" s="269">
        <f t="shared" si="37"/>
        <v>0</v>
      </c>
      <c r="M160" s="269">
        <f t="shared" si="37"/>
        <v>0</v>
      </c>
      <c r="N160" s="269">
        <f t="shared" si="37"/>
        <v>0</v>
      </c>
      <c r="O160" s="269">
        <f t="shared" si="37"/>
        <v>0</v>
      </c>
      <c r="P160" s="269">
        <f t="shared" si="37"/>
        <v>0</v>
      </c>
      <c r="Q160" s="269">
        <f t="shared" si="37"/>
        <v>0</v>
      </c>
      <c r="R160" s="269">
        <f t="shared" si="37"/>
        <v>0</v>
      </c>
      <c r="S160" s="269">
        <f t="shared" si="37"/>
        <v>0</v>
      </c>
      <c r="T160" s="269">
        <f t="shared" si="37"/>
        <v>0</v>
      </c>
      <c r="U160" s="269">
        <f t="shared" si="37"/>
        <v>0</v>
      </c>
    </row>
    <row r="161" spans="1:21" x14ac:dyDescent="0.4">
      <c r="A161" s="9" t="s">
        <v>253</v>
      </c>
      <c r="B161" s="269">
        <f t="shared" si="38"/>
        <v>368</v>
      </c>
      <c r="C161" s="269">
        <f t="shared" si="37"/>
        <v>368</v>
      </c>
      <c r="D161" s="269">
        <f t="shared" si="37"/>
        <v>612</v>
      </c>
      <c r="E161" s="269">
        <f t="shared" si="37"/>
        <v>998</v>
      </c>
      <c r="F161" s="269">
        <f t="shared" si="37"/>
        <v>7770</v>
      </c>
      <c r="G161" s="269">
        <f t="shared" ref="C161:U162" si="39">VLOOKUP($A161,$A$24:$BI$40,G$43-1,FALSE)</f>
        <v>7798</v>
      </c>
      <c r="H161" s="269">
        <f t="shared" si="39"/>
        <v>2702</v>
      </c>
      <c r="I161" s="269">
        <f t="shared" si="39"/>
        <v>1417</v>
      </c>
      <c r="J161" s="269">
        <f t="shared" si="39"/>
        <v>2045</v>
      </c>
      <c r="K161" s="269">
        <f t="shared" si="39"/>
        <v>2007</v>
      </c>
      <c r="L161" s="269">
        <f t="shared" si="39"/>
        <v>1148</v>
      </c>
      <c r="M161" s="269">
        <f t="shared" si="39"/>
        <v>760</v>
      </c>
      <c r="N161" s="269">
        <f t="shared" si="39"/>
        <v>781</v>
      </c>
      <c r="O161" s="269">
        <f t="shared" si="39"/>
        <v>969</v>
      </c>
      <c r="P161" s="269">
        <f t="shared" si="39"/>
        <v>6218</v>
      </c>
      <c r="Q161" s="269">
        <f t="shared" si="39"/>
        <v>5240</v>
      </c>
      <c r="R161" s="269">
        <f t="shared" si="39"/>
        <v>3640</v>
      </c>
      <c r="S161" s="269">
        <f t="shared" si="39"/>
        <v>3880</v>
      </c>
      <c r="T161" s="269">
        <f t="shared" si="39"/>
        <v>4819</v>
      </c>
      <c r="U161" s="269">
        <f t="shared" si="39"/>
        <v>4369</v>
      </c>
    </row>
    <row r="162" spans="1:21" x14ac:dyDescent="0.4">
      <c r="A162" s="58" t="s">
        <v>400</v>
      </c>
      <c r="B162" s="269">
        <f t="shared" si="38"/>
        <v>85170</v>
      </c>
      <c r="C162" s="269">
        <f t="shared" si="39"/>
        <v>78113</v>
      </c>
      <c r="D162" s="269">
        <f t="shared" si="39"/>
        <v>83882</v>
      </c>
      <c r="E162" s="269">
        <f t="shared" si="39"/>
        <v>77208</v>
      </c>
      <c r="F162" s="269">
        <f t="shared" si="39"/>
        <v>72156</v>
      </c>
      <c r="G162" s="269">
        <f t="shared" si="39"/>
        <v>65168</v>
      </c>
      <c r="H162" s="269">
        <f t="shared" si="39"/>
        <v>64712</v>
      </c>
      <c r="I162" s="269">
        <f t="shared" si="39"/>
        <v>63417</v>
      </c>
      <c r="J162" s="269">
        <f t="shared" si="39"/>
        <v>70915</v>
      </c>
      <c r="K162" s="269">
        <f t="shared" si="39"/>
        <v>70417</v>
      </c>
      <c r="L162" s="269">
        <f t="shared" si="39"/>
        <v>74618</v>
      </c>
      <c r="M162" s="269">
        <f t="shared" si="39"/>
        <v>80310</v>
      </c>
      <c r="N162" s="269">
        <f t="shared" si="39"/>
        <v>85264</v>
      </c>
      <c r="O162" s="269">
        <f t="shared" si="39"/>
        <v>95668</v>
      </c>
      <c r="P162" s="269">
        <f t="shared" si="39"/>
        <v>113171</v>
      </c>
      <c r="Q162" s="269">
        <f t="shared" si="39"/>
        <v>144359</v>
      </c>
      <c r="R162" s="269">
        <f t="shared" si="39"/>
        <v>165980</v>
      </c>
      <c r="S162" s="269">
        <f t="shared" si="39"/>
        <v>181949</v>
      </c>
      <c r="T162" s="269">
        <f t="shared" si="39"/>
        <v>178690</v>
      </c>
      <c r="U162" s="269">
        <f t="shared" si="39"/>
        <v>188752</v>
      </c>
    </row>
  </sheetData>
  <phoneticPr fontId="2" type="noConversion"/>
  <dataValidations count="1">
    <dataValidation type="list" allowBlank="1" showInputMessage="1" showErrorMessage="1" sqref="A59">
      <formula1>$A$25:$A$40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showGridLines="0" topLeftCell="A105" zoomScale="85" zoomScaleNormal="85" workbookViewId="0"/>
  </sheetViews>
  <sheetFormatPr defaultColWidth="24.86328125" defaultRowHeight="11.65" x14ac:dyDescent="0.4"/>
  <cols>
    <col min="1" max="1" width="36.1328125" style="9" customWidth="1"/>
    <col min="2" max="2" width="14.46484375" style="2" customWidth="1"/>
    <col min="3" max="3" width="9.46484375" style="2" bestFit="1" customWidth="1"/>
    <col min="4" max="4" width="8.73046875" style="2" customWidth="1"/>
    <col min="5" max="5" width="11.796875" style="60" bestFit="1" customWidth="1"/>
    <col min="6" max="6" width="9.06640625" style="61" bestFit="1" customWidth="1"/>
    <col min="7" max="7" width="9.06640625" style="2" bestFit="1" customWidth="1"/>
    <col min="8" max="8" width="12.53125" style="2" bestFit="1" customWidth="1"/>
    <col min="9" max="9" width="9.06640625" style="2" bestFit="1" customWidth="1"/>
    <col min="10" max="10" width="11.265625" style="2" customWidth="1"/>
    <col min="11" max="11" width="11.796875" style="2" bestFit="1" customWidth="1"/>
    <col min="12" max="13" width="9.06640625" style="2" bestFit="1" customWidth="1"/>
    <col min="14" max="14" width="12.53125" style="2" bestFit="1" customWidth="1"/>
    <col min="15" max="16" width="9.06640625" style="2" bestFit="1" customWidth="1"/>
    <col min="17" max="17" width="11.6640625" style="2" bestFit="1" customWidth="1"/>
    <col min="18" max="18" width="7.3984375" style="2" bestFit="1" customWidth="1"/>
    <col min="19" max="19" width="12.59765625" style="2" customWidth="1"/>
    <col min="20" max="20" width="12.3984375" style="62" bestFit="1" customWidth="1"/>
    <col min="21" max="21" width="7.398437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7.59765625" style="2" customWidth="1"/>
    <col min="26" max="26" width="12.3984375" style="62" bestFit="1" customWidth="1"/>
    <col min="27" max="27" width="7.3984375" style="2" bestFit="1" customWidth="1"/>
    <col min="28" max="28" width="12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9" width="9.46484375" style="2" bestFit="1" customWidth="1"/>
    <col min="40" max="40" width="7.46484375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5" width="4.265625" style="2" bestFit="1" customWidth="1"/>
    <col min="56" max="16384" width="24.86328125" style="2"/>
  </cols>
  <sheetData>
    <row r="1" spans="1:17" x14ac:dyDescent="0.4">
      <c r="A1" s="9" t="s">
        <v>217</v>
      </c>
      <c r="B1" s="2" t="str">
        <f>[1]!to_tradecode(A1)</f>
        <v>601288</v>
      </c>
    </row>
    <row r="2" spans="1:17" x14ac:dyDescent="0.4">
      <c r="A2" s="125" t="s">
        <v>218</v>
      </c>
    </row>
    <row r="4" spans="1:17" hidden="1" x14ac:dyDescent="0.4">
      <c r="A4" s="2"/>
      <c r="B4" s="2">
        <v>4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25</v>
      </c>
      <c r="J4" s="2">
        <v>28</v>
      </c>
      <c r="K4" s="2">
        <v>31</v>
      </c>
      <c r="L4" s="2">
        <v>34</v>
      </c>
      <c r="M4" s="2">
        <v>37</v>
      </c>
      <c r="N4" s="2">
        <v>40</v>
      </c>
      <c r="O4" s="2">
        <v>43</v>
      </c>
      <c r="P4" s="2">
        <v>46</v>
      </c>
      <c r="Q4" s="2">
        <v>49</v>
      </c>
    </row>
    <row r="5" spans="1:17" x14ac:dyDescent="0.4">
      <c r="A5" s="127" t="s">
        <v>219</v>
      </c>
      <c r="B5" s="271">
        <v>40178</v>
      </c>
      <c r="C5" s="271">
        <v>40359</v>
      </c>
      <c r="D5" s="271">
        <v>40543</v>
      </c>
      <c r="E5" s="271">
        <v>40724</v>
      </c>
      <c r="F5" s="271">
        <v>40908</v>
      </c>
      <c r="G5" s="271">
        <v>41090</v>
      </c>
      <c r="H5" s="271">
        <v>41274</v>
      </c>
      <c r="I5" s="271">
        <v>41455</v>
      </c>
      <c r="J5" s="271">
        <v>41639</v>
      </c>
      <c r="K5" s="271">
        <v>41820</v>
      </c>
      <c r="L5" s="271">
        <v>42004</v>
      </c>
      <c r="M5" s="271">
        <v>42185</v>
      </c>
      <c r="N5" s="271">
        <v>42369</v>
      </c>
      <c r="O5" s="271">
        <v>42551</v>
      </c>
      <c r="P5" s="271">
        <v>42735</v>
      </c>
      <c r="Q5" s="271">
        <v>42916</v>
      </c>
    </row>
    <row r="6" spans="1:17" x14ac:dyDescent="0.4">
      <c r="A6" s="43" t="s">
        <v>224</v>
      </c>
      <c r="B6" s="130">
        <f>VLOOKUP($A6,$A$25:$AW$37,B$4,FALSE)</f>
        <v>3.8845013527244517E-2</v>
      </c>
      <c r="C6" s="131">
        <f t="shared" ref="B6:Q18" si="0">VLOOKUP($A6,$A$25:$AW$37,C$4,FALSE)</f>
        <v>3.0143072817746527E-2</v>
      </c>
      <c r="D6" s="131">
        <f t="shared" si="0"/>
        <v>2.8001074244229998E-2</v>
      </c>
      <c r="E6" s="131">
        <f t="shared" si="0"/>
        <v>2.2965078191635669E-2</v>
      </c>
      <c r="F6" s="131">
        <f t="shared" si="0"/>
        <v>2.2250294635760434E-2</v>
      </c>
      <c r="G6" s="131">
        <f t="shared" si="0"/>
        <v>2.2316507850753405E-2</v>
      </c>
      <c r="H6" s="131">
        <f t="shared" si="0"/>
        <v>2.3856331639009836E-2</v>
      </c>
      <c r="I6" s="131">
        <f t="shared" si="0"/>
        <v>2.6765179768734899E-2</v>
      </c>
      <c r="J6" s="131">
        <f t="shared" si="0"/>
        <v>2.8639590321863948E-2</v>
      </c>
      <c r="K6" s="131">
        <f t="shared" si="0"/>
        <v>3.1510014070072437E-2</v>
      </c>
      <c r="L6" s="131">
        <f t="shared" si="0"/>
        <v>3.6920688093509409E-2</v>
      </c>
      <c r="M6" s="131">
        <f t="shared" si="0"/>
        <v>4.3684696414107639E-2</v>
      </c>
      <c r="N6" s="131">
        <f t="shared" si="0"/>
        <v>5.4500723292656351E-2</v>
      </c>
      <c r="O6" s="131">
        <f t="shared" si="0"/>
        <v>5.9337134314944619E-2</v>
      </c>
      <c r="P6" s="131">
        <f t="shared" si="0"/>
        <v>6.2941822639273601E-2</v>
      </c>
      <c r="Q6" s="97">
        <f t="shared" si="0"/>
        <v>5.9927657405163356E-2</v>
      </c>
    </row>
    <row r="7" spans="1:17" x14ac:dyDescent="0.4">
      <c r="A7" s="43" t="s">
        <v>4</v>
      </c>
      <c r="B7" s="133">
        <f t="shared" si="0"/>
        <v>3.904134561629518E-2</v>
      </c>
      <c r="C7" s="18">
        <f t="shared" si="0"/>
        <v>3.6748585501150254E-2</v>
      </c>
      <c r="D7" s="18">
        <f t="shared" si="0"/>
        <v>3.3654991962759943E-2</v>
      </c>
      <c r="E7" s="18">
        <f t="shared" si="0"/>
        <v>2.7194384944017116E-2</v>
      </c>
      <c r="F7" s="18">
        <f t="shared" si="0"/>
        <v>2.3729610137402955E-2</v>
      </c>
      <c r="G7" s="18">
        <f t="shared" si="0"/>
        <v>1.9589222476253429E-2</v>
      </c>
      <c r="H7" s="18">
        <f t="shared" si="0"/>
        <v>1.6529444117973052E-2</v>
      </c>
      <c r="I7" s="18">
        <f t="shared" si="0"/>
        <v>1.3524262442426941E-2</v>
      </c>
      <c r="J7" s="18">
        <f t="shared" si="0"/>
        <v>9.3809946164476812E-3</v>
      </c>
      <c r="K7" s="18">
        <f t="shared" si="0"/>
        <v>6.1366773091025405E-3</v>
      </c>
      <c r="L7" s="18">
        <f t="shared" si="0"/>
        <v>4.3954796917111917E-3</v>
      </c>
      <c r="M7" s="18">
        <f t="shared" si="0"/>
        <v>3.5692367605308132E-3</v>
      </c>
      <c r="N7" s="18">
        <f t="shared" si="0"/>
        <v>4.6977895930044259E-3</v>
      </c>
      <c r="O7" s="18">
        <f t="shared" si="0"/>
        <v>4.6327019459876254E-3</v>
      </c>
      <c r="P7" s="18">
        <f t="shared" si="0"/>
        <v>4.917007515586172E-3</v>
      </c>
      <c r="Q7" s="44">
        <f t="shared" si="0"/>
        <v>4.7617309126563988E-3</v>
      </c>
    </row>
    <row r="8" spans="1:17" x14ac:dyDescent="0.4">
      <c r="A8" s="43" t="s">
        <v>8</v>
      </c>
      <c r="B8" s="133">
        <f t="shared" si="0"/>
        <v>3.4677345741282097E-2</v>
      </c>
      <c r="C8" s="18">
        <f t="shared" si="0"/>
        <v>1.8986503996226561E-2</v>
      </c>
      <c r="D8" s="18">
        <f t="shared" si="0"/>
        <v>1.7653713497355714E-2</v>
      </c>
      <c r="E8" s="18">
        <f t="shared" si="0"/>
        <v>1.3614060564323863E-2</v>
      </c>
      <c r="F8" s="18">
        <f t="shared" si="0"/>
        <v>1.2390370062002127E-2</v>
      </c>
      <c r="G8" s="18">
        <f t="shared" si="0"/>
        <v>1.1119052946940088E-2</v>
      </c>
      <c r="H8" s="18">
        <f t="shared" si="0"/>
        <v>1.0285274513128889E-2</v>
      </c>
      <c r="I8" s="18">
        <f t="shared" si="0"/>
        <v>6.1047306671883706E-3</v>
      </c>
      <c r="J8" s="18">
        <f t="shared" si="0"/>
        <v>6.6042566600580336E-3</v>
      </c>
      <c r="K8" s="18">
        <f t="shared" si="0"/>
        <v>4.0539394453396656E-3</v>
      </c>
      <c r="L8" s="18">
        <f t="shared" si="0"/>
        <v>9.6029407715394997E-3</v>
      </c>
      <c r="M8" s="18">
        <f t="shared" si="0"/>
        <v>1.1847710107153684E-2</v>
      </c>
      <c r="N8" s="18">
        <f t="shared" si="0"/>
        <v>1.7609914742937039E-2</v>
      </c>
      <c r="O8" s="18">
        <f t="shared" si="0"/>
        <v>1.7616665267744032E-2</v>
      </c>
      <c r="P8" s="18">
        <f t="shared" si="0"/>
        <v>2.4652702880003201E-2</v>
      </c>
      <c r="Q8" s="44">
        <f t="shared" si="0"/>
        <v>2.0249856128908499E-2</v>
      </c>
    </row>
    <row r="9" spans="1:17" x14ac:dyDescent="0.4">
      <c r="A9" s="43" t="s">
        <v>0</v>
      </c>
      <c r="B9" s="133">
        <f t="shared" si="0"/>
        <v>3.0452688455455984E-2</v>
      </c>
      <c r="C9" s="18">
        <f t="shared" si="0"/>
        <v>2.9601832050393038E-2</v>
      </c>
      <c r="D9" s="18">
        <f t="shared" si="0"/>
        <v>1.364352205572794E-2</v>
      </c>
      <c r="E9" s="18">
        <f t="shared" si="0"/>
        <v>1.2274574296615661E-2</v>
      </c>
      <c r="F9" s="18">
        <f t="shared" si="0"/>
        <v>1.6314973811034021E-2</v>
      </c>
      <c r="G9" s="18">
        <f t="shared" si="0"/>
        <v>1.4124246969232427E-2</v>
      </c>
      <c r="H9" s="18">
        <f t="shared" si="0"/>
        <v>1.1992217279888884E-2</v>
      </c>
      <c r="I9" s="18">
        <f t="shared" si="0"/>
        <v>9.4184263972029274E-3</v>
      </c>
      <c r="J9" s="18">
        <f t="shared" si="0"/>
        <v>5.922260830503772E-3</v>
      </c>
      <c r="K9" s="18">
        <f t="shared" si="0"/>
        <v>4.7758864469570972E-3</v>
      </c>
      <c r="L9" s="18">
        <f t="shared" si="0"/>
        <v>3.6136393075135676E-3</v>
      </c>
      <c r="M9" s="18">
        <f t="shared" si="0"/>
        <v>5.1918754613387739E-3</v>
      </c>
      <c r="N9" s="18">
        <f t="shared" si="0"/>
        <v>5.8307732769281558E-3</v>
      </c>
      <c r="O9" s="18">
        <f t="shared" si="0"/>
        <v>5.2221387031688889E-3</v>
      </c>
      <c r="P9" s="18">
        <f t="shared" si="0"/>
        <v>3.9239132269940601E-3</v>
      </c>
      <c r="Q9" s="44">
        <f t="shared" si="0"/>
        <v>3.3456455197614548E-3</v>
      </c>
    </row>
    <row r="10" spans="1:17" x14ac:dyDescent="0.4">
      <c r="A10" s="43" t="s">
        <v>2</v>
      </c>
      <c r="B10" s="133">
        <f t="shared" si="0"/>
        <v>4.5757780844312798E-2</v>
      </c>
      <c r="C10" s="18">
        <f t="shared" si="0"/>
        <v>3.4975936848901018E-2</v>
      </c>
      <c r="D10" s="18">
        <f t="shared" si="0"/>
        <v>2.9691077276880588E-2</v>
      </c>
      <c r="E10" s="18">
        <f t="shared" si="0"/>
        <v>2.5594134382652269E-2</v>
      </c>
      <c r="F10" s="18">
        <f t="shared" si="0"/>
        <v>2.3435129032092137E-2</v>
      </c>
      <c r="G10" s="18">
        <f t="shared" si="0"/>
        <v>2.369717617923579E-2</v>
      </c>
      <c r="H10" s="18">
        <f t="shared" si="0"/>
        <v>2.4501815957807781E-2</v>
      </c>
      <c r="I10" s="18">
        <f t="shared" si="0"/>
        <v>2.2680810932713204E-2</v>
      </c>
      <c r="J10" s="18">
        <f t="shared" si="0"/>
        <v>2.3569275089162921E-2</v>
      </c>
      <c r="K10" s="18">
        <f t="shared" si="0"/>
        <v>3.1838148122790642E-2</v>
      </c>
      <c r="L10" s="18">
        <f t="shared" si="0"/>
        <v>5.9258310478888521E-2</v>
      </c>
      <c r="M10" s="18">
        <f t="shared" si="0"/>
        <v>7.8161314670472978E-2</v>
      </c>
      <c r="N10" s="18">
        <f t="shared" si="0"/>
        <v>0.12307521483437826</v>
      </c>
      <c r="O10" s="18">
        <f t="shared" si="0"/>
        <v>0.13880046365578749</v>
      </c>
      <c r="P10" s="18">
        <f t="shared" si="0"/>
        <v>0.15622061894440981</v>
      </c>
      <c r="Q10" s="44">
        <f t="shared" si="0"/>
        <v>0.14765839951844695</v>
      </c>
    </row>
    <row r="11" spans="1:17" x14ac:dyDescent="0.4">
      <c r="A11" s="43" t="s">
        <v>7</v>
      </c>
      <c r="B11" s="133">
        <f t="shared" si="0"/>
        <v>2.3911434364239051E-2</v>
      </c>
      <c r="C11" s="18">
        <f t="shared" si="0"/>
        <v>1.8338947296791534E-2</v>
      </c>
      <c r="D11" s="18">
        <f t="shared" si="0"/>
        <v>2.3766406962869375E-2</v>
      </c>
      <c r="E11" s="18">
        <f t="shared" si="0"/>
        <v>1.9347742340990653E-2</v>
      </c>
      <c r="F11" s="18">
        <f t="shared" si="0"/>
        <v>1.4791501889445469E-2</v>
      </c>
      <c r="G11" s="18">
        <f t="shared" si="0"/>
        <v>1.0495127262342484E-2</v>
      </c>
      <c r="H11" s="18">
        <f t="shared" si="0"/>
        <v>7.5563230552699616E-3</v>
      </c>
      <c r="I11" s="18">
        <f t="shared" si="0"/>
        <v>5.5945691743137151E-3</v>
      </c>
      <c r="J11" s="18">
        <f t="shared" si="0"/>
        <v>4.0813536815177166E-3</v>
      </c>
      <c r="K11" s="18">
        <f t="shared" si="0"/>
        <v>3.2993490473501173E-3</v>
      </c>
      <c r="L11" s="18">
        <f t="shared" si="0"/>
        <v>2.8176192559754205E-3</v>
      </c>
      <c r="M11" s="18">
        <f t="shared" si="0"/>
        <v>3.9399245689655171E-3</v>
      </c>
      <c r="N11" s="18">
        <f t="shared" si="0"/>
        <v>4.6092839270123545E-3</v>
      </c>
      <c r="O11" s="18">
        <f t="shared" si="0"/>
        <v>2.7988898679244395E-3</v>
      </c>
      <c r="P11" s="18">
        <f t="shared" si="0"/>
        <v>3.419452887537994E-3</v>
      </c>
      <c r="Q11" s="44">
        <f t="shared" si="0"/>
        <v>2.650093808630394E-3</v>
      </c>
    </row>
    <row r="12" spans="1:17" x14ac:dyDescent="0.4">
      <c r="A12" s="43" t="s">
        <v>1</v>
      </c>
      <c r="B12" s="133">
        <f t="shared" si="0"/>
        <v>2.769307923771314E-2</v>
      </c>
      <c r="C12" s="18">
        <f t="shared" si="0"/>
        <v>2.4619984681553055E-2</v>
      </c>
      <c r="D12" s="18">
        <f t="shared" si="0"/>
        <v>2.7406098159261823E-2</v>
      </c>
      <c r="E12" s="18">
        <f t="shared" si="0"/>
        <v>2.26912233867444E-2</v>
      </c>
      <c r="F12" s="18">
        <f t="shared" si="0"/>
        <v>8.658008658008658E-3</v>
      </c>
      <c r="G12" s="18">
        <f t="shared" si="0"/>
        <v>5.8449928764149322E-3</v>
      </c>
      <c r="H12" s="18">
        <f t="shared" si="0"/>
        <v>3.6475662353666052E-3</v>
      </c>
      <c r="I12" s="18">
        <f t="shared" si="0"/>
        <v>4.7554682952336792E-3</v>
      </c>
      <c r="J12" s="18">
        <f t="shared" si="0"/>
        <v>5.2778500390210717E-3</v>
      </c>
      <c r="K12" s="18">
        <f t="shared" si="0"/>
        <v>5.5874599671970867E-3</v>
      </c>
      <c r="L12" s="18">
        <f t="shared" si="0"/>
        <v>8.2040967554120568E-3</v>
      </c>
      <c r="M12" s="18">
        <f t="shared" si="0"/>
        <v>1.4382726327679549E-2</v>
      </c>
      <c r="N12" s="18">
        <f t="shared" si="0"/>
        <v>2.5871691230603355E-2</v>
      </c>
      <c r="O12" s="18">
        <f t="shared" si="0"/>
        <v>2.2898869072510788E-2</v>
      </c>
      <c r="P12" s="18">
        <f t="shared" si="0"/>
        <v>3.3055485206514197E-2</v>
      </c>
      <c r="Q12" s="44">
        <f t="shared" si="0"/>
        <v>2.9019985331866519E-2</v>
      </c>
    </row>
    <row r="13" spans="1:17" x14ac:dyDescent="0.4">
      <c r="A13" s="43" t="s">
        <v>33</v>
      </c>
      <c r="B13" s="133">
        <f t="shared" si="0"/>
        <v>1.2631240625669594E-2</v>
      </c>
      <c r="C13" s="18">
        <f t="shared" si="0"/>
        <v>6.7298154163343898E-3</v>
      </c>
      <c r="D13" s="18">
        <f t="shared" si="0"/>
        <v>4.2667495832577583E-3</v>
      </c>
      <c r="E13" s="18">
        <f t="shared" si="0"/>
        <v>3.8768464542418926E-3</v>
      </c>
      <c r="F13" s="18">
        <f t="shared" si="0"/>
        <v>4.154294678866962E-3</v>
      </c>
      <c r="G13" s="18">
        <f t="shared" si="0"/>
        <v>2.4839789031928768E-3</v>
      </c>
      <c r="H13" s="18">
        <f t="shared" si="0"/>
        <v>1.8296854532051316E-3</v>
      </c>
      <c r="I13" s="18">
        <f t="shared" si="0"/>
        <v>1.3327169722244078E-3</v>
      </c>
      <c r="J13" s="18">
        <f t="shared" si="0"/>
        <v>1.2501229053418174E-3</v>
      </c>
      <c r="K13" s="18">
        <f t="shared" si="0"/>
        <v>1.950059245073477E-3</v>
      </c>
      <c r="L13" s="18">
        <f t="shared" si="0"/>
        <v>8.0204156033539913E-3</v>
      </c>
      <c r="M13" s="18">
        <f t="shared" si="0"/>
        <v>1.5557027585058126E-2</v>
      </c>
      <c r="N13" s="18">
        <f t="shared" si="0"/>
        <v>3.1443798061919354E-2</v>
      </c>
      <c r="O13" s="18">
        <f t="shared" si="0"/>
        <v>4.232236179749934E-2</v>
      </c>
      <c r="P13" s="18">
        <f t="shared" si="0"/>
        <v>5.7692809150883539E-2</v>
      </c>
      <c r="Q13" s="44">
        <f t="shared" si="0"/>
        <v>5.789837096897936E-2</v>
      </c>
    </row>
    <row r="14" spans="1:17" x14ac:dyDescent="0.4">
      <c r="A14" s="9" t="s">
        <v>48</v>
      </c>
      <c r="B14" s="133">
        <f t="shared" si="0"/>
        <v>2.1774722807502332E-2</v>
      </c>
      <c r="C14" s="18">
        <f t="shared" si="0"/>
        <v>1.249653852931551E-2</v>
      </c>
      <c r="D14" s="18">
        <f t="shared" si="0"/>
        <v>1.330127749167781E-2</v>
      </c>
      <c r="E14" s="18">
        <f t="shared" si="0"/>
        <v>8.4407366907889077E-3</v>
      </c>
      <c r="F14" s="18">
        <f t="shared" si="0"/>
        <v>1.0385710747894997E-2</v>
      </c>
      <c r="G14" s="18">
        <f t="shared" si="0"/>
        <v>7.9761703088824885E-3</v>
      </c>
      <c r="H14" s="18">
        <f t="shared" si="0"/>
        <v>5.0862175908696194E-3</v>
      </c>
      <c r="I14" s="18">
        <f t="shared" si="0"/>
        <v>3.6003342940580186E-3</v>
      </c>
      <c r="J14" s="18">
        <f t="shared" si="0"/>
        <v>4.1721991448514456E-3</v>
      </c>
      <c r="K14" s="18">
        <f t="shared" si="0"/>
        <v>2.6702839202839201E-3</v>
      </c>
      <c r="L14" s="18">
        <f t="shared" si="0"/>
        <v>1.5287849450118329E-3</v>
      </c>
      <c r="M14" s="18">
        <f t="shared" si="0"/>
        <v>2.417639588083179E-3</v>
      </c>
      <c r="N14" s="18">
        <f t="shared" si="0"/>
        <v>4.6807722171243026E-3</v>
      </c>
      <c r="O14" s="18">
        <f t="shared" si="0"/>
        <v>4.3587127886487989E-3</v>
      </c>
      <c r="P14" s="18">
        <f t="shared" si="0"/>
        <v>6.847715708475202E-3</v>
      </c>
      <c r="Q14" s="44">
        <f t="shared" si="0"/>
        <v>5.7600736291063765E-3</v>
      </c>
    </row>
    <row r="15" spans="1:17" x14ac:dyDescent="0.4">
      <c r="A15" s="9" t="s">
        <v>225</v>
      </c>
      <c r="B15" s="133">
        <f t="shared" si="0"/>
        <v>0</v>
      </c>
      <c r="C15" s="18">
        <f t="shared" si="0"/>
        <v>0</v>
      </c>
      <c r="D15" s="18">
        <f t="shared" si="0"/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3.7043002093734901E-3</v>
      </c>
      <c r="M15" s="18">
        <f t="shared" si="0"/>
        <v>2.9445338037669276E-3</v>
      </c>
      <c r="N15" s="18">
        <f t="shared" si="0"/>
        <v>2.3951271024318576E-3</v>
      </c>
      <c r="O15" s="18">
        <f t="shared" si="0"/>
        <v>2.3007448865536963E-3</v>
      </c>
      <c r="P15" s="18">
        <f t="shared" si="0"/>
        <v>9.8696316452731711E-4</v>
      </c>
      <c r="Q15" s="44">
        <f t="shared" si="0"/>
        <v>1.2211716269495132E-3</v>
      </c>
    </row>
    <row r="16" spans="1:17" x14ac:dyDescent="0.4">
      <c r="A16" s="9" t="s">
        <v>53</v>
      </c>
      <c r="B16" s="133">
        <f t="shared" si="0"/>
        <v>1.9539699989361326E-2</v>
      </c>
      <c r="C16" s="18">
        <f t="shared" si="0"/>
        <v>1.410743353228432E-2</v>
      </c>
      <c r="D16" s="18">
        <f t="shared" si="0"/>
        <v>1.3146689376197573E-2</v>
      </c>
      <c r="E16" s="18">
        <f t="shared" si="0"/>
        <v>1.445715488806232E-2</v>
      </c>
      <c r="F16" s="18">
        <f t="shared" si="0"/>
        <v>1.1953551912568305E-2</v>
      </c>
      <c r="G16" s="18">
        <f t="shared" si="0"/>
        <v>1.3300924988184458E-2</v>
      </c>
      <c r="H16" s="18">
        <f t="shared" si="0"/>
        <v>1.1876141936724685E-2</v>
      </c>
      <c r="I16" s="18">
        <f t="shared" si="0"/>
        <v>1.3280786049775953E-2</v>
      </c>
      <c r="J16" s="18">
        <f t="shared" si="0"/>
        <v>7.8916324289142904E-3</v>
      </c>
      <c r="K16" s="18">
        <f t="shared" si="0"/>
        <v>1.0278928197195749E-2</v>
      </c>
      <c r="L16" s="18">
        <f t="shared" si="0"/>
        <v>8.6386654751266015E-3</v>
      </c>
      <c r="M16" s="18">
        <f t="shared" si="0"/>
        <v>1.3998133582189041E-2</v>
      </c>
      <c r="N16" s="18">
        <f t="shared" si="0"/>
        <v>6.7213784396004308E-3</v>
      </c>
      <c r="O16" s="18">
        <f t="shared" si="0"/>
        <v>8.8991888760139044E-3</v>
      </c>
      <c r="P16" s="18">
        <f t="shared" si="0"/>
        <v>5.8813644765585617E-3</v>
      </c>
      <c r="Q16" s="44">
        <f t="shared" si="0"/>
        <v>4.0235978577060055E-3</v>
      </c>
    </row>
    <row r="17" spans="1:49" x14ac:dyDescent="0.4">
      <c r="A17" s="43" t="s">
        <v>35</v>
      </c>
      <c r="B17" s="136">
        <f t="shared" si="0"/>
        <v>6.5221035866592628E-2</v>
      </c>
      <c r="C17" s="50">
        <f t="shared" si="0"/>
        <v>5.3520702823710894E-2</v>
      </c>
      <c r="D17" s="50">
        <f t="shared" si="0"/>
        <v>4.5811147865772762E-2</v>
      </c>
      <c r="E17" s="50">
        <f t="shared" si="0"/>
        <v>4.2416644140155293E-2</v>
      </c>
      <c r="F17" s="50">
        <f t="shared" si="0"/>
        <v>3.713089517584553E-2</v>
      </c>
      <c r="G17" s="50">
        <f t="shared" si="0"/>
        <v>2.6011572092876498E-2</v>
      </c>
      <c r="H17" s="50">
        <f t="shared" si="0"/>
        <v>2.3026221463010983E-2</v>
      </c>
      <c r="I17" s="50">
        <f t="shared" si="0"/>
        <v>2.3533806499813223E-2</v>
      </c>
      <c r="J17" s="50">
        <f t="shared" si="0"/>
        <v>1.8656045871137877E-2</v>
      </c>
      <c r="K17" s="50">
        <f t="shared" si="0"/>
        <v>1.7063966062549358E-2</v>
      </c>
      <c r="L17" s="50">
        <f t="shared" si="0"/>
        <v>1.9605352111397963E-2</v>
      </c>
      <c r="M17" s="50">
        <f t="shared" si="0"/>
        <v>2.1197001901778721E-2</v>
      </c>
      <c r="N17" s="50">
        <f t="shared" si="0"/>
        <v>3.0932148834813957E-2</v>
      </c>
      <c r="O17" s="50">
        <f t="shared" si="0"/>
        <v>2.8053555639762535E-2</v>
      </c>
      <c r="P17" s="50">
        <f t="shared" si="0"/>
        <v>2.7710887667506113E-2</v>
      </c>
      <c r="Q17" s="51">
        <f t="shared" si="0"/>
        <v>2.5778070329955591E-2</v>
      </c>
    </row>
    <row r="18" spans="1:49" x14ac:dyDescent="0.4">
      <c r="A18" s="58" t="s">
        <v>400</v>
      </c>
      <c r="B18" s="138">
        <f t="shared" si="0"/>
        <v>3.6600000000000001E-2</v>
      </c>
      <c r="C18" s="32">
        <f t="shared" si="0"/>
        <v>2.81E-2</v>
      </c>
      <c r="D18" s="32">
        <f t="shared" si="0"/>
        <v>2.4799999999999999E-2</v>
      </c>
      <c r="E18" s="32">
        <f t="shared" si="0"/>
        <v>5.0000000000000001E-3</v>
      </c>
      <c r="F18" s="32">
        <f t="shared" si="0"/>
        <v>1.1111111111111112E-4</v>
      </c>
      <c r="G18" s="32">
        <f t="shared" si="0"/>
        <v>1.7100000000000001E-2</v>
      </c>
      <c r="H18" s="32">
        <f t="shared" si="0"/>
        <v>1.6400000000000001E-2</v>
      </c>
      <c r="I18" s="32">
        <f t="shared" si="0"/>
        <v>1.5699999999999999E-2</v>
      </c>
      <c r="J18" s="32">
        <f t="shared" si="0"/>
        <v>1.5100000000000001E-2</v>
      </c>
      <c r="K18" s="32">
        <f t="shared" si="0"/>
        <v>1.5800000000000002E-2</v>
      </c>
      <c r="L18" s="32">
        <f t="shared" si="0"/>
        <v>0.02</v>
      </c>
      <c r="M18" s="32">
        <f t="shared" si="0"/>
        <v>2.4299999999999999E-2</v>
      </c>
      <c r="N18" s="32">
        <f t="shared" si="0"/>
        <v>3.3000000000000002E-2</v>
      </c>
      <c r="O18" s="32">
        <f t="shared" si="0"/>
        <v>3.39E-2</v>
      </c>
      <c r="P18" s="32">
        <f t="shared" si="0"/>
        <v>3.5200000000000002E-2</v>
      </c>
      <c r="Q18" s="77">
        <f t="shared" si="0"/>
        <v>3.09E-2</v>
      </c>
    </row>
    <row r="21" spans="1:49" x14ac:dyDescent="0.4">
      <c r="A21" s="63" t="s">
        <v>226</v>
      </c>
    </row>
    <row r="22" spans="1:49" x14ac:dyDescent="0.4">
      <c r="A22" s="9" t="s">
        <v>227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</row>
    <row r="23" spans="1:49" s="10" customFormat="1" x14ac:dyDescent="0.4">
      <c r="A23" s="64" t="s">
        <v>50</v>
      </c>
      <c r="B23" s="22">
        <v>40178</v>
      </c>
      <c r="C23" s="22">
        <v>40178</v>
      </c>
      <c r="D23" s="22">
        <v>40178</v>
      </c>
      <c r="E23" s="65">
        <v>40359</v>
      </c>
      <c r="F23" s="65">
        <v>40359</v>
      </c>
      <c r="G23" s="65">
        <v>40359</v>
      </c>
      <c r="H23" s="22">
        <v>40543</v>
      </c>
      <c r="I23" s="22">
        <v>40543</v>
      </c>
      <c r="J23" s="22">
        <v>40543</v>
      </c>
      <c r="K23" s="65">
        <v>40724</v>
      </c>
      <c r="L23" s="65">
        <v>40724</v>
      </c>
      <c r="M23" s="65">
        <v>40724</v>
      </c>
      <c r="N23" s="22">
        <v>40908</v>
      </c>
      <c r="O23" s="22">
        <v>40908</v>
      </c>
      <c r="P23" s="22">
        <v>40908</v>
      </c>
      <c r="Q23" s="22">
        <v>41090</v>
      </c>
      <c r="R23" s="22">
        <v>41090</v>
      </c>
      <c r="S23" s="22">
        <v>41090</v>
      </c>
      <c r="T23" s="22">
        <v>41274</v>
      </c>
      <c r="U23" s="22">
        <v>41274</v>
      </c>
      <c r="V23" s="22">
        <v>41274</v>
      </c>
      <c r="W23" s="65">
        <v>41455</v>
      </c>
      <c r="X23" s="65">
        <v>41455</v>
      </c>
      <c r="Y23" s="65">
        <v>41455</v>
      </c>
      <c r="Z23" s="22">
        <v>41639</v>
      </c>
      <c r="AA23" s="22">
        <v>41639</v>
      </c>
      <c r="AB23" s="22">
        <v>41639</v>
      </c>
      <c r="AC23" s="22">
        <v>41820</v>
      </c>
      <c r="AD23" s="22">
        <v>41820</v>
      </c>
      <c r="AE23" s="22">
        <v>41820</v>
      </c>
      <c r="AF23" s="22">
        <v>42004</v>
      </c>
      <c r="AG23" s="22">
        <v>42004</v>
      </c>
      <c r="AH23" s="22">
        <v>42004</v>
      </c>
      <c r="AI23" s="22">
        <v>42185</v>
      </c>
      <c r="AJ23" s="22">
        <v>42185</v>
      </c>
      <c r="AK23" s="22">
        <v>42185</v>
      </c>
      <c r="AL23" s="22">
        <v>42369</v>
      </c>
      <c r="AM23" s="22">
        <v>42369</v>
      </c>
      <c r="AN23" s="22">
        <v>42369</v>
      </c>
      <c r="AO23" s="22">
        <v>42551</v>
      </c>
      <c r="AP23" s="22">
        <v>42551</v>
      </c>
      <c r="AQ23" s="22">
        <v>42551</v>
      </c>
      <c r="AR23" s="22">
        <v>42735</v>
      </c>
      <c r="AS23" s="22">
        <v>42735</v>
      </c>
      <c r="AT23" s="22">
        <v>42735</v>
      </c>
      <c r="AU23" s="22">
        <v>42916</v>
      </c>
      <c r="AV23" s="22">
        <v>42916</v>
      </c>
      <c r="AW23" s="22">
        <v>42916</v>
      </c>
    </row>
    <row r="24" spans="1:49" ht="13.5" x14ac:dyDescent="0.4">
      <c r="A24" s="66"/>
      <c r="B24" s="25" t="s">
        <v>228</v>
      </c>
      <c r="C24" s="26" t="s">
        <v>229</v>
      </c>
      <c r="D24" s="27" t="s">
        <v>230</v>
      </c>
      <c r="E24" s="67" t="s">
        <v>228</v>
      </c>
      <c r="F24" s="68" t="s">
        <v>229</v>
      </c>
      <c r="G24" s="27" t="s">
        <v>230</v>
      </c>
      <c r="H24" s="25" t="s">
        <v>228</v>
      </c>
      <c r="I24" s="26" t="s">
        <v>231</v>
      </c>
      <c r="J24" s="27" t="s">
        <v>230</v>
      </c>
      <c r="K24" s="67" t="s">
        <v>228</v>
      </c>
      <c r="L24" s="68" t="s">
        <v>229</v>
      </c>
      <c r="M24" s="27" t="s">
        <v>230</v>
      </c>
      <c r="N24" s="25" t="s">
        <v>228</v>
      </c>
      <c r="O24" s="26" t="s">
        <v>231</v>
      </c>
      <c r="P24" s="27" t="s">
        <v>230</v>
      </c>
      <c r="Q24" s="25" t="s">
        <v>232</v>
      </c>
      <c r="R24" s="26" t="s">
        <v>229</v>
      </c>
      <c r="S24" s="27" t="s">
        <v>230</v>
      </c>
      <c r="T24" s="25" t="s">
        <v>232</v>
      </c>
      <c r="U24" s="26" t="s">
        <v>231</v>
      </c>
      <c r="V24" s="27" t="s">
        <v>230</v>
      </c>
      <c r="W24" s="67" t="s">
        <v>228</v>
      </c>
      <c r="X24" s="68" t="s">
        <v>231</v>
      </c>
      <c r="Y24" s="27" t="s">
        <v>230</v>
      </c>
      <c r="Z24" s="25" t="s">
        <v>228</v>
      </c>
      <c r="AA24" s="26" t="s">
        <v>231</v>
      </c>
      <c r="AB24" s="27" t="s">
        <v>230</v>
      </c>
      <c r="AC24" s="25" t="s">
        <v>228</v>
      </c>
      <c r="AD24" s="26" t="s">
        <v>231</v>
      </c>
      <c r="AE24" s="27" t="s">
        <v>230</v>
      </c>
      <c r="AF24" s="25" t="s">
        <v>228</v>
      </c>
      <c r="AG24" s="26" t="s">
        <v>231</v>
      </c>
      <c r="AH24" s="27" t="s">
        <v>230</v>
      </c>
      <c r="AI24" s="25" t="s">
        <v>228</v>
      </c>
      <c r="AJ24" s="26" t="s">
        <v>231</v>
      </c>
      <c r="AK24" s="27" t="s">
        <v>230</v>
      </c>
      <c r="AL24" s="69" t="s">
        <v>232</v>
      </c>
      <c r="AM24" s="26" t="s">
        <v>229</v>
      </c>
      <c r="AN24" s="26" t="s">
        <v>230</v>
      </c>
      <c r="AO24" s="69" t="s">
        <v>232</v>
      </c>
      <c r="AP24" s="26" t="s">
        <v>231</v>
      </c>
      <c r="AQ24" s="27" t="s">
        <v>230</v>
      </c>
      <c r="AR24" s="69" t="s">
        <v>232</v>
      </c>
      <c r="AS24" s="26" t="s">
        <v>231</v>
      </c>
      <c r="AT24" s="26" t="s">
        <v>230</v>
      </c>
      <c r="AU24" s="25" t="s">
        <v>232</v>
      </c>
      <c r="AV24" s="26" t="s">
        <v>231</v>
      </c>
      <c r="AW24" s="27" t="s">
        <v>230</v>
      </c>
    </row>
    <row r="25" spans="1:49" x14ac:dyDescent="0.4">
      <c r="A25" s="43" t="s">
        <v>207</v>
      </c>
      <c r="B25" s="6">
        <v>886729</v>
      </c>
      <c r="C25" s="6">
        <v>34445</v>
      </c>
      <c r="D25" s="44">
        <f>C25/B25</f>
        <v>3.8845013527244517E-2</v>
      </c>
      <c r="E25" s="6">
        <v>1011443</v>
      </c>
      <c r="F25" s="6">
        <v>30488</v>
      </c>
      <c r="G25" s="44">
        <f>F25/E25</f>
        <v>3.0143072817746527E-2</v>
      </c>
      <c r="H25" s="6">
        <v>1046317</v>
      </c>
      <c r="I25" s="6">
        <v>29298</v>
      </c>
      <c r="J25" s="44">
        <f>I25/H25</f>
        <v>2.8001074244229998E-2</v>
      </c>
      <c r="K25" s="6">
        <v>1152489</v>
      </c>
      <c r="L25" s="6">
        <v>26467</v>
      </c>
      <c r="M25" s="44">
        <f>L25/K25</f>
        <v>2.2965078191635669E-2</v>
      </c>
      <c r="N25" s="14">
        <v>1204029</v>
      </c>
      <c r="O25" s="13">
        <v>26790</v>
      </c>
      <c r="P25" s="44">
        <f>O25/N25</f>
        <v>2.2250294635760434E-2</v>
      </c>
      <c r="Q25" s="14">
        <v>1288284</v>
      </c>
      <c r="R25" s="13">
        <v>28750</v>
      </c>
      <c r="S25" s="44">
        <f>R25/Q25</f>
        <v>2.2316507850753405E-2</v>
      </c>
      <c r="T25" s="6">
        <v>1349998</v>
      </c>
      <c r="U25" s="6">
        <v>32206</v>
      </c>
      <c r="V25" s="44">
        <f>U25/T25</f>
        <v>2.3856331639009836E-2</v>
      </c>
      <c r="W25" s="6">
        <v>1376602</v>
      </c>
      <c r="X25" s="6">
        <v>36845</v>
      </c>
      <c r="Y25" s="44">
        <f>X25/W25</f>
        <v>2.6765179768734899E-2</v>
      </c>
      <c r="Z25" s="14">
        <v>1372785</v>
      </c>
      <c r="AA25" s="13">
        <v>39316</v>
      </c>
      <c r="AB25" s="44">
        <f>AA25/Z25</f>
        <v>2.8639590321863948E-2</v>
      </c>
      <c r="AC25" s="14">
        <v>1439225</v>
      </c>
      <c r="AD25" s="13">
        <v>45350</v>
      </c>
      <c r="AE25" s="44">
        <f>AD25/AC25</f>
        <v>3.1510014070072437E-2</v>
      </c>
      <c r="AF25" s="14">
        <v>1391090</v>
      </c>
      <c r="AG25" s="13">
        <v>51360</v>
      </c>
      <c r="AH25" s="44">
        <f>AG25/AF25</f>
        <v>3.6920688093509409E-2</v>
      </c>
      <c r="AI25" s="14">
        <v>1430913</v>
      </c>
      <c r="AJ25" s="13">
        <v>62509</v>
      </c>
      <c r="AK25" s="44">
        <f>AJ25/AI25</f>
        <v>4.3684696414107639E-2</v>
      </c>
      <c r="AL25" s="72">
        <v>1367358</v>
      </c>
      <c r="AM25" s="13">
        <v>74522</v>
      </c>
      <c r="AN25" s="44">
        <f>AM25/AL25</f>
        <v>5.4500723292656351E-2</v>
      </c>
      <c r="AO25" s="72">
        <v>1348599</v>
      </c>
      <c r="AP25" s="13">
        <v>80022</v>
      </c>
      <c r="AQ25" s="44">
        <f>AP25/AO25</f>
        <v>5.9337134314944619E-2</v>
      </c>
      <c r="AR25" s="73">
        <v>1225322</v>
      </c>
      <c r="AS25" s="13">
        <v>77124</v>
      </c>
      <c r="AT25" s="44">
        <f>AS25/AR25</f>
        <v>6.2941822639273601E-2</v>
      </c>
      <c r="AU25" s="14">
        <v>1316237</v>
      </c>
      <c r="AV25" s="13">
        <v>78879</v>
      </c>
      <c r="AW25" s="44">
        <f>AV25/AU25</f>
        <v>5.9927657405163356E-2</v>
      </c>
    </row>
    <row r="26" spans="1:49" x14ac:dyDescent="0.4">
      <c r="A26" s="43" t="s">
        <v>4</v>
      </c>
      <c r="B26" s="6">
        <v>411410</v>
      </c>
      <c r="C26" s="6">
        <v>16062</v>
      </c>
      <c r="D26" s="44">
        <f t="shared" ref="D26:D33" si="1">C26/B26</f>
        <v>3.904134561629518E-2</v>
      </c>
      <c r="E26" s="70">
        <v>369919</v>
      </c>
      <c r="F26" s="71">
        <v>13594</v>
      </c>
      <c r="G26" s="44">
        <f t="shared" ref="G26:G33" si="2">F26/E26</f>
        <v>3.6748585501150254E-2</v>
      </c>
      <c r="H26" s="6">
        <v>394414</v>
      </c>
      <c r="I26" s="6">
        <v>13274</v>
      </c>
      <c r="J26" s="44">
        <f t="shared" ref="J26:J33" si="3">I26/H26</f>
        <v>3.3654991962759943E-2</v>
      </c>
      <c r="K26" s="70">
        <v>423433</v>
      </c>
      <c r="L26" s="71">
        <v>11515</v>
      </c>
      <c r="M26" s="44">
        <f t="shared" ref="M26:M33" si="4">L26/K26</f>
        <v>2.7194384944017116E-2</v>
      </c>
      <c r="N26" s="14">
        <v>451082</v>
      </c>
      <c r="O26" s="13">
        <v>10704</v>
      </c>
      <c r="P26" s="44">
        <f t="shared" ref="P26:P33" si="5">O26/N26</f>
        <v>2.3729610137402955E-2</v>
      </c>
      <c r="Q26" s="14">
        <v>478069</v>
      </c>
      <c r="R26" s="13">
        <v>9365</v>
      </c>
      <c r="S26" s="44">
        <f t="shared" ref="S26:S33" si="6">R26/Q26</f>
        <v>1.9589222476253429E-2</v>
      </c>
      <c r="T26" s="6">
        <v>478177</v>
      </c>
      <c r="U26" s="6">
        <v>7904</v>
      </c>
      <c r="V26" s="44">
        <f t="shared" ref="V26:V33" si="7">U26/T26</f>
        <v>1.6529444117973052E-2</v>
      </c>
      <c r="W26" s="70">
        <v>473963</v>
      </c>
      <c r="X26" s="71">
        <v>6410</v>
      </c>
      <c r="Y26" s="44">
        <f t="shared" ref="Y26:Y35" si="8">X26/W26</f>
        <v>1.3524262442426941E-2</v>
      </c>
      <c r="Z26" s="14">
        <v>484810</v>
      </c>
      <c r="AA26" s="13">
        <v>4548</v>
      </c>
      <c r="AB26" s="44">
        <f t="shared" ref="AB26:AB33" si="9">AA26/Z26</f>
        <v>9.3809946164476812E-3</v>
      </c>
      <c r="AC26" s="14">
        <v>506463</v>
      </c>
      <c r="AD26" s="13">
        <v>3108</v>
      </c>
      <c r="AE26" s="44">
        <f t="shared" ref="AE26:AE35" si="10">AD26/AC26</f>
        <v>6.1366773091025405E-3</v>
      </c>
      <c r="AF26" s="14">
        <v>528725</v>
      </c>
      <c r="AG26" s="13">
        <v>2324</v>
      </c>
      <c r="AH26" s="44">
        <f t="shared" ref="AH26:AH35" si="11">AG26/AF26</f>
        <v>4.3954796917111917E-3</v>
      </c>
      <c r="AI26" s="14">
        <v>575193</v>
      </c>
      <c r="AJ26" s="13">
        <v>2053</v>
      </c>
      <c r="AK26" s="44">
        <f t="shared" ref="AK26:AK35" si="12">AJ26/AI26</f>
        <v>3.5692367605308132E-3</v>
      </c>
      <c r="AL26" s="72">
        <v>592832</v>
      </c>
      <c r="AM26" s="13">
        <v>2785</v>
      </c>
      <c r="AN26" s="44">
        <f t="shared" ref="AN26:AN35" si="13">AM26/AL26</f>
        <v>4.6977895930044259E-3</v>
      </c>
      <c r="AO26" s="72">
        <v>632892</v>
      </c>
      <c r="AP26" s="13">
        <v>2932</v>
      </c>
      <c r="AQ26" s="44">
        <f t="shared" ref="AQ26:AQ35" si="14">AP26/AO26</f>
        <v>4.6327019459876254E-3</v>
      </c>
      <c r="AR26" s="72">
        <v>660361</v>
      </c>
      <c r="AS26" s="13">
        <v>3247</v>
      </c>
      <c r="AT26" s="44">
        <f t="shared" ref="AT26:AT36" si="15">AS26/AR26</f>
        <v>4.917007515586172E-3</v>
      </c>
      <c r="AU26" s="14">
        <v>766948</v>
      </c>
      <c r="AV26" s="13">
        <v>3652</v>
      </c>
      <c r="AW26" s="44">
        <f t="shared" ref="AW26:AW36" si="16">AV26/AU26</f>
        <v>4.7617309126563988E-3</v>
      </c>
    </row>
    <row r="27" spans="1:49" x14ac:dyDescent="0.4">
      <c r="A27" s="43" t="s">
        <v>8</v>
      </c>
      <c r="B27" s="6">
        <v>427253</v>
      </c>
      <c r="C27" s="6">
        <v>14816</v>
      </c>
      <c r="D27" s="44">
        <f t="shared" si="1"/>
        <v>3.4677345741282097E-2</v>
      </c>
      <c r="E27" s="70">
        <v>536381</v>
      </c>
      <c r="F27" s="71">
        <v>10184</v>
      </c>
      <c r="G27" s="44">
        <f t="shared" si="2"/>
        <v>1.8986503996226561E-2</v>
      </c>
      <c r="H27" s="6">
        <v>543625</v>
      </c>
      <c r="I27" s="6">
        <v>9597</v>
      </c>
      <c r="J27" s="44">
        <f t="shared" si="3"/>
        <v>1.7653713497355714E-2</v>
      </c>
      <c r="K27" s="70">
        <v>534374</v>
      </c>
      <c r="L27" s="71">
        <v>7275</v>
      </c>
      <c r="M27" s="44">
        <f t="shared" si="4"/>
        <v>1.3614060564323863E-2</v>
      </c>
      <c r="N27" s="14">
        <v>497241</v>
      </c>
      <c r="O27" s="13">
        <v>6161</v>
      </c>
      <c r="P27" s="44">
        <f t="shared" si="5"/>
        <v>1.2390370062002127E-2</v>
      </c>
      <c r="Q27" s="14">
        <v>460291</v>
      </c>
      <c r="R27" s="13">
        <v>5118</v>
      </c>
      <c r="S27" s="44">
        <f t="shared" si="6"/>
        <v>1.1119052946940088E-2</v>
      </c>
      <c r="T27" s="6">
        <v>459978</v>
      </c>
      <c r="U27" s="6">
        <v>4731</v>
      </c>
      <c r="V27" s="44">
        <f t="shared" si="7"/>
        <v>1.0285274513128889E-2</v>
      </c>
      <c r="W27" s="70">
        <v>500923</v>
      </c>
      <c r="X27" s="71">
        <v>3058</v>
      </c>
      <c r="Y27" s="44">
        <f t="shared" si="8"/>
        <v>6.1047306671883706E-3</v>
      </c>
      <c r="Z27" s="14">
        <v>533141</v>
      </c>
      <c r="AA27" s="13">
        <v>3521</v>
      </c>
      <c r="AB27" s="44">
        <f t="shared" si="9"/>
        <v>6.6042566600580336E-3</v>
      </c>
      <c r="AC27" s="14">
        <v>589550</v>
      </c>
      <c r="AD27" s="13">
        <v>2390</v>
      </c>
      <c r="AE27" s="44">
        <f t="shared" si="10"/>
        <v>4.0539394453396656E-3</v>
      </c>
      <c r="AF27" s="14">
        <v>581072</v>
      </c>
      <c r="AG27" s="13">
        <v>5580</v>
      </c>
      <c r="AH27" s="44">
        <f t="shared" si="11"/>
        <v>9.6029407715394997E-3</v>
      </c>
      <c r="AI27" s="14">
        <v>596993</v>
      </c>
      <c r="AJ27" s="13">
        <v>7073</v>
      </c>
      <c r="AK27" s="44">
        <f t="shared" si="12"/>
        <v>1.1847710107153684E-2</v>
      </c>
      <c r="AL27" s="72">
        <v>526408</v>
      </c>
      <c r="AM27" s="13">
        <v>9270</v>
      </c>
      <c r="AN27" s="44">
        <f t="shared" si="13"/>
        <v>1.7609914742937039E-2</v>
      </c>
      <c r="AO27" s="72">
        <v>512299</v>
      </c>
      <c r="AP27" s="13">
        <v>9025</v>
      </c>
      <c r="AQ27" s="44">
        <f t="shared" si="14"/>
        <v>1.7616665267744032E-2</v>
      </c>
      <c r="AR27" s="72">
        <v>449687</v>
      </c>
      <c r="AS27" s="13">
        <v>11086</v>
      </c>
      <c r="AT27" s="44">
        <f t="shared" si="15"/>
        <v>2.4652702880003201E-2</v>
      </c>
      <c r="AU27" s="14">
        <v>500448</v>
      </c>
      <c r="AV27" s="13">
        <v>10134</v>
      </c>
      <c r="AW27" s="44">
        <f t="shared" si="16"/>
        <v>2.0249856128908499E-2</v>
      </c>
    </row>
    <row r="28" spans="1:49" x14ac:dyDescent="0.4">
      <c r="A28" s="43" t="s">
        <v>0</v>
      </c>
      <c r="B28" s="6">
        <v>303520</v>
      </c>
      <c r="C28" s="6">
        <v>9243</v>
      </c>
      <c r="D28" s="44">
        <f t="shared" si="1"/>
        <v>3.0452688455455984E-2</v>
      </c>
      <c r="E28" s="70">
        <v>343222</v>
      </c>
      <c r="F28" s="71">
        <v>10160</v>
      </c>
      <c r="G28" s="44">
        <f t="shared" si="2"/>
        <v>2.9601832050393038E-2</v>
      </c>
      <c r="H28" s="6">
        <v>384798</v>
      </c>
      <c r="I28" s="6">
        <v>5250</v>
      </c>
      <c r="J28" s="44">
        <f t="shared" si="3"/>
        <v>1.364352205572794E-2</v>
      </c>
      <c r="K28" s="70">
        <v>427469</v>
      </c>
      <c r="L28" s="71">
        <v>5247</v>
      </c>
      <c r="M28" s="44">
        <f t="shared" si="4"/>
        <v>1.2274574296615661E-2</v>
      </c>
      <c r="N28" s="14">
        <v>458781</v>
      </c>
      <c r="O28" s="13">
        <v>7485</v>
      </c>
      <c r="P28" s="44">
        <f t="shared" si="5"/>
        <v>1.6314973811034021E-2</v>
      </c>
      <c r="Q28" s="14">
        <v>482716</v>
      </c>
      <c r="R28" s="13">
        <v>6818</v>
      </c>
      <c r="S28" s="44">
        <f t="shared" si="6"/>
        <v>1.4124246969232427E-2</v>
      </c>
      <c r="T28" s="6">
        <v>515501</v>
      </c>
      <c r="U28" s="6">
        <v>6182</v>
      </c>
      <c r="V28" s="44">
        <f t="shared" si="7"/>
        <v>1.1992217279888884E-2</v>
      </c>
      <c r="W28" s="70">
        <v>562302</v>
      </c>
      <c r="X28" s="71">
        <v>5296</v>
      </c>
      <c r="Y28" s="44">
        <f t="shared" si="8"/>
        <v>9.4184263972029274E-3</v>
      </c>
      <c r="Z28" s="14">
        <v>605512</v>
      </c>
      <c r="AA28" s="13">
        <v>3586</v>
      </c>
      <c r="AB28" s="44">
        <f t="shared" si="9"/>
        <v>5.922260830503772E-3</v>
      </c>
      <c r="AC28" s="14">
        <v>674011</v>
      </c>
      <c r="AD28" s="13">
        <v>3219</v>
      </c>
      <c r="AE28" s="44">
        <f t="shared" si="10"/>
        <v>4.7758864469570972E-3</v>
      </c>
      <c r="AF28" s="14">
        <v>756578</v>
      </c>
      <c r="AG28" s="13">
        <v>2734</v>
      </c>
      <c r="AH28" s="44">
        <f t="shared" si="11"/>
        <v>3.6136393075135676E-3</v>
      </c>
      <c r="AI28" s="14">
        <v>844011</v>
      </c>
      <c r="AJ28" s="13">
        <v>4382</v>
      </c>
      <c r="AK28" s="44">
        <f t="shared" si="12"/>
        <v>5.1918754613387739E-3</v>
      </c>
      <c r="AL28" s="72">
        <v>893535</v>
      </c>
      <c r="AM28" s="13">
        <v>5210</v>
      </c>
      <c r="AN28" s="44">
        <f t="shared" si="13"/>
        <v>5.8307732769281558E-3</v>
      </c>
      <c r="AO28" s="72">
        <v>960526</v>
      </c>
      <c r="AP28" s="13">
        <v>5016</v>
      </c>
      <c r="AQ28" s="44">
        <f t="shared" si="14"/>
        <v>5.2221387031688889E-3</v>
      </c>
      <c r="AR28" s="72">
        <v>1006903</v>
      </c>
      <c r="AS28" s="13">
        <v>3951</v>
      </c>
      <c r="AT28" s="44">
        <f t="shared" si="15"/>
        <v>3.9239132269940601E-3</v>
      </c>
      <c r="AU28" s="14">
        <v>1137897</v>
      </c>
      <c r="AV28" s="13">
        <v>3807</v>
      </c>
      <c r="AW28" s="44">
        <f t="shared" si="16"/>
        <v>3.3456455197614548E-3</v>
      </c>
    </row>
    <row r="29" spans="1:49" x14ac:dyDescent="0.4">
      <c r="A29" s="43" t="s">
        <v>2</v>
      </c>
      <c r="B29" s="6">
        <v>227546</v>
      </c>
      <c r="C29" s="6">
        <v>10412</v>
      </c>
      <c r="D29" s="44">
        <f t="shared" si="1"/>
        <v>4.5757780844312798E-2</v>
      </c>
      <c r="E29" s="70">
        <v>272616</v>
      </c>
      <c r="F29" s="71">
        <v>9535</v>
      </c>
      <c r="G29" s="44">
        <f t="shared" si="2"/>
        <v>3.4975936848901018E-2</v>
      </c>
      <c r="H29" s="6">
        <v>292209</v>
      </c>
      <c r="I29" s="6">
        <v>8676</v>
      </c>
      <c r="J29" s="44">
        <f t="shared" si="3"/>
        <v>2.9691077276880588E-2</v>
      </c>
      <c r="K29" s="70">
        <v>353245</v>
      </c>
      <c r="L29" s="71">
        <v>9041</v>
      </c>
      <c r="M29" s="44">
        <f t="shared" si="4"/>
        <v>2.5594134382652269E-2</v>
      </c>
      <c r="N29" s="14">
        <v>388818</v>
      </c>
      <c r="O29" s="13">
        <v>9112</v>
      </c>
      <c r="P29" s="44">
        <f t="shared" si="5"/>
        <v>2.3435129032092137E-2</v>
      </c>
      <c r="Q29" s="14">
        <v>422371</v>
      </c>
      <c r="R29" s="13">
        <v>10009</v>
      </c>
      <c r="S29" s="44">
        <f t="shared" si="6"/>
        <v>2.369717617923579E-2</v>
      </c>
      <c r="T29" s="6">
        <v>477434</v>
      </c>
      <c r="U29" s="6">
        <v>11698</v>
      </c>
      <c r="V29" s="44">
        <f t="shared" si="7"/>
        <v>2.4501815957807781E-2</v>
      </c>
      <c r="W29" s="70">
        <v>512151</v>
      </c>
      <c r="X29" s="71">
        <v>11616</v>
      </c>
      <c r="Y29" s="44">
        <f t="shared" si="8"/>
        <v>2.2680810932713204E-2</v>
      </c>
      <c r="Z29" s="14">
        <v>522078</v>
      </c>
      <c r="AA29" s="13">
        <v>12305</v>
      </c>
      <c r="AB29" s="44">
        <f t="shared" si="9"/>
        <v>2.3569275089162921E-2</v>
      </c>
      <c r="AC29" s="14">
        <v>555026</v>
      </c>
      <c r="AD29" s="13">
        <v>17671</v>
      </c>
      <c r="AE29" s="44">
        <f t="shared" si="10"/>
        <v>3.1838148122790642E-2</v>
      </c>
      <c r="AF29" s="14">
        <v>530896</v>
      </c>
      <c r="AG29" s="13">
        <v>31460</v>
      </c>
      <c r="AH29" s="44">
        <f t="shared" si="11"/>
        <v>5.9258310478888521E-2</v>
      </c>
      <c r="AI29" s="14">
        <v>535252</v>
      </c>
      <c r="AJ29" s="13">
        <v>41836</v>
      </c>
      <c r="AK29" s="44">
        <f>AJ29/AI29</f>
        <v>7.8161314670472978E-2</v>
      </c>
      <c r="AL29" s="72">
        <v>504342</v>
      </c>
      <c r="AM29" s="13">
        <v>62072</v>
      </c>
      <c r="AN29" s="44">
        <f t="shared" si="13"/>
        <v>0.12307521483437826</v>
      </c>
      <c r="AO29" s="72">
        <v>462412</v>
      </c>
      <c r="AP29" s="13">
        <v>64183</v>
      </c>
      <c r="AQ29" s="44">
        <f t="shared" si="14"/>
        <v>0.13880046365578749</v>
      </c>
      <c r="AR29" s="72">
        <v>404172</v>
      </c>
      <c r="AS29" s="13">
        <v>63140</v>
      </c>
      <c r="AT29" s="44">
        <f t="shared" si="15"/>
        <v>0.15622061894440981</v>
      </c>
      <c r="AU29" s="14">
        <v>410339</v>
      </c>
      <c r="AV29" s="13">
        <v>60590</v>
      </c>
      <c r="AW29" s="44">
        <f t="shared" si="16"/>
        <v>0.14765839951844695</v>
      </c>
    </row>
    <row r="30" spans="1:49" x14ac:dyDescent="0.4">
      <c r="A30" s="43" t="s">
        <v>7</v>
      </c>
      <c r="B30" s="6">
        <v>155365</v>
      </c>
      <c r="C30" s="6">
        <v>3715</v>
      </c>
      <c r="D30" s="44">
        <f t="shared" si="1"/>
        <v>2.3911434364239051E-2</v>
      </c>
      <c r="E30" s="70">
        <v>205737</v>
      </c>
      <c r="F30" s="71">
        <v>3773</v>
      </c>
      <c r="G30" s="44">
        <f t="shared" si="2"/>
        <v>1.8338947296791534E-2</v>
      </c>
      <c r="H30" s="6">
        <v>213705</v>
      </c>
      <c r="I30" s="6">
        <v>5079</v>
      </c>
      <c r="J30" s="44">
        <f t="shared" si="3"/>
        <v>2.3766406962869375E-2</v>
      </c>
      <c r="K30" s="70">
        <v>197284</v>
      </c>
      <c r="L30" s="71">
        <v>3817</v>
      </c>
      <c r="M30" s="44">
        <f t="shared" si="4"/>
        <v>1.9347742340990653E-2</v>
      </c>
      <c r="N30" s="14">
        <v>182064</v>
      </c>
      <c r="O30" s="13">
        <v>2693</v>
      </c>
      <c r="P30" s="44">
        <f t="shared" si="5"/>
        <v>1.4791501889445469E-2</v>
      </c>
      <c r="Q30" s="14">
        <v>196091</v>
      </c>
      <c r="R30" s="13">
        <v>2058</v>
      </c>
      <c r="S30" s="44">
        <f t="shared" si="6"/>
        <v>1.0495127262342484E-2</v>
      </c>
      <c r="T30" s="6">
        <v>200362</v>
      </c>
      <c r="U30" s="6">
        <v>1514</v>
      </c>
      <c r="V30" s="44">
        <f t="shared" si="7"/>
        <v>7.5563230552699616E-3</v>
      </c>
      <c r="W30" s="70">
        <v>205199</v>
      </c>
      <c r="X30" s="71">
        <v>1148</v>
      </c>
      <c r="Y30" s="44">
        <f t="shared" si="8"/>
        <v>5.5945691743137151E-3</v>
      </c>
      <c r="Z30" s="14">
        <v>204834</v>
      </c>
      <c r="AA30" s="13">
        <v>836</v>
      </c>
      <c r="AB30" s="44">
        <f t="shared" si="9"/>
        <v>4.0813536815177166E-3</v>
      </c>
      <c r="AC30" s="14">
        <v>201858</v>
      </c>
      <c r="AD30" s="13">
        <v>666</v>
      </c>
      <c r="AE30" s="44">
        <f t="shared" si="10"/>
        <v>3.2993490473501173E-3</v>
      </c>
      <c r="AF30" s="14">
        <v>207977</v>
      </c>
      <c r="AG30" s="13">
        <v>586</v>
      </c>
      <c r="AH30" s="44">
        <f t="shared" si="11"/>
        <v>2.8176192559754205E-3</v>
      </c>
      <c r="AI30" s="14">
        <v>207872</v>
      </c>
      <c r="AJ30" s="13">
        <v>819</v>
      </c>
      <c r="AK30" s="44">
        <f t="shared" si="12"/>
        <v>3.9399245689655171E-3</v>
      </c>
      <c r="AL30" s="72">
        <v>205021</v>
      </c>
      <c r="AM30" s="13">
        <v>945</v>
      </c>
      <c r="AN30" s="44">
        <f t="shared" si="13"/>
        <v>4.6092839270123545E-3</v>
      </c>
      <c r="AO30" s="72">
        <v>212227</v>
      </c>
      <c r="AP30" s="13">
        <v>594</v>
      </c>
      <c r="AQ30" s="44">
        <f t="shared" si="14"/>
        <v>2.7988898679244395E-3</v>
      </c>
      <c r="AR30" s="72">
        <v>236880</v>
      </c>
      <c r="AS30" s="13">
        <v>810</v>
      </c>
      <c r="AT30" s="44">
        <f t="shared" si="15"/>
        <v>3.419452887537994E-3</v>
      </c>
      <c r="AU30" s="14">
        <v>341120</v>
      </c>
      <c r="AV30" s="13">
        <v>904</v>
      </c>
      <c r="AW30" s="44">
        <f t="shared" si="16"/>
        <v>2.650093808630394E-3</v>
      </c>
    </row>
    <row r="31" spans="1:49" x14ac:dyDescent="0.4">
      <c r="A31" s="43" t="s">
        <v>1</v>
      </c>
      <c r="B31" s="6">
        <v>99700</v>
      </c>
      <c r="C31" s="6">
        <v>2761</v>
      </c>
      <c r="D31" s="44">
        <f t="shared" si="1"/>
        <v>2.769307923771314E-2</v>
      </c>
      <c r="E31" s="70">
        <v>135784</v>
      </c>
      <c r="F31" s="71">
        <v>3343</v>
      </c>
      <c r="G31" s="44">
        <f t="shared" si="2"/>
        <v>2.4619984681553055E-2</v>
      </c>
      <c r="H31" s="6">
        <v>148799</v>
      </c>
      <c r="I31" s="6">
        <v>4078</v>
      </c>
      <c r="J31" s="44">
        <f t="shared" si="3"/>
        <v>2.7406098159261823E-2</v>
      </c>
      <c r="K31" s="70">
        <v>167069</v>
      </c>
      <c r="L31" s="71">
        <v>3791</v>
      </c>
      <c r="M31" s="44">
        <f t="shared" si="4"/>
        <v>2.26912233867444E-2</v>
      </c>
      <c r="N31" s="14">
        <v>169323</v>
      </c>
      <c r="O31" s="13">
        <v>1466</v>
      </c>
      <c r="P31" s="44">
        <f t="shared" si="5"/>
        <v>8.658008658008658E-3</v>
      </c>
      <c r="Q31" s="14">
        <v>191617</v>
      </c>
      <c r="R31" s="13">
        <v>1120</v>
      </c>
      <c r="S31" s="44">
        <f t="shared" si="6"/>
        <v>5.8449928764149322E-3</v>
      </c>
      <c r="T31" s="6">
        <v>202875</v>
      </c>
      <c r="U31" s="6">
        <v>740</v>
      </c>
      <c r="V31" s="44">
        <f t="shared" si="7"/>
        <v>3.6475662353666052E-3</v>
      </c>
      <c r="W31" s="70">
        <v>202714</v>
      </c>
      <c r="X31" s="71">
        <v>964</v>
      </c>
      <c r="Y31" s="44">
        <f t="shared" si="8"/>
        <v>4.7554682952336792E-3</v>
      </c>
      <c r="Z31" s="14">
        <v>199892</v>
      </c>
      <c r="AA31" s="13">
        <v>1055</v>
      </c>
      <c r="AB31" s="44">
        <f t="shared" si="9"/>
        <v>5.2778500390210717E-3</v>
      </c>
      <c r="AC31" s="14">
        <v>218883</v>
      </c>
      <c r="AD31" s="13">
        <v>1223</v>
      </c>
      <c r="AE31" s="44">
        <f t="shared" si="10"/>
        <v>5.5874599671970867E-3</v>
      </c>
      <c r="AF31" s="14">
        <v>207823</v>
      </c>
      <c r="AG31" s="13">
        <v>1705</v>
      </c>
      <c r="AH31" s="44">
        <f t="shared" si="11"/>
        <v>8.2040967554120568E-3</v>
      </c>
      <c r="AI31" s="14">
        <v>222211</v>
      </c>
      <c r="AJ31" s="13">
        <v>3196</v>
      </c>
      <c r="AK31" s="44">
        <f t="shared" si="12"/>
        <v>1.4382726327679549E-2</v>
      </c>
      <c r="AL31" s="72">
        <v>210539</v>
      </c>
      <c r="AM31" s="13">
        <v>5447</v>
      </c>
      <c r="AN31" s="44">
        <f t="shared" si="13"/>
        <v>2.5871691230603355E-2</v>
      </c>
      <c r="AO31" s="72">
        <v>217609</v>
      </c>
      <c r="AP31" s="13">
        <v>4983</v>
      </c>
      <c r="AQ31" s="44">
        <f t="shared" si="14"/>
        <v>2.2898869072510788E-2</v>
      </c>
      <c r="AR31" s="72">
        <v>181634</v>
      </c>
      <c r="AS31" s="13">
        <v>6004</v>
      </c>
      <c r="AT31" s="44">
        <f t="shared" si="15"/>
        <v>3.3055485206514197E-2</v>
      </c>
      <c r="AU31" s="14">
        <v>218160</v>
      </c>
      <c r="AV31" s="13">
        <v>6331</v>
      </c>
      <c r="AW31" s="44">
        <f t="shared" si="16"/>
        <v>2.9019985331866519E-2</v>
      </c>
    </row>
    <row r="32" spans="1:49" x14ac:dyDescent="0.4">
      <c r="A32" s="43" t="s">
        <v>33</v>
      </c>
      <c r="B32" s="6">
        <v>93340</v>
      </c>
      <c r="C32" s="2">
        <v>1179</v>
      </c>
      <c r="D32" s="44">
        <f t="shared" si="1"/>
        <v>1.2631240625669594E-2</v>
      </c>
      <c r="E32" s="70">
        <v>102826</v>
      </c>
      <c r="F32" s="71">
        <v>692</v>
      </c>
      <c r="G32" s="44">
        <f t="shared" si="2"/>
        <v>6.7298154163343898E-3</v>
      </c>
      <c r="H32" s="6">
        <v>115779</v>
      </c>
      <c r="I32" s="2">
        <v>494</v>
      </c>
      <c r="J32" s="44">
        <f t="shared" si="3"/>
        <v>4.2667495832577583E-3</v>
      </c>
      <c r="K32" s="70">
        <v>141352</v>
      </c>
      <c r="L32" s="71">
        <v>548</v>
      </c>
      <c r="M32" s="44">
        <f t="shared" si="4"/>
        <v>3.8768464542418926E-3</v>
      </c>
      <c r="N32" s="14">
        <v>148521</v>
      </c>
      <c r="O32" s="13">
        <v>617</v>
      </c>
      <c r="P32" s="44">
        <f t="shared" si="5"/>
        <v>4.154294678866962E-3</v>
      </c>
      <c r="Q32" s="14">
        <v>176330</v>
      </c>
      <c r="R32" s="13">
        <v>438</v>
      </c>
      <c r="S32" s="44">
        <f t="shared" si="6"/>
        <v>2.4839789031928768E-3</v>
      </c>
      <c r="T32" s="6">
        <v>188557</v>
      </c>
      <c r="U32" s="2">
        <v>345</v>
      </c>
      <c r="V32" s="44">
        <f t="shared" si="7"/>
        <v>1.8296854532051316E-3</v>
      </c>
      <c r="W32" s="70">
        <v>203344</v>
      </c>
      <c r="X32" s="71">
        <v>271</v>
      </c>
      <c r="Y32" s="44">
        <f t="shared" si="8"/>
        <v>1.3327169722244078E-3</v>
      </c>
      <c r="Z32" s="14">
        <v>213579</v>
      </c>
      <c r="AA32" s="13">
        <v>267</v>
      </c>
      <c r="AB32" s="44">
        <f t="shared" si="9"/>
        <v>1.2501229053418174E-3</v>
      </c>
      <c r="AC32" s="14">
        <v>228711</v>
      </c>
      <c r="AD32" s="13">
        <v>446</v>
      </c>
      <c r="AE32" s="44">
        <f t="shared" si="10"/>
        <v>1.950059245073477E-3</v>
      </c>
      <c r="AF32" s="14">
        <v>255099</v>
      </c>
      <c r="AG32" s="13">
        <v>2046</v>
      </c>
      <c r="AH32" s="44">
        <f t="shared" si="11"/>
        <v>8.0204156033539913E-3</v>
      </c>
      <c r="AI32" s="14">
        <v>258147</v>
      </c>
      <c r="AJ32" s="13">
        <v>4016</v>
      </c>
      <c r="AK32" s="44">
        <f t="shared" si="12"/>
        <v>1.5557027585058126E-2</v>
      </c>
      <c r="AL32" s="72">
        <v>249938</v>
      </c>
      <c r="AM32" s="13">
        <v>7859</v>
      </c>
      <c r="AN32" s="44">
        <f t="shared" si="13"/>
        <v>3.1443798061919354E-2</v>
      </c>
      <c r="AO32" s="72">
        <v>239377</v>
      </c>
      <c r="AP32" s="13">
        <v>10131</v>
      </c>
      <c r="AQ32" s="44">
        <f t="shared" si="14"/>
        <v>4.232236179749934E-2</v>
      </c>
      <c r="AR32" s="72">
        <v>230098</v>
      </c>
      <c r="AS32" s="13">
        <v>13275</v>
      </c>
      <c r="AT32" s="44">
        <f t="shared" si="15"/>
        <v>5.7692809150883539E-2</v>
      </c>
      <c r="AU32" s="14">
        <v>234618</v>
      </c>
      <c r="AV32" s="13">
        <v>13584</v>
      </c>
      <c r="AW32" s="44">
        <f t="shared" si="16"/>
        <v>5.789837096897936E-2</v>
      </c>
    </row>
    <row r="33" spans="1:50" x14ac:dyDescent="0.4">
      <c r="A33" s="139" t="s">
        <v>48</v>
      </c>
      <c r="B33" s="6">
        <v>144755</v>
      </c>
      <c r="C33" s="6">
        <v>3152</v>
      </c>
      <c r="D33" s="44">
        <f t="shared" si="1"/>
        <v>2.1774722807502332E-2</v>
      </c>
      <c r="E33" s="70">
        <v>198615</v>
      </c>
      <c r="F33" s="71">
        <v>2482</v>
      </c>
      <c r="G33" s="44">
        <f t="shared" si="2"/>
        <v>1.249653852931551E-2</v>
      </c>
      <c r="H33" s="6">
        <v>210882</v>
      </c>
      <c r="I33" s="6">
        <v>2805</v>
      </c>
      <c r="J33" s="44">
        <f t="shared" si="3"/>
        <v>1.330127749167781E-2</v>
      </c>
      <c r="K33" s="70">
        <v>244173</v>
      </c>
      <c r="L33" s="71">
        <v>2061</v>
      </c>
      <c r="M33" s="44">
        <f t="shared" si="4"/>
        <v>8.4407366907889077E-3</v>
      </c>
      <c r="N33" s="14">
        <v>258432</v>
      </c>
      <c r="O33" s="13">
        <v>2684</v>
      </c>
      <c r="P33" s="44">
        <f t="shared" si="5"/>
        <v>1.0385710747894997E-2</v>
      </c>
      <c r="Q33" s="14">
        <v>283344</v>
      </c>
      <c r="R33" s="13">
        <v>2260</v>
      </c>
      <c r="S33" s="44">
        <f t="shared" si="6"/>
        <v>7.9761703088824885E-3</v>
      </c>
      <c r="T33" s="6">
        <v>290196</v>
      </c>
      <c r="U33" s="6">
        <v>1476</v>
      </c>
      <c r="V33" s="44">
        <f t="shared" si="7"/>
        <v>5.0862175908696194E-3</v>
      </c>
      <c r="W33" s="70">
        <v>314693</v>
      </c>
      <c r="X33" s="71">
        <v>1133</v>
      </c>
      <c r="Y33" s="44">
        <f t="shared" si="8"/>
        <v>3.6003342940580186E-3</v>
      </c>
      <c r="Z33" s="14">
        <v>328364</v>
      </c>
      <c r="AA33" s="13">
        <v>1370</v>
      </c>
      <c r="AB33" s="44">
        <f t="shared" si="9"/>
        <v>4.1721991448514456E-3</v>
      </c>
      <c r="AC33" s="14">
        <v>351648</v>
      </c>
      <c r="AD33" s="13">
        <v>939</v>
      </c>
      <c r="AE33" s="44">
        <f t="shared" si="10"/>
        <v>2.6702839202839201E-3</v>
      </c>
      <c r="AF33" s="14">
        <v>395085</v>
      </c>
      <c r="AG33" s="13">
        <v>604</v>
      </c>
      <c r="AH33" s="44">
        <f t="shared" si="11"/>
        <v>1.5287849450118329E-3</v>
      </c>
      <c r="AI33" s="14">
        <v>457471</v>
      </c>
      <c r="AJ33" s="13">
        <v>1106</v>
      </c>
      <c r="AK33" s="44">
        <f t="shared" si="12"/>
        <v>2.417639588083179E-3</v>
      </c>
      <c r="AL33" s="72">
        <v>453344</v>
      </c>
      <c r="AM33" s="13">
        <v>2122</v>
      </c>
      <c r="AN33" s="44">
        <f t="shared" si="13"/>
        <v>4.6807722171243026E-3</v>
      </c>
      <c r="AO33" s="72">
        <v>528367</v>
      </c>
      <c r="AP33" s="13">
        <v>2303</v>
      </c>
      <c r="AQ33" s="44">
        <f t="shared" si="14"/>
        <v>4.3587127886487989E-3</v>
      </c>
      <c r="AR33" s="72">
        <v>552447</v>
      </c>
      <c r="AS33" s="13">
        <v>3783</v>
      </c>
      <c r="AT33" s="44">
        <f t="shared" si="15"/>
        <v>6.847715708475202E-3</v>
      </c>
      <c r="AU33" s="14">
        <v>769261</v>
      </c>
      <c r="AV33" s="13">
        <v>4431</v>
      </c>
      <c r="AW33" s="44">
        <f t="shared" si="16"/>
        <v>5.7600736291063765E-3</v>
      </c>
    </row>
    <row r="34" spans="1:50" x14ac:dyDescent="0.4">
      <c r="A34" s="139" t="s">
        <v>225</v>
      </c>
      <c r="B34" s="6"/>
      <c r="C34" s="6"/>
      <c r="D34" s="44"/>
      <c r="E34" s="70"/>
      <c r="F34" s="71"/>
      <c r="G34" s="44"/>
      <c r="H34" s="6"/>
      <c r="I34" s="6"/>
      <c r="J34" s="44"/>
      <c r="K34" s="70"/>
      <c r="L34" s="71"/>
      <c r="M34" s="44"/>
      <c r="N34" s="14"/>
      <c r="O34" s="13"/>
      <c r="P34" s="44"/>
      <c r="Q34" s="14"/>
      <c r="R34" s="13"/>
      <c r="S34" s="44"/>
      <c r="T34" s="6"/>
      <c r="U34" s="6"/>
      <c r="V34" s="44"/>
      <c r="W34" s="70"/>
      <c r="X34" s="71"/>
      <c r="Y34" s="44"/>
      <c r="Z34" s="14"/>
      <c r="AA34" s="13"/>
      <c r="AB34" s="44"/>
      <c r="AC34" s="14"/>
      <c r="AD34" s="13"/>
      <c r="AE34" s="44"/>
      <c r="AF34" s="14">
        <v>55881</v>
      </c>
      <c r="AG34" s="13">
        <v>207</v>
      </c>
      <c r="AH34" s="44">
        <f t="shared" si="11"/>
        <v>3.7043002093734901E-3</v>
      </c>
      <c r="AI34" s="14">
        <v>77092</v>
      </c>
      <c r="AJ34" s="13">
        <v>227</v>
      </c>
      <c r="AK34" s="44">
        <f t="shared" si="12"/>
        <v>2.9445338037669276E-3</v>
      </c>
      <c r="AL34" s="72">
        <v>130682</v>
      </c>
      <c r="AM34" s="13">
        <v>313</v>
      </c>
      <c r="AN34" s="44">
        <f t="shared" si="13"/>
        <v>2.3951271024318576E-3</v>
      </c>
      <c r="AO34" s="72">
        <v>122569</v>
      </c>
      <c r="AP34" s="13">
        <v>282</v>
      </c>
      <c r="AQ34" s="44">
        <f t="shared" si="14"/>
        <v>2.3007448865536963E-3</v>
      </c>
      <c r="AR34" s="72">
        <v>179338</v>
      </c>
      <c r="AS34" s="13">
        <v>177</v>
      </c>
      <c r="AT34" s="44">
        <f t="shared" si="15"/>
        <v>9.8696316452731711E-4</v>
      </c>
      <c r="AU34" s="14">
        <v>143305</v>
      </c>
      <c r="AV34" s="13">
        <v>175</v>
      </c>
      <c r="AW34" s="44">
        <f t="shared" si="16"/>
        <v>1.2211716269495132E-3</v>
      </c>
    </row>
    <row r="35" spans="1:50" x14ac:dyDescent="0.4">
      <c r="A35" s="139" t="s">
        <v>53</v>
      </c>
      <c r="B35" s="6">
        <v>28199</v>
      </c>
      <c r="C35" s="2">
        <v>551</v>
      </c>
      <c r="D35" s="44">
        <f t="shared" ref="D35:D36" si="17">C35/B35</f>
        <v>1.9539699989361326E-2</v>
      </c>
      <c r="E35" s="70">
        <v>22116</v>
      </c>
      <c r="F35" s="71">
        <v>312</v>
      </c>
      <c r="G35" s="44">
        <f t="shared" ref="G35" si="18">F35/E35</f>
        <v>1.410743353228432E-2</v>
      </c>
      <c r="H35" s="6">
        <v>18788</v>
      </c>
      <c r="I35" s="2">
        <v>247</v>
      </c>
      <c r="J35" s="44">
        <f t="shared" ref="J35:J36" si="19">I35/H35</f>
        <v>1.3146689376197573E-2</v>
      </c>
      <c r="K35" s="70">
        <v>14249</v>
      </c>
      <c r="L35" s="71">
        <v>206</v>
      </c>
      <c r="M35" s="44">
        <f t="shared" ref="M35" si="20">L35/K35</f>
        <v>1.445715488806232E-2</v>
      </c>
      <c r="N35" s="14">
        <v>14640</v>
      </c>
      <c r="O35" s="13">
        <v>175</v>
      </c>
      <c r="P35" s="44">
        <f>O35/N35</f>
        <v>1.1953551912568305E-2</v>
      </c>
      <c r="Q35" s="14">
        <v>14811</v>
      </c>
      <c r="R35" s="13">
        <v>197</v>
      </c>
      <c r="S35" s="44">
        <f t="shared" ref="S35" si="21">R35/Q35</f>
        <v>1.3300924988184458E-2</v>
      </c>
      <c r="T35" s="6">
        <v>20798</v>
      </c>
      <c r="U35" s="2">
        <v>247</v>
      </c>
      <c r="V35" s="44">
        <f t="shared" ref="V35:V36" si="22">U35/T35</f>
        <v>1.1876141936724685E-2</v>
      </c>
      <c r="W35" s="70">
        <v>18523</v>
      </c>
      <c r="X35" s="71">
        <v>246</v>
      </c>
      <c r="Y35" s="44">
        <f t="shared" si="8"/>
        <v>1.3280786049775953E-2</v>
      </c>
      <c r="Z35" s="14">
        <v>24583</v>
      </c>
      <c r="AA35" s="13">
        <v>194</v>
      </c>
      <c r="AB35" s="44">
        <f>AA35/Z35</f>
        <v>7.8916324289142904E-3</v>
      </c>
      <c r="AC35" s="14">
        <v>20041</v>
      </c>
      <c r="AD35" s="13">
        <v>206</v>
      </c>
      <c r="AE35" s="44">
        <f t="shared" si="10"/>
        <v>1.0278928197195749E-2</v>
      </c>
      <c r="AF35" s="14">
        <v>16785</v>
      </c>
      <c r="AG35" s="13">
        <v>145</v>
      </c>
      <c r="AH35" s="44">
        <f t="shared" si="11"/>
        <v>8.6386654751266015E-3</v>
      </c>
      <c r="AI35" s="14">
        <v>15002</v>
      </c>
      <c r="AJ35" s="13">
        <v>210</v>
      </c>
      <c r="AK35" s="44">
        <f t="shared" si="12"/>
        <v>1.3998133582189041E-2</v>
      </c>
      <c r="AL35" s="72">
        <v>26929</v>
      </c>
      <c r="AM35" s="13">
        <v>181</v>
      </c>
      <c r="AN35" s="44">
        <f t="shared" si="13"/>
        <v>6.7213784396004308E-3</v>
      </c>
      <c r="AO35" s="72">
        <v>21575</v>
      </c>
      <c r="AP35" s="13">
        <v>192</v>
      </c>
      <c r="AQ35" s="44">
        <f t="shared" si="14"/>
        <v>8.8991888760139044E-3</v>
      </c>
      <c r="AR35" s="72">
        <v>23804</v>
      </c>
      <c r="AS35" s="13">
        <v>140</v>
      </c>
      <c r="AT35" s="44">
        <f t="shared" si="15"/>
        <v>5.8813644765585617E-3</v>
      </c>
      <c r="AU35" s="14">
        <v>36783</v>
      </c>
      <c r="AV35" s="13">
        <v>148</v>
      </c>
      <c r="AW35" s="44">
        <f t="shared" si="16"/>
        <v>4.0235978577060055E-3</v>
      </c>
    </row>
    <row r="36" spans="1:50" x14ac:dyDescent="0.4">
      <c r="A36" s="43" t="s">
        <v>35</v>
      </c>
      <c r="B36" s="6">
        <v>190874</v>
      </c>
      <c r="C36" s="6">
        <v>12449</v>
      </c>
      <c r="D36" s="44">
        <f t="shared" si="17"/>
        <v>6.5221035866592628E-2</v>
      </c>
      <c r="E36" s="70">
        <v>212628</v>
      </c>
      <c r="F36" s="71">
        <v>11380</v>
      </c>
      <c r="G36" s="44">
        <f>F36/E36</f>
        <v>5.3520702823710894E-2</v>
      </c>
      <c r="H36" s="6">
        <v>226124</v>
      </c>
      <c r="I36" s="6">
        <v>10359</v>
      </c>
      <c r="J36" s="44">
        <f t="shared" si="19"/>
        <v>4.5811147865772762E-2</v>
      </c>
      <c r="K36" s="70">
        <v>214562</v>
      </c>
      <c r="L36" s="71">
        <v>9101</v>
      </c>
      <c r="M36" s="44">
        <f>L36/K36</f>
        <v>4.2416644140155293E-2</v>
      </c>
      <c r="N36" s="14">
        <v>216639</v>
      </c>
      <c r="O36" s="13">
        <v>8044</v>
      </c>
      <c r="P36" s="44">
        <f>O36/N36</f>
        <v>3.713089517584553E-2</v>
      </c>
      <c r="Q36" s="14">
        <v>253541</v>
      </c>
      <c r="R36" s="13">
        <v>6595</v>
      </c>
      <c r="S36" s="44">
        <f>R36/Q36</f>
        <v>2.6011572092876498E-2</v>
      </c>
      <c r="T36" s="6">
        <v>244113</v>
      </c>
      <c r="U36" s="6">
        <v>5621</v>
      </c>
      <c r="V36" s="44">
        <f t="shared" si="22"/>
        <v>2.3026221463010983E-2</v>
      </c>
      <c r="W36" s="70">
        <v>222191</v>
      </c>
      <c r="X36" s="71">
        <v>5229</v>
      </c>
      <c r="Y36" s="44">
        <f>X36/W36</f>
        <v>2.3533806499813223E-2</v>
      </c>
      <c r="Z36" s="14">
        <v>239279</v>
      </c>
      <c r="AA36" s="13">
        <v>4464</v>
      </c>
      <c r="AB36" s="44">
        <f>AA36/Z36</f>
        <v>1.8656045871137877E-2</v>
      </c>
      <c r="AC36" s="14">
        <v>251993</v>
      </c>
      <c r="AD36" s="13">
        <v>4300</v>
      </c>
      <c r="AE36" s="44">
        <f>AD36/AC36</f>
        <v>1.7063966062549358E-2</v>
      </c>
      <c r="AF36" s="14">
        <v>220399</v>
      </c>
      <c r="AG36" s="13">
        <v>4321</v>
      </c>
      <c r="AH36" s="44">
        <f>AG36/AF36</f>
        <v>1.9605352111397963E-2</v>
      </c>
      <c r="AI36" s="14">
        <v>223475</v>
      </c>
      <c r="AJ36" s="13">
        <v>4737</v>
      </c>
      <c r="AK36" s="44">
        <f>AJ36/AI36</f>
        <v>2.1197001901778721E-2</v>
      </c>
      <c r="AL36" s="72">
        <v>217476</v>
      </c>
      <c r="AM36" s="13">
        <v>6727</v>
      </c>
      <c r="AN36" s="44">
        <f>AM36/AL36</f>
        <v>3.0932148834813957E-2</v>
      </c>
      <c r="AO36" s="72">
        <v>237510</v>
      </c>
      <c r="AP36" s="13">
        <v>6663</v>
      </c>
      <c r="AQ36" s="44">
        <f>AP36/AO36</f>
        <v>2.8053555639762535E-2</v>
      </c>
      <c r="AR36" s="72">
        <v>217604</v>
      </c>
      <c r="AS36" s="13">
        <v>6030</v>
      </c>
      <c r="AT36" s="44">
        <f t="shared" si="15"/>
        <v>2.7710887667506113E-2</v>
      </c>
      <c r="AU36" s="14">
        <v>215726</v>
      </c>
      <c r="AV36" s="13">
        <v>5561</v>
      </c>
      <c r="AW36" s="44">
        <f t="shared" si="16"/>
        <v>2.5778070329955591E-2</v>
      </c>
    </row>
    <row r="37" spans="1:50" x14ac:dyDescent="0.4">
      <c r="A37" s="58" t="s">
        <v>400</v>
      </c>
      <c r="B37" s="33">
        <v>2968691</v>
      </c>
      <c r="C37" s="33">
        <v>108785</v>
      </c>
      <c r="D37" s="77">
        <v>3.6600000000000001E-2</v>
      </c>
      <c r="E37" s="78">
        <v>3411287</v>
      </c>
      <c r="F37" s="78">
        <v>95943</v>
      </c>
      <c r="G37" s="30">
        <v>2.81E-2</v>
      </c>
      <c r="H37" s="33">
        <v>3595440</v>
      </c>
      <c r="I37" s="33">
        <v>89157</v>
      </c>
      <c r="J37" s="77">
        <v>2.4799999999999999E-2</v>
      </c>
      <c r="K37" s="78">
        <v>3869699</v>
      </c>
      <c r="L37" s="78">
        <v>79069</v>
      </c>
      <c r="M37" s="30">
        <v>5.0000000000000001E-3</v>
      </c>
      <c r="N37" s="28">
        <v>3989570</v>
      </c>
      <c r="O37" s="29">
        <v>75931</v>
      </c>
      <c r="P37" s="30">
        <v>1.1111111111111112E-4</v>
      </c>
      <c r="Q37" s="28">
        <v>4247465</v>
      </c>
      <c r="R37" s="29">
        <v>72728</v>
      </c>
      <c r="S37" s="77">
        <v>1.7100000000000001E-2</v>
      </c>
      <c r="T37" s="33">
        <v>4427989</v>
      </c>
      <c r="U37" s="33">
        <v>72664</v>
      </c>
      <c r="V37" s="77">
        <v>1.6400000000000001E-2</v>
      </c>
      <c r="W37" s="78">
        <v>4592605</v>
      </c>
      <c r="X37" s="78">
        <v>72216</v>
      </c>
      <c r="Y37" s="30">
        <v>1.5699999999999999E-2</v>
      </c>
      <c r="Z37" s="28">
        <v>4728857</v>
      </c>
      <c r="AA37" s="29">
        <v>71462</v>
      </c>
      <c r="AB37" s="30">
        <v>1.5100000000000001E-2</v>
      </c>
      <c r="AC37" s="28">
        <v>5037409</v>
      </c>
      <c r="AD37" s="29">
        <v>79518</v>
      </c>
      <c r="AE37" s="77">
        <v>1.5800000000000002E-2</v>
      </c>
      <c r="AF37" s="28">
        <v>5147410</v>
      </c>
      <c r="AG37" s="29">
        <v>103072</v>
      </c>
      <c r="AH37" s="30">
        <v>0.02</v>
      </c>
      <c r="AI37" s="28">
        <v>5443632</v>
      </c>
      <c r="AJ37" s="29">
        <v>132164</v>
      </c>
      <c r="AK37" s="30">
        <v>2.4299999999999999E-2</v>
      </c>
      <c r="AL37" s="79">
        <v>5378404</v>
      </c>
      <c r="AM37" s="29">
        <v>177453</v>
      </c>
      <c r="AN37" s="32">
        <v>3.3000000000000002E-2</v>
      </c>
      <c r="AO37" s="79">
        <v>5495962</v>
      </c>
      <c r="AP37" s="29">
        <v>186326</v>
      </c>
      <c r="AQ37" s="30">
        <v>3.39E-2</v>
      </c>
      <c r="AR37" s="79">
        <v>5368250</v>
      </c>
      <c r="AS37" s="29">
        <v>188767</v>
      </c>
      <c r="AT37" s="30">
        <v>3.5200000000000002E-2</v>
      </c>
      <c r="AU37" s="33">
        <v>6090842</v>
      </c>
      <c r="AV37" s="29">
        <v>188196</v>
      </c>
      <c r="AW37" s="30">
        <v>3.09E-2</v>
      </c>
    </row>
    <row r="38" spans="1:50" x14ac:dyDescent="0.4">
      <c r="A38" s="9" t="s">
        <v>233</v>
      </c>
      <c r="B38" s="6">
        <f>SUM(B25:B36)-B37</f>
        <v>0</v>
      </c>
      <c r="C38" s="6">
        <f>SUM(C25:C36)-C37</f>
        <v>0</v>
      </c>
      <c r="D38" s="5">
        <f>C37/B37-D37</f>
        <v>4.4096674258115032E-5</v>
      </c>
      <c r="E38" s="6">
        <f>SUM(E25:E36)-E37</f>
        <v>0</v>
      </c>
      <c r="F38" s="6">
        <f>SUM(F25:F36)-F37</f>
        <v>0</v>
      </c>
      <c r="G38" s="5">
        <f>F37/E37-G37</f>
        <v>2.5162145547999448E-5</v>
      </c>
      <c r="H38" s="6">
        <f>SUM(H25:H36)-H37</f>
        <v>0</v>
      </c>
      <c r="I38" s="6">
        <f>SUM(I25:I36)-I37</f>
        <v>0</v>
      </c>
      <c r="J38" s="5">
        <f>I37/H37-J37</f>
        <v>-2.7568253120613395E-6</v>
      </c>
      <c r="K38" s="6">
        <f>SUM(K25:K36)-K37</f>
        <v>0</v>
      </c>
      <c r="L38" s="6">
        <f>SUM(L25:L36)-L37</f>
        <v>0</v>
      </c>
      <c r="M38" s="5">
        <f>L37/K37-M37</f>
        <v>1.5432855371955285E-2</v>
      </c>
      <c r="N38" s="6">
        <f>SUM(N25:N36)-N37</f>
        <v>0</v>
      </c>
      <c r="O38" s="6">
        <f>SUM(O25:O36)-O37</f>
        <v>0</v>
      </c>
      <c r="P38" s="5">
        <f>O37/N37-P37</f>
        <v>1.892126581171516E-2</v>
      </c>
      <c r="Q38" s="6">
        <f>SUM(Q25:Q36)-Q37</f>
        <v>0</v>
      </c>
      <c r="R38" s="6">
        <f>SUM(R25:R36)-R37</f>
        <v>0</v>
      </c>
      <c r="S38" s="5">
        <f>R37/Q37-S37</f>
        <v>2.2683765493063807E-5</v>
      </c>
      <c r="T38" s="6">
        <f>SUM(T25:T36)-T37</f>
        <v>0</v>
      </c>
      <c r="U38" s="6">
        <f>SUM(U25:U36)-U37</f>
        <v>0</v>
      </c>
      <c r="V38" s="5">
        <f>U37/T37-V37</f>
        <v>1.015820048333449E-5</v>
      </c>
      <c r="W38" s="6">
        <f>SUM(W25:W36)-W37</f>
        <v>0</v>
      </c>
      <c r="X38" s="6">
        <f>SUM(X25:X36)-X37</f>
        <v>0</v>
      </c>
      <c r="Y38" s="5">
        <f>X37/W37-Y37</f>
        <v>2.4409131636621284E-5</v>
      </c>
      <c r="Z38" s="6">
        <f>SUM(Z25:Z36)-Z37</f>
        <v>0</v>
      </c>
      <c r="AA38" s="6">
        <f>SUM(AA25:AA36)-AA37</f>
        <v>0</v>
      </c>
      <c r="AB38" s="5">
        <f>AA37/Z37-AB37</f>
        <v>1.189701866645583E-5</v>
      </c>
      <c r="AC38" s="6">
        <f>SUM(AC25:AC36)-AC37</f>
        <v>0</v>
      </c>
      <c r="AD38" s="6">
        <f>SUM(AD25:AD36)-AD37</f>
        <v>0</v>
      </c>
      <c r="AE38" s="5">
        <f>AD37/AC37-AE37</f>
        <v>-1.4503924537397073E-5</v>
      </c>
      <c r="AF38" s="6">
        <f>SUM(AF25:AF36)-AF37</f>
        <v>0</v>
      </c>
      <c r="AG38" s="6">
        <f>SUM(AG25:AG36)-AG37</f>
        <v>0</v>
      </c>
      <c r="AH38" s="5">
        <f>AG37/AF37-AH37</f>
        <v>2.4050930467943432E-5</v>
      </c>
      <c r="AI38" s="6">
        <f>SUM(AI25:AI36)-AI37</f>
        <v>0</v>
      </c>
      <c r="AJ38" s="6">
        <f>SUM(AJ25:AJ36)-AJ37</f>
        <v>0</v>
      </c>
      <c r="AK38" s="5">
        <f>AJ37/AI37-AK37</f>
        <v>-2.1356623665962776E-5</v>
      </c>
      <c r="AL38" s="6">
        <f>SUM(AL25:AL36)-AL37</f>
        <v>0</v>
      </c>
      <c r="AM38" s="6">
        <f>SUM(AM25:AM36)-AM37</f>
        <v>0</v>
      </c>
      <c r="AN38" s="5">
        <f>AM37/AL37-AN37</f>
        <v>-6.3833062745044522E-6</v>
      </c>
      <c r="AO38" s="62">
        <f>SUM(AO25:AO36)-AO37</f>
        <v>0</v>
      </c>
      <c r="AP38" s="6">
        <f>SUM(AP25:AP36)-AP37</f>
        <v>0</v>
      </c>
      <c r="AQ38" s="5">
        <f>AP37/AO37-AQ37</f>
        <v>2.3450307698666406E-6</v>
      </c>
      <c r="AR38" s="62">
        <f>SUM(AR25:AR36)-AR37</f>
        <v>0</v>
      </c>
      <c r="AS38" s="6">
        <f>SUM(AS25:AS36)-AS37</f>
        <v>0</v>
      </c>
      <c r="AT38" s="5">
        <f>AS37/AR37-AT37</f>
        <v>-3.6399198994084558E-5</v>
      </c>
      <c r="AU38" s="6">
        <f>SUM(AU25:AU36)-AU37</f>
        <v>0</v>
      </c>
      <c r="AV38" s="6">
        <f>SUM(AV25:AV36)-AV37</f>
        <v>0</v>
      </c>
      <c r="AW38" s="5">
        <f>AV37/AU37-AW37</f>
        <v>-1.808912462351181E-6</v>
      </c>
    </row>
    <row r="39" spans="1:50" x14ac:dyDescent="0.4">
      <c r="Q39" s="60"/>
      <c r="R39" s="61"/>
      <c r="T39" s="2"/>
      <c r="W39" s="2"/>
      <c r="Z39" s="2"/>
      <c r="AC39" s="60"/>
      <c r="AD39" s="61"/>
      <c r="AR39" s="62"/>
      <c r="AU39" s="62"/>
      <c r="AX39" s="62"/>
    </row>
    <row r="42" spans="1:50" x14ac:dyDescent="0.4">
      <c r="A42" s="58" t="s">
        <v>234</v>
      </c>
      <c r="B42" s="39">
        <v>2009</v>
      </c>
      <c r="C42" s="39" t="s">
        <v>337</v>
      </c>
      <c r="D42" s="39">
        <v>2010</v>
      </c>
      <c r="E42" s="39" t="s">
        <v>338</v>
      </c>
      <c r="F42" s="39">
        <v>2011</v>
      </c>
      <c r="G42" s="39" t="s">
        <v>339</v>
      </c>
      <c r="H42" s="39">
        <v>2012</v>
      </c>
      <c r="I42" s="39" t="s">
        <v>220</v>
      </c>
      <c r="J42" s="39">
        <v>2013</v>
      </c>
      <c r="K42" s="80" t="s">
        <v>235</v>
      </c>
      <c r="L42" s="80">
        <v>2014</v>
      </c>
      <c r="M42" s="39" t="s">
        <v>221</v>
      </c>
      <c r="N42" s="39">
        <v>2015</v>
      </c>
      <c r="O42" s="39" t="s">
        <v>222</v>
      </c>
      <c r="P42" s="39">
        <v>2016</v>
      </c>
      <c r="Q42" s="40" t="s">
        <v>223</v>
      </c>
      <c r="T42" s="2"/>
      <c r="W42" s="2"/>
      <c r="AC42" s="62"/>
      <c r="AF42" s="62"/>
    </row>
    <row r="43" spans="1:50" hidden="1" x14ac:dyDescent="0.4">
      <c r="A43" s="43"/>
      <c r="B43" s="11">
        <v>40178</v>
      </c>
      <c r="C43" s="11">
        <v>40359</v>
      </c>
      <c r="D43" s="11">
        <v>40543</v>
      </c>
      <c r="E43" s="11">
        <v>40724</v>
      </c>
      <c r="F43" s="11">
        <v>40908</v>
      </c>
      <c r="G43" s="11">
        <v>41090</v>
      </c>
      <c r="H43" s="11">
        <v>41274</v>
      </c>
      <c r="I43" s="11">
        <v>41455</v>
      </c>
      <c r="J43" s="11">
        <v>41639</v>
      </c>
      <c r="K43" s="81">
        <v>41820</v>
      </c>
      <c r="L43" s="81">
        <v>42004</v>
      </c>
      <c r="M43" s="11">
        <v>42185</v>
      </c>
      <c r="N43" s="11">
        <v>42369</v>
      </c>
      <c r="O43" s="11">
        <v>42551</v>
      </c>
      <c r="P43" s="11">
        <v>42735</v>
      </c>
      <c r="Q43" s="38">
        <v>42916</v>
      </c>
      <c r="T43" s="2"/>
      <c r="W43" s="2"/>
      <c r="AC43" s="62"/>
      <c r="AF43" s="62"/>
    </row>
    <row r="44" spans="1:50" x14ac:dyDescent="0.4">
      <c r="A44" s="43" t="s">
        <v>236</v>
      </c>
      <c r="B44" s="18">
        <f>[1]!s_stmnote_bank_9501($B$1,B43)/100</f>
        <v>0.05</v>
      </c>
      <c r="C44" s="18">
        <f>[1]!s_stmnote_bank_9501($B$1,C43)/100</f>
        <v>1.6299999999999999E-2</v>
      </c>
      <c r="D44" s="18">
        <f>[1]!s_stmnote_bank_9501($B$1,D43)/100</f>
        <v>3.1E-2</v>
      </c>
      <c r="E44" s="18">
        <f>[1]!s_stmnote_bank_9501($B$1,E43)/100</f>
        <v>9.7999999999999997E-3</v>
      </c>
      <c r="F44" s="18">
        <f>[1]!s_stmnote_bank_9501($B$1,F43)/100</f>
        <v>2.2599999999999999E-2</v>
      </c>
      <c r="G44" s="18">
        <f>[1]!s_stmnote_bank_9501($B$1,G43)/100</f>
        <v>1.3999999999999999E-2</v>
      </c>
      <c r="H44" s="18">
        <f>[1]!s_stmnote_bank_9501($B$1,H43)/100</f>
        <v>2.4900000000000002E-2</v>
      </c>
      <c r="I44" s="18">
        <f>[1]!s_stmnote_bank_9501($B$1,I43)/100</f>
        <v>1.2800000000000001E-2</v>
      </c>
      <c r="J44" s="18">
        <f>[1]!s_stmnote_bank_9501($B$1,J43)/100</f>
        <v>2.53E-2</v>
      </c>
      <c r="K44" s="82">
        <f>[1]!s_stmnote_bank_9501($B$1,K43)/100</f>
        <v>1.67E-2</v>
      </c>
      <c r="L44" s="82">
        <f>[1]!s_stmnote_bank_9501($B$1,L43)/100</f>
        <v>3.6000000000000004E-2</v>
      </c>
      <c r="M44" s="18">
        <f>[1]!s_stmnote_bank_9501($B$1,M43)/100</f>
        <v>2.5099999999999997E-2</v>
      </c>
      <c r="N44" s="18">
        <f>[1]!s_stmnote_bank_9501($B$1,N43)/100</f>
        <v>4.9599999999999998E-2</v>
      </c>
      <c r="O44" s="18">
        <f>[1]!s_stmnote_bank_9501($B$1,O43)/100</f>
        <v>2.5600000000000001E-2</v>
      </c>
      <c r="P44" s="18">
        <f>[1]!s_stmnote_bank_9501($B$1,P43)/100</f>
        <v>0.03</v>
      </c>
      <c r="Q44" s="44">
        <v>0.02</v>
      </c>
      <c r="T44" s="2"/>
      <c r="W44" s="2"/>
      <c r="AC44" s="62"/>
      <c r="AF44" s="62"/>
    </row>
    <row r="45" spans="1:50" x14ac:dyDescent="0.4">
      <c r="A45" s="43" t="s">
        <v>237</v>
      </c>
      <c r="B45" s="18">
        <f>[1]!s_stmnote_bank_9502($B$1,B43)/100</f>
        <v>6.5099999999999991E-2</v>
      </c>
      <c r="C45" s="18">
        <f>[1]!s_stmnote_bank_9502($B$1,C43)/100</f>
        <v>1.9900000000000001E-2</v>
      </c>
      <c r="D45" s="18">
        <f>[1]!s_stmnote_bank_9502($B$1,D43)/100</f>
        <v>4.1500000000000002E-2</v>
      </c>
      <c r="E45" s="18">
        <f>[1]!s_stmnote_bank_9502($B$1,E43)/100</f>
        <v>1.5100000000000001E-2</v>
      </c>
      <c r="F45" s="18">
        <f>[1]!s_stmnote_bank_9502($B$1,F43)/100</f>
        <v>2.6099999999999998E-2</v>
      </c>
      <c r="G45" s="18">
        <f>[1]!s_stmnote_bank_9502($B$1,G43)/100</f>
        <v>2.2400000000000003E-2</v>
      </c>
      <c r="H45" s="18">
        <f>[1]!s_stmnote_bank_9502($B$1,H43)/100</f>
        <v>4.6500000000000007E-2</v>
      </c>
      <c r="I45" s="18">
        <f>[1]!s_stmnote_bank_9502($B$1,I43)/100</f>
        <v>3.4599999999999999E-2</v>
      </c>
      <c r="J45" s="18">
        <f>[1]!s_stmnote_bank_9502($B$1,J43)/100</f>
        <v>4.36E-2</v>
      </c>
      <c r="K45" s="82">
        <f>[1]!s_stmnote_bank_9502($B$1,K43)/100</f>
        <v>4.0599999999999997E-2</v>
      </c>
      <c r="L45" s="82">
        <f>[1]!s_stmnote_bank_9502($B$1,L43)/100</f>
        <v>4.99E-2</v>
      </c>
      <c r="M45" s="18">
        <f>[1]!s_stmnote_bank_9502($B$1,M43)/100</f>
        <v>0.1216</v>
      </c>
      <c r="N45" s="18">
        <f>[1]!s_stmnote_bank_9502($B$1,N43)/100</f>
        <v>0.18280000000000002</v>
      </c>
      <c r="O45" s="18">
        <f>[1]!s_stmnote_bank_9502($B$1,O43)/100</f>
        <v>0.16289999999999999</v>
      </c>
      <c r="P45" s="18">
        <f>[1]!s_stmnote_bank_9502($B$1,P43)/100</f>
        <v>0.24859999999999999</v>
      </c>
      <c r="Q45" s="44">
        <v>0.16009999999999999</v>
      </c>
      <c r="T45" s="2"/>
      <c r="W45" s="2"/>
      <c r="AC45" s="62"/>
      <c r="AF45" s="62"/>
    </row>
    <row r="46" spans="1:50" x14ac:dyDescent="0.4">
      <c r="A46" s="43" t="s">
        <v>238</v>
      </c>
      <c r="B46" s="18">
        <f>[1]!s_stmnote_bank_9503($B$1,B43)/100</f>
        <v>0.39329999999999998</v>
      </c>
      <c r="C46" s="18">
        <f>[1]!s_stmnote_bank_9503($B$1,C43)/100</f>
        <v>0.12770000000000001</v>
      </c>
      <c r="D46" s="18">
        <f>[1]!s_stmnote_bank_9503($B$1,D43)/100</f>
        <v>0.24340000000000001</v>
      </c>
      <c r="E46" s="18">
        <f>[1]!s_stmnote_bank_9503($B$1,E43)/100</f>
        <v>9.8299999999999998E-2</v>
      </c>
      <c r="F46" s="18">
        <f>[1]!s_stmnote_bank_9503($B$1,F43)/100</f>
        <v>0.1482</v>
      </c>
      <c r="G46" s="18">
        <f>[1]!s_stmnote_bank_9503($B$1,G43)/100</f>
        <v>0.14279999999999998</v>
      </c>
      <c r="H46" s="18">
        <f>[1]!s_stmnote_bank_9503($B$1,H43)/100</f>
        <v>0.21789999999999998</v>
      </c>
      <c r="I46" s="18">
        <f>[1]!s_stmnote_bank_9503($B$1,I43)/100</f>
        <v>0.34689999999999999</v>
      </c>
      <c r="J46" s="18">
        <f>[1]!s_stmnote_bank_9503($B$1,J43)/100</f>
        <v>0.37240000000000001</v>
      </c>
      <c r="K46" s="82">
        <f>[1]!s_stmnote_bank_9503($B$1,K43)/100</f>
        <v>0.49640000000000001</v>
      </c>
      <c r="L46" s="82">
        <f>[1]!s_stmnote_bank_9503($B$1,L43)/100</f>
        <v>0.42530000000000001</v>
      </c>
      <c r="M46" s="18">
        <f>[1]!s_stmnote_bank_9503($B$1,M43)/100</f>
        <v>0.86760000000000004</v>
      </c>
      <c r="N46" s="18">
        <f>[1]!s_stmnote_bank_9503($B$1,N43)/100</f>
        <v>0.86939999999999995</v>
      </c>
      <c r="O46" s="18">
        <f>[1]!s_stmnote_bank_9503($B$1,O43)/100</f>
        <v>0.80090000000000006</v>
      </c>
      <c r="P46" s="18">
        <f>[1]!s_stmnote_bank_9503($B$1,P43)/100</f>
        <v>0.89230000000000009</v>
      </c>
      <c r="Q46" s="44">
        <v>0.68389999999999995</v>
      </c>
      <c r="T46" s="2"/>
      <c r="W46" s="2"/>
      <c r="AC46" s="62"/>
      <c r="AF46" s="62"/>
    </row>
    <row r="47" spans="1:50" x14ac:dyDescent="0.4">
      <c r="A47" s="83" t="s">
        <v>239</v>
      </c>
      <c r="B47" s="50">
        <f>[1]!s_stmnote_bank_9504($B$1,B43)/100</f>
        <v>5.8299999999999998E-2</v>
      </c>
      <c r="C47" s="50">
        <f>[1]!s_stmnote_bank_9504($B$1,C43)/100</f>
        <v>2.7400000000000001E-2</v>
      </c>
      <c r="D47" s="50">
        <f>[1]!s_stmnote_bank_9504($B$1,D43)/100</f>
        <v>5.2600000000000001E-2</v>
      </c>
      <c r="E47" s="50">
        <f>[1]!s_stmnote_bank_9504($B$1,E43)/100</f>
        <v>3.4099999999999998E-2</v>
      </c>
      <c r="F47" s="50">
        <f>[1]!s_stmnote_bank_9504($B$1,F43)/100</f>
        <v>5.4100000000000002E-2</v>
      </c>
      <c r="G47" s="50">
        <f>[1]!s_stmnote_bank_9504($B$1,G43)/100</f>
        <v>3.4500000000000003E-2</v>
      </c>
      <c r="H47" s="50">
        <f>[1]!s_stmnote_bank_9504($B$1,H43)/100</f>
        <v>4.9599999999999998E-2</v>
      </c>
      <c r="I47" s="50">
        <f>[1]!s_stmnote_bank_9504($B$1,I43)/100</f>
        <v>4.9699999999999994E-2</v>
      </c>
      <c r="J47" s="50">
        <f>[1]!s_stmnote_bank_9504($B$1,J43)/100</f>
        <v>8.6199999999999999E-2</v>
      </c>
      <c r="K47" s="84">
        <f>[1]!s_stmnote_bank_9504($B$1,K43)/100</f>
        <v>6.9199999999999998E-2</v>
      </c>
      <c r="L47" s="84">
        <f>[1]!s_stmnote_bank_9504($B$1,L43)/100</f>
        <v>0.10099999999999999</v>
      </c>
      <c r="M47" s="50">
        <f>[1]!s_stmnote_bank_9504($B$1,M43)/100</f>
        <v>4.9800000000000004E-2</v>
      </c>
      <c r="N47" s="50">
        <f>[1]!s_stmnote_bank_9504($B$1,N43)/100</f>
        <v>0.10349999999999999</v>
      </c>
      <c r="O47" s="50">
        <f>[1]!s_stmnote_bank_9504($B$1,O43)/100</f>
        <v>4.7699999999999992E-2</v>
      </c>
      <c r="P47" s="50">
        <f>[1]!s_stmnote_bank_9504($B$1,P43)/100</f>
        <v>9.5500000000000002E-2</v>
      </c>
      <c r="Q47" s="51">
        <v>3.3500000000000002E-2</v>
      </c>
      <c r="T47" s="2"/>
      <c r="W47" s="2"/>
      <c r="AC47" s="62"/>
      <c r="AF47" s="62"/>
    </row>
    <row r="51" spans="1:55" s="4" customFormat="1" x14ac:dyDescent="0.4">
      <c r="A51" s="9" t="s">
        <v>240</v>
      </c>
      <c r="B51" s="2"/>
      <c r="C51" s="2"/>
      <c r="D51" s="2"/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2"/>
      <c r="U51" s="2"/>
      <c r="V51" s="2"/>
      <c r="W51" s="62"/>
      <c r="X51" s="2"/>
      <c r="Y51" s="2"/>
      <c r="Z51" s="6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s="4" customFormat="1" x14ac:dyDescent="0.4">
      <c r="A52" s="85" t="s">
        <v>241</v>
      </c>
      <c r="B52" s="2"/>
      <c r="C52" s="2"/>
      <c r="D52" s="2"/>
      <c r="E52" s="60"/>
      <c r="F52" s="6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2"/>
      <c r="U52" s="2"/>
      <c r="V52" s="2"/>
      <c r="W52" s="62"/>
      <c r="X52" s="2"/>
      <c r="Y52" s="2"/>
      <c r="Z52" s="6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4" customFormat="1" x14ac:dyDescent="0.4">
      <c r="A53" s="41" t="s">
        <v>3</v>
      </c>
      <c r="B53" s="2"/>
      <c r="C53" s="2"/>
      <c r="D53" s="2"/>
      <c r="E53" s="60"/>
      <c r="F53" s="6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2"/>
      <c r="U53" s="2"/>
      <c r="V53" s="2"/>
      <c r="W53" s="62"/>
      <c r="X53" s="2"/>
      <c r="Y53" s="2"/>
      <c r="Z53" s="6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4" customFormat="1" ht="13.5" x14ac:dyDescent="0.4">
      <c r="A54" s="9"/>
      <c r="B54" s="9" t="str">
        <f>A53&amp;B24&amp;"（百万元）"</f>
        <v>制造业贷款余额（百万元）</v>
      </c>
      <c r="C54" s="2" t="s">
        <v>229</v>
      </c>
      <c r="D54" s="2" t="s">
        <v>230</v>
      </c>
      <c r="E54" s="60"/>
      <c r="F54" s="6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2"/>
      <c r="U54" s="2"/>
      <c r="V54" s="2"/>
      <c r="W54" s="62"/>
      <c r="X54" s="2"/>
      <c r="Y54" s="2"/>
      <c r="Z54" s="6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4" customFormat="1" x14ac:dyDescent="0.4">
      <c r="A55" s="34">
        <v>2009</v>
      </c>
      <c r="B55" s="2">
        <f t="shared" ref="B55:D70" si="23">VLOOKUP($A$53,$A$25:$AW$37,B71,FALSE)</f>
        <v>886729</v>
      </c>
      <c r="C55" s="2">
        <f t="shared" si="23"/>
        <v>34445</v>
      </c>
      <c r="D55" s="5">
        <f t="shared" si="23"/>
        <v>3.8845013527244517E-2</v>
      </c>
      <c r="E55" s="60"/>
      <c r="F55" s="6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62"/>
      <c r="U55" s="2"/>
      <c r="V55" s="2"/>
      <c r="W55" s="62"/>
      <c r="X55" s="2"/>
      <c r="Y55" s="2"/>
      <c r="Z55" s="6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4" customFormat="1" x14ac:dyDescent="0.4">
      <c r="A56" s="34" t="s">
        <v>242</v>
      </c>
      <c r="B56" s="2">
        <f t="shared" si="23"/>
        <v>1011443</v>
      </c>
      <c r="C56" s="2">
        <f t="shared" si="23"/>
        <v>30488</v>
      </c>
      <c r="D56" s="5">
        <f t="shared" si="23"/>
        <v>3.0143072817746527E-2</v>
      </c>
      <c r="E56" s="60"/>
      <c r="F56" s="6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2"/>
      <c r="U56" s="2"/>
      <c r="V56" s="2"/>
      <c r="W56" s="62"/>
      <c r="X56" s="2"/>
      <c r="Y56" s="2"/>
      <c r="Z56" s="6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4" customFormat="1" x14ac:dyDescent="0.4">
      <c r="A57" s="34">
        <v>2010</v>
      </c>
      <c r="B57" s="2">
        <f t="shared" si="23"/>
        <v>1046317</v>
      </c>
      <c r="C57" s="2">
        <f t="shared" si="23"/>
        <v>29298</v>
      </c>
      <c r="D57" s="5">
        <f t="shared" si="23"/>
        <v>2.8001074244229998E-2</v>
      </c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4">
      <c r="A58" s="34" t="s">
        <v>243</v>
      </c>
      <c r="B58" s="2">
        <f t="shared" si="23"/>
        <v>1152489</v>
      </c>
      <c r="C58" s="2">
        <f t="shared" si="23"/>
        <v>26467</v>
      </c>
      <c r="D58" s="5">
        <f t="shared" si="23"/>
        <v>2.2965078191635669E-2</v>
      </c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4">
      <c r="A59" s="34">
        <v>2011</v>
      </c>
      <c r="B59" s="2">
        <f t="shared" si="23"/>
        <v>1204029</v>
      </c>
      <c r="C59" s="2">
        <f t="shared" si="23"/>
        <v>26790</v>
      </c>
      <c r="D59" s="5">
        <f t="shared" si="23"/>
        <v>2.2250294635760434E-2</v>
      </c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4">
      <c r="A60" s="34" t="s">
        <v>244</v>
      </c>
      <c r="B60" s="2">
        <f t="shared" si="23"/>
        <v>1288284</v>
      </c>
      <c r="C60" s="2">
        <f t="shared" si="23"/>
        <v>28750</v>
      </c>
      <c r="D60" s="5">
        <f t="shared" si="23"/>
        <v>2.2316507850753405E-2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4">
      <c r="A61" s="34">
        <v>2012</v>
      </c>
      <c r="B61" s="2">
        <f t="shared" si="23"/>
        <v>1349998</v>
      </c>
      <c r="C61" s="2">
        <f t="shared" si="23"/>
        <v>32206</v>
      </c>
      <c r="D61" s="5">
        <f t="shared" si="23"/>
        <v>2.3856331639009836E-2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4">
      <c r="A62" s="34" t="s">
        <v>220</v>
      </c>
      <c r="B62" s="2">
        <f t="shared" si="23"/>
        <v>1376602</v>
      </c>
      <c r="C62" s="2">
        <f t="shared" si="23"/>
        <v>36845</v>
      </c>
      <c r="D62" s="5">
        <f t="shared" si="23"/>
        <v>2.6765179768734899E-2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4">
      <c r="A63" s="34">
        <v>2013</v>
      </c>
      <c r="B63" s="2">
        <f t="shared" si="23"/>
        <v>1372785</v>
      </c>
      <c r="C63" s="2">
        <f t="shared" si="23"/>
        <v>39316</v>
      </c>
      <c r="D63" s="5">
        <f t="shared" si="23"/>
        <v>2.8639590321863948E-2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4">
      <c r="A64" s="34" t="s">
        <v>235</v>
      </c>
      <c r="B64" s="2">
        <f t="shared" si="23"/>
        <v>1439225</v>
      </c>
      <c r="C64" s="2">
        <f t="shared" si="23"/>
        <v>45350</v>
      </c>
      <c r="D64" s="5">
        <f t="shared" si="23"/>
        <v>3.1510014070072437E-2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4">
      <c r="A65" s="34">
        <v>2014</v>
      </c>
      <c r="B65" s="2">
        <f t="shared" si="23"/>
        <v>1391090</v>
      </c>
      <c r="C65" s="2">
        <f t="shared" si="23"/>
        <v>51360</v>
      </c>
      <c r="D65" s="5">
        <f t="shared" si="23"/>
        <v>3.6920688093509409E-2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4">
      <c r="A66" s="34" t="s">
        <v>221</v>
      </c>
      <c r="B66" s="2">
        <f t="shared" si="23"/>
        <v>1430913</v>
      </c>
      <c r="C66" s="2">
        <f t="shared" si="23"/>
        <v>62509</v>
      </c>
      <c r="D66" s="5">
        <f t="shared" si="23"/>
        <v>4.3684696414107639E-2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4">
      <c r="A67" s="34">
        <v>2015</v>
      </c>
      <c r="B67" s="2">
        <f t="shared" si="23"/>
        <v>1367358</v>
      </c>
      <c r="C67" s="2">
        <f t="shared" si="23"/>
        <v>74522</v>
      </c>
      <c r="D67" s="5">
        <f t="shared" si="23"/>
        <v>5.4500723292656351E-2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4">
      <c r="A68" s="34" t="s">
        <v>222</v>
      </c>
      <c r="B68" s="2">
        <f t="shared" si="23"/>
        <v>1348599</v>
      </c>
      <c r="C68" s="2">
        <f t="shared" si="23"/>
        <v>80022</v>
      </c>
      <c r="D68" s="5">
        <f t="shared" si="23"/>
        <v>5.9337134314944619E-2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4">
      <c r="A69" s="34">
        <v>2016</v>
      </c>
      <c r="B69" s="2">
        <f t="shared" si="23"/>
        <v>1225322</v>
      </c>
      <c r="C69" s="2">
        <f t="shared" si="23"/>
        <v>77124</v>
      </c>
      <c r="D69" s="5">
        <f t="shared" si="23"/>
        <v>6.2941822639273601E-2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4">
      <c r="A70" s="34" t="s">
        <v>216</v>
      </c>
      <c r="B70" s="2">
        <f t="shared" si="23"/>
        <v>1316237</v>
      </c>
      <c r="C70" s="2">
        <f t="shared" si="23"/>
        <v>78879</v>
      </c>
      <c r="D70" s="5">
        <f t="shared" si="23"/>
        <v>5.9927657405163356E-2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41" customFormat="1" hidden="1" x14ac:dyDescent="0.4">
      <c r="A71" s="140"/>
      <c r="B71" s="141">
        <v>2</v>
      </c>
      <c r="C71" s="142">
        <v>3</v>
      </c>
      <c r="D71" s="142">
        <v>4</v>
      </c>
      <c r="E71" s="143"/>
      <c r="F71" s="144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5"/>
      <c r="U71" s="142"/>
      <c r="V71" s="142"/>
      <c r="W71" s="145"/>
      <c r="X71" s="142"/>
      <c r="Y71" s="142"/>
      <c r="Z71" s="145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</row>
    <row r="72" spans="1:55" s="141" customFormat="1" hidden="1" x14ac:dyDescent="0.4">
      <c r="A72" s="140"/>
      <c r="B72" s="141">
        <v>5</v>
      </c>
      <c r="C72" s="142">
        <v>6</v>
      </c>
      <c r="D72" s="142">
        <v>7</v>
      </c>
      <c r="E72" s="143"/>
      <c r="F72" s="144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5"/>
      <c r="U72" s="142"/>
      <c r="V72" s="142"/>
      <c r="W72" s="145"/>
      <c r="X72" s="142"/>
      <c r="Y72" s="142"/>
      <c r="Z72" s="145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spans="1:55" s="141" customFormat="1" hidden="1" x14ac:dyDescent="0.4">
      <c r="A73" s="140"/>
      <c r="B73" s="141">
        <v>8</v>
      </c>
      <c r="C73" s="142">
        <v>9</v>
      </c>
      <c r="D73" s="142">
        <v>10</v>
      </c>
      <c r="E73" s="143"/>
      <c r="F73" s="144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5"/>
      <c r="U73" s="142"/>
      <c r="V73" s="142"/>
      <c r="W73" s="145"/>
      <c r="X73" s="142"/>
      <c r="Y73" s="142"/>
      <c r="Z73" s="145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spans="1:55" s="141" customFormat="1" hidden="1" x14ac:dyDescent="0.4">
      <c r="A74" s="140"/>
      <c r="B74" s="141">
        <v>11</v>
      </c>
      <c r="C74" s="142">
        <v>12</v>
      </c>
      <c r="D74" s="142">
        <v>13</v>
      </c>
      <c r="E74" s="143"/>
      <c r="F74" s="144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5"/>
      <c r="U74" s="142"/>
      <c r="V74" s="142"/>
      <c r="W74" s="145"/>
      <c r="X74" s="142"/>
      <c r="Y74" s="142"/>
      <c r="Z74" s="145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spans="1:55" s="141" customFormat="1" hidden="1" x14ac:dyDescent="0.4">
      <c r="A75" s="140"/>
      <c r="B75" s="141">
        <v>14</v>
      </c>
      <c r="C75" s="142">
        <v>15</v>
      </c>
      <c r="D75" s="142">
        <v>16</v>
      </c>
      <c r="E75" s="143"/>
      <c r="F75" s="144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5"/>
      <c r="U75" s="142"/>
      <c r="V75" s="142"/>
      <c r="W75" s="145"/>
      <c r="X75" s="142"/>
      <c r="Y75" s="142"/>
      <c r="Z75" s="145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spans="1:55" s="141" customFormat="1" ht="10.5" hidden="1" customHeight="1" x14ac:dyDescent="0.4">
      <c r="A76" s="140"/>
      <c r="B76" s="141">
        <v>17</v>
      </c>
      <c r="C76" s="142">
        <v>18</v>
      </c>
      <c r="D76" s="142">
        <v>19</v>
      </c>
      <c r="E76" s="143"/>
      <c r="F76" s="144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5"/>
      <c r="U76" s="142"/>
      <c r="V76" s="142"/>
      <c r="W76" s="145"/>
      <c r="X76" s="142"/>
      <c r="Y76" s="142"/>
      <c r="Z76" s="145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</row>
    <row r="77" spans="1:55" s="141" customFormat="1" ht="24" hidden="1" customHeight="1" x14ac:dyDescent="0.4">
      <c r="A77" s="140"/>
      <c r="B77" s="141">
        <v>20</v>
      </c>
      <c r="C77" s="142">
        <v>21</v>
      </c>
      <c r="D77" s="142">
        <v>22</v>
      </c>
      <c r="E77" s="143"/>
      <c r="F77" s="144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5"/>
      <c r="U77" s="142"/>
      <c r="V77" s="142"/>
      <c r="W77" s="145"/>
      <c r="X77" s="142"/>
      <c r="Y77" s="142"/>
      <c r="Z77" s="145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spans="1:55" s="141" customFormat="1" ht="27.75" hidden="1" customHeight="1" x14ac:dyDescent="0.4">
      <c r="A78" s="140"/>
      <c r="B78" s="141">
        <v>23</v>
      </c>
      <c r="C78" s="142">
        <v>24</v>
      </c>
      <c r="D78" s="142">
        <v>25</v>
      </c>
      <c r="E78" s="143"/>
      <c r="F78" s="144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5"/>
      <c r="U78" s="142"/>
      <c r="V78" s="142"/>
      <c r="W78" s="145"/>
      <c r="X78" s="142"/>
      <c r="Y78" s="142"/>
      <c r="Z78" s="145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</row>
    <row r="79" spans="1:55" s="141" customFormat="1" ht="28.5" hidden="1" customHeight="1" x14ac:dyDescent="0.4">
      <c r="A79" s="140"/>
      <c r="B79" s="141">
        <v>26</v>
      </c>
      <c r="C79" s="142">
        <v>27</v>
      </c>
      <c r="D79" s="142">
        <v>28</v>
      </c>
      <c r="E79" s="143"/>
      <c r="F79" s="144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5"/>
      <c r="U79" s="142"/>
      <c r="V79" s="142"/>
      <c r="W79" s="145"/>
      <c r="X79" s="142"/>
      <c r="Y79" s="142"/>
      <c r="Z79" s="145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</row>
    <row r="80" spans="1:55" s="141" customFormat="1" hidden="1" x14ac:dyDescent="0.4">
      <c r="A80" s="140"/>
      <c r="B80" s="141">
        <v>29</v>
      </c>
      <c r="C80" s="142">
        <v>30</v>
      </c>
      <c r="D80" s="142">
        <v>31</v>
      </c>
      <c r="E80" s="143"/>
      <c r="F80" s="144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5"/>
      <c r="U80" s="142"/>
      <c r="V80" s="142"/>
      <c r="W80" s="145"/>
      <c r="X80" s="142"/>
      <c r="Y80" s="142"/>
      <c r="Z80" s="145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</row>
    <row r="81" spans="1:55" s="141" customFormat="1" hidden="1" x14ac:dyDescent="0.4">
      <c r="A81" s="140"/>
      <c r="B81" s="141">
        <v>32</v>
      </c>
      <c r="C81" s="142">
        <v>33</v>
      </c>
      <c r="D81" s="142">
        <v>34</v>
      </c>
      <c r="E81" s="143"/>
      <c r="F81" s="144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5"/>
      <c r="U81" s="142"/>
      <c r="V81" s="142"/>
      <c r="W81" s="145"/>
      <c r="X81" s="142"/>
      <c r="Y81" s="142"/>
      <c r="Z81" s="145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</row>
    <row r="82" spans="1:55" s="141" customFormat="1" ht="24.75" hidden="1" customHeight="1" x14ac:dyDescent="0.4">
      <c r="A82" s="140"/>
      <c r="B82" s="141">
        <v>35</v>
      </c>
      <c r="C82" s="142">
        <v>36</v>
      </c>
      <c r="D82" s="142">
        <v>37</v>
      </c>
      <c r="E82" s="143"/>
      <c r="F82" s="144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5"/>
      <c r="U82" s="142"/>
      <c r="V82" s="142"/>
      <c r="W82" s="145"/>
      <c r="X82" s="142"/>
      <c r="Y82" s="142"/>
      <c r="Z82" s="145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spans="1:55" s="142" customFormat="1" hidden="1" x14ac:dyDescent="0.4">
      <c r="A83" s="140"/>
      <c r="B83" s="141">
        <v>38</v>
      </c>
      <c r="C83" s="142">
        <v>39</v>
      </c>
      <c r="D83" s="142">
        <v>40</v>
      </c>
      <c r="E83" s="143"/>
      <c r="F83" s="144"/>
      <c r="T83" s="145"/>
      <c r="W83" s="145"/>
      <c r="Z83" s="145"/>
    </row>
    <row r="84" spans="1:55" s="141" customFormat="1" hidden="1" x14ac:dyDescent="0.4">
      <c r="A84" s="140"/>
      <c r="B84" s="141">
        <v>41</v>
      </c>
      <c r="C84" s="142">
        <v>42</v>
      </c>
      <c r="D84" s="142">
        <v>43</v>
      </c>
      <c r="E84" s="143"/>
      <c r="F84" s="144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5"/>
      <c r="U84" s="142"/>
      <c r="V84" s="142"/>
      <c r="W84" s="145"/>
      <c r="X84" s="142"/>
      <c r="Y84" s="142"/>
      <c r="Z84" s="145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spans="1:55" s="141" customFormat="1" hidden="1" x14ac:dyDescent="0.4">
      <c r="A85" s="140"/>
      <c r="B85" s="141">
        <v>44</v>
      </c>
      <c r="C85" s="142">
        <v>45</v>
      </c>
      <c r="D85" s="142">
        <v>46</v>
      </c>
      <c r="E85" s="143"/>
      <c r="F85" s="144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5"/>
      <c r="U85" s="142"/>
      <c r="V85" s="142"/>
      <c r="W85" s="145"/>
      <c r="X85" s="142"/>
      <c r="Y85" s="142"/>
      <c r="Z85" s="145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</row>
    <row r="86" spans="1:55" s="142" customFormat="1" hidden="1" x14ac:dyDescent="0.4">
      <c r="A86" s="140"/>
      <c r="B86" s="141">
        <v>47</v>
      </c>
      <c r="C86" s="142">
        <v>48</v>
      </c>
      <c r="D86" s="142">
        <v>49</v>
      </c>
      <c r="E86" s="143"/>
      <c r="F86" s="144"/>
      <c r="T86" s="145"/>
      <c r="W86" s="145"/>
      <c r="Z86" s="145"/>
    </row>
    <row r="87" spans="1:55" s="142" customFormat="1" hidden="1" x14ac:dyDescent="0.4">
      <c r="A87" s="140"/>
      <c r="B87" s="141">
        <v>50</v>
      </c>
      <c r="C87" s="142">
        <v>51</v>
      </c>
      <c r="D87" s="142">
        <v>52</v>
      </c>
      <c r="E87" s="143"/>
      <c r="F87" s="144"/>
      <c r="T87" s="145"/>
      <c r="W87" s="145"/>
      <c r="Z87" s="145"/>
    </row>
    <row r="88" spans="1:55" s="142" customFormat="1" hidden="1" x14ac:dyDescent="0.4">
      <c r="A88" s="140"/>
      <c r="E88" s="143"/>
      <c r="F88" s="144"/>
      <c r="T88" s="145"/>
      <c r="W88" s="145"/>
      <c r="Z88" s="145"/>
    </row>
    <row r="111" spans="1:17" x14ac:dyDescent="0.4">
      <c r="A111" s="2"/>
      <c r="B111" s="2">
        <v>4</v>
      </c>
      <c r="C111" s="2">
        <v>7</v>
      </c>
      <c r="D111" s="2">
        <v>10</v>
      </c>
      <c r="E111" s="2">
        <v>13</v>
      </c>
      <c r="F111" s="2">
        <v>16</v>
      </c>
      <c r="G111" s="2">
        <v>19</v>
      </c>
      <c r="H111" s="2">
        <v>22</v>
      </c>
      <c r="I111" s="2">
        <v>25</v>
      </c>
      <c r="J111" s="2">
        <v>28</v>
      </c>
      <c r="K111" s="2">
        <v>31</v>
      </c>
      <c r="L111" s="2">
        <v>34</v>
      </c>
      <c r="M111" s="2">
        <v>37</v>
      </c>
      <c r="N111" s="2">
        <v>40</v>
      </c>
      <c r="O111" s="2">
        <v>43</v>
      </c>
      <c r="P111" s="2">
        <v>46</v>
      </c>
      <c r="Q111" s="2">
        <v>49</v>
      </c>
    </row>
    <row r="112" spans="1:17" x14ac:dyDescent="0.4">
      <c r="A112" s="127" t="s">
        <v>384</v>
      </c>
      <c r="B112" s="271">
        <v>40178</v>
      </c>
      <c r="C112" s="271">
        <v>40359</v>
      </c>
      <c r="D112" s="271">
        <v>40543</v>
      </c>
      <c r="E112" s="271">
        <v>40724</v>
      </c>
      <c r="F112" s="271">
        <v>40908</v>
      </c>
      <c r="G112" s="271">
        <v>41090</v>
      </c>
      <c r="H112" s="271">
        <v>41274</v>
      </c>
      <c r="I112" s="271">
        <v>41455</v>
      </c>
      <c r="J112" s="271">
        <v>41639</v>
      </c>
      <c r="K112" s="271">
        <v>41820</v>
      </c>
      <c r="L112" s="271">
        <v>42004</v>
      </c>
      <c r="M112" s="271">
        <v>42185</v>
      </c>
      <c r="N112" s="271">
        <v>42369</v>
      </c>
      <c r="O112" s="271">
        <v>42551</v>
      </c>
      <c r="P112" s="271">
        <v>42735</v>
      </c>
      <c r="Q112" s="271">
        <v>42916</v>
      </c>
    </row>
    <row r="113" spans="1:17" x14ac:dyDescent="0.4">
      <c r="A113" s="43" t="s">
        <v>98</v>
      </c>
      <c r="B113" s="269">
        <f>VLOOKUP($A113,$A$25:$AW$37,B$4-2,FALSE)</f>
        <v>886729</v>
      </c>
      <c r="C113" s="269">
        <f t="shared" ref="C113:Q113" si="24">VLOOKUP($A113,$A$25:$AW$37,C$4-2,FALSE)</f>
        <v>1011443</v>
      </c>
      <c r="D113" s="269">
        <f t="shared" si="24"/>
        <v>1046317</v>
      </c>
      <c r="E113" s="269">
        <f t="shared" si="24"/>
        <v>1152489</v>
      </c>
      <c r="F113" s="269">
        <f t="shared" si="24"/>
        <v>1204029</v>
      </c>
      <c r="G113" s="269">
        <f t="shared" si="24"/>
        <v>1288284</v>
      </c>
      <c r="H113" s="269">
        <f t="shared" si="24"/>
        <v>1349998</v>
      </c>
      <c r="I113" s="269">
        <f t="shared" si="24"/>
        <v>1376602</v>
      </c>
      <c r="J113" s="269">
        <f t="shared" si="24"/>
        <v>1372785</v>
      </c>
      <c r="K113" s="269">
        <f t="shared" si="24"/>
        <v>1439225</v>
      </c>
      <c r="L113" s="269">
        <f t="shared" si="24"/>
        <v>1391090</v>
      </c>
      <c r="M113" s="269">
        <f t="shared" si="24"/>
        <v>1430913</v>
      </c>
      <c r="N113" s="269">
        <f t="shared" si="24"/>
        <v>1367358</v>
      </c>
      <c r="O113" s="269">
        <f t="shared" si="24"/>
        <v>1348599</v>
      </c>
      <c r="P113" s="269">
        <f t="shared" si="24"/>
        <v>1225322</v>
      </c>
      <c r="Q113" s="269">
        <f t="shared" si="24"/>
        <v>1316237</v>
      </c>
    </row>
    <row r="114" spans="1:17" x14ac:dyDescent="0.4">
      <c r="A114" s="43" t="s">
        <v>4</v>
      </c>
      <c r="B114" s="269">
        <f t="shared" ref="B114:Q125" si="25">VLOOKUP($A114,$A$25:$AW$37,B$4-2,FALSE)</f>
        <v>411410</v>
      </c>
      <c r="C114" s="269">
        <f t="shared" si="25"/>
        <v>369919</v>
      </c>
      <c r="D114" s="269">
        <f t="shared" si="25"/>
        <v>394414</v>
      </c>
      <c r="E114" s="269">
        <f t="shared" si="25"/>
        <v>423433</v>
      </c>
      <c r="F114" s="269">
        <f t="shared" si="25"/>
        <v>451082</v>
      </c>
      <c r="G114" s="269">
        <f t="shared" si="25"/>
        <v>478069</v>
      </c>
      <c r="H114" s="269">
        <f t="shared" si="25"/>
        <v>478177</v>
      </c>
      <c r="I114" s="269">
        <f t="shared" si="25"/>
        <v>473963</v>
      </c>
      <c r="J114" s="269">
        <f t="shared" si="25"/>
        <v>484810</v>
      </c>
      <c r="K114" s="269">
        <f t="shared" si="25"/>
        <v>506463</v>
      </c>
      <c r="L114" s="269">
        <f t="shared" si="25"/>
        <v>528725</v>
      </c>
      <c r="M114" s="269">
        <f t="shared" si="25"/>
        <v>575193</v>
      </c>
      <c r="N114" s="269">
        <f t="shared" si="25"/>
        <v>592832</v>
      </c>
      <c r="O114" s="269">
        <f t="shared" si="25"/>
        <v>632892</v>
      </c>
      <c r="P114" s="269">
        <f t="shared" si="25"/>
        <v>660361</v>
      </c>
      <c r="Q114" s="269">
        <f t="shared" si="25"/>
        <v>766948</v>
      </c>
    </row>
    <row r="115" spans="1:17" x14ac:dyDescent="0.4">
      <c r="A115" s="43" t="s">
        <v>8</v>
      </c>
      <c r="B115" s="269">
        <f t="shared" si="25"/>
        <v>427253</v>
      </c>
      <c r="C115" s="269">
        <f t="shared" si="25"/>
        <v>536381</v>
      </c>
      <c r="D115" s="269">
        <f t="shared" si="25"/>
        <v>543625</v>
      </c>
      <c r="E115" s="269">
        <f t="shared" si="25"/>
        <v>534374</v>
      </c>
      <c r="F115" s="269">
        <f t="shared" si="25"/>
        <v>497241</v>
      </c>
      <c r="G115" s="269">
        <f t="shared" si="25"/>
        <v>460291</v>
      </c>
      <c r="H115" s="269">
        <f t="shared" si="25"/>
        <v>459978</v>
      </c>
      <c r="I115" s="269">
        <f t="shared" si="25"/>
        <v>500923</v>
      </c>
      <c r="J115" s="269">
        <f t="shared" si="25"/>
        <v>533141</v>
      </c>
      <c r="K115" s="269">
        <f t="shared" si="25"/>
        <v>589550</v>
      </c>
      <c r="L115" s="269">
        <f t="shared" si="25"/>
        <v>581072</v>
      </c>
      <c r="M115" s="269">
        <f t="shared" si="25"/>
        <v>596993</v>
      </c>
      <c r="N115" s="269">
        <f t="shared" si="25"/>
        <v>526408</v>
      </c>
      <c r="O115" s="269">
        <f t="shared" si="25"/>
        <v>512299</v>
      </c>
      <c r="P115" s="269">
        <f t="shared" si="25"/>
        <v>449687</v>
      </c>
      <c r="Q115" s="269">
        <f t="shared" si="25"/>
        <v>500448</v>
      </c>
    </row>
    <row r="116" spans="1:17" x14ac:dyDescent="0.4">
      <c r="A116" s="43" t="s">
        <v>0</v>
      </c>
      <c r="B116" s="269">
        <f t="shared" si="25"/>
        <v>303520</v>
      </c>
      <c r="C116" s="269">
        <f t="shared" si="25"/>
        <v>343222</v>
      </c>
      <c r="D116" s="269">
        <f t="shared" si="25"/>
        <v>384798</v>
      </c>
      <c r="E116" s="269">
        <f t="shared" si="25"/>
        <v>427469</v>
      </c>
      <c r="F116" s="269">
        <f t="shared" si="25"/>
        <v>458781</v>
      </c>
      <c r="G116" s="269">
        <f t="shared" si="25"/>
        <v>482716</v>
      </c>
      <c r="H116" s="269">
        <f t="shared" si="25"/>
        <v>515501</v>
      </c>
      <c r="I116" s="269">
        <f t="shared" si="25"/>
        <v>562302</v>
      </c>
      <c r="J116" s="269">
        <f t="shared" si="25"/>
        <v>605512</v>
      </c>
      <c r="K116" s="269">
        <f t="shared" si="25"/>
        <v>674011</v>
      </c>
      <c r="L116" s="269">
        <f t="shared" si="25"/>
        <v>756578</v>
      </c>
      <c r="M116" s="269">
        <f t="shared" si="25"/>
        <v>844011</v>
      </c>
      <c r="N116" s="269">
        <f t="shared" si="25"/>
        <v>893535</v>
      </c>
      <c r="O116" s="269">
        <f t="shared" si="25"/>
        <v>960526</v>
      </c>
      <c r="P116" s="269">
        <f t="shared" si="25"/>
        <v>1006903</v>
      </c>
      <c r="Q116" s="269">
        <f t="shared" si="25"/>
        <v>1137897</v>
      </c>
    </row>
    <row r="117" spans="1:17" x14ac:dyDescent="0.4">
      <c r="A117" s="43" t="s">
        <v>2</v>
      </c>
      <c r="B117" s="269">
        <f t="shared" si="25"/>
        <v>227546</v>
      </c>
      <c r="C117" s="269">
        <f t="shared" si="25"/>
        <v>272616</v>
      </c>
      <c r="D117" s="269">
        <f t="shared" si="25"/>
        <v>292209</v>
      </c>
      <c r="E117" s="269">
        <f t="shared" si="25"/>
        <v>353245</v>
      </c>
      <c r="F117" s="269">
        <f t="shared" si="25"/>
        <v>388818</v>
      </c>
      <c r="G117" s="269">
        <f t="shared" si="25"/>
        <v>422371</v>
      </c>
      <c r="H117" s="269">
        <f t="shared" si="25"/>
        <v>477434</v>
      </c>
      <c r="I117" s="269">
        <f t="shared" si="25"/>
        <v>512151</v>
      </c>
      <c r="J117" s="269">
        <f t="shared" si="25"/>
        <v>522078</v>
      </c>
      <c r="K117" s="269">
        <f t="shared" si="25"/>
        <v>555026</v>
      </c>
      <c r="L117" s="269">
        <f t="shared" si="25"/>
        <v>530896</v>
      </c>
      <c r="M117" s="269">
        <f t="shared" si="25"/>
        <v>535252</v>
      </c>
      <c r="N117" s="269">
        <f t="shared" si="25"/>
        <v>504342</v>
      </c>
      <c r="O117" s="269">
        <f t="shared" si="25"/>
        <v>462412</v>
      </c>
      <c r="P117" s="269">
        <f t="shared" si="25"/>
        <v>404172</v>
      </c>
      <c r="Q117" s="269">
        <f t="shared" si="25"/>
        <v>410339</v>
      </c>
    </row>
    <row r="118" spans="1:17" x14ac:dyDescent="0.4">
      <c r="A118" s="43" t="s">
        <v>7</v>
      </c>
      <c r="B118" s="269">
        <f t="shared" si="25"/>
        <v>155365</v>
      </c>
      <c r="C118" s="269">
        <f t="shared" si="25"/>
        <v>205737</v>
      </c>
      <c r="D118" s="269">
        <f t="shared" si="25"/>
        <v>213705</v>
      </c>
      <c r="E118" s="269">
        <f t="shared" si="25"/>
        <v>197284</v>
      </c>
      <c r="F118" s="269">
        <f t="shared" si="25"/>
        <v>182064</v>
      </c>
      <c r="G118" s="269">
        <f t="shared" si="25"/>
        <v>196091</v>
      </c>
      <c r="H118" s="269">
        <f t="shared" si="25"/>
        <v>200362</v>
      </c>
      <c r="I118" s="269">
        <f t="shared" si="25"/>
        <v>205199</v>
      </c>
      <c r="J118" s="269">
        <f t="shared" si="25"/>
        <v>204834</v>
      </c>
      <c r="K118" s="269">
        <f t="shared" si="25"/>
        <v>201858</v>
      </c>
      <c r="L118" s="269">
        <f t="shared" si="25"/>
        <v>207977</v>
      </c>
      <c r="M118" s="269">
        <f t="shared" si="25"/>
        <v>207872</v>
      </c>
      <c r="N118" s="269">
        <f t="shared" si="25"/>
        <v>205021</v>
      </c>
      <c r="O118" s="269">
        <f t="shared" si="25"/>
        <v>212227</v>
      </c>
      <c r="P118" s="269">
        <f t="shared" si="25"/>
        <v>236880</v>
      </c>
      <c r="Q118" s="269">
        <f t="shared" si="25"/>
        <v>341120</v>
      </c>
    </row>
    <row r="119" spans="1:17" x14ac:dyDescent="0.4">
      <c r="A119" s="43" t="s">
        <v>1</v>
      </c>
      <c r="B119" s="269">
        <f t="shared" si="25"/>
        <v>99700</v>
      </c>
      <c r="C119" s="269">
        <f t="shared" si="25"/>
        <v>135784</v>
      </c>
      <c r="D119" s="269">
        <f t="shared" si="25"/>
        <v>148799</v>
      </c>
      <c r="E119" s="269">
        <f t="shared" si="25"/>
        <v>167069</v>
      </c>
      <c r="F119" s="269">
        <f t="shared" si="25"/>
        <v>169323</v>
      </c>
      <c r="G119" s="269">
        <f t="shared" si="25"/>
        <v>191617</v>
      </c>
      <c r="H119" s="269">
        <f t="shared" si="25"/>
        <v>202875</v>
      </c>
      <c r="I119" s="269">
        <f t="shared" si="25"/>
        <v>202714</v>
      </c>
      <c r="J119" s="269">
        <f t="shared" si="25"/>
        <v>199892</v>
      </c>
      <c r="K119" s="269">
        <f t="shared" si="25"/>
        <v>218883</v>
      </c>
      <c r="L119" s="269">
        <f t="shared" si="25"/>
        <v>207823</v>
      </c>
      <c r="M119" s="269">
        <f t="shared" si="25"/>
        <v>222211</v>
      </c>
      <c r="N119" s="269">
        <f t="shared" si="25"/>
        <v>210539</v>
      </c>
      <c r="O119" s="269">
        <f t="shared" si="25"/>
        <v>217609</v>
      </c>
      <c r="P119" s="269">
        <f t="shared" si="25"/>
        <v>181634</v>
      </c>
      <c r="Q119" s="269">
        <f t="shared" si="25"/>
        <v>218160</v>
      </c>
    </row>
    <row r="120" spans="1:17" x14ac:dyDescent="0.4">
      <c r="A120" s="43" t="s">
        <v>33</v>
      </c>
      <c r="B120" s="269">
        <f t="shared" si="25"/>
        <v>93340</v>
      </c>
      <c r="C120" s="269">
        <f t="shared" si="25"/>
        <v>102826</v>
      </c>
      <c r="D120" s="269">
        <f t="shared" si="25"/>
        <v>115779</v>
      </c>
      <c r="E120" s="269">
        <f t="shared" si="25"/>
        <v>141352</v>
      </c>
      <c r="F120" s="269">
        <f t="shared" si="25"/>
        <v>148521</v>
      </c>
      <c r="G120" s="269">
        <f t="shared" si="25"/>
        <v>176330</v>
      </c>
      <c r="H120" s="269">
        <f t="shared" si="25"/>
        <v>188557</v>
      </c>
      <c r="I120" s="269">
        <f t="shared" si="25"/>
        <v>203344</v>
      </c>
      <c r="J120" s="269">
        <f t="shared" si="25"/>
        <v>213579</v>
      </c>
      <c r="K120" s="269">
        <f t="shared" si="25"/>
        <v>228711</v>
      </c>
      <c r="L120" s="269">
        <f t="shared" si="25"/>
        <v>255099</v>
      </c>
      <c r="M120" s="269">
        <f t="shared" si="25"/>
        <v>258147</v>
      </c>
      <c r="N120" s="269">
        <f t="shared" si="25"/>
        <v>249938</v>
      </c>
      <c r="O120" s="269">
        <f t="shared" si="25"/>
        <v>239377</v>
      </c>
      <c r="P120" s="269">
        <f t="shared" si="25"/>
        <v>230098</v>
      </c>
      <c r="Q120" s="269">
        <f t="shared" si="25"/>
        <v>234618</v>
      </c>
    </row>
    <row r="121" spans="1:17" x14ac:dyDescent="0.4">
      <c r="A121" s="9" t="s">
        <v>48</v>
      </c>
      <c r="B121" s="269">
        <f t="shared" si="25"/>
        <v>144755</v>
      </c>
      <c r="C121" s="269">
        <f t="shared" si="25"/>
        <v>198615</v>
      </c>
      <c r="D121" s="269">
        <f t="shared" si="25"/>
        <v>210882</v>
      </c>
      <c r="E121" s="269">
        <f t="shared" si="25"/>
        <v>244173</v>
      </c>
      <c r="F121" s="269">
        <f t="shared" si="25"/>
        <v>258432</v>
      </c>
      <c r="G121" s="269">
        <f t="shared" si="25"/>
        <v>283344</v>
      </c>
      <c r="H121" s="269">
        <f t="shared" si="25"/>
        <v>290196</v>
      </c>
      <c r="I121" s="269">
        <f t="shared" si="25"/>
        <v>314693</v>
      </c>
      <c r="J121" s="269">
        <f t="shared" si="25"/>
        <v>328364</v>
      </c>
      <c r="K121" s="269">
        <f t="shared" si="25"/>
        <v>351648</v>
      </c>
      <c r="L121" s="269">
        <f t="shared" si="25"/>
        <v>395085</v>
      </c>
      <c r="M121" s="269">
        <f t="shared" si="25"/>
        <v>457471</v>
      </c>
      <c r="N121" s="269">
        <f t="shared" si="25"/>
        <v>453344</v>
      </c>
      <c r="O121" s="269">
        <f t="shared" si="25"/>
        <v>528367</v>
      </c>
      <c r="P121" s="269">
        <f t="shared" si="25"/>
        <v>552447</v>
      </c>
      <c r="Q121" s="269">
        <f t="shared" si="25"/>
        <v>769261</v>
      </c>
    </row>
    <row r="122" spans="1:17" x14ac:dyDescent="0.4">
      <c r="A122" s="9" t="s">
        <v>225</v>
      </c>
      <c r="B122" s="269">
        <f t="shared" si="25"/>
        <v>0</v>
      </c>
      <c r="C122" s="269">
        <f t="shared" si="25"/>
        <v>0</v>
      </c>
      <c r="D122" s="269">
        <f t="shared" si="25"/>
        <v>0</v>
      </c>
      <c r="E122" s="269">
        <f t="shared" si="25"/>
        <v>0</v>
      </c>
      <c r="F122" s="269">
        <f t="shared" si="25"/>
        <v>0</v>
      </c>
      <c r="G122" s="269">
        <f t="shared" si="25"/>
        <v>0</v>
      </c>
      <c r="H122" s="269">
        <f t="shared" si="25"/>
        <v>0</v>
      </c>
      <c r="I122" s="269">
        <f t="shared" si="25"/>
        <v>0</v>
      </c>
      <c r="J122" s="269">
        <f t="shared" si="25"/>
        <v>0</v>
      </c>
      <c r="K122" s="269">
        <f t="shared" si="25"/>
        <v>0</v>
      </c>
      <c r="L122" s="269">
        <f t="shared" si="25"/>
        <v>55881</v>
      </c>
      <c r="M122" s="269">
        <f t="shared" si="25"/>
        <v>77092</v>
      </c>
      <c r="N122" s="269">
        <f t="shared" si="25"/>
        <v>130682</v>
      </c>
      <c r="O122" s="269">
        <f t="shared" si="25"/>
        <v>122569</v>
      </c>
      <c r="P122" s="269">
        <f t="shared" si="25"/>
        <v>179338</v>
      </c>
      <c r="Q122" s="269">
        <f t="shared" si="25"/>
        <v>143305</v>
      </c>
    </row>
    <row r="123" spans="1:17" x14ac:dyDescent="0.4">
      <c r="A123" s="9" t="s">
        <v>53</v>
      </c>
      <c r="B123" s="269">
        <f t="shared" si="25"/>
        <v>28199</v>
      </c>
      <c r="C123" s="269">
        <f t="shared" si="25"/>
        <v>22116</v>
      </c>
      <c r="D123" s="269">
        <f t="shared" si="25"/>
        <v>18788</v>
      </c>
      <c r="E123" s="269">
        <f t="shared" si="25"/>
        <v>14249</v>
      </c>
      <c r="F123" s="269">
        <f t="shared" si="25"/>
        <v>14640</v>
      </c>
      <c r="G123" s="269">
        <f t="shared" si="25"/>
        <v>14811</v>
      </c>
      <c r="H123" s="269">
        <f t="shared" si="25"/>
        <v>20798</v>
      </c>
      <c r="I123" s="269">
        <f t="shared" si="25"/>
        <v>18523</v>
      </c>
      <c r="J123" s="269">
        <f t="shared" si="25"/>
        <v>24583</v>
      </c>
      <c r="K123" s="269">
        <f t="shared" si="25"/>
        <v>20041</v>
      </c>
      <c r="L123" s="269">
        <f t="shared" si="25"/>
        <v>16785</v>
      </c>
      <c r="M123" s="269">
        <f t="shared" si="25"/>
        <v>15002</v>
      </c>
      <c r="N123" s="269">
        <f t="shared" si="25"/>
        <v>26929</v>
      </c>
      <c r="O123" s="269">
        <f t="shared" si="25"/>
        <v>21575</v>
      </c>
      <c r="P123" s="269">
        <f t="shared" si="25"/>
        <v>23804</v>
      </c>
      <c r="Q123" s="269">
        <f t="shared" si="25"/>
        <v>36783</v>
      </c>
    </row>
    <row r="124" spans="1:17" x14ac:dyDescent="0.4">
      <c r="A124" s="43" t="s">
        <v>35</v>
      </c>
      <c r="B124" s="269">
        <f t="shared" si="25"/>
        <v>190874</v>
      </c>
      <c r="C124" s="269">
        <f t="shared" si="25"/>
        <v>212628</v>
      </c>
      <c r="D124" s="269">
        <f t="shared" si="25"/>
        <v>226124</v>
      </c>
      <c r="E124" s="269">
        <f t="shared" si="25"/>
        <v>214562</v>
      </c>
      <c r="F124" s="269">
        <f t="shared" si="25"/>
        <v>216639</v>
      </c>
      <c r="G124" s="269">
        <f t="shared" si="25"/>
        <v>253541</v>
      </c>
      <c r="H124" s="269">
        <f t="shared" si="25"/>
        <v>244113</v>
      </c>
      <c r="I124" s="269">
        <f t="shared" si="25"/>
        <v>222191</v>
      </c>
      <c r="J124" s="269">
        <f t="shared" si="25"/>
        <v>239279</v>
      </c>
      <c r="K124" s="269">
        <f t="shared" si="25"/>
        <v>251993</v>
      </c>
      <c r="L124" s="269">
        <f t="shared" si="25"/>
        <v>220399</v>
      </c>
      <c r="M124" s="269">
        <f t="shared" si="25"/>
        <v>223475</v>
      </c>
      <c r="N124" s="269">
        <f t="shared" si="25"/>
        <v>217476</v>
      </c>
      <c r="O124" s="269">
        <f t="shared" si="25"/>
        <v>237510</v>
      </c>
      <c r="P124" s="269">
        <f t="shared" si="25"/>
        <v>217604</v>
      </c>
      <c r="Q124" s="269">
        <f t="shared" si="25"/>
        <v>215726</v>
      </c>
    </row>
    <row r="125" spans="1:17" x14ac:dyDescent="0.4">
      <c r="A125" s="58" t="s">
        <v>400</v>
      </c>
      <c r="B125" s="269">
        <f t="shared" si="25"/>
        <v>2968691</v>
      </c>
      <c r="C125" s="269">
        <f t="shared" si="25"/>
        <v>3411287</v>
      </c>
      <c r="D125" s="269">
        <f t="shared" si="25"/>
        <v>3595440</v>
      </c>
      <c r="E125" s="269">
        <f t="shared" si="25"/>
        <v>3869699</v>
      </c>
      <c r="F125" s="269">
        <f t="shared" si="25"/>
        <v>3989570</v>
      </c>
      <c r="G125" s="269">
        <f t="shared" si="25"/>
        <v>4247465</v>
      </c>
      <c r="H125" s="269">
        <f t="shared" si="25"/>
        <v>4427989</v>
      </c>
      <c r="I125" s="269">
        <f t="shared" si="25"/>
        <v>4592605</v>
      </c>
      <c r="J125" s="269">
        <f t="shared" si="25"/>
        <v>4728857</v>
      </c>
      <c r="K125" s="269">
        <f t="shared" si="25"/>
        <v>5037409</v>
      </c>
      <c r="L125" s="269">
        <f t="shared" si="25"/>
        <v>5147410</v>
      </c>
      <c r="M125" s="269">
        <f t="shared" si="25"/>
        <v>5443632</v>
      </c>
      <c r="N125" s="269">
        <f t="shared" si="25"/>
        <v>5378404</v>
      </c>
      <c r="O125" s="269">
        <f t="shared" si="25"/>
        <v>5495962</v>
      </c>
      <c r="P125" s="269">
        <f t="shared" si="25"/>
        <v>5368250</v>
      </c>
      <c r="Q125" s="269">
        <f t="shared" si="25"/>
        <v>6090842</v>
      </c>
    </row>
    <row r="130" spans="1:17" x14ac:dyDescent="0.4">
      <c r="A130" s="2"/>
      <c r="B130" s="2">
        <v>4</v>
      </c>
      <c r="C130" s="2">
        <v>7</v>
      </c>
      <c r="D130" s="2">
        <v>10</v>
      </c>
      <c r="E130" s="2">
        <v>13</v>
      </c>
      <c r="F130" s="2">
        <v>16</v>
      </c>
      <c r="G130" s="2">
        <v>19</v>
      </c>
      <c r="H130" s="2">
        <v>22</v>
      </c>
      <c r="I130" s="2">
        <v>25</v>
      </c>
      <c r="J130" s="2">
        <v>28</v>
      </c>
      <c r="K130" s="2">
        <v>31</v>
      </c>
      <c r="L130" s="2">
        <v>34</v>
      </c>
      <c r="M130" s="2">
        <v>37</v>
      </c>
      <c r="N130" s="2">
        <v>40</v>
      </c>
      <c r="O130" s="2">
        <v>43</v>
      </c>
      <c r="P130" s="2">
        <v>46</v>
      </c>
      <c r="Q130" s="2">
        <v>49</v>
      </c>
    </row>
    <row r="131" spans="1:17" x14ac:dyDescent="0.4">
      <c r="A131" s="127" t="s">
        <v>386</v>
      </c>
      <c r="B131" s="271">
        <v>40178</v>
      </c>
      <c r="C131" s="271">
        <v>40359</v>
      </c>
      <c r="D131" s="271">
        <v>40543</v>
      </c>
      <c r="E131" s="271">
        <v>40724</v>
      </c>
      <c r="F131" s="271">
        <v>40908</v>
      </c>
      <c r="G131" s="271">
        <v>41090</v>
      </c>
      <c r="H131" s="271">
        <v>41274</v>
      </c>
      <c r="I131" s="271">
        <v>41455</v>
      </c>
      <c r="J131" s="271">
        <v>41639</v>
      </c>
      <c r="K131" s="271">
        <v>41820</v>
      </c>
      <c r="L131" s="271">
        <v>42004</v>
      </c>
      <c r="M131" s="271">
        <v>42185</v>
      </c>
      <c r="N131" s="271">
        <v>42369</v>
      </c>
      <c r="O131" s="271">
        <v>42551</v>
      </c>
      <c r="P131" s="271">
        <v>42735</v>
      </c>
      <c r="Q131" s="271">
        <v>42916</v>
      </c>
    </row>
    <row r="132" spans="1:17" x14ac:dyDescent="0.4">
      <c r="A132" s="43" t="s">
        <v>98</v>
      </c>
      <c r="B132" s="269">
        <f>VLOOKUP($A132,$A$25:$AW$37,B$4-1,FALSE)</f>
        <v>34445</v>
      </c>
      <c r="C132" s="269">
        <f t="shared" ref="C132:Q132" si="26">VLOOKUP($A132,$A$25:$AW$37,C$4-1,FALSE)</f>
        <v>30488</v>
      </c>
      <c r="D132" s="269">
        <f t="shared" si="26"/>
        <v>29298</v>
      </c>
      <c r="E132" s="269">
        <f t="shared" si="26"/>
        <v>26467</v>
      </c>
      <c r="F132" s="269">
        <f t="shared" si="26"/>
        <v>26790</v>
      </c>
      <c r="G132" s="269">
        <f t="shared" si="26"/>
        <v>28750</v>
      </c>
      <c r="H132" s="269">
        <f t="shared" si="26"/>
        <v>32206</v>
      </c>
      <c r="I132" s="269">
        <f t="shared" si="26"/>
        <v>36845</v>
      </c>
      <c r="J132" s="269">
        <f t="shared" si="26"/>
        <v>39316</v>
      </c>
      <c r="K132" s="269">
        <f t="shared" si="26"/>
        <v>45350</v>
      </c>
      <c r="L132" s="269">
        <f t="shared" si="26"/>
        <v>51360</v>
      </c>
      <c r="M132" s="269">
        <f t="shared" si="26"/>
        <v>62509</v>
      </c>
      <c r="N132" s="269">
        <f t="shared" si="26"/>
        <v>74522</v>
      </c>
      <c r="O132" s="269">
        <f t="shared" si="26"/>
        <v>80022</v>
      </c>
      <c r="P132" s="269">
        <f t="shared" si="26"/>
        <v>77124</v>
      </c>
      <c r="Q132" s="269">
        <f t="shared" si="26"/>
        <v>78879</v>
      </c>
    </row>
    <row r="133" spans="1:17" x14ac:dyDescent="0.4">
      <c r="A133" s="43" t="s">
        <v>4</v>
      </c>
      <c r="B133" s="269">
        <f t="shared" ref="B133:Q144" si="27">VLOOKUP($A133,$A$25:$AW$37,B$4-1,FALSE)</f>
        <v>16062</v>
      </c>
      <c r="C133" s="269">
        <f t="shared" si="27"/>
        <v>13594</v>
      </c>
      <c r="D133" s="269">
        <f t="shared" si="27"/>
        <v>13274</v>
      </c>
      <c r="E133" s="269">
        <f t="shared" si="27"/>
        <v>11515</v>
      </c>
      <c r="F133" s="269">
        <f t="shared" si="27"/>
        <v>10704</v>
      </c>
      <c r="G133" s="269">
        <f t="shared" si="27"/>
        <v>9365</v>
      </c>
      <c r="H133" s="269">
        <f t="shared" si="27"/>
        <v>7904</v>
      </c>
      <c r="I133" s="269">
        <f t="shared" si="27"/>
        <v>6410</v>
      </c>
      <c r="J133" s="269">
        <f t="shared" si="27"/>
        <v>4548</v>
      </c>
      <c r="K133" s="269">
        <f t="shared" si="27"/>
        <v>3108</v>
      </c>
      <c r="L133" s="269">
        <f t="shared" si="27"/>
        <v>2324</v>
      </c>
      <c r="M133" s="269">
        <f t="shared" si="27"/>
        <v>2053</v>
      </c>
      <c r="N133" s="269">
        <f t="shared" si="27"/>
        <v>2785</v>
      </c>
      <c r="O133" s="269">
        <f t="shared" si="27"/>
        <v>2932</v>
      </c>
      <c r="P133" s="269">
        <f t="shared" si="27"/>
        <v>3247</v>
      </c>
      <c r="Q133" s="269">
        <f t="shared" si="27"/>
        <v>3652</v>
      </c>
    </row>
    <row r="134" spans="1:17" x14ac:dyDescent="0.4">
      <c r="A134" s="43" t="s">
        <v>8</v>
      </c>
      <c r="B134" s="269">
        <f t="shared" si="27"/>
        <v>14816</v>
      </c>
      <c r="C134" s="269">
        <f t="shared" si="27"/>
        <v>10184</v>
      </c>
      <c r="D134" s="269">
        <f t="shared" si="27"/>
        <v>9597</v>
      </c>
      <c r="E134" s="269">
        <f t="shared" si="27"/>
        <v>7275</v>
      </c>
      <c r="F134" s="269">
        <f t="shared" si="27"/>
        <v>6161</v>
      </c>
      <c r="G134" s="269">
        <f t="shared" si="27"/>
        <v>5118</v>
      </c>
      <c r="H134" s="269">
        <f t="shared" si="27"/>
        <v>4731</v>
      </c>
      <c r="I134" s="269">
        <f t="shared" si="27"/>
        <v>3058</v>
      </c>
      <c r="J134" s="269">
        <f t="shared" si="27"/>
        <v>3521</v>
      </c>
      <c r="K134" s="269">
        <f t="shared" si="27"/>
        <v>2390</v>
      </c>
      <c r="L134" s="269">
        <f t="shared" si="27"/>
        <v>5580</v>
      </c>
      <c r="M134" s="269">
        <f t="shared" si="27"/>
        <v>7073</v>
      </c>
      <c r="N134" s="269">
        <f t="shared" si="27"/>
        <v>9270</v>
      </c>
      <c r="O134" s="269">
        <f t="shared" si="27"/>
        <v>9025</v>
      </c>
      <c r="P134" s="269">
        <f t="shared" si="27"/>
        <v>11086</v>
      </c>
      <c r="Q134" s="269">
        <f t="shared" si="27"/>
        <v>10134</v>
      </c>
    </row>
    <row r="135" spans="1:17" x14ac:dyDescent="0.4">
      <c r="A135" s="43" t="s">
        <v>0</v>
      </c>
      <c r="B135" s="269">
        <f t="shared" si="27"/>
        <v>9243</v>
      </c>
      <c r="C135" s="269">
        <f t="shared" si="27"/>
        <v>10160</v>
      </c>
      <c r="D135" s="269">
        <f t="shared" si="27"/>
        <v>5250</v>
      </c>
      <c r="E135" s="269">
        <f t="shared" si="27"/>
        <v>5247</v>
      </c>
      <c r="F135" s="269">
        <f t="shared" si="27"/>
        <v>7485</v>
      </c>
      <c r="G135" s="269">
        <f t="shared" si="27"/>
        <v>6818</v>
      </c>
      <c r="H135" s="269">
        <f t="shared" si="27"/>
        <v>6182</v>
      </c>
      <c r="I135" s="269">
        <f t="shared" si="27"/>
        <v>5296</v>
      </c>
      <c r="J135" s="269">
        <f t="shared" si="27"/>
        <v>3586</v>
      </c>
      <c r="K135" s="269">
        <f t="shared" si="27"/>
        <v>3219</v>
      </c>
      <c r="L135" s="269">
        <f t="shared" si="27"/>
        <v>2734</v>
      </c>
      <c r="M135" s="269">
        <f t="shared" si="27"/>
        <v>4382</v>
      </c>
      <c r="N135" s="269">
        <f t="shared" si="27"/>
        <v>5210</v>
      </c>
      <c r="O135" s="269">
        <f t="shared" si="27"/>
        <v>5016</v>
      </c>
      <c r="P135" s="269">
        <f t="shared" si="27"/>
        <v>3951</v>
      </c>
      <c r="Q135" s="269">
        <f t="shared" si="27"/>
        <v>3807</v>
      </c>
    </row>
    <row r="136" spans="1:17" x14ac:dyDescent="0.4">
      <c r="A136" s="43" t="s">
        <v>2</v>
      </c>
      <c r="B136" s="269">
        <f t="shared" si="27"/>
        <v>10412</v>
      </c>
      <c r="C136" s="269">
        <f t="shared" si="27"/>
        <v>9535</v>
      </c>
      <c r="D136" s="269">
        <f t="shared" si="27"/>
        <v>8676</v>
      </c>
      <c r="E136" s="269">
        <f t="shared" si="27"/>
        <v>9041</v>
      </c>
      <c r="F136" s="269">
        <f t="shared" si="27"/>
        <v>9112</v>
      </c>
      <c r="G136" s="269">
        <f t="shared" si="27"/>
        <v>10009</v>
      </c>
      <c r="H136" s="269">
        <f t="shared" si="27"/>
        <v>11698</v>
      </c>
      <c r="I136" s="269">
        <f t="shared" si="27"/>
        <v>11616</v>
      </c>
      <c r="J136" s="269">
        <f t="shared" si="27"/>
        <v>12305</v>
      </c>
      <c r="K136" s="269">
        <f t="shared" si="27"/>
        <v>17671</v>
      </c>
      <c r="L136" s="269">
        <f t="shared" si="27"/>
        <v>31460</v>
      </c>
      <c r="M136" s="269">
        <f t="shared" si="27"/>
        <v>41836</v>
      </c>
      <c r="N136" s="269">
        <f t="shared" si="27"/>
        <v>62072</v>
      </c>
      <c r="O136" s="269">
        <f t="shared" si="27"/>
        <v>64183</v>
      </c>
      <c r="P136" s="269">
        <f t="shared" si="27"/>
        <v>63140</v>
      </c>
      <c r="Q136" s="269">
        <f t="shared" si="27"/>
        <v>60590</v>
      </c>
    </row>
    <row r="137" spans="1:17" x14ac:dyDescent="0.4">
      <c r="A137" s="43" t="s">
        <v>7</v>
      </c>
      <c r="B137" s="269">
        <f t="shared" si="27"/>
        <v>3715</v>
      </c>
      <c r="C137" s="269">
        <f t="shared" si="27"/>
        <v>3773</v>
      </c>
      <c r="D137" s="269">
        <f t="shared" si="27"/>
        <v>5079</v>
      </c>
      <c r="E137" s="269">
        <f t="shared" si="27"/>
        <v>3817</v>
      </c>
      <c r="F137" s="269">
        <f t="shared" si="27"/>
        <v>2693</v>
      </c>
      <c r="G137" s="269">
        <f t="shared" si="27"/>
        <v>2058</v>
      </c>
      <c r="H137" s="269">
        <f t="shared" si="27"/>
        <v>1514</v>
      </c>
      <c r="I137" s="269">
        <f t="shared" si="27"/>
        <v>1148</v>
      </c>
      <c r="J137" s="269">
        <f t="shared" si="27"/>
        <v>836</v>
      </c>
      <c r="K137" s="269">
        <f t="shared" si="27"/>
        <v>666</v>
      </c>
      <c r="L137" s="269">
        <f t="shared" si="27"/>
        <v>586</v>
      </c>
      <c r="M137" s="269">
        <f t="shared" si="27"/>
        <v>819</v>
      </c>
      <c r="N137" s="269">
        <f t="shared" si="27"/>
        <v>945</v>
      </c>
      <c r="O137" s="269">
        <f t="shared" si="27"/>
        <v>594</v>
      </c>
      <c r="P137" s="269">
        <f t="shared" si="27"/>
        <v>810</v>
      </c>
      <c r="Q137" s="269">
        <f t="shared" si="27"/>
        <v>904</v>
      </c>
    </row>
    <row r="138" spans="1:17" x14ac:dyDescent="0.4">
      <c r="A138" s="43" t="s">
        <v>1</v>
      </c>
      <c r="B138" s="269">
        <f t="shared" si="27"/>
        <v>2761</v>
      </c>
      <c r="C138" s="269">
        <f t="shared" si="27"/>
        <v>3343</v>
      </c>
      <c r="D138" s="269">
        <f t="shared" si="27"/>
        <v>4078</v>
      </c>
      <c r="E138" s="269">
        <f t="shared" si="27"/>
        <v>3791</v>
      </c>
      <c r="F138" s="269">
        <f t="shared" si="27"/>
        <v>1466</v>
      </c>
      <c r="G138" s="269">
        <f t="shared" si="27"/>
        <v>1120</v>
      </c>
      <c r="H138" s="269">
        <f t="shared" si="27"/>
        <v>740</v>
      </c>
      <c r="I138" s="269">
        <f t="shared" si="27"/>
        <v>964</v>
      </c>
      <c r="J138" s="269">
        <f t="shared" si="27"/>
        <v>1055</v>
      </c>
      <c r="K138" s="269">
        <f t="shared" si="27"/>
        <v>1223</v>
      </c>
      <c r="L138" s="269">
        <f t="shared" si="27"/>
        <v>1705</v>
      </c>
      <c r="M138" s="269">
        <f t="shared" si="27"/>
        <v>3196</v>
      </c>
      <c r="N138" s="269">
        <f t="shared" si="27"/>
        <v>5447</v>
      </c>
      <c r="O138" s="269">
        <f t="shared" si="27"/>
        <v>4983</v>
      </c>
      <c r="P138" s="269">
        <f t="shared" si="27"/>
        <v>6004</v>
      </c>
      <c r="Q138" s="269">
        <f t="shared" si="27"/>
        <v>6331</v>
      </c>
    </row>
    <row r="139" spans="1:17" x14ac:dyDescent="0.4">
      <c r="A139" s="43" t="s">
        <v>33</v>
      </c>
      <c r="B139" s="269">
        <f t="shared" si="27"/>
        <v>1179</v>
      </c>
      <c r="C139" s="269">
        <f t="shared" si="27"/>
        <v>692</v>
      </c>
      <c r="D139" s="269">
        <f t="shared" si="27"/>
        <v>494</v>
      </c>
      <c r="E139" s="269">
        <f t="shared" si="27"/>
        <v>548</v>
      </c>
      <c r="F139" s="269">
        <f t="shared" si="27"/>
        <v>617</v>
      </c>
      <c r="G139" s="269">
        <f t="shared" si="27"/>
        <v>438</v>
      </c>
      <c r="H139" s="269">
        <f t="shared" si="27"/>
        <v>345</v>
      </c>
      <c r="I139" s="269">
        <f t="shared" si="27"/>
        <v>271</v>
      </c>
      <c r="J139" s="269">
        <f t="shared" si="27"/>
        <v>267</v>
      </c>
      <c r="K139" s="269">
        <f t="shared" si="27"/>
        <v>446</v>
      </c>
      <c r="L139" s="269">
        <f t="shared" si="27"/>
        <v>2046</v>
      </c>
      <c r="M139" s="269">
        <f t="shared" si="27"/>
        <v>4016</v>
      </c>
      <c r="N139" s="269">
        <f t="shared" si="27"/>
        <v>7859</v>
      </c>
      <c r="O139" s="269">
        <f t="shared" si="27"/>
        <v>10131</v>
      </c>
      <c r="P139" s="269">
        <f t="shared" si="27"/>
        <v>13275</v>
      </c>
      <c r="Q139" s="269">
        <f t="shared" si="27"/>
        <v>13584</v>
      </c>
    </row>
    <row r="140" spans="1:17" x14ac:dyDescent="0.4">
      <c r="A140" s="9" t="s">
        <v>48</v>
      </c>
      <c r="B140" s="269">
        <f t="shared" si="27"/>
        <v>3152</v>
      </c>
      <c r="C140" s="269">
        <f t="shared" si="27"/>
        <v>2482</v>
      </c>
      <c r="D140" s="269">
        <f t="shared" si="27"/>
        <v>2805</v>
      </c>
      <c r="E140" s="269">
        <f t="shared" si="27"/>
        <v>2061</v>
      </c>
      <c r="F140" s="269">
        <f t="shared" si="27"/>
        <v>2684</v>
      </c>
      <c r="G140" s="269">
        <f t="shared" si="27"/>
        <v>2260</v>
      </c>
      <c r="H140" s="269">
        <f t="shared" si="27"/>
        <v>1476</v>
      </c>
      <c r="I140" s="269">
        <f t="shared" si="27"/>
        <v>1133</v>
      </c>
      <c r="J140" s="269">
        <f t="shared" si="27"/>
        <v>1370</v>
      </c>
      <c r="K140" s="269">
        <f t="shared" si="27"/>
        <v>939</v>
      </c>
      <c r="L140" s="269">
        <f t="shared" si="27"/>
        <v>604</v>
      </c>
      <c r="M140" s="269">
        <f t="shared" si="27"/>
        <v>1106</v>
      </c>
      <c r="N140" s="269">
        <f t="shared" si="27"/>
        <v>2122</v>
      </c>
      <c r="O140" s="269">
        <f t="shared" si="27"/>
        <v>2303</v>
      </c>
      <c r="P140" s="269">
        <f t="shared" si="27"/>
        <v>3783</v>
      </c>
      <c r="Q140" s="269">
        <f t="shared" si="27"/>
        <v>4431</v>
      </c>
    </row>
    <row r="141" spans="1:17" x14ac:dyDescent="0.4">
      <c r="A141" s="9" t="s">
        <v>225</v>
      </c>
      <c r="B141" s="269">
        <f t="shared" si="27"/>
        <v>0</v>
      </c>
      <c r="C141" s="269">
        <f t="shared" si="27"/>
        <v>0</v>
      </c>
      <c r="D141" s="269">
        <f t="shared" si="27"/>
        <v>0</v>
      </c>
      <c r="E141" s="269">
        <f t="shared" si="27"/>
        <v>0</v>
      </c>
      <c r="F141" s="269">
        <f t="shared" si="27"/>
        <v>0</v>
      </c>
      <c r="G141" s="269">
        <f t="shared" si="27"/>
        <v>0</v>
      </c>
      <c r="H141" s="269">
        <f t="shared" si="27"/>
        <v>0</v>
      </c>
      <c r="I141" s="269">
        <f t="shared" si="27"/>
        <v>0</v>
      </c>
      <c r="J141" s="269">
        <f t="shared" si="27"/>
        <v>0</v>
      </c>
      <c r="K141" s="269">
        <f t="shared" si="27"/>
        <v>0</v>
      </c>
      <c r="L141" s="269">
        <f t="shared" si="27"/>
        <v>207</v>
      </c>
      <c r="M141" s="269">
        <f t="shared" si="27"/>
        <v>227</v>
      </c>
      <c r="N141" s="269">
        <f t="shared" si="27"/>
        <v>313</v>
      </c>
      <c r="O141" s="269">
        <f t="shared" si="27"/>
        <v>282</v>
      </c>
      <c r="P141" s="269">
        <f t="shared" si="27"/>
        <v>177</v>
      </c>
      <c r="Q141" s="269">
        <f t="shared" si="27"/>
        <v>175</v>
      </c>
    </row>
    <row r="142" spans="1:17" x14ac:dyDescent="0.4">
      <c r="A142" s="9" t="s">
        <v>53</v>
      </c>
      <c r="B142" s="269">
        <f t="shared" si="27"/>
        <v>551</v>
      </c>
      <c r="C142" s="269">
        <f t="shared" si="27"/>
        <v>312</v>
      </c>
      <c r="D142" s="269">
        <f t="shared" si="27"/>
        <v>247</v>
      </c>
      <c r="E142" s="269">
        <f t="shared" si="27"/>
        <v>206</v>
      </c>
      <c r="F142" s="269">
        <f t="shared" si="27"/>
        <v>175</v>
      </c>
      <c r="G142" s="269">
        <f t="shared" si="27"/>
        <v>197</v>
      </c>
      <c r="H142" s="269">
        <f t="shared" si="27"/>
        <v>247</v>
      </c>
      <c r="I142" s="269">
        <f t="shared" si="27"/>
        <v>246</v>
      </c>
      <c r="J142" s="269">
        <f t="shared" si="27"/>
        <v>194</v>
      </c>
      <c r="K142" s="269">
        <f t="shared" si="27"/>
        <v>206</v>
      </c>
      <c r="L142" s="269">
        <f t="shared" si="27"/>
        <v>145</v>
      </c>
      <c r="M142" s="269">
        <f t="shared" si="27"/>
        <v>210</v>
      </c>
      <c r="N142" s="269">
        <f t="shared" si="27"/>
        <v>181</v>
      </c>
      <c r="O142" s="269">
        <f t="shared" si="27"/>
        <v>192</v>
      </c>
      <c r="P142" s="269">
        <f t="shared" si="27"/>
        <v>140</v>
      </c>
      <c r="Q142" s="269">
        <f t="shared" si="27"/>
        <v>148</v>
      </c>
    </row>
    <row r="143" spans="1:17" x14ac:dyDescent="0.4">
      <c r="A143" s="43" t="s">
        <v>35</v>
      </c>
      <c r="B143" s="269">
        <f t="shared" si="27"/>
        <v>12449</v>
      </c>
      <c r="C143" s="269">
        <f t="shared" si="27"/>
        <v>11380</v>
      </c>
      <c r="D143" s="269">
        <f t="shared" si="27"/>
        <v>10359</v>
      </c>
      <c r="E143" s="269">
        <f t="shared" si="27"/>
        <v>9101</v>
      </c>
      <c r="F143" s="269">
        <f t="shared" si="27"/>
        <v>8044</v>
      </c>
      <c r="G143" s="269">
        <f t="shared" si="27"/>
        <v>6595</v>
      </c>
      <c r="H143" s="269">
        <f t="shared" si="27"/>
        <v>5621</v>
      </c>
      <c r="I143" s="269">
        <f t="shared" si="27"/>
        <v>5229</v>
      </c>
      <c r="J143" s="269">
        <f t="shared" si="27"/>
        <v>4464</v>
      </c>
      <c r="K143" s="269">
        <f t="shared" si="27"/>
        <v>4300</v>
      </c>
      <c r="L143" s="269">
        <f t="shared" si="27"/>
        <v>4321</v>
      </c>
      <c r="M143" s="269">
        <f t="shared" si="27"/>
        <v>4737</v>
      </c>
      <c r="N143" s="269">
        <f t="shared" si="27"/>
        <v>6727</v>
      </c>
      <c r="O143" s="269">
        <f t="shared" si="27"/>
        <v>6663</v>
      </c>
      <c r="P143" s="269">
        <f t="shared" si="27"/>
        <v>6030</v>
      </c>
      <c r="Q143" s="269">
        <f t="shared" si="27"/>
        <v>5561</v>
      </c>
    </row>
    <row r="144" spans="1:17" x14ac:dyDescent="0.4">
      <c r="A144" s="58" t="s">
        <v>400</v>
      </c>
      <c r="B144" s="269">
        <f t="shared" si="27"/>
        <v>108785</v>
      </c>
      <c r="C144" s="269">
        <f t="shared" si="27"/>
        <v>95943</v>
      </c>
      <c r="D144" s="269">
        <f t="shared" si="27"/>
        <v>89157</v>
      </c>
      <c r="E144" s="269">
        <f t="shared" si="27"/>
        <v>79069</v>
      </c>
      <c r="F144" s="269">
        <f t="shared" si="27"/>
        <v>75931</v>
      </c>
      <c r="G144" s="269">
        <f t="shared" si="27"/>
        <v>72728</v>
      </c>
      <c r="H144" s="269">
        <f t="shared" si="27"/>
        <v>72664</v>
      </c>
      <c r="I144" s="269">
        <f t="shared" si="27"/>
        <v>72216</v>
      </c>
      <c r="J144" s="269">
        <f t="shared" si="27"/>
        <v>71462</v>
      </c>
      <c r="K144" s="269">
        <f t="shared" si="27"/>
        <v>79518</v>
      </c>
      <c r="L144" s="269">
        <f t="shared" si="27"/>
        <v>103072</v>
      </c>
      <c r="M144" s="269">
        <f t="shared" si="27"/>
        <v>132164</v>
      </c>
      <c r="N144" s="269">
        <f t="shared" si="27"/>
        <v>177453</v>
      </c>
      <c r="O144" s="269">
        <f t="shared" si="27"/>
        <v>186326</v>
      </c>
      <c r="P144" s="269">
        <f t="shared" si="27"/>
        <v>188767</v>
      </c>
      <c r="Q144" s="269">
        <f t="shared" si="27"/>
        <v>188196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showGridLines="0" zoomScale="85" zoomScaleNormal="85" workbookViewId="0">
      <pane xSplit="1" topLeftCell="H1" activePane="topRight" state="frozen"/>
      <selection pane="topRight" activeCell="U20" sqref="U20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0.796875" style="2" bestFit="1" customWidth="1"/>
    <col min="4" max="4" width="8.929687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9" width="9.06640625" style="2" bestFit="1" customWidth="1"/>
    <col min="10" max="10" width="11.4648437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8" width="9.06640625" style="2" bestFit="1" customWidth="1"/>
    <col min="19" max="19" width="7.46484375" style="2" customWidth="1"/>
    <col min="20" max="20" width="12.46484375" style="2" bestFit="1" customWidth="1"/>
    <col min="21" max="21" width="9.0664062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55" width="8.59765625" style="2" customWidth="1"/>
    <col min="56" max="61" width="10.73046875" style="2" customWidth="1"/>
    <col min="62" max="16384" width="24.86328125" style="2"/>
  </cols>
  <sheetData>
    <row r="1" spans="1:36" x14ac:dyDescent="0.4">
      <c r="A1" s="9" t="s">
        <v>61</v>
      </c>
      <c r="B1" s="2" t="str">
        <f>[1]!to_tradecode(A1)</f>
        <v>600036</v>
      </c>
    </row>
    <row r="2" spans="1:36" x14ac:dyDescent="0.4">
      <c r="A2" s="125" t="s">
        <v>185</v>
      </c>
      <c r="B2" s="6"/>
      <c r="C2" s="6"/>
      <c r="D2" s="5"/>
      <c r="E2" s="6"/>
      <c r="F2" s="6"/>
      <c r="G2" s="5"/>
      <c r="H2" s="6"/>
      <c r="I2" s="6"/>
      <c r="J2" s="5"/>
      <c r="K2" s="6"/>
      <c r="L2" s="6"/>
      <c r="M2" s="5"/>
      <c r="N2" s="6"/>
      <c r="O2" s="6"/>
      <c r="P2" s="5"/>
      <c r="Q2" s="6"/>
      <c r="R2" s="6"/>
      <c r="S2" s="5"/>
      <c r="T2" s="6"/>
      <c r="U2" s="6"/>
      <c r="V2" s="5"/>
      <c r="W2" s="62"/>
      <c r="X2" s="6"/>
      <c r="Y2" s="5"/>
      <c r="Z2" s="62"/>
      <c r="AA2" s="6"/>
      <c r="AB2" s="5"/>
      <c r="AC2" s="6"/>
      <c r="AD2" s="6"/>
      <c r="AE2" s="5"/>
    </row>
    <row r="3" spans="1:36" x14ac:dyDescent="0.4">
      <c r="A3" s="9"/>
      <c r="E3" s="60"/>
      <c r="F3" s="61"/>
      <c r="T3" s="62"/>
      <c r="W3" s="62"/>
      <c r="Z3" s="62"/>
    </row>
    <row r="4" spans="1:36" hidden="1" x14ac:dyDescent="0.4">
      <c r="B4" s="6">
        <v>4</v>
      </c>
      <c r="C4" s="6">
        <v>7</v>
      </c>
      <c r="D4" s="126">
        <v>10</v>
      </c>
      <c r="E4" s="6">
        <v>13</v>
      </c>
      <c r="F4" s="6">
        <v>16</v>
      </c>
      <c r="G4" s="126">
        <v>19</v>
      </c>
      <c r="H4" s="6">
        <v>22</v>
      </c>
      <c r="I4" s="6">
        <v>25</v>
      </c>
      <c r="J4" s="126">
        <v>28</v>
      </c>
      <c r="K4" s="6">
        <v>31</v>
      </c>
      <c r="L4" s="6">
        <v>34</v>
      </c>
      <c r="M4" s="6">
        <v>37</v>
      </c>
      <c r="N4" s="126">
        <v>40</v>
      </c>
      <c r="O4" s="6">
        <v>43</v>
      </c>
      <c r="P4" s="6">
        <v>46</v>
      </c>
      <c r="Q4" s="6">
        <v>49</v>
      </c>
      <c r="R4" s="126">
        <v>52</v>
      </c>
      <c r="S4" s="6">
        <v>55</v>
      </c>
      <c r="T4" s="6">
        <v>58</v>
      </c>
      <c r="U4" s="6">
        <v>61</v>
      </c>
      <c r="W4" s="62"/>
      <c r="Z4" s="62"/>
    </row>
    <row r="5" spans="1:36" x14ac:dyDescent="0.4">
      <c r="A5" s="127" t="s">
        <v>186</v>
      </c>
      <c r="B5" s="276">
        <v>39447</v>
      </c>
      <c r="C5" s="271">
        <v>39629</v>
      </c>
      <c r="D5" s="276">
        <v>39813</v>
      </c>
      <c r="E5" s="271">
        <v>39994</v>
      </c>
      <c r="F5" s="276">
        <v>40178</v>
      </c>
      <c r="G5" s="271">
        <v>40359</v>
      </c>
      <c r="H5" s="276">
        <v>40543</v>
      </c>
      <c r="I5" s="271">
        <v>40724</v>
      </c>
      <c r="J5" s="276">
        <v>40908</v>
      </c>
      <c r="K5" s="271">
        <v>41090</v>
      </c>
      <c r="L5" s="276">
        <v>41274</v>
      </c>
      <c r="M5" s="271">
        <v>41455</v>
      </c>
      <c r="N5" s="276">
        <v>41639</v>
      </c>
      <c r="O5" s="271">
        <v>41820</v>
      </c>
      <c r="P5" s="276">
        <v>42004</v>
      </c>
      <c r="Q5" s="271">
        <v>42185</v>
      </c>
      <c r="R5" s="276">
        <v>42369</v>
      </c>
      <c r="S5" s="271">
        <v>42551</v>
      </c>
      <c r="T5" s="276">
        <v>42735</v>
      </c>
      <c r="U5" s="271">
        <v>42916</v>
      </c>
      <c r="AD5" s="62"/>
      <c r="AG5" s="62"/>
      <c r="AJ5" s="62"/>
    </row>
    <row r="6" spans="1:36" x14ac:dyDescent="0.4">
      <c r="A6" s="129" t="s">
        <v>62</v>
      </c>
      <c r="B6" s="130">
        <f>VLOOKUP($A6,$A$26:$BI$40,B$4,FALSE)</f>
        <v>2.1499999999999998E-2</v>
      </c>
      <c r="C6" s="131">
        <f t="shared" ref="C6:U19" si="0">VLOOKUP($A6,$A$26:$BI$40,C$4,FALSE)</f>
        <v>1.6399999999999998E-2</v>
      </c>
      <c r="D6" s="131">
        <f t="shared" si="0"/>
        <v>1.5708664454903171E-2</v>
      </c>
      <c r="E6" s="131">
        <f t="shared" si="0"/>
        <v>1.2874197573746029E-2</v>
      </c>
      <c r="F6" s="131">
        <f t="shared" si="0"/>
        <v>1.1418656507878574E-2</v>
      </c>
      <c r="G6" s="131">
        <f t="shared" si="0"/>
        <v>8.8755395002097122E-3</v>
      </c>
      <c r="H6" s="131">
        <f t="shared" si="0"/>
        <v>9.2083421882448897E-3</v>
      </c>
      <c r="I6" s="131">
        <f t="shared" si="0"/>
        <v>8.1457294707373631E-3</v>
      </c>
      <c r="J6" s="131">
        <f t="shared" si="0"/>
        <v>7.439330973269714E-3</v>
      </c>
      <c r="K6" s="131">
        <f t="shared" si="0"/>
        <v>6.7786179568355342E-3</v>
      </c>
      <c r="L6" s="149">
        <f t="shared" si="0"/>
        <v>7.2898423627971694E-3</v>
      </c>
      <c r="M6" s="149">
        <f t="shared" si="0"/>
        <v>8.2235272957607696E-3</v>
      </c>
      <c r="N6" s="149">
        <f t="shared" si="0"/>
        <v>1.0016518203965877E-2</v>
      </c>
      <c r="O6" s="149">
        <f t="shared" si="0"/>
        <v>1.1822842412302888E-2</v>
      </c>
      <c r="P6" s="149">
        <f t="shared" si="0"/>
        <v>1.3945359212583939E-2</v>
      </c>
      <c r="Q6" s="149">
        <f t="shared" si="0"/>
        <v>2.0115776117029301E-2</v>
      </c>
      <c r="R6" s="149">
        <f t="shared" si="0"/>
        <v>2.2770714366249493E-2</v>
      </c>
      <c r="S6" s="149">
        <f t="shared" si="0"/>
        <v>2.7809379175632819E-2</v>
      </c>
      <c r="T6" s="149">
        <f t="shared" si="0"/>
        <v>2.9184141149134733E-2</v>
      </c>
      <c r="U6" s="150">
        <f t="shared" si="0"/>
        <v>2.7119545822424929E-2</v>
      </c>
      <c r="AD6" s="62"/>
      <c r="AG6" s="62"/>
      <c r="AJ6" s="62"/>
    </row>
    <row r="7" spans="1:36" x14ac:dyDescent="0.4">
      <c r="A7" s="132" t="s">
        <v>63</v>
      </c>
      <c r="B7" s="133">
        <f t="shared" ref="B7:Q20" si="1">VLOOKUP($A7,$A$26:$BI$40,B$4,FALSE)</f>
        <v>2.4300000000000002E-2</v>
      </c>
      <c r="C7" s="18">
        <f t="shared" si="0"/>
        <v>1.9E-2</v>
      </c>
      <c r="D7" s="18">
        <f t="shared" si="0"/>
        <v>1.662468832664633E-2</v>
      </c>
      <c r="E7" s="18">
        <f t="shared" si="0"/>
        <v>1.5520239748876178E-2</v>
      </c>
      <c r="F7" s="18">
        <f t="shared" si="0"/>
        <v>1.485688416980472E-2</v>
      </c>
      <c r="G7" s="18">
        <f t="shared" si="0"/>
        <v>1.125661064498985E-2</v>
      </c>
      <c r="H7" s="18">
        <f t="shared" si="0"/>
        <v>1.0573910847727793E-2</v>
      </c>
      <c r="I7" s="18">
        <f t="shared" si="0"/>
        <v>8.498477171226048E-3</v>
      </c>
      <c r="J7" s="18">
        <f t="shared" si="0"/>
        <v>8.7085838972374117E-3</v>
      </c>
      <c r="K7" s="18">
        <f t="shared" si="0"/>
        <v>8.8269234081397151E-3</v>
      </c>
      <c r="L7" s="151">
        <f t="shared" si="0"/>
        <v>9.9286387652642895E-3</v>
      </c>
      <c r="M7" s="151">
        <f t="shared" si="0"/>
        <v>1.1934018932917255E-2</v>
      </c>
      <c r="N7" s="151">
        <f t="shared" si="0"/>
        <v>1.7778235566771387E-2</v>
      </c>
      <c r="O7" s="151">
        <f t="shared" si="0"/>
        <v>1.9433078579227166E-2</v>
      </c>
      <c r="P7" s="151">
        <f t="shared" si="0"/>
        <v>2.6724401143586755E-2</v>
      </c>
      <c r="Q7" s="151">
        <f t="shared" si="0"/>
        <v>3.4097660521625321E-2</v>
      </c>
      <c r="R7" s="151">
        <f t="shared" si="0"/>
        <v>4.5877277229660361E-2</v>
      </c>
      <c r="S7" s="151">
        <f t="shared" si="0"/>
        <v>5.4364698645026181E-2</v>
      </c>
      <c r="T7" s="151">
        <f t="shared" si="0"/>
        <v>6.3777139744891437E-2</v>
      </c>
      <c r="U7" s="152">
        <f t="shared" si="0"/>
        <v>6.3582270545798347E-2</v>
      </c>
      <c r="AD7" s="62"/>
      <c r="AG7" s="62"/>
      <c r="AJ7" s="62"/>
    </row>
    <row r="8" spans="1:36" x14ac:dyDescent="0.4">
      <c r="A8" s="132" t="s">
        <v>36</v>
      </c>
      <c r="B8" s="133">
        <f t="shared" si="1"/>
        <v>8.3999999999999995E-3</v>
      </c>
      <c r="C8" s="18">
        <f t="shared" si="0"/>
        <v>5.8999999999999999E-3</v>
      </c>
      <c r="D8" s="18">
        <f t="shared" si="0"/>
        <v>3.2602773432694167E-2</v>
      </c>
      <c r="E8" s="18">
        <f t="shared" si="0"/>
        <v>2.6382844029437365E-2</v>
      </c>
      <c r="F8" s="18">
        <f t="shared" si="0"/>
        <v>2.1796022132495887E-2</v>
      </c>
      <c r="G8" s="18">
        <f t="shared" si="0"/>
        <v>1.5213770127706829E-2</v>
      </c>
      <c r="H8" s="18">
        <f t="shared" si="0"/>
        <v>1.4741358513974567E-2</v>
      </c>
      <c r="I8" s="18">
        <f t="shared" si="0"/>
        <v>1.0656216699322815E-2</v>
      </c>
      <c r="J8" s="18">
        <f t="shared" si="0"/>
        <v>1.0106731330867126E-2</v>
      </c>
      <c r="K8" s="18">
        <f t="shared" si="0"/>
        <v>9.5509877427235584E-3</v>
      </c>
      <c r="L8" s="151">
        <f t="shared" si="0"/>
        <v>1.0734468328624057E-2</v>
      </c>
      <c r="M8" s="151">
        <f t="shared" si="0"/>
        <v>1.2234161437290466E-2</v>
      </c>
      <c r="N8" s="151">
        <f t="shared" si="0"/>
        <v>1.4432165434625001E-2</v>
      </c>
      <c r="O8" s="151">
        <f t="shared" si="0"/>
        <v>1.5345988977342314E-2</v>
      </c>
      <c r="P8" s="151">
        <f t="shared" si="0"/>
        <v>2.1722324524295358E-2</v>
      </c>
      <c r="Q8" s="151">
        <f t="shared" si="0"/>
        <v>3.7270409587435098E-2</v>
      </c>
      <c r="R8" s="151">
        <f t="shared" si="0"/>
        <v>4.0891424297756718E-2</v>
      </c>
      <c r="S8" s="151">
        <f t="shared" si="0"/>
        <v>4.4108421928749197E-2</v>
      </c>
      <c r="T8" s="151">
        <f t="shared" si="0"/>
        <v>4.6290508019637071E-2</v>
      </c>
      <c r="U8" s="152">
        <f t="shared" si="0"/>
        <v>4.2974160845182206E-2</v>
      </c>
      <c r="AD8" s="62"/>
      <c r="AG8" s="62"/>
      <c r="AJ8" s="62"/>
    </row>
    <row r="9" spans="1:36" x14ac:dyDescent="0.4">
      <c r="A9" s="134" t="s">
        <v>8</v>
      </c>
      <c r="B9" s="133">
        <f t="shared" si="1"/>
        <v>3.1300000000000001E-2</v>
      </c>
      <c r="C9" s="18">
        <f t="shared" si="0"/>
        <v>2.69E-2</v>
      </c>
      <c r="D9" s="18">
        <f t="shared" si="0"/>
        <v>2.5257764698410009E-2</v>
      </c>
      <c r="E9" s="18">
        <f t="shared" si="0"/>
        <v>2.058688513012465E-2</v>
      </c>
      <c r="F9" s="18">
        <f t="shared" si="0"/>
        <v>1.2062699526108233E-2</v>
      </c>
      <c r="G9" s="18">
        <f t="shared" si="0"/>
        <v>7.516574090664755E-3</v>
      </c>
      <c r="H9" s="18">
        <f t="shared" si="0"/>
        <v>7.9164531462600062E-3</v>
      </c>
      <c r="I9" s="18">
        <f t="shared" si="0"/>
        <v>7.1321130997650797E-3</v>
      </c>
      <c r="J9" s="18">
        <f t="shared" si="0"/>
        <v>7.3037990391604177E-3</v>
      </c>
      <c r="K9" s="18">
        <f t="shared" si="0"/>
        <v>7.2784183582075479E-3</v>
      </c>
      <c r="L9" s="151">
        <f t="shared" si="0"/>
        <v>6.5558352466045201E-3</v>
      </c>
      <c r="M9" s="151">
        <f t="shared" si="0"/>
        <v>5.7780472094873638E-3</v>
      </c>
      <c r="N9" s="151">
        <f t="shared" si="0"/>
        <v>3.9752481668841226E-3</v>
      </c>
      <c r="O9" s="151">
        <f t="shared" si="0"/>
        <v>5.103499720271026E-3</v>
      </c>
      <c r="P9" s="151">
        <f t="shared" si="0"/>
        <v>2.5557969363773246E-3</v>
      </c>
      <c r="Q9" s="151">
        <f t="shared" si="0"/>
        <v>2.4105584642233856E-3</v>
      </c>
      <c r="R9" s="151">
        <f t="shared" si="0"/>
        <v>5.5096677304298852E-3</v>
      </c>
      <c r="S9" s="151">
        <f t="shared" si="0"/>
        <v>6.164038099672157E-3</v>
      </c>
      <c r="T9" s="151">
        <f t="shared" si="0"/>
        <v>1.0071891863387882E-2</v>
      </c>
      <c r="U9" s="152">
        <f t="shared" si="0"/>
        <v>1.0705582108321586E-2</v>
      </c>
      <c r="AD9" s="62"/>
      <c r="AG9" s="62"/>
      <c r="AJ9" s="62"/>
    </row>
    <row r="10" spans="1:36" x14ac:dyDescent="0.4">
      <c r="A10" s="134" t="s">
        <v>0</v>
      </c>
      <c r="B10" s="133">
        <f t="shared" si="1"/>
        <v>8.6E-3</v>
      </c>
      <c r="C10" s="18">
        <f t="shared" si="0"/>
        <v>6.9999999999999993E-3</v>
      </c>
      <c r="D10" s="18">
        <f t="shared" si="0"/>
        <v>5.6310915909769778E-3</v>
      </c>
      <c r="E10" s="18">
        <f t="shared" si="0"/>
        <v>4.671147473461517E-3</v>
      </c>
      <c r="F10" s="18">
        <f t="shared" si="0"/>
        <v>4.8275232706698305E-3</v>
      </c>
      <c r="G10" s="18">
        <f t="shared" si="0"/>
        <v>4.3063034657860452E-3</v>
      </c>
      <c r="H10" s="18">
        <f t="shared" si="0"/>
        <v>6.476378700923568E-3</v>
      </c>
      <c r="I10" s="18">
        <f t="shared" si="0"/>
        <v>8.6090721413006072E-3</v>
      </c>
      <c r="J10" s="18">
        <f t="shared" si="0"/>
        <v>6.7967364313586374E-3</v>
      </c>
      <c r="K10" s="18">
        <f t="shared" si="0"/>
        <v>3.5548815271381463E-3</v>
      </c>
      <c r="L10" s="151">
        <f t="shared" si="0"/>
        <v>3.3834087143745938E-3</v>
      </c>
      <c r="M10" s="151">
        <f t="shared" si="0"/>
        <v>3.3089270627992113E-3</v>
      </c>
      <c r="N10" s="151">
        <f t="shared" si="0"/>
        <v>2.6527280718277139E-3</v>
      </c>
      <c r="O10" s="151">
        <f t="shared" si="0"/>
        <v>1.1254206619557098E-2</v>
      </c>
      <c r="P10" s="151">
        <f t="shared" si="0"/>
        <v>4.9908064092461252E-3</v>
      </c>
      <c r="Q10" s="151">
        <f t="shared" si="0"/>
        <v>1.0074005434578445E-2</v>
      </c>
      <c r="R10" s="151">
        <f t="shared" si="0"/>
        <v>8.7041650716352149E-3</v>
      </c>
      <c r="S10" s="151">
        <f t="shared" si="0"/>
        <v>1.0090492271051103E-2</v>
      </c>
      <c r="T10" s="151">
        <f t="shared" si="0"/>
        <v>8.1876293021168143E-3</v>
      </c>
      <c r="U10" s="152">
        <f t="shared" si="0"/>
        <v>7.7829074821932857E-3</v>
      </c>
      <c r="AD10" s="62"/>
      <c r="AG10" s="62"/>
      <c r="AJ10" s="62"/>
    </row>
    <row r="11" spans="1:36" x14ac:dyDescent="0.4">
      <c r="A11" s="134" t="s">
        <v>1</v>
      </c>
      <c r="B11" s="133">
        <f t="shared" si="1"/>
        <v>3.78E-2</v>
      </c>
      <c r="C11" s="18">
        <f t="shared" si="0"/>
        <v>2.7300000000000001E-2</v>
      </c>
      <c r="D11" s="18">
        <f t="shared" si="0"/>
        <v>1.9320277509440591E-3</v>
      </c>
      <c r="E11" s="18">
        <f t="shared" si="0"/>
        <v>2.61825197230165E-3</v>
      </c>
      <c r="F11" s="18">
        <f t="shared" si="0"/>
        <v>3.2786885245901639E-3</v>
      </c>
      <c r="G11" s="18">
        <f t="shared" si="0"/>
        <v>2.3373587845734321E-3</v>
      </c>
      <c r="H11" s="18">
        <f t="shared" si="0"/>
        <v>6.42372931529558E-3</v>
      </c>
      <c r="I11" s="18">
        <f t="shared" si="0"/>
        <v>3.165526396405596E-3</v>
      </c>
      <c r="J11" s="18">
        <f t="shared" si="0"/>
        <v>3.0429648469434099E-3</v>
      </c>
      <c r="K11" s="18">
        <f t="shared" si="0"/>
        <v>2.8846329395870226E-3</v>
      </c>
      <c r="L11" s="151">
        <f t="shared" si="0"/>
        <v>2.7995059695347878E-3</v>
      </c>
      <c r="M11" s="151">
        <f t="shared" si="0"/>
        <v>3.6011703803736214E-3</v>
      </c>
      <c r="N11" s="151">
        <f t="shared" si="0"/>
        <v>3.4009212622153344E-3</v>
      </c>
      <c r="O11" s="151">
        <f t="shared" si="0"/>
        <v>4.5129130853966233E-3</v>
      </c>
      <c r="P11" s="151">
        <f t="shared" si="0"/>
        <v>3.870438063217155E-3</v>
      </c>
      <c r="Q11" s="151">
        <f t="shared" si="0"/>
        <v>9.1065308777414245E-3</v>
      </c>
      <c r="R11" s="151">
        <f t="shared" si="0"/>
        <v>7.623185543596327E-3</v>
      </c>
      <c r="S11" s="151">
        <f t="shared" si="0"/>
        <v>1.4569754066933231E-2</v>
      </c>
      <c r="T11" s="151">
        <f t="shared" si="0"/>
        <v>1.9734744251414263E-2</v>
      </c>
      <c r="U11" s="152">
        <f t="shared" si="0"/>
        <v>2.1573489630297565E-2</v>
      </c>
      <c r="AD11" s="62"/>
      <c r="AG11" s="62"/>
      <c r="AJ11" s="62"/>
    </row>
    <row r="12" spans="1:36" x14ac:dyDescent="0.4">
      <c r="A12" s="134" t="s">
        <v>4</v>
      </c>
      <c r="B12" s="133">
        <f t="shared" si="1"/>
        <v>2.4300000000000002E-2</v>
      </c>
      <c r="C12" s="18">
        <f t="shared" si="0"/>
        <v>1.61E-2</v>
      </c>
      <c r="D12" s="18">
        <f t="shared" si="0"/>
        <v>9.9253983855114962E-3</v>
      </c>
      <c r="E12" s="18">
        <f t="shared" si="0"/>
        <v>7.319221307741367E-3</v>
      </c>
      <c r="F12" s="18">
        <f t="shared" si="0"/>
        <v>6.9259214354995147E-3</v>
      </c>
      <c r="G12" s="18">
        <f t="shared" si="0"/>
        <v>6.9418209293539857E-3</v>
      </c>
      <c r="H12" s="18">
        <f t="shared" si="0"/>
        <v>6.574001503542923E-3</v>
      </c>
      <c r="I12" s="18">
        <f t="shared" si="0"/>
        <v>5.9380016520424548E-3</v>
      </c>
      <c r="J12" s="18">
        <f t="shared" si="0"/>
        <v>5.0599160720507814E-3</v>
      </c>
      <c r="K12" s="18">
        <f t="shared" si="0"/>
        <v>4.7151642338190171E-3</v>
      </c>
      <c r="L12" s="151">
        <f t="shared" si="0"/>
        <v>5.018450184501845E-3</v>
      </c>
      <c r="M12" s="151">
        <f t="shared" si="0"/>
        <v>2.9164750586925478E-3</v>
      </c>
      <c r="N12" s="151">
        <f t="shared" si="0"/>
        <v>2.4626853253906186E-3</v>
      </c>
      <c r="O12" s="151">
        <f t="shared" si="0"/>
        <v>1.0078105316200554E-4</v>
      </c>
      <c r="P12" s="151" t="str">
        <f t="shared" si="0"/>
        <v>-</v>
      </c>
      <c r="Q12" s="151">
        <f t="shared" si="0"/>
        <v>1.0397270243957768E-4</v>
      </c>
      <c r="R12" s="151">
        <f t="shared" si="0"/>
        <v>6.9433935390832938E-4</v>
      </c>
      <c r="S12" s="151">
        <f t="shared" si="0"/>
        <v>5.9802593381072192E-3</v>
      </c>
      <c r="T12" s="151">
        <f t="shared" si="0"/>
        <v>1.001205495587518E-2</v>
      </c>
      <c r="U12" s="152">
        <f t="shared" si="0"/>
        <v>1.0263694287961225E-2</v>
      </c>
      <c r="AD12" s="62"/>
      <c r="AG12" s="62"/>
      <c r="AJ12" s="62"/>
    </row>
    <row r="13" spans="1:36" x14ac:dyDescent="0.4">
      <c r="A13" s="132" t="s">
        <v>37</v>
      </c>
      <c r="B13" s="133">
        <f t="shared" si="1"/>
        <v>5.1999999999999998E-3</v>
      </c>
      <c r="C13" s="18">
        <f t="shared" si="0"/>
        <v>4.3E-3</v>
      </c>
      <c r="D13" s="18">
        <f t="shared" si="0"/>
        <v>0</v>
      </c>
      <c r="E13" s="18">
        <f t="shared" si="0"/>
        <v>1.2043114349370748E-4</v>
      </c>
      <c r="F13" s="18">
        <f t="shared" si="0"/>
        <v>0</v>
      </c>
      <c r="G13" s="18">
        <f t="shared" si="0"/>
        <v>0</v>
      </c>
      <c r="H13" s="18">
        <f t="shared" si="0"/>
        <v>0</v>
      </c>
      <c r="I13" s="18">
        <f t="shared" si="0"/>
        <v>0</v>
      </c>
      <c r="J13" s="18">
        <f t="shared" si="0"/>
        <v>0</v>
      </c>
      <c r="K13" s="18">
        <f t="shared" si="0"/>
        <v>0</v>
      </c>
      <c r="L13" s="151" t="str">
        <f t="shared" si="0"/>
        <v>-</v>
      </c>
      <c r="M13" s="151" t="str">
        <f t="shared" si="0"/>
        <v>-</v>
      </c>
      <c r="N13" s="151" t="str">
        <f t="shared" si="0"/>
        <v>-</v>
      </c>
      <c r="O13" s="151">
        <f t="shared" si="0"/>
        <v>1.5155478058703865E-2</v>
      </c>
      <c r="P13" s="151">
        <f t="shared" si="0"/>
        <v>2.5076970443349753E-2</v>
      </c>
      <c r="Q13" s="151">
        <f t="shared" si="0"/>
        <v>4.5603722752877787E-2</v>
      </c>
      <c r="R13" s="151">
        <f t="shared" si="0"/>
        <v>6.7280647595527196E-2</v>
      </c>
      <c r="S13" s="151">
        <f t="shared" si="0"/>
        <v>0.14303205926167786</v>
      </c>
      <c r="T13" s="151">
        <f t="shared" si="0"/>
        <v>0.16497908203480263</v>
      </c>
      <c r="U13" s="152">
        <f t="shared" si="0"/>
        <v>0.14118192938794449</v>
      </c>
      <c r="AD13" s="62"/>
      <c r="AG13" s="62"/>
      <c r="AJ13" s="62"/>
    </row>
    <row r="14" spans="1:36" x14ac:dyDescent="0.4">
      <c r="A14" s="134" t="s">
        <v>48</v>
      </c>
      <c r="B14" s="133">
        <f t="shared" si="1"/>
        <v>0</v>
      </c>
      <c r="C14" s="18">
        <f t="shared" si="0"/>
        <v>0</v>
      </c>
      <c r="D14" s="18">
        <f t="shared" si="0"/>
        <v>1.5903080551783289E-2</v>
      </c>
      <c r="E14" s="18">
        <f t="shared" si="0"/>
        <v>9.1840781481558782E-3</v>
      </c>
      <c r="F14" s="18">
        <f t="shared" si="0"/>
        <v>9.6218152007421318E-3</v>
      </c>
      <c r="G14" s="18">
        <f t="shared" si="0"/>
        <v>7.975567529713852E-3</v>
      </c>
      <c r="H14" s="18">
        <f t="shared" si="0"/>
        <v>8.749551560569219E-3</v>
      </c>
      <c r="I14" s="18">
        <f t="shared" si="0"/>
        <v>9.3782929399367759E-3</v>
      </c>
      <c r="J14" s="18">
        <f t="shared" si="0"/>
        <v>3.6201022146507668E-3</v>
      </c>
      <c r="K14" s="18">
        <f t="shared" si="0"/>
        <v>3.9676916536771998E-3</v>
      </c>
      <c r="L14" s="151">
        <f t="shared" si="0"/>
        <v>3.4926871862038856E-3</v>
      </c>
      <c r="M14" s="151">
        <f t="shared" si="0"/>
        <v>4.0695959893836623E-3</v>
      </c>
      <c r="N14" s="151">
        <f t="shared" si="0"/>
        <v>1.9353995030731005E-3</v>
      </c>
      <c r="O14" s="151">
        <f t="shared" si="0"/>
        <v>3.1409322651128916E-3</v>
      </c>
      <c r="P14" s="151">
        <f t="shared" si="0"/>
        <v>2.1092192053996013E-3</v>
      </c>
      <c r="Q14" s="151">
        <f t="shared" si="0"/>
        <v>3.2229896006985789E-3</v>
      </c>
      <c r="R14" s="151">
        <f t="shared" si="0"/>
        <v>2.2079772079772078E-3</v>
      </c>
      <c r="S14" s="151">
        <f t="shared" si="0"/>
        <v>3.2180387718188578E-3</v>
      </c>
      <c r="T14" s="151">
        <f t="shared" si="0"/>
        <v>1.258917331095258E-3</v>
      </c>
      <c r="U14" s="152">
        <f t="shared" si="0"/>
        <v>1.7175720836247765E-3</v>
      </c>
      <c r="AD14" s="62"/>
      <c r="AG14" s="62"/>
      <c r="AJ14" s="62"/>
    </row>
    <row r="15" spans="1:36" x14ac:dyDescent="0.4">
      <c r="A15" s="134" t="s">
        <v>7</v>
      </c>
      <c r="B15" s="133">
        <f t="shared" si="1"/>
        <v>1.1999999999999999E-3</v>
      </c>
      <c r="C15" s="18">
        <f t="shared" si="0"/>
        <v>8.0000000000000004E-4</v>
      </c>
      <c r="D15" s="18">
        <f t="shared" si="0"/>
        <v>1.0913456291607553E-3</v>
      </c>
      <c r="E15" s="18">
        <f t="shared" si="0"/>
        <v>1.3012926173332177E-4</v>
      </c>
      <c r="F15" s="18">
        <f t="shared" si="0"/>
        <v>3.8426605184098373E-4</v>
      </c>
      <c r="G15" s="18">
        <f t="shared" si="0"/>
        <v>3.4949482112219611E-4</v>
      </c>
      <c r="H15" s="18">
        <f t="shared" si="0"/>
        <v>1.9125854392675738E-3</v>
      </c>
      <c r="I15" s="18">
        <f t="shared" si="0"/>
        <v>1.0169025697402776E-3</v>
      </c>
      <c r="J15" s="18">
        <f t="shared" si="0"/>
        <v>2.9627873903768665E-5</v>
      </c>
      <c r="K15" s="18">
        <f t="shared" si="0"/>
        <v>3.1242189452636843E-5</v>
      </c>
      <c r="L15" s="151" t="str">
        <f t="shared" si="0"/>
        <v>-</v>
      </c>
      <c r="M15" s="151" t="str">
        <f t="shared" si="0"/>
        <v>-</v>
      </c>
      <c r="N15" s="151">
        <f t="shared" si="0"/>
        <v>3.3446761480964431E-3</v>
      </c>
      <c r="O15" s="151">
        <f t="shared" si="0"/>
        <v>4.2976702103596472E-3</v>
      </c>
      <c r="P15" s="151">
        <f t="shared" si="0"/>
        <v>4.9308043785542882E-3</v>
      </c>
      <c r="Q15" s="151">
        <f t="shared" si="0"/>
        <v>5.445514930285441E-3</v>
      </c>
      <c r="R15" s="151">
        <f t="shared" si="0"/>
        <v>3.7278935910053383E-3</v>
      </c>
      <c r="S15" s="151">
        <f t="shared" si="0"/>
        <v>2.7913035387525976E-4</v>
      </c>
      <c r="T15" s="151">
        <f t="shared" si="0"/>
        <v>6.1288766563572907E-3</v>
      </c>
      <c r="U15" s="152">
        <f t="shared" si="0"/>
        <v>5.9862464750408155E-3</v>
      </c>
      <c r="AD15" s="62"/>
      <c r="AG15" s="62"/>
      <c r="AJ15" s="62"/>
    </row>
    <row r="16" spans="1:36" x14ac:dyDescent="0.4">
      <c r="A16" s="134" t="s">
        <v>53</v>
      </c>
      <c r="B16" s="133">
        <f t="shared" si="1"/>
        <v>1.9400000000000001E-2</v>
      </c>
      <c r="C16" s="18">
        <f t="shared" si="0"/>
        <v>0</v>
      </c>
      <c r="D16" s="18">
        <f t="shared" si="0"/>
        <v>3.6959665756066205E-2</v>
      </c>
      <c r="E16" s="18">
        <f t="shared" si="0"/>
        <v>2.0284237726098192E-2</v>
      </c>
      <c r="F16" s="18">
        <f t="shared" si="0"/>
        <v>0</v>
      </c>
      <c r="G16" s="18">
        <f t="shared" si="0"/>
        <v>0</v>
      </c>
      <c r="H16" s="18">
        <f t="shared" si="0"/>
        <v>2.2222222222222223E-2</v>
      </c>
      <c r="I16" s="18">
        <f t="shared" si="0"/>
        <v>1.0818648226633951E-2</v>
      </c>
      <c r="J16" s="18">
        <f t="shared" si="0"/>
        <v>6.5261980234943128E-3</v>
      </c>
      <c r="K16" s="18">
        <f t="shared" si="0"/>
        <v>8.79160312191621E-3</v>
      </c>
      <c r="L16" s="151">
        <f t="shared" si="0"/>
        <v>7.8013589463971147E-3</v>
      </c>
      <c r="M16" s="151">
        <f t="shared" si="0"/>
        <v>5.3995680345572351E-3</v>
      </c>
      <c r="N16" s="151">
        <f t="shared" si="0"/>
        <v>5.0683927699071811E-3</v>
      </c>
      <c r="O16" s="151">
        <f t="shared" si="0"/>
        <v>3.2984877702222672E-3</v>
      </c>
      <c r="P16" s="151">
        <f t="shared" si="0"/>
        <v>2.4649307578541659E-3</v>
      </c>
      <c r="Q16" s="151">
        <f t="shared" si="0"/>
        <v>3.8186367028047227E-3</v>
      </c>
      <c r="R16" s="151">
        <f t="shared" si="0"/>
        <v>4.4516793462011225E-3</v>
      </c>
      <c r="S16" s="151">
        <f t="shared" si="0"/>
        <v>2.9041064064587326E-3</v>
      </c>
      <c r="T16" s="151">
        <f t="shared" si="0"/>
        <v>2.9035255252155062E-3</v>
      </c>
      <c r="U16" s="152">
        <f t="shared" si="0"/>
        <v>4.1801114696391906E-3</v>
      </c>
      <c r="AD16" s="62"/>
      <c r="AG16" s="62"/>
      <c r="AJ16" s="62"/>
    </row>
    <row r="17" spans="1:61" x14ac:dyDescent="0.4">
      <c r="A17" s="134" t="s">
        <v>64</v>
      </c>
      <c r="B17" s="133">
        <f t="shared" si="1"/>
        <v>3.8374700248315005E-2</v>
      </c>
      <c r="C17" s="18">
        <f t="shared" si="0"/>
        <v>3.6399010287335935E-2</v>
      </c>
      <c r="D17" s="18">
        <f t="shared" si="0"/>
        <v>2.609359752216895E-2</v>
      </c>
      <c r="E17" s="18">
        <f t="shared" si="0"/>
        <v>3.0497157809257422E-2</v>
      </c>
      <c r="F17" s="18">
        <f t="shared" si="0"/>
        <v>1.8924026710343957E-2</v>
      </c>
      <c r="G17" s="18">
        <f t="shared" si="0"/>
        <v>1.6140253235007652E-2</v>
      </c>
      <c r="H17" s="18">
        <f t="shared" si="0"/>
        <v>1.4010884093946916E-2</v>
      </c>
      <c r="I17" s="18">
        <f t="shared" si="0"/>
        <v>1.9251246987614191E-2</v>
      </c>
      <c r="J17" s="18">
        <f t="shared" si="0"/>
        <v>1.6093657379964432E-2</v>
      </c>
      <c r="K17" s="18">
        <f t="shared" si="0"/>
        <v>1.1650296132004192E-2</v>
      </c>
      <c r="L17" s="151">
        <f t="shared" si="0"/>
        <v>9.3492807348861066E-3</v>
      </c>
      <c r="M17" s="151">
        <f t="shared" si="0"/>
        <v>7.3829015737729431E-3</v>
      </c>
      <c r="N17" s="151">
        <f t="shared" si="0"/>
        <v>6.7213370010899467E-3</v>
      </c>
      <c r="O17" s="151">
        <f t="shared" si="0"/>
        <v>6.1358717350648261E-3</v>
      </c>
      <c r="P17" s="151">
        <f t="shared" si="0"/>
        <v>7.1949347659247889E-3</v>
      </c>
      <c r="Q17" s="151">
        <f t="shared" si="0"/>
        <v>1.1343593290679578E-2</v>
      </c>
      <c r="R17" s="151">
        <f t="shared" si="0"/>
        <v>7.8540375963766906E-3</v>
      </c>
      <c r="S17" s="151">
        <f t="shared" si="0"/>
        <v>8.9521616555225912E-3</v>
      </c>
      <c r="T17" s="151">
        <f t="shared" si="0"/>
        <v>4.9018694201628989E-3</v>
      </c>
      <c r="U17" s="152">
        <f t="shared" si="0"/>
        <v>4.4096865547124621E-3</v>
      </c>
      <c r="AD17" s="62"/>
      <c r="AG17" s="62"/>
      <c r="AJ17" s="62"/>
    </row>
    <row r="18" spans="1:61" x14ac:dyDescent="0.4">
      <c r="A18" s="135" t="s">
        <v>188</v>
      </c>
      <c r="B18" s="133">
        <f t="shared" si="1"/>
        <v>0</v>
      </c>
      <c r="C18" s="18">
        <f t="shared" si="0"/>
        <v>0</v>
      </c>
      <c r="D18" s="18">
        <f t="shared" si="0"/>
        <v>0</v>
      </c>
      <c r="E18" s="18">
        <f t="shared" si="0"/>
        <v>0</v>
      </c>
      <c r="F18" s="18">
        <f t="shared" si="0"/>
        <v>0</v>
      </c>
      <c r="G18" s="18">
        <f t="shared" si="0"/>
        <v>0</v>
      </c>
      <c r="H18" s="18">
        <f t="shared" si="0"/>
        <v>0</v>
      </c>
      <c r="I18" s="18">
        <f t="shared" si="0"/>
        <v>0</v>
      </c>
      <c r="J18" s="18">
        <f t="shared" si="0"/>
        <v>0</v>
      </c>
      <c r="K18" s="18">
        <f t="shared" si="0"/>
        <v>0</v>
      </c>
      <c r="L18" s="151" t="str">
        <f t="shared" si="0"/>
        <v>-</v>
      </c>
      <c r="M18" s="151" t="str">
        <f t="shared" si="0"/>
        <v>-</v>
      </c>
      <c r="N18" s="151" t="str">
        <f t="shared" si="0"/>
        <v>-</v>
      </c>
      <c r="O18" s="151" t="str">
        <f t="shared" si="0"/>
        <v>-</v>
      </c>
      <c r="P18" s="151" t="str">
        <f t="shared" si="0"/>
        <v>-</v>
      </c>
      <c r="Q18" s="151" t="str">
        <f t="shared" si="0"/>
        <v>-</v>
      </c>
      <c r="R18" s="151" t="str">
        <f t="shared" si="0"/>
        <v>-</v>
      </c>
      <c r="S18" s="151" t="str">
        <f t="shared" si="0"/>
        <v>-</v>
      </c>
      <c r="T18" s="151" t="str">
        <f t="shared" si="0"/>
        <v>-</v>
      </c>
      <c r="U18" s="152" t="s">
        <v>304</v>
      </c>
      <c r="AD18" s="62"/>
      <c r="AG18" s="62"/>
      <c r="AJ18" s="62"/>
    </row>
    <row r="19" spans="1:61" x14ac:dyDescent="0.4">
      <c r="A19" s="135" t="s">
        <v>65</v>
      </c>
      <c r="B19" s="136">
        <f t="shared" si="1"/>
        <v>4.5999999999999999E-3</v>
      </c>
      <c r="C19" s="50">
        <f t="shared" si="0"/>
        <v>5.8999999999999999E-3</v>
      </c>
      <c r="D19" s="50">
        <f t="shared" si="0"/>
        <v>6.1775674517420285E-3</v>
      </c>
      <c r="E19" s="50">
        <f t="shared" si="0"/>
        <v>5.8820124730498196E-3</v>
      </c>
      <c r="F19" s="50">
        <f t="shared" si="0"/>
        <v>4.5119239964700672E-3</v>
      </c>
      <c r="G19" s="50">
        <f t="shared" si="0"/>
        <v>3.6600908974838554E-3</v>
      </c>
      <c r="H19" s="50">
        <f t="shared" si="0"/>
        <v>3.3670169439583217E-3</v>
      </c>
      <c r="I19" s="50">
        <f t="shared" si="0"/>
        <v>3.2413763554634887E-3</v>
      </c>
      <c r="J19" s="50">
        <f t="shared" si="0"/>
        <v>3.1127015027800731E-3</v>
      </c>
      <c r="K19" s="50">
        <f t="shared" ref="K19:U20" si="2">VLOOKUP($A19,$A$26:$BI$40,K$4,FALSE)</f>
        <v>4.0882045246501894E-3</v>
      </c>
      <c r="L19" s="50">
        <f t="shared" si="2"/>
        <v>4.7904435746901498E-3</v>
      </c>
      <c r="M19" s="50">
        <f t="shared" si="2"/>
        <v>5.8581397450001857E-3</v>
      </c>
      <c r="N19" s="50">
        <f t="shared" si="2"/>
        <v>6.3130350678351366E-3</v>
      </c>
      <c r="O19" s="50">
        <f t="shared" si="2"/>
        <v>7.1733634280126152E-3</v>
      </c>
      <c r="P19" s="50">
        <f t="shared" si="2"/>
        <v>7.670949124239314E-3</v>
      </c>
      <c r="Q19" s="50">
        <f t="shared" si="2"/>
        <v>9.4521410814054473E-3</v>
      </c>
      <c r="R19" s="50">
        <f t="shared" si="2"/>
        <v>1.0660299453575077E-2</v>
      </c>
      <c r="S19" s="50">
        <f t="shared" si="2"/>
        <v>1.0200649239756656E-2</v>
      </c>
      <c r="T19" s="50">
        <f t="shared" si="2"/>
        <v>9.9974425448885306E-3</v>
      </c>
      <c r="U19" s="51">
        <f t="shared" si="2"/>
        <v>8.6885858528880869E-3</v>
      </c>
      <c r="AD19" s="62"/>
      <c r="AG19" s="62"/>
      <c r="AJ19" s="62"/>
    </row>
    <row r="20" spans="1:61" x14ac:dyDescent="0.4">
      <c r="A20" s="137" t="s">
        <v>400</v>
      </c>
      <c r="B20" s="138">
        <f t="shared" si="1"/>
        <v>1.54E-2</v>
      </c>
      <c r="C20" s="32">
        <f t="shared" si="1"/>
        <v>1.2500000000000001E-2</v>
      </c>
      <c r="D20" s="32">
        <f t="shared" si="1"/>
        <v>1.14E-2</v>
      </c>
      <c r="E20" s="32">
        <f t="shared" si="1"/>
        <v>8.6999999999999994E-3</v>
      </c>
      <c r="F20" s="32">
        <f t="shared" si="1"/>
        <v>8.2000000000000007E-3</v>
      </c>
      <c r="G20" s="32">
        <f t="shared" si="1"/>
        <v>6.7000000000000002E-3</v>
      </c>
      <c r="H20" s="32">
        <f t="shared" si="1"/>
        <v>6.7999999999999996E-3</v>
      </c>
      <c r="I20" s="32">
        <f t="shared" si="1"/>
        <v>6.1000000000000004E-3</v>
      </c>
      <c r="J20" s="32">
        <f t="shared" si="1"/>
        <v>5.5999999999999999E-3</v>
      </c>
      <c r="K20" s="32">
        <f t="shared" si="1"/>
        <v>5.5999999999999999E-3</v>
      </c>
      <c r="L20" s="32">
        <f t="shared" si="1"/>
        <v>6.1403135687067697E-3</v>
      </c>
      <c r="M20" s="32">
        <f t="shared" si="1"/>
        <v>7.1136535438625255E-3</v>
      </c>
      <c r="N20" s="32">
        <f t="shared" si="1"/>
        <v>8.3437486061133485E-3</v>
      </c>
      <c r="O20" s="32">
        <f t="shared" si="1"/>
        <v>9.7836911232108449E-3</v>
      </c>
      <c r="P20" s="32">
        <f t="shared" si="1"/>
        <v>1.1104971958125938E-2</v>
      </c>
      <c r="Q20" s="32">
        <f t="shared" si="1"/>
        <v>1.4970767040655562E-2</v>
      </c>
      <c r="R20" s="32">
        <f t="shared" si="2"/>
        <v>1.6786543572428571E-2</v>
      </c>
      <c r="S20" s="32">
        <f t="shared" si="2"/>
        <v>1.8257199989955501E-2</v>
      </c>
      <c r="T20" s="32">
        <f t="shared" si="2"/>
        <v>1.873911029312799E-2</v>
      </c>
      <c r="U20" s="77">
        <f t="shared" si="2"/>
        <v>1.7079112685024427E-2</v>
      </c>
      <c r="AD20" s="62"/>
      <c r="AG20" s="62"/>
      <c r="AJ20" s="62"/>
    </row>
    <row r="21" spans="1:61" x14ac:dyDescent="0.4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</row>
    <row r="22" spans="1:61" x14ac:dyDescent="0.4">
      <c r="A22" s="37" t="s">
        <v>54</v>
      </c>
    </row>
    <row r="23" spans="1:61" x14ac:dyDescent="0.4">
      <c r="A23" s="2" t="s">
        <v>18</v>
      </c>
      <c r="E23" s="2"/>
    </row>
    <row r="24" spans="1:61" s="10" customFormat="1" x14ac:dyDescent="0.4">
      <c r="A24" s="21" t="s">
        <v>9</v>
      </c>
      <c r="B24" s="21">
        <v>39447</v>
      </c>
      <c r="C24" s="21">
        <v>39447</v>
      </c>
      <c r="D24" s="21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4">
      <c r="A25" s="24"/>
      <c r="B25" s="25" t="s">
        <v>10</v>
      </c>
      <c r="C25" s="26" t="s">
        <v>12</v>
      </c>
      <c r="D25" s="27" t="s">
        <v>11</v>
      </c>
      <c r="E25" s="25" t="s">
        <v>10</v>
      </c>
      <c r="F25" s="26" t="s">
        <v>12</v>
      </c>
      <c r="G25" s="27" t="s">
        <v>11</v>
      </c>
      <c r="H25" s="25" t="s">
        <v>10</v>
      </c>
      <c r="I25" s="26" t="s">
        <v>12</v>
      </c>
      <c r="J25" s="27" t="s">
        <v>11</v>
      </c>
      <c r="K25" s="25" t="s">
        <v>10</v>
      </c>
      <c r="L25" s="26" t="s">
        <v>12</v>
      </c>
      <c r="M25" s="27" t="s">
        <v>11</v>
      </c>
      <c r="N25" s="25" t="s">
        <v>10</v>
      </c>
      <c r="O25" s="26" t="s">
        <v>189</v>
      </c>
      <c r="P25" s="27" t="s">
        <v>11</v>
      </c>
      <c r="Q25" s="25" t="s">
        <v>10</v>
      </c>
      <c r="R25" s="26" t="s">
        <v>12</v>
      </c>
      <c r="S25" s="27" t="s">
        <v>11</v>
      </c>
      <c r="T25" s="25" t="s">
        <v>10</v>
      </c>
      <c r="U25" s="26" t="s">
        <v>12</v>
      </c>
      <c r="V25" s="27" t="s">
        <v>11</v>
      </c>
      <c r="W25" s="25" t="s">
        <v>10</v>
      </c>
      <c r="X25" s="26" t="s">
        <v>189</v>
      </c>
      <c r="Y25" s="27" t="s">
        <v>11</v>
      </c>
      <c r="Z25" s="25" t="s">
        <v>10</v>
      </c>
      <c r="AA25" s="26" t="s">
        <v>189</v>
      </c>
      <c r="AB25" s="27" t="s">
        <v>11</v>
      </c>
      <c r="AC25" s="25" t="s">
        <v>190</v>
      </c>
      <c r="AD25" s="26" t="s">
        <v>189</v>
      </c>
      <c r="AE25" s="27" t="s">
        <v>11</v>
      </c>
      <c r="AF25" s="25" t="s">
        <v>190</v>
      </c>
      <c r="AG25" s="26" t="s">
        <v>189</v>
      </c>
      <c r="AH25" s="27" t="s">
        <v>11</v>
      </c>
      <c r="AI25" s="25" t="s">
        <v>190</v>
      </c>
      <c r="AJ25" s="26" t="s">
        <v>12</v>
      </c>
      <c r="AK25" s="27" t="s">
        <v>11</v>
      </c>
      <c r="AL25" s="25" t="s">
        <v>10</v>
      </c>
      <c r="AM25" s="26" t="s">
        <v>189</v>
      </c>
      <c r="AN25" s="27" t="s">
        <v>11</v>
      </c>
      <c r="AO25" s="25" t="s">
        <v>190</v>
      </c>
      <c r="AP25" s="26" t="s">
        <v>189</v>
      </c>
      <c r="AQ25" s="27" t="s">
        <v>11</v>
      </c>
      <c r="AR25" s="25" t="s">
        <v>190</v>
      </c>
      <c r="AS25" s="26" t="s">
        <v>189</v>
      </c>
      <c r="AT25" s="27" t="s">
        <v>11</v>
      </c>
      <c r="AU25" s="25" t="s">
        <v>190</v>
      </c>
      <c r="AV25" s="26" t="s">
        <v>189</v>
      </c>
      <c r="AW25" s="27" t="s">
        <v>11</v>
      </c>
      <c r="AX25" s="25" t="s">
        <v>190</v>
      </c>
      <c r="AY25" s="26" t="s">
        <v>189</v>
      </c>
      <c r="AZ25" s="26" t="s">
        <v>11</v>
      </c>
      <c r="BA25" s="25" t="s">
        <v>190</v>
      </c>
      <c r="BB25" s="26" t="s">
        <v>189</v>
      </c>
      <c r="BC25" s="27" t="s">
        <v>11</v>
      </c>
      <c r="BD25" s="25" t="s">
        <v>190</v>
      </c>
      <c r="BE25" s="26" t="s">
        <v>189</v>
      </c>
      <c r="BF25" s="27" t="s">
        <v>11</v>
      </c>
      <c r="BG25" s="26" t="s">
        <v>190</v>
      </c>
      <c r="BH25" s="26" t="s">
        <v>12</v>
      </c>
      <c r="BI25" s="27" t="s">
        <v>11</v>
      </c>
    </row>
    <row r="26" spans="1:61" x14ac:dyDescent="0.4">
      <c r="A26" s="45" t="s">
        <v>191</v>
      </c>
      <c r="B26" s="14">
        <v>445865</v>
      </c>
      <c r="C26" s="13">
        <f>B26*D26</f>
        <v>9586.0974999999999</v>
      </c>
      <c r="D26" s="15">
        <v>2.1499999999999998E-2</v>
      </c>
      <c r="E26" s="14">
        <v>497614</v>
      </c>
      <c r="F26" s="13">
        <f>E26*G26</f>
        <v>8160.8695999999991</v>
      </c>
      <c r="G26" s="15">
        <v>1.6399999999999998E-2</v>
      </c>
      <c r="H26" s="14">
        <v>518440</v>
      </c>
      <c r="I26" s="13">
        <v>8144</v>
      </c>
      <c r="J26" s="15">
        <f>I26/H26</f>
        <v>1.5708664454903171E-2</v>
      </c>
      <c r="K26" s="14">
        <v>621864</v>
      </c>
      <c r="L26" s="13">
        <v>8006</v>
      </c>
      <c r="M26" s="15">
        <f>L26/K26</f>
        <v>1.2874197573746029E-2</v>
      </c>
      <c r="N26" s="14">
        <v>701396</v>
      </c>
      <c r="O26" s="13">
        <v>8009</v>
      </c>
      <c r="P26" s="15">
        <f>O26/N26</f>
        <v>1.1418656507878574E-2</v>
      </c>
      <c r="Q26" s="14">
        <v>813021</v>
      </c>
      <c r="R26" s="13">
        <v>7216</v>
      </c>
      <c r="S26" s="15">
        <f>R26/Q26</f>
        <v>8.8755395002097122E-3</v>
      </c>
      <c r="T26" s="14">
        <v>870515</v>
      </c>
      <c r="U26" s="13">
        <v>8016</v>
      </c>
      <c r="V26" s="15">
        <f>U26/T26</f>
        <v>9.2083421882448897E-3</v>
      </c>
      <c r="W26" s="14">
        <v>953383</v>
      </c>
      <c r="X26" s="13">
        <v>7766</v>
      </c>
      <c r="Y26" s="15">
        <f>X26/W26</f>
        <v>8.1457294707373631E-3</v>
      </c>
      <c r="Z26" s="14">
        <v>994041</v>
      </c>
      <c r="AA26" s="13">
        <v>7395</v>
      </c>
      <c r="AB26" s="15">
        <f>AA26/Z26</f>
        <v>7.439330973269714E-3</v>
      </c>
      <c r="AC26" s="14">
        <v>1091963</v>
      </c>
      <c r="AD26" s="13">
        <v>7402</v>
      </c>
      <c r="AE26" s="15">
        <f>AD26/AC26</f>
        <v>6.7786179568355342E-3</v>
      </c>
      <c r="AF26" s="14">
        <v>1152837</v>
      </c>
      <c r="AG26" s="13">
        <v>8404</v>
      </c>
      <c r="AH26" s="15">
        <v>7.2898423627971694E-3</v>
      </c>
      <c r="AI26" s="14">
        <v>1278770</v>
      </c>
      <c r="AJ26" s="183">
        <v>10516</v>
      </c>
      <c r="AK26" s="105">
        <v>8.2235272957607696E-3</v>
      </c>
      <c r="AL26" s="184">
        <v>1325810</v>
      </c>
      <c r="AM26" s="183">
        <v>13280</v>
      </c>
      <c r="AN26" s="105">
        <v>1.0016518203965877E-2</v>
      </c>
      <c r="AO26" s="184">
        <v>1480693</v>
      </c>
      <c r="AP26" s="183">
        <v>17506</v>
      </c>
      <c r="AQ26" s="105">
        <v>1.1822842412302888E-2</v>
      </c>
      <c r="AR26" s="184">
        <v>1467585</v>
      </c>
      <c r="AS26" s="183">
        <v>20466</v>
      </c>
      <c r="AT26" s="105">
        <v>1.3945359212583939E-2</v>
      </c>
      <c r="AU26" s="184">
        <v>1465069</v>
      </c>
      <c r="AV26" s="183">
        <v>29471</v>
      </c>
      <c r="AW26" s="105">
        <v>2.0115776117029301E-2</v>
      </c>
      <c r="AX26" s="189">
        <v>1507770</v>
      </c>
      <c r="AY26" s="183">
        <v>34333</v>
      </c>
      <c r="AZ26" s="151">
        <v>2.2770714366249493E-2</v>
      </c>
      <c r="BA26" s="184">
        <v>1490792</v>
      </c>
      <c r="BB26" s="183">
        <v>41458</v>
      </c>
      <c r="BC26" s="105">
        <v>2.7809379175632819E-2</v>
      </c>
      <c r="BD26" s="184">
        <v>1566570</v>
      </c>
      <c r="BE26" s="183">
        <v>45719</v>
      </c>
      <c r="BF26" s="105">
        <v>2.9184141149134733E-2</v>
      </c>
      <c r="BG26" s="190">
        <v>1684099</v>
      </c>
      <c r="BH26" s="183">
        <v>45672</v>
      </c>
      <c r="BI26" s="105">
        <v>2.7119545822424929E-2</v>
      </c>
    </row>
    <row r="27" spans="1:61" x14ac:dyDescent="0.4">
      <c r="A27" s="46" t="s">
        <v>192</v>
      </c>
      <c r="B27" s="14">
        <v>132652</v>
      </c>
      <c r="C27" s="13">
        <f t="shared" ref="C27:C40" si="3">B27*D27</f>
        <v>3223.4436000000001</v>
      </c>
      <c r="D27" s="15">
        <v>2.4300000000000002E-2</v>
      </c>
      <c r="E27" s="14">
        <v>149421</v>
      </c>
      <c r="F27" s="13">
        <f t="shared" ref="F27:F40" si="4">E27*G27</f>
        <v>2838.9989999999998</v>
      </c>
      <c r="G27" s="15">
        <v>1.9E-2</v>
      </c>
      <c r="H27" s="14">
        <v>158018</v>
      </c>
      <c r="I27" s="13">
        <v>2627</v>
      </c>
      <c r="J27" s="15">
        <f t="shared" ref="J27:J39" si="5">I27/H27</f>
        <v>1.662468832664633E-2</v>
      </c>
      <c r="K27" s="14">
        <v>182858</v>
      </c>
      <c r="L27" s="13">
        <v>2838</v>
      </c>
      <c r="M27" s="15">
        <f t="shared" ref="M27:M39" si="6">L27/K27</f>
        <v>1.5520239748876178E-2</v>
      </c>
      <c r="N27" s="14">
        <v>194388</v>
      </c>
      <c r="O27" s="13">
        <v>2888</v>
      </c>
      <c r="P27" s="15">
        <f t="shared" ref="P27:P39" si="7">O27/N27</f>
        <v>1.485688416980472E-2</v>
      </c>
      <c r="Q27" s="14">
        <v>229554</v>
      </c>
      <c r="R27" s="13">
        <v>2584</v>
      </c>
      <c r="S27" s="15">
        <f t="shared" ref="S27:S39" si="8">R27/Q27</f>
        <v>1.125661064498985E-2</v>
      </c>
      <c r="T27" s="14">
        <v>253454</v>
      </c>
      <c r="U27" s="13">
        <v>2680</v>
      </c>
      <c r="V27" s="15">
        <f t="shared" ref="V27:V39" si="9">U27/T27</f>
        <v>1.0573910847727793E-2</v>
      </c>
      <c r="W27" s="14">
        <v>292876</v>
      </c>
      <c r="X27" s="13">
        <v>2489</v>
      </c>
      <c r="Y27" s="15">
        <f t="shared" ref="Y27:Y39" si="10">X27/W27</f>
        <v>8.498477171226048E-3</v>
      </c>
      <c r="Z27" s="14">
        <v>307972</v>
      </c>
      <c r="AA27" s="13">
        <v>2682</v>
      </c>
      <c r="AB27" s="15">
        <f t="shared" ref="AB27:AB39" si="11">AA27/Z27</f>
        <v>8.7085838972374117E-3</v>
      </c>
      <c r="AC27" s="14">
        <v>348366</v>
      </c>
      <c r="AD27" s="13">
        <v>3075</v>
      </c>
      <c r="AE27" s="15">
        <f t="shared" ref="AE27:AE39" si="12">AD27/AC27</f>
        <v>8.8269234081397151E-3</v>
      </c>
      <c r="AF27" s="14">
        <v>364904</v>
      </c>
      <c r="AG27" s="13">
        <v>3623</v>
      </c>
      <c r="AH27" s="15">
        <v>9.9286387652642895E-3</v>
      </c>
      <c r="AI27" s="14">
        <v>401206</v>
      </c>
      <c r="AJ27" s="183">
        <v>4788</v>
      </c>
      <c r="AK27" s="105">
        <v>1.1934018932917255E-2</v>
      </c>
      <c r="AL27" s="184">
        <v>388340</v>
      </c>
      <c r="AM27" s="183">
        <v>6904</v>
      </c>
      <c r="AN27" s="105">
        <v>1.7778235566771387E-2</v>
      </c>
      <c r="AO27" s="184">
        <v>392012</v>
      </c>
      <c r="AP27" s="183">
        <v>7618</v>
      </c>
      <c r="AQ27" s="105">
        <v>1.9433078579227166E-2</v>
      </c>
      <c r="AR27" s="184">
        <v>360270</v>
      </c>
      <c r="AS27" s="183">
        <v>9628</v>
      </c>
      <c r="AT27" s="105">
        <v>2.6724401143586755E-2</v>
      </c>
      <c r="AU27" s="184">
        <v>348411</v>
      </c>
      <c r="AV27" s="183">
        <v>11880</v>
      </c>
      <c r="AW27" s="105">
        <v>3.4097660521625321E-2</v>
      </c>
      <c r="AX27" s="189">
        <v>332147</v>
      </c>
      <c r="AY27" s="183">
        <v>15238</v>
      </c>
      <c r="AZ27" s="151">
        <v>4.5877277229660361E-2</v>
      </c>
      <c r="BA27" s="184">
        <v>313733</v>
      </c>
      <c r="BB27" s="183">
        <v>17056</v>
      </c>
      <c r="BC27" s="105">
        <v>5.4364698645026181E-2</v>
      </c>
      <c r="BD27" s="184">
        <v>297442</v>
      </c>
      <c r="BE27" s="183">
        <v>18970</v>
      </c>
      <c r="BF27" s="105">
        <v>6.3777139744891437E-2</v>
      </c>
      <c r="BG27" s="190">
        <v>291921</v>
      </c>
      <c r="BH27" s="183">
        <v>18561</v>
      </c>
      <c r="BI27" s="105">
        <v>6.3582270545798347E-2</v>
      </c>
    </row>
    <row r="28" spans="1:61" x14ac:dyDescent="0.4">
      <c r="A28" s="46" t="s">
        <v>36</v>
      </c>
      <c r="B28" s="14">
        <v>75827</v>
      </c>
      <c r="C28" s="13">
        <f t="shared" si="3"/>
        <v>636.94679999999994</v>
      </c>
      <c r="D28" s="15">
        <v>8.3999999999999995E-3</v>
      </c>
      <c r="E28" s="14">
        <v>90041</v>
      </c>
      <c r="F28" s="13">
        <f t="shared" si="4"/>
        <v>531.24189999999999</v>
      </c>
      <c r="G28" s="15">
        <v>5.8999999999999999E-3</v>
      </c>
      <c r="H28" s="14">
        <v>56897</v>
      </c>
      <c r="I28" s="13">
        <v>1855</v>
      </c>
      <c r="J28" s="15">
        <f t="shared" si="5"/>
        <v>3.2602773432694167E-2</v>
      </c>
      <c r="K28" s="14">
        <v>63185</v>
      </c>
      <c r="L28" s="13">
        <v>1667</v>
      </c>
      <c r="M28" s="15">
        <f t="shared" si="6"/>
        <v>2.6382844029437365E-2</v>
      </c>
      <c r="N28" s="14">
        <v>80244</v>
      </c>
      <c r="O28" s="13">
        <v>1749</v>
      </c>
      <c r="P28" s="15">
        <f t="shared" si="7"/>
        <v>2.1796022132495887E-2</v>
      </c>
      <c r="Q28" s="14">
        <v>108060</v>
      </c>
      <c r="R28" s="13">
        <v>1644</v>
      </c>
      <c r="S28" s="15">
        <f t="shared" si="8"/>
        <v>1.5213770127706829E-2</v>
      </c>
      <c r="T28" s="14">
        <v>116068</v>
      </c>
      <c r="U28" s="13">
        <v>1711</v>
      </c>
      <c r="V28" s="15">
        <f t="shared" si="9"/>
        <v>1.4741358513974567E-2</v>
      </c>
      <c r="W28" s="14">
        <v>145455</v>
      </c>
      <c r="X28" s="13">
        <v>1550</v>
      </c>
      <c r="Y28" s="15">
        <f t="shared" si="10"/>
        <v>1.0656216699322815E-2</v>
      </c>
      <c r="Z28" s="14">
        <v>169491</v>
      </c>
      <c r="AA28" s="13">
        <v>1713</v>
      </c>
      <c r="AB28" s="15">
        <f t="shared" si="11"/>
        <v>1.0106731330867126E-2</v>
      </c>
      <c r="AC28" s="14">
        <v>189928</v>
      </c>
      <c r="AD28" s="13">
        <v>1814</v>
      </c>
      <c r="AE28" s="15">
        <f t="shared" si="12"/>
        <v>9.5509877427235584E-3</v>
      </c>
      <c r="AF28" s="14">
        <v>223672</v>
      </c>
      <c r="AG28" s="13">
        <v>2401</v>
      </c>
      <c r="AH28" s="15">
        <v>1.0734468328624057E-2</v>
      </c>
      <c r="AI28" s="14">
        <v>290825</v>
      </c>
      <c r="AJ28" s="183">
        <v>3558</v>
      </c>
      <c r="AK28" s="105">
        <v>1.2234161437290466E-2</v>
      </c>
      <c r="AL28" s="184">
        <v>295174</v>
      </c>
      <c r="AM28" s="183">
        <v>4260</v>
      </c>
      <c r="AN28" s="105">
        <v>1.4432165434625001E-2</v>
      </c>
      <c r="AO28" s="184">
        <v>326600</v>
      </c>
      <c r="AP28" s="183">
        <v>5012</v>
      </c>
      <c r="AQ28" s="105">
        <v>1.5345988977342314E-2</v>
      </c>
      <c r="AR28" s="184">
        <v>301395</v>
      </c>
      <c r="AS28" s="183">
        <v>6547</v>
      </c>
      <c r="AT28" s="105">
        <v>2.1722324524295358E-2</v>
      </c>
      <c r="AU28" s="184">
        <v>268685</v>
      </c>
      <c r="AV28" s="183">
        <v>10014</v>
      </c>
      <c r="AW28" s="105">
        <v>3.7270409587435098E-2</v>
      </c>
      <c r="AX28" s="189">
        <v>251373</v>
      </c>
      <c r="AY28" s="183">
        <v>10279</v>
      </c>
      <c r="AZ28" s="151">
        <v>4.0891424297756718E-2</v>
      </c>
      <c r="BA28" s="184">
        <v>243899</v>
      </c>
      <c r="BB28" s="183">
        <v>10758</v>
      </c>
      <c r="BC28" s="105">
        <v>4.4108421928749197E-2</v>
      </c>
      <c r="BD28" s="184">
        <v>228751</v>
      </c>
      <c r="BE28" s="183">
        <v>10589</v>
      </c>
      <c r="BF28" s="105">
        <v>4.6290508019637071E-2</v>
      </c>
      <c r="BG28" s="190">
        <v>267114</v>
      </c>
      <c r="BH28" s="183">
        <v>11479</v>
      </c>
      <c r="BI28" s="105">
        <v>4.2974160845182206E-2</v>
      </c>
    </row>
    <row r="29" spans="1:61" x14ac:dyDescent="0.4">
      <c r="A29" s="47" t="s">
        <v>8</v>
      </c>
      <c r="B29" s="14">
        <v>58441</v>
      </c>
      <c r="C29" s="13">
        <f t="shared" si="3"/>
        <v>1829.2033000000001</v>
      </c>
      <c r="D29" s="15">
        <v>3.1300000000000001E-2</v>
      </c>
      <c r="E29" s="14">
        <v>62533</v>
      </c>
      <c r="F29" s="13">
        <f t="shared" si="4"/>
        <v>1682.1377</v>
      </c>
      <c r="G29" s="15">
        <v>2.69E-2</v>
      </c>
      <c r="H29" s="14">
        <v>47233</v>
      </c>
      <c r="I29" s="13">
        <v>1193</v>
      </c>
      <c r="J29" s="15">
        <f t="shared" si="5"/>
        <v>2.5257764698410009E-2</v>
      </c>
      <c r="K29" s="14">
        <v>56638</v>
      </c>
      <c r="L29" s="13">
        <v>1166</v>
      </c>
      <c r="M29" s="15">
        <f t="shared" si="6"/>
        <v>2.058688513012465E-2</v>
      </c>
      <c r="N29" s="14">
        <v>90527</v>
      </c>
      <c r="O29" s="13">
        <v>1092</v>
      </c>
      <c r="P29" s="15">
        <f t="shared" si="7"/>
        <v>1.2062699526108233E-2</v>
      </c>
      <c r="Q29" s="14">
        <v>111620</v>
      </c>
      <c r="R29" s="13">
        <v>839</v>
      </c>
      <c r="S29" s="15">
        <f t="shared" si="8"/>
        <v>7.516574090664755E-3</v>
      </c>
      <c r="T29" s="14">
        <v>113182</v>
      </c>
      <c r="U29" s="13">
        <v>896</v>
      </c>
      <c r="V29" s="15">
        <f t="shared" si="9"/>
        <v>7.9164531462600062E-3</v>
      </c>
      <c r="W29" s="14">
        <v>118338</v>
      </c>
      <c r="X29" s="13">
        <v>844</v>
      </c>
      <c r="Y29" s="15">
        <f t="shared" si="10"/>
        <v>7.1321130997650797E-3</v>
      </c>
      <c r="Z29" s="14">
        <v>112818</v>
      </c>
      <c r="AA29" s="13">
        <v>824</v>
      </c>
      <c r="AB29" s="15">
        <f t="shared" si="11"/>
        <v>7.3037990391604177E-3</v>
      </c>
      <c r="AC29" s="14">
        <v>106067</v>
      </c>
      <c r="AD29" s="13">
        <v>772</v>
      </c>
      <c r="AE29" s="15">
        <f t="shared" si="12"/>
        <v>7.2784183582075479E-3</v>
      </c>
      <c r="AF29" s="14">
        <v>108453</v>
      </c>
      <c r="AG29" s="13">
        <v>711</v>
      </c>
      <c r="AH29" s="15">
        <v>6.5558352466045201E-3</v>
      </c>
      <c r="AI29" s="14">
        <v>105572</v>
      </c>
      <c r="AJ29" s="183">
        <v>610</v>
      </c>
      <c r="AK29" s="105">
        <v>5.7780472094873638E-3</v>
      </c>
      <c r="AL29" s="184">
        <v>131061</v>
      </c>
      <c r="AM29" s="183">
        <v>521</v>
      </c>
      <c r="AN29" s="105">
        <v>3.9752481668841226E-3</v>
      </c>
      <c r="AO29" s="184">
        <v>160870</v>
      </c>
      <c r="AP29" s="183">
        <v>821</v>
      </c>
      <c r="AQ29" s="105">
        <v>5.103499720271026E-3</v>
      </c>
      <c r="AR29" s="184">
        <v>179983</v>
      </c>
      <c r="AS29" s="183">
        <v>460</v>
      </c>
      <c r="AT29" s="105">
        <v>2.5557969363773246E-3</v>
      </c>
      <c r="AU29" s="184">
        <v>183360</v>
      </c>
      <c r="AV29" s="183">
        <v>442</v>
      </c>
      <c r="AW29" s="105">
        <v>2.4105584642233856E-3</v>
      </c>
      <c r="AX29" s="189">
        <v>213080</v>
      </c>
      <c r="AY29" s="183">
        <v>1174</v>
      </c>
      <c r="AZ29" s="151">
        <v>5.5096677304298852E-3</v>
      </c>
      <c r="BA29" s="184">
        <v>206196</v>
      </c>
      <c r="BB29" s="183">
        <v>1271</v>
      </c>
      <c r="BC29" s="105">
        <v>6.164038099672157E-3</v>
      </c>
      <c r="BD29" s="184">
        <v>227564</v>
      </c>
      <c r="BE29" s="183">
        <v>2292</v>
      </c>
      <c r="BF29" s="105">
        <v>1.0071891863387882E-2</v>
      </c>
      <c r="BG29" s="190">
        <v>243331</v>
      </c>
      <c r="BH29" s="183">
        <v>2605</v>
      </c>
      <c r="BI29" s="105">
        <v>1.0705582108321586E-2</v>
      </c>
    </row>
    <row r="30" spans="1:61" x14ac:dyDescent="0.4">
      <c r="A30" s="47" t="s">
        <v>0</v>
      </c>
      <c r="B30" s="14">
        <v>40901</v>
      </c>
      <c r="C30" s="13">
        <f t="shared" si="3"/>
        <v>351.74860000000001</v>
      </c>
      <c r="D30" s="15">
        <v>8.6E-3</v>
      </c>
      <c r="E30" s="14">
        <v>54938</v>
      </c>
      <c r="F30" s="13">
        <f t="shared" si="4"/>
        <v>384.56599999999997</v>
      </c>
      <c r="G30" s="15">
        <v>6.9999999999999993E-3</v>
      </c>
      <c r="H30" s="14">
        <v>90391</v>
      </c>
      <c r="I30" s="13">
        <v>509</v>
      </c>
      <c r="J30" s="15">
        <f t="shared" si="5"/>
        <v>5.6310915909769778E-3</v>
      </c>
      <c r="K30" s="14">
        <v>106826</v>
      </c>
      <c r="L30" s="13">
        <v>499</v>
      </c>
      <c r="M30" s="15">
        <f t="shared" si="6"/>
        <v>4.671147473461517E-3</v>
      </c>
      <c r="N30" s="14">
        <v>109580</v>
      </c>
      <c r="O30" s="13">
        <v>529</v>
      </c>
      <c r="P30" s="15">
        <f t="shared" si="7"/>
        <v>4.8275232706698305E-3</v>
      </c>
      <c r="Q30" s="14">
        <v>120521</v>
      </c>
      <c r="R30" s="13">
        <v>519</v>
      </c>
      <c r="S30" s="15">
        <f t="shared" si="8"/>
        <v>4.3063034657860452E-3</v>
      </c>
      <c r="T30" s="14">
        <v>131555</v>
      </c>
      <c r="U30" s="13">
        <v>852</v>
      </c>
      <c r="V30" s="15">
        <f t="shared" si="9"/>
        <v>6.476378700923568E-3</v>
      </c>
      <c r="W30" s="14">
        <v>139504</v>
      </c>
      <c r="X30" s="13">
        <v>1201</v>
      </c>
      <c r="Y30" s="15">
        <f t="shared" si="10"/>
        <v>8.6090721413006072E-3</v>
      </c>
      <c r="Z30" s="14">
        <v>140950</v>
      </c>
      <c r="AA30" s="13">
        <v>958</v>
      </c>
      <c r="AB30" s="15">
        <f t="shared" si="11"/>
        <v>6.7967364313586374E-3</v>
      </c>
      <c r="AC30" s="14">
        <v>143746</v>
      </c>
      <c r="AD30" s="13">
        <v>511</v>
      </c>
      <c r="AE30" s="15">
        <f t="shared" si="12"/>
        <v>3.5548815271381463E-3</v>
      </c>
      <c r="AF30" s="14">
        <v>143051</v>
      </c>
      <c r="AG30" s="13">
        <v>484</v>
      </c>
      <c r="AH30" s="15">
        <v>3.3834087143745938E-3</v>
      </c>
      <c r="AI30" s="14">
        <v>142040</v>
      </c>
      <c r="AJ30" s="183">
        <v>470</v>
      </c>
      <c r="AK30" s="105">
        <v>3.3089270627992113E-3</v>
      </c>
      <c r="AL30" s="184">
        <v>127416</v>
      </c>
      <c r="AM30" s="183">
        <v>338</v>
      </c>
      <c r="AN30" s="105">
        <v>2.6527280718277139E-3</v>
      </c>
      <c r="AO30" s="184">
        <v>145901</v>
      </c>
      <c r="AP30" s="183">
        <v>1642</v>
      </c>
      <c r="AQ30" s="105">
        <v>1.1254206619557098E-2</v>
      </c>
      <c r="AR30" s="184">
        <v>148473</v>
      </c>
      <c r="AS30" s="183">
        <v>741</v>
      </c>
      <c r="AT30" s="105">
        <v>4.9908064092461252E-3</v>
      </c>
      <c r="AU30" s="184">
        <v>159718</v>
      </c>
      <c r="AV30" s="183">
        <v>1609</v>
      </c>
      <c r="AW30" s="105">
        <v>1.0074005434578445E-2</v>
      </c>
      <c r="AX30" s="189">
        <v>159349</v>
      </c>
      <c r="AY30" s="183">
        <v>1387</v>
      </c>
      <c r="AZ30" s="151">
        <v>8.7041650716352149E-3</v>
      </c>
      <c r="BA30" s="184">
        <v>173827</v>
      </c>
      <c r="BB30" s="183">
        <v>1754</v>
      </c>
      <c r="BC30" s="105">
        <v>1.0090492271051103E-2</v>
      </c>
      <c r="BD30" s="184">
        <v>193829</v>
      </c>
      <c r="BE30" s="183">
        <v>1587</v>
      </c>
      <c r="BF30" s="105">
        <v>8.1876293021168143E-3</v>
      </c>
      <c r="BG30" s="190">
        <v>207506</v>
      </c>
      <c r="BH30" s="183">
        <v>1615</v>
      </c>
      <c r="BI30" s="105">
        <v>7.7829074821932857E-3</v>
      </c>
    </row>
    <row r="31" spans="1:61" x14ac:dyDescent="0.4">
      <c r="A31" s="47" t="s">
        <v>1</v>
      </c>
      <c r="B31" s="14">
        <v>43181</v>
      </c>
      <c r="C31" s="13">
        <f t="shared" si="3"/>
        <v>1632.2418</v>
      </c>
      <c r="D31" s="15">
        <v>3.78E-2</v>
      </c>
      <c r="E31" s="14">
        <v>43133</v>
      </c>
      <c r="F31" s="13">
        <f t="shared" si="4"/>
        <v>1177.5309</v>
      </c>
      <c r="G31" s="15">
        <v>2.7300000000000001E-2</v>
      </c>
      <c r="H31" s="14">
        <v>22774</v>
      </c>
      <c r="I31" s="13">
        <v>44</v>
      </c>
      <c r="J31" s="15">
        <f t="shared" si="5"/>
        <v>1.9320277509440591E-3</v>
      </c>
      <c r="K31" s="14">
        <v>29027</v>
      </c>
      <c r="L31" s="13">
        <v>76</v>
      </c>
      <c r="M31" s="15">
        <f t="shared" si="6"/>
        <v>2.61825197230165E-3</v>
      </c>
      <c r="N31" s="14">
        <v>26230</v>
      </c>
      <c r="O31" s="13">
        <v>86</v>
      </c>
      <c r="P31" s="15">
        <f t="shared" si="7"/>
        <v>3.2786885245901639E-3</v>
      </c>
      <c r="Q31" s="14">
        <v>30804</v>
      </c>
      <c r="R31" s="13">
        <v>72</v>
      </c>
      <c r="S31" s="15">
        <f t="shared" si="8"/>
        <v>2.3373587845734321E-3</v>
      </c>
      <c r="T31" s="14">
        <v>33781</v>
      </c>
      <c r="U31" s="13">
        <v>217</v>
      </c>
      <c r="V31" s="15">
        <f t="shared" si="9"/>
        <v>6.42372931529558E-3</v>
      </c>
      <c r="W31" s="14">
        <v>39172</v>
      </c>
      <c r="X31" s="13">
        <v>124</v>
      </c>
      <c r="Y31" s="15">
        <f t="shared" si="10"/>
        <v>3.165526396405596E-3</v>
      </c>
      <c r="Z31" s="14">
        <v>44036</v>
      </c>
      <c r="AA31" s="13">
        <v>134</v>
      </c>
      <c r="AB31" s="15">
        <f t="shared" si="11"/>
        <v>3.0429648469434099E-3</v>
      </c>
      <c r="AC31" s="14">
        <v>54773</v>
      </c>
      <c r="AD31" s="13">
        <v>158</v>
      </c>
      <c r="AE31" s="15">
        <f t="shared" si="12"/>
        <v>2.8846329395870226E-3</v>
      </c>
      <c r="AF31" s="14">
        <v>60725</v>
      </c>
      <c r="AG31" s="13">
        <v>170</v>
      </c>
      <c r="AH31" s="15">
        <v>2.7995059695347878E-3</v>
      </c>
      <c r="AI31" s="14">
        <v>66645</v>
      </c>
      <c r="AJ31" s="183">
        <v>240</v>
      </c>
      <c r="AK31" s="105">
        <v>3.6011703803736214E-3</v>
      </c>
      <c r="AL31" s="184">
        <v>92916</v>
      </c>
      <c r="AM31" s="183">
        <v>316</v>
      </c>
      <c r="AN31" s="105">
        <v>3.4009212622153344E-3</v>
      </c>
      <c r="AO31" s="184">
        <v>97498</v>
      </c>
      <c r="AP31" s="183">
        <v>440</v>
      </c>
      <c r="AQ31" s="105">
        <v>4.5129130853966233E-3</v>
      </c>
      <c r="AR31" s="184">
        <v>102314</v>
      </c>
      <c r="AS31" s="183">
        <v>396</v>
      </c>
      <c r="AT31" s="105">
        <v>3.870438063217155E-3</v>
      </c>
      <c r="AU31" s="184">
        <v>103003</v>
      </c>
      <c r="AV31" s="183">
        <v>938</v>
      </c>
      <c r="AW31" s="105">
        <v>9.1065308777414245E-3</v>
      </c>
      <c r="AX31" s="189">
        <v>101270</v>
      </c>
      <c r="AY31" s="183">
        <v>772</v>
      </c>
      <c r="AZ31" s="151">
        <v>7.623185543596327E-3</v>
      </c>
      <c r="BA31" s="184">
        <v>91285</v>
      </c>
      <c r="BB31" s="183">
        <v>1330</v>
      </c>
      <c r="BC31" s="105">
        <v>1.4569754066933231E-2</v>
      </c>
      <c r="BD31" s="184">
        <v>84673</v>
      </c>
      <c r="BE31" s="183">
        <v>1671</v>
      </c>
      <c r="BF31" s="105">
        <v>1.9734744251414263E-2</v>
      </c>
      <c r="BG31" s="190">
        <v>88720</v>
      </c>
      <c r="BH31" s="183">
        <v>1914</v>
      </c>
      <c r="BI31" s="105">
        <v>2.1573489630297565E-2</v>
      </c>
    </row>
    <row r="32" spans="1:61" x14ac:dyDescent="0.4">
      <c r="A32" s="47" t="s">
        <v>4</v>
      </c>
      <c r="B32" s="14">
        <v>29789</v>
      </c>
      <c r="C32" s="13">
        <f t="shared" si="3"/>
        <v>723.87270000000001</v>
      </c>
      <c r="D32" s="15">
        <v>2.4300000000000002E-2</v>
      </c>
      <c r="E32" s="14">
        <v>26249</v>
      </c>
      <c r="F32" s="13">
        <f t="shared" si="4"/>
        <v>422.60890000000001</v>
      </c>
      <c r="G32" s="15">
        <v>1.61E-2</v>
      </c>
      <c r="H32" s="14">
        <v>62063</v>
      </c>
      <c r="I32" s="13">
        <v>616</v>
      </c>
      <c r="J32" s="15">
        <f t="shared" si="5"/>
        <v>9.9253983855114962E-3</v>
      </c>
      <c r="K32" s="14">
        <v>65854</v>
      </c>
      <c r="L32" s="13">
        <v>482</v>
      </c>
      <c r="M32" s="15">
        <f t="shared" si="6"/>
        <v>7.319221307741367E-3</v>
      </c>
      <c r="N32" s="14">
        <v>65984</v>
      </c>
      <c r="O32" s="13">
        <v>457</v>
      </c>
      <c r="P32" s="15">
        <f t="shared" si="7"/>
        <v>6.9259214354995147E-3</v>
      </c>
      <c r="Q32" s="14">
        <v>63528</v>
      </c>
      <c r="R32" s="13">
        <v>441</v>
      </c>
      <c r="S32" s="15">
        <f t="shared" si="8"/>
        <v>6.9418209293539857E-3</v>
      </c>
      <c r="T32" s="14">
        <v>62519</v>
      </c>
      <c r="U32" s="13">
        <v>411</v>
      </c>
      <c r="V32" s="15">
        <f t="shared" si="9"/>
        <v>6.574001503542923E-3</v>
      </c>
      <c r="W32" s="14">
        <v>64163</v>
      </c>
      <c r="X32" s="13">
        <v>381</v>
      </c>
      <c r="Y32" s="15">
        <f t="shared" si="10"/>
        <v>5.9380016520424548E-3</v>
      </c>
      <c r="Z32" s="14">
        <v>66009</v>
      </c>
      <c r="AA32" s="13">
        <v>334</v>
      </c>
      <c r="AB32" s="15">
        <f t="shared" si="11"/>
        <v>5.0599160720507814E-3</v>
      </c>
      <c r="AC32" s="14">
        <v>75289</v>
      </c>
      <c r="AD32" s="13">
        <v>355</v>
      </c>
      <c r="AE32" s="15">
        <f t="shared" si="12"/>
        <v>4.7151642338190171E-3</v>
      </c>
      <c r="AF32" s="14">
        <v>81300</v>
      </c>
      <c r="AG32" s="13">
        <v>408</v>
      </c>
      <c r="AH32" s="15">
        <v>5.018450184501845E-3</v>
      </c>
      <c r="AI32" s="14">
        <v>82634</v>
      </c>
      <c r="AJ32" s="183">
        <v>241</v>
      </c>
      <c r="AK32" s="105">
        <v>2.9164750586925478E-3</v>
      </c>
      <c r="AL32" s="184">
        <v>60097</v>
      </c>
      <c r="AM32" s="183">
        <v>148</v>
      </c>
      <c r="AN32" s="105">
        <v>2.4626853253906186E-3</v>
      </c>
      <c r="AO32" s="184">
        <v>99225</v>
      </c>
      <c r="AP32" s="183">
        <v>10</v>
      </c>
      <c r="AQ32" s="105">
        <v>1.0078105316200554E-4</v>
      </c>
      <c r="AR32" s="184">
        <v>101064</v>
      </c>
      <c r="AS32" s="183" t="s">
        <v>38</v>
      </c>
      <c r="AT32" s="105" t="s">
        <v>38</v>
      </c>
      <c r="AU32" s="184">
        <v>105797</v>
      </c>
      <c r="AV32" s="183">
        <v>11</v>
      </c>
      <c r="AW32" s="105">
        <v>1.0397270243957768E-4</v>
      </c>
      <c r="AX32" s="189">
        <v>112337</v>
      </c>
      <c r="AY32" s="183">
        <v>78</v>
      </c>
      <c r="AZ32" s="151">
        <v>6.9433935390832938E-4</v>
      </c>
      <c r="BA32" s="184">
        <v>103340</v>
      </c>
      <c r="BB32" s="183">
        <v>618</v>
      </c>
      <c r="BC32" s="105">
        <v>5.9802593381072192E-3</v>
      </c>
      <c r="BD32" s="184">
        <v>108669</v>
      </c>
      <c r="BE32" s="183">
        <v>1088</v>
      </c>
      <c r="BF32" s="105">
        <v>1.001205495587518E-2</v>
      </c>
      <c r="BG32" s="190">
        <v>124614</v>
      </c>
      <c r="BH32" s="183">
        <v>1279</v>
      </c>
      <c r="BI32" s="105">
        <v>1.0263694287961225E-2</v>
      </c>
    </row>
    <row r="33" spans="1:61" x14ac:dyDescent="0.4">
      <c r="A33" s="46" t="s">
        <v>37</v>
      </c>
      <c r="B33" s="14">
        <v>17145</v>
      </c>
      <c r="C33" s="13">
        <f t="shared" si="3"/>
        <v>89.153999999999996</v>
      </c>
      <c r="D33" s="15">
        <v>5.1999999999999998E-3</v>
      </c>
      <c r="E33" s="14">
        <v>19771</v>
      </c>
      <c r="F33" s="13">
        <f t="shared" si="4"/>
        <v>85.015299999999996</v>
      </c>
      <c r="G33" s="15">
        <v>4.3E-3</v>
      </c>
      <c r="H33" s="14">
        <v>14127</v>
      </c>
      <c r="I33" s="13">
        <v>0</v>
      </c>
      <c r="J33" s="15">
        <f t="shared" si="5"/>
        <v>0</v>
      </c>
      <c r="K33" s="14">
        <v>16607</v>
      </c>
      <c r="L33" s="13">
        <v>2</v>
      </c>
      <c r="M33" s="15">
        <f t="shared" si="6"/>
        <v>1.2043114349370748E-4</v>
      </c>
      <c r="N33" s="14">
        <v>19779</v>
      </c>
      <c r="O33" s="13">
        <v>0</v>
      </c>
      <c r="P33" s="15">
        <f t="shared" si="7"/>
        <v>0</v>
      </c>
      <c r="Q33" s="14">
        <v>22931</v>
      </c>
      <c r="R33" s="13">
        <v>0</v>
      </c>
      <c r="S33" s="15">
        <f t="shared" si="8"/>
        <v>0</v>
      </c>
      <c r="T33" s="14">
        <v>28702</v>
      </c>
      <c r="U33" s="13">
        <v>0</v>
      </c>
      <c r="V33" s="15">
        <f t="shared" si="9"/>
        <v>0</v>
      </c>
      <c r="W33" s="14">
        <v>34878</v>
      </c>
      <c r="X33" s="13">
        <v>0</v>
      </c>
      <c r="Y33" s="15">
        <f t="shared" si="10"/>
        <v>0</v>
      </c>
      <c r="Z33" s="14">
        <v>36979</v>
      </c>
      <c r="AA33" s="13">
        <v>0</v>
      </c>
      <c r="AB33" s="15">
        <f t="shared" si="11"/>
        <v>0</v>
      </c>
      <c r="AC33" s="14">
        <v>54325</v>
      </c>
      <c r="AD33" s="13">
        <v>0</v>
      </c>
      <c r="AE33" s="15">
        <f t="shared" si="12"/>
        <v>0</v>
      </c>
      <c r="AF33" s="14">
        <v>54645</v>
      </c>
      <c r="AG33" s="13">
        <v>0</v>
      </c>
      <c r="AH33" s="15" t="s">
        <v>38</v>
      </c>
      <c r="AI33" s="14">
        <v>60459</v>
      </c>
      <c r="AJ33" s="183"/>
      <c r="AK33" s="105" t="s">
        <v>38</v>
      </c>
      <c r="AL33" s="184">
        <v>64744</v>
      </c>
      <c r="AM33" s="183">
        <v>3</v>
      </c>
      <c r="AN33" s="105" t="s">
        <v>38</v>
      </c>
      <c r="AO33" s="184">
        <v>68820</v>
      </c>
      <c r="AP33" s="183">
        <v>1043</v>
      </c>
      <c r="AQ33" s="105">
        <v>1.5155478058703865E-2</v>
      </c>
      <c r="AR33" s="184">
        <v>64960</v>
      </c>
      <c r="AS33" s="183">
        <v>1629</v>
      </c>
      <c r="AT33" s="105">
        <v>2.5076970443349753E-2</v>
      </c>
      <c r="AU33" s="184">
        <v>61245</v>
      </c>
      <c r="AV33" s="183">
        <v>2793</v>
      </c>
      <c r="AW33" s="105">
        <v>4.5603722752877787E-2</v>
      </c>
      <c r="AX33" s="189">
        <v>58308</v>
      </c>
      <c r="AY33" s="183">
        <v>3923</v>
      </c>
      <c r="AZ33" s="151">
        <v>6.7280647595527196E-2</v>
      </c>
      <c r="BA33" s="184">
        <v>49003</v>
      </c>
      <c r="BB33" s="183">
        <v>7009</v>
      </c>
      <c r="BC33" s="105">
        <v>0.14303205926167786</v>
      </c>
      <c r="BD33" s="184">
        <v>49479</v>
      </c>
      <c r="BE33" s="183">
        <v>8163</v>
      </c>
      <c r="BF33" s="105">
        <v>0.16497908203480263</v>
      </c>
      <c r="BG33" s="190">
        <v>47414</v>
      </c>
      <c r="BH33" s="183">
        <v>6694</v>
      </c>
      <c r="BI33" s="105">
        <v>0.14118192938794449</v>
      </c>
    </row>
    <row r="34" spans="1:61" x14ac:dyDescent="0.4">
      <c r="A34" s="47" t="s">
        <v>48</v>
      </c>
      <c r="B34" s="14">
        <v>10310</v>
      </c>
      <c r="C34" s="13">
        <f t="shared" si="3"/>
        <v>0</v>
      </c>
      <c r="D34" s="15">
        <v>0</v>
      </c>
      <c r="E34" s="14">
        <v>13876</v>
      </c>
      <c r="F34" s="13">
        <f t="shared" si="4"/>
        <v>0</v>
      </c>
      <c r="G34" s="15">
        <v>0</v>
      </c>
      <c r="H34" s="14">
        <v>27982</v>
      </c>
      <c r="I34" s="13">
        <v>445</v>
      </c>
      <c r="J34" s="15">
        <f t="shared" si="5"/>
        <v>1.5903080551783289E-2</v>
      </c>
      <c r="K34" s="14">
        <v>47909</v>
      </c>
      <c r="L34" s="13">
        <v>440</v>
      </c>
      <c r="M34" s="15">
        <f t="shared" si="6"/>
        <v>9.1840781481558782E-3</v>
      </c>
      <c r="N34" s="14">
        <v>46353</v>
      </c>
      <c r="O34" s="13">
        <v>446</v>
      </c>
      <c r="P34" s="15">
        <f t="shared" si="7"/>
        <v>9.6218152007421318E-3</v>
      </c>
      <c r="Q34" s="14">
        <v>51407</v>
      </c>
      <c r="R34" s="13">
        <v>410</v>
      </c>
      <c r="S34" s="15">
        <f t="shared" si="8"/>
        <v>7.975567529713852E-3</v>
      </c>
      <c r="T34" s="14">
        <v>50174</v>
      </c>
      <c r="U34" s="13">
        <v>439</v>
      </c>
      <c r="V34" s="15">
        <f t="shared" si="9"/>
        <v>8.749551560569219E-3</v>
      </c>
      <c r="W34" s="14">
        <v>37960</v>
      </c>
      <c r="X34" s="13">
        <v>356</v>
      </c>
      <c r="Y34" s="15">
        <f t="shared" si="10"/>
        <v>9.3782929399367759E-3</v>
      </c>
      <c r="Z34" s="14">
        <v>37568</v>
      </c>
      <c r="AA34" s="13">
        <v>136</v>
      </c>
      <c r="AB34" s="15">
        <f t="shared" si="11"/>
        <v>3.6201022146507668E-3</v>
      </c>
      <c r="AC34" s="14">
        <v>35285</v>
      </c>
      <c r="AD34" s="13">
        <v>140</v>
      </c>
      <c r="AE34" s="15">
        <f t="shared" si="12"/>
        <v>3.9676916536771998E-3</v>
      </c>
      <c r="AF34" s="14">
        <v>32067</v>
      </c>
      <c r="AG34" s="13">
        <v>112</v>
      </c>
      <c r="AH34" s="15">
        <v>3.4926871862038856E-3</v>
      </c>
      <c r="AI34" s="14">
        <v>33910</v>
      </c>
      <c r="AJ34" s="183">
        <v>138</v>
      </c>
      <c r="AK34" s="105">
        <v>4.0695959893836623E-3</v>
      </c>
      <c r="AL34" s="184">
        <v>38235</v>
      </c>
      <c r="AM34" s="183">
        <v>74</v>
      </c>
      <c r="AN34" s="105">
        <v>1.9353995030731005E-3</v>
      </c>
      <c r="AO34" s="184">
        <v>43936</v>
      </c>
      <c r="AP34" s="183">
        <v>138</v>
      </c>
      <c r="AQ34" s="105">
        <v>3.1409322651128916E-3</v>
      </c>
      <c r="AR34" s="184">
        <v>52152</v>
      </c>
      <c r="AS34" s="183">
        <v>110</v>
      </c>
      <c r="AT34" s="105">
        <v>2.1092192053996013E-3</v>
      </c>
      <c r="AU34" s="184">
        <v>62985</v>
      </c>
      <c r="AV34" s="183">
        <v>203</v>
      </c>
      <c r="AW34" s="105">
        <v>3.2229896006985789E-3</v>
      </c>
      <c r="AX34" s="189">
        <v>84240</v>
      </c>
      <c r="AY34" s="183">
        <v>186</v>
      </c>
      <c r="AZ34" s="151">
        <v>2.2079772079772078E-3</v>
      </c>
      <c r="BA34" s="184">
        <v>90117</v>
      </c>
      <c r="BB34" s="183">
        <v>290</v>
      </c>
      <c r="BC34" s="105">
        <v>3.2180387718188578E-3</v>
      </c>
      <c r="BD34" s="184">
        <v>102469</v>
      </c>
      <c r="BE34" s="183">
        <v>129</v>
      </c>
      <c r="BF34" s="105">
        <v>1.258917331095258E-3</v>
      </c>
      <c r="BG34" s="190">
        <v>128670</v>
      </c>
      <c r="BH34" s="183">
        <v>221</v>
      </c>
      <c r="BI34" s="105">
        <v>1.7175720836247765E-3</v>
      </c>
    </row>
    <row r="35" spans="1:61" x14ac:dyDescent="0.4">
      <c r="A35" s="47" t="s">
        <v>7</v>
      </c>
      <c r="B35" s="14">
        <v>6262</v>
      </c>
      <c r="C35" s="13">
        <f t="shared" si="3"/>
        <v>7.5143999999999993</v>
      </c>
      <c r="D35" s="15">
        <v>1.1999999999999999E-3</v>
      </c>
      <c r="E35" s="14">
        <v>9462</v>
      </c>
      <c r="F35" s="13">
        <f t="shared" si="4"/>
        <v>7.5696000000000003</v>
      </c>
      <c r="G35" s="15">
        <v>8.0000000000000004E-4</v>
      </c>
      <c r="H35" s="14">
        <v>9163</v>
      </c>
      <c r="I35" s="13">
        <v>10</v>
      </c>
      <c r="J35" s="15">
        <f t="shared" si="5"/>
        <v>1.0913456291607553E-3</v>
      </c>
      <c r="K35" s="14">
        <v>23054</v>
      </c>
      <c r="L35" s="13">
        <v>3</v>
      </c>
      <c r="M35" s="15">
        <f t="shared" si="6"/>
        <v>1.3012926173332177E-4</v>
      </c>
      <c r="N35" s="14">
        <v>28626</v>
      </c>
      <c r="O35" s="13">
        <v>11</v>
      </c>
      <c r="P35" s="15">
        <f t="shared" si="7"/>
        <v>3.8426605184098373E-4</v>
      </c>
      <c r="Q35" s="14">
        <v>31474</v>
      </c>
      <c r="R35" s="13">
        <v>11</v>
      </c>
      <c r="S35" s="15">
        <f t="shared" si="8"/>
        <v>3.4949482112219611E-4</v>
      </c>
      <c r="T35" s="14">
        <v>31894</v>
      </c>
      <c r="U35" s="13">
        <v>61</v>
      </c>
      <c r="V35" s="15">
        <f t="shared" si="9"/>
        <v>1.9125854392675738E-3</v>
      </c>
      <c r="W35" s="14">
        <v>36385</v>
      </c>
      <c r="X35" s="13">
        <v>37</v>
      </c>
      <c r="Y35" s="15">
        <f t="shared" si="10"/>
        <v>1.0169025697402776E-3</v>
      </c>
      <c r="Z35" s="14">
        <v>33752</v>
      </c>
      <c r="AA35" s="13">
        <v>1</v>
      </c>
      <c r="AB35" s="15">
        <f t="shared" si="11"/>
        <v>2.9627873903768665E-5</v>
      </c>
      <c r="AC35" s="14">
        <v>32008</v>
      </c>
      <c r="AD35" s="13">
        <v>1</v>
      </c>
      <c r="AE35" s="15">
        <f t="shared" si="12"/>
        <v>3.1242189452636843E-5</v>
      </c>
      <c r="AF35" s="14">
        <v>29208</v>
      </c>
      <c r="AG35" s="13">
        <v>1</v>
      </c>
      <c r="AH35" s="15" t="s">
        <v>38</v>
      </c>
      <c r="AI35" s="14">
        <v>28087</v>
      </c>
      <c r="AJ35" s="183">
        <v>1</v>
      </c>
      <c r="AK35" s="105" t="s">
        <v>38</v>
      </c>
      <c r="AL35" s="184">
        <v>34383</v>
      </c>
      <c r="AM35" s="183">
        <v>115</v>
      </c>
      <c r="AN35" s="105">
        <v>3.3446761480964431E-3</v>
      </c>
      <c r="AO35" s="184">
        <v>30947</v>
      </c>
      <c r="AP35" s="183">
        <v>133</v>
      </c>
      <c r="AQ35" s="105">
        <v>4.2976702103596472E-3</v>
      </c>
      <c r="AR35" s="184">
        <v>30421</v>
      </c>
      <c r="AS35" s="183">
        <v>150</v>
      </c>
      <c r="AT35" s="105">
        <v>4.9308043785542882E-3</v>
      </c>
      <c r="AU35" s="184">
        <v>33422</v>
      </c>
      <c r="AV35" s="183">
        <v>182</v>
      </c>
      <c r="AW35" s="105">
        <v>5.445514930285441E-3</v>
      </c>
      <c r="AX35" s="189">
        <v>33531</v>
      </c>
      <c r="AY35" s="183">
        <v>125</v>
      </c>
      <c r="AZ35" s="151">
        <v>3.7278935910053383E-3</v>
      </c>
      <c r="BA35" s="184">
        <v>32243</v>
      </c>
      <c r="BB35" s="183">
        <v>9</v>
      </c>
      <c r="BC35" s="105">
        <v>2.7913035387525976E-4</v>
      </c>
      <c r="BD35" s="184">
        <v>35243</v>
      </c>
      <c r="BE35" s="183">
        <v>216</v>
      </c>
      <c r="BF35" s="105">
        <v>6.1288766563572907E-3</v>
      </c>
      <c r="BG35" s="190">
        <v>40426</v>
      </c>
      <c r="BH35" s="183">
        <v>242</v>
      </c>
      <c r="BI35" s="105">
        <v>5.9862464750408155E-3</v>
      </c>
    </row>
    <row r="36" spans="1:61" x14ac:dyDescent="0.4">
      <c r="A36" s="47" t="s">
        <v>53</v>
      </c>
      <c r="B36" s="14"/>
      <c r="C36" s="13">
        <f t="shared" si="3"/>
        <v>0</v>
      </c>
      <c r="D36" s="15">
        <v>1.9400000000000001E-2</v>
      </c>
      <c r="E36" s="14"/>
      <c r="F36" s="13">
        <f t="shared" si="4"/>
        <v>0</v>
      </c>
      <c r="G36" s="15"/>
      <c r="H36" s="14">
        <v>6223</v>
      </c>
      <c r="I36" s="13">
        <v>230</v>
      </c>
      <c r="J36" s="15">
        <f t="shared" si="5"/>
        <v>3.6959665756066205E-2</v>
      </c>
      <c r="K36" s="14">
        <v>7740</v>
      </c>
      <c r="L36" s="13">
        <v>157</v>
      </c>
      <c r="M36" s="15">
        <f t="shared" si="6"/>
        <v>2.0284237726098192E-2</v>
      </c>
      <c r="N36" s="14"/>
      <c r="O36" s="13"/>
      <c r="P36" s="15"/>
      <c r="Q36" s="14"/>
      <c r="R36" s="13"/>
      <c r="S36" s="15"/>
      <c r="T36" s="14">
        <v>7290</v>
      </c>
      <c r="U36" s="13">
        <v>162</v>
      </c>
      <c r="V36" s="15">
        <f t="shared" si="9"/>
        <v>2.2222222222222223E-2</v>
      </c>
      <c r="W36" s="14">
        <v>8966</v>
      </c>
      <c r="X36" s="13">
        <v>97</v>
      </c>
      <c r="Y36" s="15">
        <f t="shared" si="10"/>
        <v>1.0818648226633951E-2</v>
      </c>
      <c r="Z36" s="14">
        <v>10726</v>
      </c>
      <c r="AA36" s="13">
        <v>70</v>
      </c>
      <c r="AB36" s="15">
        <f t="shared" si="11"/>
        <v>6.5261980234943128E-3</v>
      </c>
      <c r="AC36" s="14">
        <v>11147</v>
      </c>
      <c r="AD36" s="13">
        <v>98</v>
      </c>
      <c r="AE36" s="15">
        <f t="shared" si="12"/>
        <v>8.79160312191621E-3</v>
      </c>
      <c r="AF36" s="14">
        <v>11921</v>
      </c>
      <c r="AG36" s="13">
        <v>93</v>
      </c>
      <c r="AH36" s="15">
        <v>7.8013589463971147E-3</v>
      </c>
      <c r="AI36" s="14">
        <v>13890</v>
      </c>
      <c r="AJ36" s="183">
        <v>75</v>
      </c>
      <c r="AK36" s="105">
        <v>5.3995680345572351E-3</v>
      </c>
      <c r="AL36" s="184">
        <v>16376</v>
      </c>
      <c r="AM36" s="183">
        <v>83</v>
      </c>
      <c r="AN36" s="105">
        <v>5.0683927699071811E-3</v>
      </c>
      <c r="AO36" s="184">
        <v>19706</v>
      </c>
      <c r="AP36" s="183">
        <v>65</v>
      </c>
      <c r="AQ36" s="105">
        <v>3.2984877702222672E-3</v>
      </c>
      <c r="AR36" s="184">
        <v>22313</v>
      </c>
      <c r="AS36" s="183">
        <v>55</v>
      </c>
      <c r="AT36" s="105">
        <v>2.4649307578541659E-3</v>
      </c>
      <c r="AU36" s="184">
        <v>22783</v>
      </c>
      <c r="AV36" s="183">
        <v>87</v>
      </c>
      <c r="AW36" s="105">
        <v>3.8186367028047227E-3</v>
      </c>
      <c r="AX36" s="189">
        <v>30101</v>
      </c>
      <c r="AY36" s="183">
        <v>134</v>
      </c>
      <c r="AZ36" s="151">
        <v>4.4516793462011225E-3</v>
      </c>
      <c r="BA36" s="184">
        <v>51651</v>
      </c>
      <c r="BB36" s="183">
        <v>150</v>
      </c>
      <c r="BC36" s="105">
        <v>2.9041064064587326E-3</v>
      </c>
      <c r="BD36" s="184">
        <v>77492</v>
      </c>
      <c r="BE36" s="183">
        <v>225</v>
      </c>
      <c r="BF36" s="105">
        <v>2.9035255252155062E-3</v>
      </c>
      <c r="BG36" s="190">
        <v>68180</v>
      </c>
      <c r="BH36" s="183">
        <v>285</v>
      </c>
      <c r="BI36" s="105">
        <v>4.1801114696391906E-3</v>
      </c>
    </row>
    <row r="37" spans="1:61" x14ac:dyDescent="0.4">
      <c r="A37" s="47" t="s">
        <v>64</v>
      </c>
      <c r="B37" s="14">
        <v>31357</v>
      </c>
      <c r="C37" s="13">
        <f t="shared" si="3"/>
        <v>1203.3154756864137</v>
      </c>
      <c r="D37" s="15">
        <v>3.8374700248315005E-2</v>
      </c>
      <c r="E37" s="14">
        <v>28190</v>
      </c>
      <c r="F37" s="13">
        <f t="shared" si="4"/>
        <v>1026.0880999999999</v>
      </c>
      <c r="G37" s="15">
        <v>3.6399010287335935E-2</v>
      </c>
      <c r="H37" s="14">
        <v>23569</v>
      </c>
      <c r="I37" s="13">
        <v>615</v>
      </c>
      <c r="J37" s="15">
        <f t="shared" si="5"/>
        <v>2.609359752216895E-2</v>
      </c>
      <c r="K37" s="14">
        <v>22166</v>
      </c>
      <c r="L37" s="13">
        <v>676</v>
      </c>
      <c r="M37" s="15">
        <f t="shared" si="6"/>
        <v>3.0497157809257422E-2</v>
      </c>
      <c r="N37" s="14">
        <v>39685</v>
      </c>
      <c r="O37" s="13">
        <v>751</v>
      </c>
      <c r="P37" s="15">
        <f t="shared" si="7"/>
        <v>1.8924026710343957E-2</v>
      </c>
      <c r="Q37" s="14">
        <v>43122</v>
      </c>
      <c r="R37" s="13">
        <v>696</v>
      </c>
      <c r="S37" s="15">
        <f t="shared" si="8"/>
        <v>1.6140253235007652E-2</v>
      </c>
      <c r="T37" s="14">
        <v>41896</v>
      </c>
      <c r="U37" s="13">
        <v>587</v>
      </c>
      <c r="V37" s="15">
        <f t="shared" si="9"/>
        <v>1.4010884093946916E-2</v>
      </c>
      <c r="W37" s="14">
        <v>35686</v>
      </c>
      <c r="X37" s="13">
        <v>687</v>
      </c>
      <c r="Y37" s="15">
        <f t="shared" si="10"/>
        <v>1.9251246987614191E-2</v>
      </c>
      <c r="Z37" s="14">
        <v>33740</v>
      </c>
      <c r="AA37" s="13">
        <v>543</v>
      </c>
      <c r="AB37" s="15">
        <f t="shared" si="11"/>
        <v>1.6093657379964432E-2</v>
      </c>
      <c r="AC37" s="14">
        <v>41029</v>
      </c>
      <c r="AD37" s="13">
        <v>478</v>
      </c>
      <c r="AE37" s="15">
        <f t="shared" si="12"/>
        <v>1.1650296132004192E-2</v>
      </c>
      <c r="AF37" s="14">
        <v>42891</v>
      </c>
      <c r="AG37" s="13">
        <v>401</v>
      </c>
      <c r="AH37" s="15">
        <v>9.3492807348861066E-3</v>
      </c>
      <c r="AI37" s="14">
        <v>53502</v>
      </c>
      <c r="AJ37" s="183">
        <v>395</v>
      </c>
      <c r="AK37" s="105">
        <v>7.3829015737729431E-3</v>
      </c>
      <c r="AL37" s="184">
        <v>77068</v>
      </c>
      <c r="AM37" s="183">
        <v>518</v>
      </c>
      <c r="AN37" s="105">
        <v>6.7213370010899467E-3</v>
      </c>
      <c r="AO37" s="184">
        <v>95178</v>
      </c>
      <c r="AP37" s="183">
        <v>584</v>
      </c>
      <c r="AQ37" s="105">
        <v>6.1358717350648261E-3</v>
      </c>
      <c r="AR37" s="184">
        <v>104240</v>
      </c>
      <c r="AS37" s="183">
        <v>750</v>
      </c>
      <c r="AT37" s="105">
        <v>7.1949347659247889E-3</v>
      </c>
      <c r="AU37" s="184">
        <v>115660</v>
      </c>
      <c r="AV37" s="183">
        <v>1312</v>
      </c>
      <c r="AW37" s="105">
        <v>1.1343593290679578E-2</v>
      </c>
      <c r="AX37" s="189">
        <v>132034</v>
      </c>
      <c r="AY37" s="183">
        <v>1037</v>
      </c>
      <c r="AZ37" s="151">
        <v>7.8540375963766906E-3</v>
      </c>
      <c r="BA37" s="184">
        <v>135498</v>
      </c>
      <c r="BB37" s="183">
        <v>1213</v>
      </c>
      <c r="BC37" s="105">
        <v>8.9521616555225912E-3</v>
      </c>
      <c r="BD37" s="184">
        <v>160959</v>
      </c>
      <c r="BE37" s="183">
        <v>789</v>
      </c>
      <c r="BF37" s="105">
        <v>4.9018694201628989E-3</v>
      </c>
      <c r="BG37" s="190">
        <v>176203</v>
      </c>
      <c r="BH37" s="183">
        <v>777</v>
      </c>
      <c r="BI37" s="105">
        <v>4.4096865547124621E-3</v>
      </c>
    </row>
    <row r="38" spans="1:61" x14ac:dyDescent="0.4">
      <c r="A38" s="48" t="s">
        <v>193</v>
      </c>
      <c r="B38" s="14">
        <v>52276</v>
      </c>
      <c r="C38" s="13">
        <f t="shared" si="3"/>
        <v>0</v>
      </c>
      <c r="D38" s="15">
        <v>0</v>
      </c>
      <c r="E38" s="14">
        <v>55012</v>
      </c>
      <c r="F38" s="13">
        <f t="shared" si="4"/>
        <v>0</v>
      </c>
      <c r="G38" s="15">
        <v>0</v>
      </c>
      <c r="H38" s="16">
        <v>95766</v>
      </c>
      <c r="I38" s="13"/>
      <c r="J38" s="15">
        <f t="shared" si="5"/>
        <v>0</v>
      </c>
      <c r="K38" s="16">
        <v>207881</v>
      </c>
      <c r="L38" s="13">
        <v>0</v>
      </c>
      <c r="M38" s="15">
        <f t="shared" si="6"/>
        <v>0</v>
      </c>
      <c r="N38" s="14">
        <v>102549</v>
      </c>
      <c r="O38" s="13">
        <v>0</v>
      </c>
      <c r="P38" s="15">
        <f t="shared" si="7"/>
        <v>0</v>
      </c>
      <c r="Q38" s="14">
        <v>71307</v>
      </c>
      <c r="R38" s="13">
        <v>0</v>
      </c>
      <c r="S38" s="15">
        <f t="shared" si="8"/>
        <v>0</v>
      </c>
      <c r="T38" s="16">
        <v>64948</v>
      </c>
      <c r="U38" s="13">
        <v>0</v>
      </c>
      <c r="V38" s="15">
        <f t="shared" si="9"/>
        <v>0</v>
      </c>
      <c r="W38" s="16">
        <v>64600</v>
      </c>
      <c r="X38" s="13">
        <v>0</v>
      </c>
      <c r="Y38" s="15">
        <f t="shared" si="10"/>
        <v>0</v>
      </c>
      <c r="Z38" s="14">
        <v>75826</v>
      </c>
      <c r="AA38" s="13">
        <v>0</v>
      </c>
      <c r="AB38" s="15">
        <f t="shared" si="11"/>
        <v>0</v>
      </c>
      <c r="AC38" s="14">
        <v>80180</v>
      </c>
      <c r="AD38" s="13">
        <v>0</v>
      </c>
      <c r="AE38" s="15">
        <f t="shared" si="12"/>
        <v>0</v>
      </c>
      <c r="AF38" s="16">
        <v>64842</v>
      </c>
      <c r="AG38" s="13">
        <v>0</v>
      </c>
      <c r="AH38" s="15" t="s">
        <v>38</v>
      </c>
      <c r="AI38" s="16">
        <v>66680</v>
      </c>
      <c r="AJ38" s="183"/>
      <c r="AK38" s="105" t="s">
        <v>38</v>
      </c>
      <c r="AL38" s="184">
        <v>71035</v>
      </c>
      <c r="AM38" s="183">
        <v>0</v>
      </c>
      <c r="AN38" s="105" t="s">
        <v>38</v>
      </c>
      <c r="AO38" s="184">
        <v>78345</v>
      </c>
      <c r="AP38" s="183">
        <v>0</v>
      </c>
      <c r="AQ38" s="105" t="s">
        <v>38</v>
      </c>
      <c r="AR38" s="184">
        <v>75007</v>
      </c>
      <c r="AS38" s="183" t="s">
        <v>38</v>
      </c>
      <c r="AT38" s="105" t="s">
        <v>38</v>
      </c>
      <c r="AU38" s="184">
        <v>107892</v>
      </c>
      <c r="AV38" s="183" t="s">
        <v>38</v>
      </c>
      <c r="AW38" s="105" t="s">
        <v>38</v>
      </c>
      <c r="AX38" s="189">
        <v>89815</v>
      </c>
      <c r="AY38" s="183"/>
      <c r="AZ38" s="151" t="s">
        <v>38</v>
      </c>
      <c r="BA38" s="184">
        <v>183081</v>
      </c>
      <c r="BB38" s="183"/>
      <c r="BC38" s="105" t="s">
        <v>38</v>
      </c>
      <c r="BD38" s="184">
        <v>154517</v>
      </c>
      <c r="BE38" s="183"/>
      <c r="BF38" s="105" t="s">
        <v>38</v>
      </c>
      <c r="BG38" s="190">
        <v>153951</v>
      </c>
      <c r="BH38" s="183">
        <v>0</v>
      </c>
      <c r="BI38" s="105">
        <v>0</v>
      </c>
    </row>
    <row r="39" spans="1:61" x14ac:dyDescent="0.4">
      <c r="A39" s="49" t="s">
        <v>65</v>
      </c>
      <c r="B39" s="14">
        <v>175026</v>
      </c>
      <c r="C39" s="13">
        <f t="shared" si="3"/>
        <v>805.11959999999999</v>
      </c>
      <c r="D39" s="15">
        <v>4.5999999999999999E-3</v>
      </c>
      <c r="E39" s="14">
        <v>190034</v>
      </c>
      <c r="F39" s="13">
        <f t="shared" si="4"/>
        <v>1121.2005999999999</v>
      </c>
      <c r="G39" s="15">
        <v>5.8999999999999999E-3</v>
      </c>
      <c r="H39" s="14">
        <v>219342</v>
      </c>
      <c r="I39" s="13">
        <v>1355</v>
      </c>
      <c r="J39" s="15">
        <f t="shared" si="5"/>
        <v>6.1775674517420285E-3</v>
      </c>
      <c r="K39" s="14">
        <v>276436</v>
      </c>
      <c r="L39" s="13">
        <v>1626</v>
      </c>
      <c r="M39" s="15">
        <f t="shared" si="6"/>
        <v>5.8820124730498196E-3</v>
      </c>
      <c r="N39" s="14">
        <v>381877</v>
      </c>
      <c r="O39" s="13">
        <v>1723</v>
      </c>
      <c r="P39" s="15">
        <f t="shared" si="7"/>
        <v>4.5119239964700672E-3</v>
      </c>
      <c r="Q39" s="14">
        <v>446437</v>
      </c>
      <c r="R39" s="13">
        <v>1634</v>
      </c>
      <c r="S39" s="15">
        <f t="shared" si="8"/>
        <v>3.6600908974838554E-3</v>
      </c>
      <c r="T39" s="14">
        <v>495988</v>
      </c>
      <c r="U39" s="13">
        <v>1670</v>
      </c>
      <c r="V39" s="15">
        <f t="shared" si="9"/>
        <v>3.3670169439583217E-3</v>
      </c>
      <c r="W39" s="14">
        <v>536809</v>
      </c>
      <c r="X39" s="13">
        <v>1740</v>
      </c>
      <c r="Y39" s="15">
        <f t="shared" si="10"/>
        <v>3.2413763554634887E-3</v>
      </c>
      <c r="Z39" s="14">
        <v>571208</v>
      </c>
      <c r="AA39" s="13">
        <v>1778</v>
      </c>
      <c r="AB39" s="15">
        <f t="shared" si="11"/>
        <v>3.1127015027800731E-3</v>
      </c>
      <c r="AC39" s="14">
        <v>611760</v>
      </c>
      <c r="AD39" s="13">
        <v>2501</v>
      </c>
      <c r="AE39" s="15">
        <f t="shared" si="12"/>
        <v>4.0882045246501894E-3</v>
      </c>
      <c r="AF39" s="14">
        <v>686784</v>
      </c>
      <c r="AG39" s="13">
        <v>3290</v>
      </c>
      <c r="AH39" s="15">
        <v>4.7904435746901498E-3</v>
      </c>
      <c r="AI39" s="14">
        <v>752628</v>
      </c>
      <c r="AJ39" s="183">
        <v>4409</v>
      </c>
      <c r="AK39" s="105">
        <v>5.8581397450001857E-3</v>
      </c>
      <c r="AL39" s="184">
        <v>800249</v>
      </c>
      <c r="AM39" s="183">
        <v>5052</v>
      </c>
      <c r="AN39" s="105">
        <v>6.3130350678351366E-3</v>
      </c>
      <c r="AO39" s="184">
        <v>863054</v>
      </c>
      <c r="AP39" s="183">
        <v>6191</v>
      </c>
      <c r="AQ39" s="105">
        <v>7.1733634280126152E-3</v>
      </c>
      <c r="AR39" s="184">
        <v>971327</v>
      </c>
      <c r="AS39" s="183">
        <v>7451</v>
      </c>
      <c r="AT39" s="105">
        <v>7.670949124239314E-3</v>
      </c>
      <c r="AU39" s="184">
        <v>1073196</v>
      </c>
      <c r="AV39" s="183">
        <v>10144</v>
      </c>
      <c r="AW39" s="105">
        <v>9.4521410814054473E-3</v>
      </c>
      <c r="AX39" s="189">
        <v>1226701</v>
      </c>
      <c r="AY39" s="183">
        <v>13077</v>
      </c>
      <c r="AZ39" s="151">
        <v>1.0660299453575077E-2</v>
      </c>
      <c r="BA39" s="184">
        <v>1352659</v>
      </c>
      <c r="BB39" s="183">
        <v>13798</v>
      </c>
      <c r="BC39" s="105">
        <v>1.0200649239756656E-2</v>
      </c>
      <c r="BD39" s="184">
        <v>1540594</v>
      </c>
      <c r="BE39" s="183">
        <v>15402</v>
      </c>
      <c r="BF39" s="105">
        <v>9.9974425448885306E-3</v>
      </c>
      <c r="BG39" s="190">
        <v>1701888</v>
      </c>
      <c r="BH39" s="183">
        <v>14787</v>
      </c>
      <c r="BI39" s="105">
        <v>8.6885858528880869E-3</v>
      </c>
    </row>
    <row r="40" spans="1:61" x14ac:dyDescent="0.4">
      <c r="A40" s="3" t="s">
        <v>400</v>
      </c>
      <c r="B40" s="28">
        <v>673167</v>
      </c>
      <c r="C40" s="29">
        <f t="shared" si="3"/>
        <v>10366.7718</v>
      </c>
      <c r="D40" s="30">
        <v>1.54E-2</v>
      </c>
      <c r="E40" s="28">
        <v>742660</v>
      </c>
      <c r="F40" s="29">
        <f t="shared" si="4"/>
        <v>9283.25</v>
      </c>
      <c r="G40" s="30">
        <v>1.2500000000000001E-2</v>
      </c>
      <c r="H40" s="28">
        <v>833548</v>
      </c>
      <c r="I40" s="29">
        <v>9499</v>
      </c>
      <c r="J40" s="30">
        <v>1.14E-2</v>
      </c>
      <c r="K40" s="28">
        <v>1106181</v>
      </c>
      <c r="L40" s="29">
        <v>9632</v>
      </c>
      <c r="M40" s="30">
        <v>8.6999999999999994E-3</v>
      </c>
      <c r="N40" s="28">
        <v>1185822</v>
      </c>
      <c r="O40" s="29">
        <v>9732</v>
      </c>
      <c r="P40" s="30">
        <v>8.2000000000000007E-3</v>
      </c>
      <c r="Q40" s="28">
        <v>1330765</v>
      </c>
      <c r="R40" s="29">
        <v>8850</v>
      </c>
      <c r="S40" s="30">
        <v>6.7000000000000002E-3</v>
      </c>
      <c r="T40" s="28">
        <v>1431451</v>
      </c>
      <c r="U40" s="29">
        <v>9686</v>
      </c>
      <c r="V40" s="30">
        <v>6.7999999999999996E-3</v>
      </c>
      <c r="W40" s="28">
        <v>1554792</v>
      </c>
      <c r="X40" s="29">
        <v>9506</v>
      </c>
      <c r="Y40" s="30">
        <v>6.1000000000000004E-3</v>
      </c>
      <c r="Z40" s="28">
        <v>1641075</v>
      </c>
      <c r="AA40" s="29">
        <v>9173</v>
      </c>
      <c r="AB40" s="30">
        <v>5.5999999999999999E-3</v>
      </c>
      <c r="AC40" s="28">
        <v>1783903</v>
      </c>
      <c r="AD40" s="29">
        <v>9903</v>
      </c>
      <c r="AE40" s="30">
        <v>5.5999999999999999E-3</v>
      </c>
      <c r="AF40" s="28">
        <v>1904463</v>
      </c>
      <c r="AG40" s="29">
        <v>11694</v>
      </c>
      <c r="AH40" s="30">
        <v>6.1403135687067697E-3</v>
      </c>
      <c r="AI40" s="28">
        <v>2098078</v>
      </c>
      <c r="AJ40" s="185">
        <v>14925</v>
      </c>
      <c r="AK40" s="186">
        <v>7.1136535438625255E-3</v>
      </c>
      <c r="AL40" s="187">
        <v>2197094</v>
      </c>
      <c r="AM40" s="185">
        <v>18332</v>
      </c>
      <c r="AN40" s="186">
        <v>8.3437486061133485E-3</v>
      </c>
      <c r="AO40" s="187">
        <v>2422092</v>
      </c>
      <c r="AP40" s="185">
        <v>23697</v>
      </c>
      <c r="AQ40" s="186">
        <v>9.7836911232108449E-3</v>
      </c>
      <c r="AR40" s="187">
        <v>2513919</v>
      </c>
      <c r="AS40" s="185">
        <v>27917</v>
      </c>
      <c r="AT40" s="186">
        <v>1.1104971958125938E-2</v>
      </c>
      <c r="AU40" s="187">
        <v>2646157</v>
      </c>
      <c r="AV40" s="185">
        <v>39615</v>
      </c>
      <c r="AW40" s="186">
        <v>1.4970767040655562E-2</v>
      </c>
      <c r="AX40" s="128">
        <v>2824286</v>
      </c>
      <c r="AY40" s="185">
        <v>47410</v>
      </c>
      <c r="AZ40" s="175">
        <v>1.6786543572428571E-2</v>
      </c>
      <c r="BA40" s="187">
        <v>3026532</v>
      </c>
      <c r="BB40" s="185">
        <v>55256</v>
      </c>
      <c r="BC40" s="186">
        <v>1.8257199989955501E-2</v>
      </c>
      <c r="BD40" s="187">
        <v>3261681</v>
      </c>
      <c r="BE40" s="185">
        <v>61121</v>
      </c>
      <c r="BF40" s="186">
        <v>1.873911029312799E-2</v>
      </c>
      <c r="BG40" s="191">
        <v>3539938</v>
      </c>
      <c r="BH40" s="185">
        <v>60459</v>
      </c>
      <c r="BI40" s="186">
        <v>1.7079112685024427E-2</v>
      </c>
    </row>
    <row r="41" spans="1:61" x14ac:dyDescent="0.4">
      <c r="A41" s="2" t="s">
        <v>194</v>
      </c>
      <c r="B41" s="6">
        <f>SUM(B27:B39)-B40</f>
        <v>0</v>
      </c>
      <c r="C41" s="6">
        <f t="shared" ref="C41" si="13">SUM(C27:C39)-C40</f>
        <v>135.78847568641322</v>
      </c>
      <c r="D41" s="5">
        <f>C40/B40-D40</f>
        <v>0</v>
      </c>
      <c r="E41" s="6">
        <f t="shared" ref="E41:F41" si="14">SUM(E27:E39)-E40</f>
        <v>0</v>
      </c>
      <c r="F41" s="6">
        <f t="shared" si="14"/>
        <v>-6.2920000000012806</v>
      </c>
      <c r="G41" s="5">
        <f>F40/E40-G40</f>
        <v>0</v>
      </c>
      <c r="H41" s="6">
        <f>SUM(H27:H39)-H40</f>
        <v>0</v>
      </c>
      <c r="I41" s="6">
        <f t="shared" ref="I41" si="15">SUM(I27:I39)-I40</f>
        <v>0</v>
      </c>
      <c r="J41" s="5">
        <f>I40/H40-J40</f>
        <v>-4.135574675963663E-6</v>
      </c>
      <c r="K41" s="6">
        <f>SUM(K27:K39)-K40</f>
        <v>0</v>
      </c>
      <c r="L41" s="6">
        <f t="shared" ref="L41" si="16">SUM(L27:L39)-L40</f>
        <v>0</v>
      </c>
      <c r="M41" s="5">
        <f>L40/K40-M40</f>
        <v>7.4357632250058453E-6</v>
      </c>
      <c r="N41" s="6">
        <f>SUM(N27:N39)-N40</f>
        <v>0</v>
      </c>
      <c r="O41" s="6">
        <f t="shared" ref="O41" si="17">SUM(O27:O39)-O40</f>
        <v>0</v>
      </c>
      <c r="P41" s="5">
        <f>O40/N40-P40</f>
        <v>6.9652949599516983E-6</v>
      </c>
      <c r="Q41" s="6">
        <f t="shared" ref="Q41:R41" si="18">SUM(Q27:Q39)-Q40</f>
        <v>0</v>
      </c>
      <c r="R41" s="6">
        <f t="shared" si="18"/>
        <v>0</v>
      </c>
      <c r="S41" s="5">
        <f>R40/Q40-S40</f>
        <v>-4.9689840054404841E-5</v>
      </c>
      <c r="T41" s="6">
        <f>SUM(T27:T39)-T40</f>
        <v>0</v>
      </c>
      <c r="U41" s="6">
        <f t="shared" ref="U41" si="19">SUM(U27:U39)-U40</f>
        <v>0</v>
      </c>
      <c r="V41" s="5">
        <f>U40/T40-V40</f>
        <v>-3.3439356289527086E-5</v>
      </c>
      <c r="W41" s="6">
        <f>SUM(W27:W39)-W40</f>
        <v>0</v>
      </c>
      <c r="X41" s="6">
        <f t="shared" ref="X41" si="20">SUM(X27:X39)-X40</f>
        <v>0</v>
      </c>
      <c r="Y41" s="5">
        <f>X40/W40-Y40</f>
        <v>1.4001101111917047E-5</v>
      </c>
      <c r="Z41" s="6">
        <f>SUM(Z27:Z39)-Z40</f>
        <v>0</v>
      </c>
      <c r="AA41" s="6">
        <f t="shared" ref="AA41" si="21">SUM(AA27:AA39)-AA40</f>
        <v>0</v>
      </c>
      <c r="AB41" s="5">
        <f>AA40/Z40-AB40</f>
        <v>-1.0371250552229476E-5</v>
      </c>
      <c r="AC41" s="6">
        <f t="shared" ref="AC41:AD41" si="22">SUM(AC27:AC39)-AC40</f>
        <v>0</v>
      </c>
      <c r="AD41" s="6">
        <f t="shared" si="22"/>
        <v>0</v>
      </c>
      <c r="AE41" s="5">
        <f>AD40/AC40-AE40</f>
        <v>-4.8689194423687417E-5</v>
      </c>
      <c r="AF41" s="6">
        <f>SUM(AF27:AF39)-AF40</f>
        <v>0</v>
      </c>
      <c r="AG41" s="6">
        <f t="shared" ref="AG41:BE41" si="23">SUM(AG27:AG39)-AG40</f>
        <v>0</v>
      </c>
      <c r="AH41" s="5">
        <f>AG40/AF40-AH40</f>
        <v>0</v>
      </c>
      <c r="AI41" s="6">
        <f>SUM(AI27:AI39)-AI40</f>
        <v>0</v>
      </c>
      <c r="AJ41" s="188">
        <f t="shared" si="23"/>
        <v>0</v>
      </c>
      <c r="AK41" s="177">
        <f>AJ40/AI40-AK40</f>
        <v>0</v>
      </c>
      <c r="AL41" s="188">
        <f>SUM(AL27:AL39)-AL40</f>
        <v>0</v>
      </c>
      <c r="AM41" s="188">
        <f t="shared" si="23"/>
        <v>0</v>
      </c>
      <c r="AN41" s="177">
        <f>AM40/AL40-AN40</f>
        <v>0</v>
      </c>
      <c r="AO41" s="188">
        <f t="shared" si="23"/>
        <v>0</v>
      </c>
      <c r="AP41" s="188">
        <f t="shared" si="23"/>
        <v>0</v>
      </c>
      <c r="AQ41" s="177">
        <f>AP40/AO40-AQ40</f>
        <v>0</v>
      </c>
      <c r="AR41" s="188">
        <f t="shared" si="23"/>
        <v>0</v>
      </c>
      <c r="AS41" s="188">
        <f t="shared" si="23"/>
        <v>0</v>
      </c>
      <c r="AT41" s="177">
        <f>AS40/AR40-AT40</f>
        <v>0</v>
      </c>
      <c r="AU41" s="188">
        <f t="shared" si="23"/>
        <v>0</v>
      </c>
      <c r="AV41" s="188">
        <f t="shared" si="23"/>
        <v>0</v>
      </c>
      <c r="AW41" s="177">
        <f>AV40/AU40-AW40</f>
        <v>0</v>
      </c>
      <c r="AX41" s="188">
        <f t="shared" si="23"/>
        <v>0</v>
      </c>
      <c r="AY41" s="188">
        <f t="shared" si="23"/>
        <v>0</v>
      </c>
      <c r="AZ41" s="177">
        <f>AY40/AX40-AZ40</f>
        <v>0</v>
      </c>
      <c r="BA41" s="188">
        <f t="shared" si="23"/>
        <v>0</v>
      </c>
      <c r="BB41" s="188">
        <f t="shared" si="23"/>
        <v>0</v>
      </c>
      <c r="BC41" s="177">
        <f>BB40/BA40-BC40</f>
        <v>0</v>
      </c>
      <c r="BD41" s="188">
        <f>SUM(BD27:BD39)-BD40</f>
        <v>0</v>
      </c>
      <c r="BE41" s="188">
        <f t="shared" si="23"/>
        <v>0</v>
      </c>
      <c r="BF41" s="177">
        <f>BE40/BD40-BF40</f>
        <v>0</v>
      </c>
      <c r="BG41" s="188">
        <f>SUM(BG27:BG39)-BG40</f>
        <v>0</v>
      </c>
      <c r="BH41" s="188">
        <f>SUM(BH27:BH39)-BH40</f>
        <v>0</v>
      </c>
      <c r="BI41" s="177" t="s">
        <v>195</v>
      </c>
    </row>
    <row r="42" spans="1:61" x14ac:dyDescent="0.4">
      <c r="A42" s="9" t="s">
        <v>196</v>
      </c>
      <c r="J42" s="148"/>
    </row>
    <row r="45" spans="1:61" x14ac:dyDescent="0.4">
      <c r="A45" s="3" t="s">
        <v>197</v>
      </c>
      <c r="B45" s="39">
        <v>2007</v>
      </c>
      <c r="C45" s="39">
        <v>2008</v>
      </c>
      <c r="D45" s="39" t="s">
        <v>198</v>
      </c>
      <c r="E45" s="39">
        <v>2009</v>
      </c>
      <c r="F45" s="39" t="s">
        <v>199</v>
      </c>
      <c r="G45" s="39">
        <v>2010</v>
      </c>
      <c r="H45" s="39" t="s">
        <v>187</v>
      </c>
      <c r="I45" s="39">
        <v>2011</v>
      </c>
      <c r="J45" s="39" t="s">
        <v>200</v>
      </c>
      <c r="K45" s="39">
        <v>2012</v>
      </c>
      <c r="L45" s="39" t="s">
        <v>201</v>
      </c>
      <c r="M45" s="39">
        <v>2013</v>
      </c>
      <c r="N45" s="39" t="s">
        <v>23</v>
      </c>
      <c r="O45" s="39">
        <v>2014</v>
      </c>
      <c r="P45" s="39" t="s">
        <v>21</v>
      </c>
      <c r="Q45" s="39">
        <v>2015</v>
      </c>
      <c r="R45" s="39" t="s">
        <v>202</v>
      </c>
      <c r="S45" s="39">
        <v>2016</v>
      </c>
      <c r="T45" s="40" t="s">
        <v>52</v>
      </c>
    </row>
    <row r="46" spans="1:61" hidden="1" x14ac:dyDescent="0.4">
      <c r="A46" s="19"/>
      <c r="B46" s="11">
        <v>43100</v>
      </c>
      <c r="C46" s="11">
        <v>39813</v>
      </c>
      <c r="D46" s="11">
        <v>39994</v>
      </c>
      <c r="E46" s="11">
        <v>40178</v>
      </c>
      <c r="F46" s="11">
        <v>40359</v>
      </c>
      <c r="G46" s="11">
        <v>40543</v>
      </c>
      <c r="H46" s="11">
        <v>40724</v>
      </c>
      <c r="I46" s="11">
        <v>40908</v>
      </c>
      <c r="J46" s="11">
        <v>41090</v>
      </c>
      <c r="K46" s="11">
        <v>41274</v>
      </c>
      <c r="L46" s="11">
        <v>41455</v>
      </c>
      <c r="M46" s="11">
        <v>41639</v>
      </c>
      <c r="N46" s="11">
        <v>41820</v>
      </c>
      <c r="O46" s="11">
        <v>42004</v>
      </c>
      <c r="P46" s="11">
        <v>42185</v>
      </c>
      <c r="Q46" s="11">
        <v>42369</v>
      </c>
      <c r="R46" s="11">
        <v>42551</v>
      </c>
      <c r="S46" s="11">
        <v>42735</v>
      </c>
      <c r="T46" s="38">
        <v>42916</v>
      </c>
    </row>
    <row r="47" spans="1:61" x14ac:dyDescent="0.4">
      <c r="A47" s="19" t="s">
        <v>203</v>
      </c>
      <c r="B47" s="18">
        <v>4.0599999999999997E-2</v>
      </c>
      <c r="C47" s="18">
        <f>[1]!s_stmnote_bank_9501($B$1,C46)/100</f>
        <v>2.52E-2</v>
      </c>
      <c r="D47" s="18">
        <f>[1]!s_stmnote_bank_9501($B$1,D46)/100</f>
        <v>1.01E-2</v>
      </c>
      <c r="E47" s="18">
        <f>[1]!s_stmnote_bank_9501($B$1,E46)/100</f>
        <v>2.86E-2</v>
      </c>
      <c r="F47" s="18">
        <f>[1]!s_stmnote_bank_9501($B$1,F46)/100</f>
        <v>5.1999999999999998E-3</v>
      </c>
      <c r="G47" s="18">
        <f>[1]!s_stmnote_bank_9501($B$1,G46)/100</f>
        <v>1.2500000000000001E-2</v>
      </c>
      <c r="H47" s="18">
        <f>[1]!s_stmnote_bank_9501($B$1,H46)/100</f>
        <v>7.0999999999999995E-3</v>
      </c>
      <c r="I47" s="18">
        <f>[1]!s_stmnote_bank_9501($B$1,I46)/100</f>
        <v>1.3300000000000001E-2</v>
      </c>
      <c r="J47" s="18">
        <f>[1]!s_stmnote_bank_9501($B$1,J46)/100</f>
        <v>7.4000000000000003E-3</v>
      </c>
      <c r="K47" s="18">
        <f>[1]!s_stmnote_bank_9501($B$1,K46)/100</f>
        <v>1.6E-2</v>
      </c>
      <c r="L47" s="18">
        <f>[1]!s_stmnote_bank_9501($B$1,L46)/100</f>
        <v>9.7999999999999997E-3</v>
      </c>
      <c r="M47" s="18">
        <f>[1]!s_stmnote_bank_9501($B$1,M46)/100</f>
        <v>2.35E-2</v>
      </c>
      <c r="N47" s="18">
        <f>[1]!s_stmnote_bank_9501($B$1,N46)/100</f>
        <v>1.8500000000000003E-2</v>
      </c>
      <c r="O47" s="18">
        <f>[1]!s_stmnote_bank_9501($B$1,O46)/100</f>
        <v>4.1399999999999999E-2</v>
      </c>
      <c r="P47" s="18">
        <f>[1]!s_stmnote_bank_9501($B$1,P46)/100</f>
        <v>2.9600000000000001E-2</v>
      </c>
      <c r="Q47" s="18">
        <f>[1]!s_stmnote_bank_9501($B$1,Q46)/100</f>
        <v>5.0700000000000002E-2</v>
      </c>
      <c r="R47" s="18">
        <f>[1]!s_stmnote_bank_9501($B$1,R46)/100</f>
        <v>2.1600000000000001E-2</v>
      </c>
      <c r="S47" s="18">
        <f>[1]!s_stmnote_bank_9501($B$1,S46)/100</f>
        <v>3.6499999999999998E-2</v>
      </c>
      <c r="T47" s="44">
        <f>[1]!s_stmnote_bank_9501($B$1,T46)/100</f>
        <v>9.0000000000000011E-3</v>
      </c>
    </row>
    <row r="48" spans="1:61" x14ac:dyDescent="0.4">
      <c r="A48" s="19" t="s">
        <v>204</v>
      </c>
      <c r="B48" s="18">
        <v>0.15989999999999999</v>
      </c>
      <c r="C48" s="18">
        <f>[1]!s_stmnote_bank_9502($B$1,C46)/100</f>
        <v>0.11890000000000001</v>
      </c>
      <c r="D48" s="18">
        <f>[1]!s_stmnote_bank_9502($B$1,D46)/100</f>
        <v>6.3E-2</v>
      </c>
      <c r="E48" s="18">
        <f>[1]!s_stmnote_bank_9502($B$1,E46)/100</f>
        <v>7.4200000000000002E-2</v>
      </c>
      <c r="F48" s="18">
        <f>[1]!s_stmnote_bank_9502($B$1,F46)/100</f>
        <v>2.41E-2</v>
      </c>
      <c r="G48" s="18">
        <f>[1]!s_stmnote_bank_9502($B$1,G46)/100</f>
        <v>7.1500000000000008E-2</v>
      </c>
      <c r="H48" s="18">
        <f>[1]!s_stmnote_bank_9502($B$1,H46)/100</f>
        <v>4.24E-2</v>
      </c>
      <c r="I48" s="18">
        <f>[1]!s_stmnote_bank_9502($B$1,I46)/100</f>
        <v>5.0199999999999995E-2</v>
      </c>
      <c r="J48" s="18">
        <f>[1]!s_stmnote_bank_9502($B$1,J46)/100</f>
        <v>7.0199999999999999E-2</v>
      </c>
      <c r="K48" s="18">
        <f>[1]!s_stmnote_bank_9502($B$1,K46)/100</f>
        <v>7.4900000000000008E-2</v>
      </c>
      <c r="L48" s="18">
        <f>[1]!s_stmnote_bank_9502($B$1,L46)/100</f>
        <v>0.14480000000000001</v>
      </c>
      <c r="M48" s="18">
        <f>[1]!s_stmnote_bank_9502($B$1,M46)/100</f>
        <v>0.16620000000000001</v>
      </c>
      <c r="N48" s="18">
        <f>[1]!s_stmnote_bank_9502($B$1,N46)/100</f>
        <v>0.28149999999999997</v>
      </c>
      <c r="O48" s="18">
        <f>[1]!s_stmnote_bank_9502($B$1,O46)/100</f>
        <v>0.25469999999999998</v>
      </c>
      <c r="P48" s="18">
        <f>[1]!s_stmnote_bank_9502($B$1,P46)/100</f>
        <v>0.4163</v>
      </c>
      <c r="Q48" s="18">
        <f>[1]!s_stmnote_bank_9502($B$1,Q46)/100</f>
        <v>0.42170000000000002</v>
      </c>
      <c r="R48" s="18">
        <f>[1]!s_stmnote_bank_9502($B$1,R46)/100</f>
        <v>0.26829999999999998</v>
      </c>
      <c r="S48" s="18">
        <f>[1]!s_stmnote_bank_9502($B$1,S46)/100</f>
        <v>0.42420000000000002</v>
      </c>
      <c r="T48" s="44">
        <f>[1]!s_stmnote_bank_9502($B$1,T46)/100</f>
        <v>0.17460000000000001</v>
      </c>
    </row>
    <row r="49" spans="1:20" x14ac:dyDescent="0.4">
      <c r="A49" s="19" t="s">
        <v>28</v>
      </c>
      <c r="B49" s="18">
        <v>0.3085</v>
      </c>
      <c r="C49" s="18">
        <f>[1]!s_stmnote_bank_9503($B$1,C46)/100</f>
        <v>0.29089999999999999</v>
      </c>
      <c r="D49" s="18">
        <f>[1]!s_stmnote_bank_9503($B$1,D46)/100</f>
        <v>0.22649999999999998</v>
      </c>
      <c r="E49" s="18">
        <f>[1]!s_stmnote_bank_9503($B$1,E46)/100</f>
        <v>0.36840000000000006</v>
      </c>
      <c r="F49" s="18">
        <f>[1]!s_stmnote_bank_9503($B$1,F46)/100</f>
        <v>0.33860000000000001</v>
      </c>
      <c r="G49" s="18">
        <f>[1]!s_stmnote_bank_9503($B$1,G46)/100</f>
        <v>0.49090000000000006</v>
      </c>
      <c r="H49" s="18">
        <f>[1]!s_stmnote_bank_9503($B$1,H46)/100</f>
        <v>5.45E-2</v>
      </c>
      <c r="I49" s="18">
        <f>[1]!s_stmnote_bank_9503($B$1,I46)/100</f>
        <v>0.1895</v>
      </c>
      <c r="J49" s="18">
        <f>[1]!s_stmnote_bank_9503($B$1,J46)/100</f>
        <v>0.23370000000000002</v>
      </c>
      <c r="K49" s="18">
        <f>[1]!s_stmnote_bank_9503($B$1,K46)/100</f>
        <v>0.53090000000000004</v>
      </c>
      <c r="L49" s="18">
        <f>[1]!s_stmnote_bank_9503($B$1,L46)/100</f>
        <v>0.39250000000000002</v>
      </c>
      <c r="M49" s="18">
        <f>[1]!s_stmnote_bank_9503($B$1,M46)/100</f>
        <v>0.78890000000000005</v>
      </c>
      <c r="N49" s="18">
        <f>[1]!s_stmnote_bank_9503($B$1,N46)/100</f>
        <v>0.37189999999999995</v>
      </c>
      <c r="O49" s="18">
        <f>[1]!s_stmnote_bank_9503($B$1,O46)/100</f>
        <v>0.64599999999999991</v>
      </c>
      <c r="P49" s="18">
        <f>[1]!s_stmnote_bank_9503($B$1,P46)/100</f>
        <v>0.33380000000000004</v>
      </c>
      <c r="Q49" s="18">
        <f>[1]!s_stmnote_bank_9503($B$1,Q46)/100</f>
        <v>0.55610000000000004</v>
      </c>
      <c r="R49" s="18">
        <f>[1]!s_stmnote_bank_9503($B$1,R46)/100</f>
        <v>0.48090000000000005</v>
      </c>
      <c r="S49" s="18">
        <f>[1]!s_stmnote_bank_9503($B$1,S46)/100</f>
        <v>0.75859999999999994</v>
      </c>
      <c r="T49" s="44">
        <f>[1]!s_stmnote_bank_9503($B$1,T46)/100</f>
        <v>0.47310000000000002</v>
      </c>
    </row>
    <row r="50" spans="1:20" x14ac:dyDescent="0.4">
      <c r="A50" s="20" t="s">
        <v>59</v>
      </c>
      <c r="B50" s="50">
        <v>0.12820000000000001</v>
      </c>
      <c r="C50" s="50">
        <f>[1]!s_stmnote_bank_9504($B$1,C46)/100</f>
        <v>0.1449</v>
      </c>
      <c r="D50" s="50">
        <f>[1]!s_stmnote_bank_9504($B$1,D46)/100</f>
        <v>0.13400000000000001</v>
      </c>
      <c r="E50" s="50">
        <f>[1]!s_stmnote_bank_9504($B$1,E46)/100</f>
        <v>0.24199999999999999</v>
      </c>
      <c r="F50" s="50">
        <f>[1]!s_stmnote_bank_9504($B$1,F46)/100</f>
        <v>4.7E-2</v>
      </c>
      <c r="G50" s="50">
        <f>[1]!s_stmnote_bank_9504($B$1,G46)/100</f>
        <v>0.2555</v>
      </c>
      <c r="H50" s="50">
        <f>[1]!s_stmnote_bank_9504($B$1,H46)/100</f>
        <v>5.5999999999999994E-2</v>
      </c>
      <c r="I50" s="50">
        <f>[1]!s_stmnote_bank_9504($B$1,I46)/100</f>
        <v>0.17829999999999999</v>
      </c>
      <c r="J50" s="50">
        <f>[1]!s_stmnote_bank_9504($B$1,J46)/100</f>
        <v>0.17469999999999999</v>
      </c>
      <c r="K50" s="50">
        <f>[1]!s_stmnote_bank_9504($B$1,K46)/100</f>
        <v>0.1993</v>
      </c>
      <c r="L50" s="50">
        <f>[1]!s_stmnote_bank_9504($B$1,L46)/100</f>
        <v>0.16760000000000003</v>
      </c>
      <c r="M50" s="50">
        <f>[1]!s_stmnote_bank_9504($B$1,M46)/100</f>
        <v>0.37880000000000003</v>
      </c>
      <c r="N50" s="50">
        <f>[1]!s_stmnote_bank_9504($B$1,N46)/100</f>
        <v>0.1961</v>
      </c>
      <c r="O50" s="50">
        <f>[1]!s_stmnote_bank_9504($B$1,O46)/100</f>
        <v>0.36619999999999997</v>
      </c>
      <c r="P50" s="50">
        <f>[1]!s_stmnote_bank_9504($B$1,P46)/100</f>
        <v>0.1275</v>
      </c>
      <c r="Q50" s="50">
        <f>[1]!s_stmnote_bank_9504($B$1,Q46)/100</f>
        <v>0.30120000000000002</v>
      </c>
      <c r="R50" s="50">
        <f>[1]!s_stmnote_bank_9504($B$1,R46)/100</f>
        <v>0.17489999999999997</v>
      </c>
      <c r="S50" s="50">
        <f>[1]!s_stmnote_bank_9504($B$1,S46)/100</f>
        <v>0.49079999999999996</v>
      </c>
      <c r="T50" s="51">
        <f>[1]!s_stmnote_bank_9504($B$1,T46)/100</f>
        <v>0.1246</v>
      </c>
    </row>
    <row r="54" spans="1:20" x14ac:dyDescent="0.4">
      <c r="A54" s="2" t="s">
        <v>205</v>
      </c>
      <c r="E54" s="2"/>
    </row>
    <row r="55" spans="1:20" x14ac:dyDescent="0.4">
      <c r="A55" s="42" t="s">
        <v>206</v>
      </c>
      <c r="E55" s="2"/>
    </row>
    <row r="56" spans="1:20" x14ac:dyDescent="0.4">
      <c r="A56" s="41" t="s">
        <v>207</v>
      </c>
      <c r="E56" s="2"/>
    </row>
    <row r="57" spans="1:20" x14ac:dyDescent="0.4">
      <c r="B57" s="9" t="str">
        <f>A56&amp;AF25&amp;"（百万元）"</f>
        <v>制造业贷款余额（百万元）</v>
      </c>
      <c r="C57" s="2" t="s">
        <v>189</v>
      </c>
      <c r="D57" s="2" t="s">
        <v>11</v>
      </c>
      <c r="E57" s="2"/>
    </row>
    <row r="58" spans="1:20" x14ac:dyDescent="0.4">
      <c r="A58" s="34">
        <v>2007</v>
      </c>
      <c r="B58" s="2">
        <f t="shared" ref="B58:D73" si="24">VLOOKUP($A$56,$A$26:$BI$40,B78,FALSE)</f>
        <v>132652</v>
      </c>
      <c r="C58" s="62">
        <f t="shared" si="24"/>
        <v>3223.4436000000001</v>
      </c>
      <c r="D58" s="5">
        <f t="shared" si="24"/>
        <v>2.4300000000000002E-2</v>
      </c>
      <c r="E58" s="2"/>
    </row>
    <row r="59" spans="1:20" x14ac:dyDescent="0.4">
      <c r="A59" s="34" t="s">
        <v>208</v>
      </c>
      <c r="B59" s="2">
        <f t="shared" si="24"/>
        <v>149421</v>
      </c>
      <c r="C59" s="62">
        <f t="shared" si="24"/>
        <v>2838.9989999999998</v>
      </c>
      <c r="D59" s="5">
        <f t="shared" si="24"/>
        <v>1.9E-2</v>
      </c>
      <c r="E59" s="2"/>
    </row>
    <row r="60" spans="1:20" x14ac:dyDescent="0.4">
      <c r="A60" s="34">
        <v>2008</v>
      </c>
      <c r="B60" s="2">
        <f t="shared" si="24"/>
        <v>158018</v>
      </c>
      <c r="C60" s="62">
        <f t="shared" si="24"/>
        <v>2627</v>
      </c>
      <c r="D60" s="5">
        <f t="shared" si="24"/>
        <v>1.662468832664633E-2</v>
      </c>
      <c r="E60" s="2"/>
    </row>
    <row r="61" spans="1:20" x14ac:dyDescent="0.4">
      <c r="A61" s="34" t="s">
        <v>209</v>
      </c>
      <c r="B61" s="2">
        <f t="shared" si="24"/>
        <v>182858</v>
      </c>
      <c r="C61" s="62">
        <f t="shared" si="24"/>
        <v>2838</v>
      </c>
      <c r="D61" s="5">
        <f t="shared" si="24"/>
        <v>1.5520239748876178E-2</v>
      </c>
      <c r="E61" s="2"/>
    </row>
    <row r="62" spans="1:20" x14ac:dyDescent="0.4">
      <c r="A62" s="34">
        <v>2009</v>
      </c>
      <c r="B62" s="2">
        <f t="shared" si="24"/>
        <v>194388</v>
      </c>
      <c r="C62" s="62">
        <f t="shared" si="24"/>
        <v>2888</v>
      </c>
      <c r="D62" s="5">
        <f t="shared" si="24"/>
        <v>1.485688416980472E-2</v>
      </c>
      <c r="E62" s="2"/>
    </row>
    <row r="63" spans="1:20" x14ac:dyDescent="0.4">
      <c r="A63" s="34" t="s">
        <v>210</v>
      </c>
      <c r="B63" s="2">
        <f t="shared" si="24"/>
        <v>229554</v>
      </c>
      <c r="C63" s="62">
        <f t="shared" si="24"/>
        <v>2584</v>
      </c>
      <c r="D63" s="5">
        <f t="shared" si="24"/>
        <v>1.125661064498985E-2</v>
      </c>
      <c r="E63" s="2"/>
    </row>
    <row r="64" spans="1:20" x14ac:dyDescent="0.4">
      <c r="A64" s="34">
        <v>2010</v>
      </c>
      <c r="B64" s="2">
        <f t="shared" si="24"/>
        <v>253454</v>
      </c>
      <c r="C64" s="62">
        <f t="shared" si="24"/>
        <v>2680</v>
      </c>
      <c r="D64" s="5">
        <f t="shared" si="24"/>
        <v>1.0573910847727793E-2</v>
      </c>
      <c r="E64" s="2"/>
    </row>
    <row r="65" spans="1:5" x14ac:dyDescent="0.4">
      <c r="A65" s="34" t="s">
        <v>211</v>
      </c>
      <c r="B65" s="2">
        <f t="shared" si="24"/>
        <v>292876</v>
      </c>
      <c r="C65" s="62">
        <f t="shared" si="24"/>
        <v>2489</v>
      </c>
      <c r="D65" s="5">
        <f t="shared" si="24"/>
        <v>8.498477171226048E-3</v>
      </c>
      <c r="E65" s="2"/>
    </row>
    <row r="66" spans="1:5" x14ac:dyDescent="0.4">
      <c r="A66" s="34">
        <v>2011</v>
      </c>
      <c r="B66" s="2">
        <f t="shared" si="24"/>
        <v>307972</v>
      </c>
      <c r="C66" s="62">
        <f t="shared" si="24"/>
        <v>2682</v>
      </c>
      <c r="D66" s="5">
        <f t="shared" si="24"/>
        <v>8.7085838972374117E-3</v>
      </c>
      <c r="E66" s="2"/>
    </row>
    <row r="67" spans="1:5" x14ac:dyDescent="0.4">
      <c r="A67" s="34" t="s">
        <v>212</v>
      </c>
      <c r="B67" s="2">
        <f t="shared" si="24"/>
        <v>348366</v>
      </c>
      <c r="C67" s="62">
        <f t="shared" si="24"/>
        <v>3075</v>
      </c>
      <c r="D67" s="5">
        <f t="shared" si="24"/>
        <v>8.8269234081397151E-3</v>
      </c>
      <c r="E67" s="2"/>
    </row>
    <row r="68" spans="1:5" x14ac:dyDescent="0.4">
      <c r="A68" s="34">
        <v>2012</v>
      </c>
      <c r="B68" s="2">
        <f t="shared" si="24"/>
        <v>364904</v>
      </c>
      <c r="C68" s="62">
        <f t="shared" si="24"/>
        <v>3623</v>
      </c>
      <c r="D68" s="5">
        <f t="shared" si="24"/>
        <v>9.9286387652642895E-3</v>
      </c>
      <c r="E68" s="2"/>
    </row>
    <row r="69" spans="1:5" x14ac:dyDescent="0.4">
      <c r="A69" s="34" t="s">
        <v>213</v>
      </c>
      <c r="B69" s="2">
        <f t="shared" si="24"/>
        <v>401206</v>
      </c>
      <c r="C69" s="62">
        <f t="shared" si="24"/>
        <v>4788</v>
      </c>
      <c r="D69" s="5">
        <f t="shared" si="24"/>
        <v>1.1934018932917255E-2</v>
      </c>
      <c r="E69" s="2"/>
    </row>
    <row r="70" spans="1:5" x14ac:dyDescent="0.4">
      <c r="A70" s="34">
        <v>2013</v>
      </c>
      <c r="B70" s="2">
        <f t="shared" si="24"/>
        <v>388340</v>
      </c>
      <c r="C70" s="62">
        <f t="shared" si="24"/>
        <v>6904</v>
      </c>
      <c r="D70" s="5">
        <f t="shared" si="24"/>
        <v>1.7778235566771387E-2</v>
      </c>
      <c r="E70" s="2"/>
    </row>
    <row r="71" spans="1:5" x14ac:dyDescent="0.4">
      <c r="A71" s="34" t="s">
        <v>214</v>
      </c>
      <c r="B71" s="2">
        <f t="shared" si="24"/>
        <v>392012</v>
      </c>
      <c r="C71" s="62">
        <f t="shared" si="24"/>
        <v>7618</v>
      </c>
      <c r="D71" s="5">
        <f t="shared" si="24"/>
        <v>1.9433078579227166E-2</v>
      </c>
      <c r="E71" s="2"/>
    </row>
    <row r="72" spans="1:5" x14ac:dyDescent="0.4">
      <c r="A72" s="34">
        <v>2014</v>
      </c>
      <c r="B72" s="2">
        <f t="shared" si="24"/>
        <v>360270</v>
      </c>
      <c r="C72" s="62">
        <f t="shared" si="24"/>
        <v>9628</v>
      </c>
      <c r="D72" s="5">
        <f t="shared" si="24"/>
        <v>2.6724401143586755E-2</v>
      </c>
      <c r="E72" s="2"/>
    </row>
    <row r="73" spans="1:5" x14ac:dyDescent="0.4">
      <c r="A73" s="34" t="s">
        <v>21</v>
      </c>
      <c r="B73" s="2">
        <f t="shared" si="24"/>
        <v>348411</v>
      </c>
      <c r="C73" s="62">
        <f t="shared" si="24"/>
        <v>11880</v>
      </c>
      <c r="D73" s="5">
        <f t="shared" si="24"/>
        <v>3.4097660521625321E-2</v>
      </c>
      <c r="E73" s="2"/>
    </row>
    <row r="74" spans="1:5" x14ac:dyDescent="0.4">
      <c r="A74" s="34">
        <v>2015</v>
      </c>
      <c r="B74" s="2">
        <f t="shared" ref="B74:D77" si="25">VLOOKUP($A$56,$A$26:$BI$40,B94,FALSE)</f>
        <v>332147</v>
      </c>
      <c r="C74" s="62">
        <f t="shared" si="25"/>
        <v>15238</v>
      </c>
      <c r="D74" s="5">
        <f t="shared" si="25"/>
        <v>4.5877277229660361E-2</v>
      </c>
      <c r="E74" s="2"/>
    </row>
    <row r="75" spans="1:5" x14ac:dyDescent="0.4">
      <c r="A75" s="34" t="s">
        <v>215</v>
      </c>
      <c r="B75" s="2">
        <f t="shared" si="25"/>
        <v>313733</v>
      </c>
      <c r="C75" s="62">
        <f t="shared" si="25"/>
        <v>17056</v>
      </c>
      <c r="D75" s="5">
        <f t="shared" si="25"/>
        <v>5.4364698645026181E-2</v>
      </c>
      <c r="E75" s="2"/>
    </row>
    <row r="76" spans="1:5" x14ac:dyDescent="0.4">
      <c r="A76" s="34">
        <v>2016</v>
      </c>
      <c r="B76" s="2">
        <f t="shared" si="25"/>
        <v>297442</v>
      </c>
      <c r="C76" s="62">
        <f t="shared" si="25"/>
        <v>18970</v>
      </c>
      <c r="D76" s="5">
        <f t="shared" si="25"/>
        <v>6.3777139744891437E-2</v>
      </c>
      <c r="E76" s="2"/>
    </row>
    <row r="77" spans="1:5" x14ac:dyDescent="0.4">
      <c r="A77" s="34" t="s">
        <v>216</v>
      </c>
      <c r="B77" s="2">
        <f t="shared" si="25"/>
        <v>291921</v>
      </c>
      <c r="C77" s="62">
        <f t="shared" si="25"/>
        <v>18561</v>
      </c>
      <c r="D77" s="5">
        <f t="shared" si="25"/>
        <v>6.3582270545798347E-2</v>
      </c>
      <c r="E77" s="2"/>
    </row>
    <row r="78" spans="1:5" x14ac:dyDescent="0.4">
      <c r="B78" s="35">
        <v>2</v>
      </c>
      <c r="C78" s="36">
        <v>3</v>
      </c>
      <c r="D78" s="36">
        <v>4</v>
      </c>
    </row>
    <row r="79" spans="1:5" x14ac:dyDescent="0.4">
      <c r="B79" s="35">
        <v>5</v>
      </c>
      <c r="C79" s="36">
        <v>6</v>
      </c>
      <c r="D79" s="36">
        <v>7</v>
      </c>
    </row>
    <row r="80" spans="1:5" x14ac:dyDescent="0.4">
      <c r="B80" s="35">
        <v>8</v>
      </c>
      <c r="C80" s="36">
        <v>9</v>
      </c>
      <c r="D80" s="36">
        <v>10</v>
      </c>
    </row>
    <row r="81" spans="1:4" x14ac:dyDescent="0.4">
      <c r="B81" s="35">
        <v>11</v>
      </c>
      <c r="C81" s="36">
        <v>12</v>
      </c>
      <c r="D81" s="36">
        <v>13</v>
      </c>
    </row>
    <row r="82" spans="1:4" x14ac:dyDescent="0.4">
      <c r="A82" s="2" t="s">
        <v>403</v>
      </c>
      <c r="B82" s="35">
        <v>14</v>
      </c>
      <c r="C82" s="36">
        <v>15</v>
      </c>
      <c r="D82" s="36">
        <v>16</v>
      </c>
    </row>
    <row r="83" spans="1:4" x14ac:dyDescent="0.4">
      <c r="B83" s="35">
        <v>17</v>
      </c>
      <c r="C83" s="36">
        <v>18</v>
      </c>
      <c r="D83" s="36">
        <v>19</v>
      </c>
    </row>
    <row r="84" spans="1:4" x14ac:dyDescent="0.4">
      <c r="B84" s="35">
        <v>20</v>
      </c>
      <c r="C84" s="36">
        <v>21</v>
      </c>
      <c r="D84" s="36">
        <v>22</v>
      </c>
    </row>
    <row r="85" spans="1:4" x14ac:dyDescent="0.4">
      <c r="B85" s="35">
        <v>23</v>
      </c>
      <c r="C85" s="36">
        <v>24</v>
      </c>
      <c r="D85" s="36">
        <v>25</v>
      </c>
    </row>
    <row r="86" spans="1:4" x14ac:dyDescent="0.4">
      <c r="B86" s="35">
        <v>26</v>
      </c>
      <c r="C86" s="36">
        <v>27</v>
      </c>
      <c r="D86" s="36">
        <v>28</v>
      </c>
    </row>
    <row r="87" spans="1:4" x14ac:dyDescent="0.4">
      <c r="B87" s="35">
        <v>29</v>
      </c>
      <c r="C87" s="36">
        <v>30</v>
      </c>
      <c r="D87" s="36">
        <v>31</v>
      </c>
    </row>
    <row r="88" spans="1:4" x14ac:dyDescent="0.4">
      <c r="B88" s="35">
        <v>32</v>
      </c>
      <c r="C88" s="36">
        <v>33</v>
      </c>
      <c r="D88" s="36">
        <v>34</v>
      </c>
    </row>
    <row r="89" spans="1:4" x14ac:dyDescent="0.4">
      <c r="B89" s="35">
        <v>35</v>
      </c>
      <c r="C89" s="36">
        <v>36</v>
      </c>
      <c r="D89" s="36">
        <v>37</v>
      </c>
    </row>
    <row r="90" spans="1:4" x14ac:dyDescent="0.4">
      <c r="B90" s="35">
        <v>38</v>
      </c>
      <c r="C90" s="36">
        <v>39</v>
      </c>
      <c r="D90" s="36">
        <v>40</v>
      </c>
    </row>
    <row r="91" spans="1:4" x14ac:dyDescent="0.4">
      <c r="B91" s="35">
        <v>41</v>
      </c>
      <c r="C91" s="36">
        <v>42</v>
      </c>
      <c r="D91" s="36">
        <v>43</v>
      </c>
    </row>
    <row r="92" spans="1:4" x14ac:dyDescent="0.4">
      <c r="B92" s="35">
        <v>44</v>
      </c>
      <c r="C92" s="36">
        <v>45</v>
      </c>
      <c r="D92" s="36">
        <v>46</v>
      </c>
    </row>
    <row r="93" spans="1:4" x14ac:dyDescent="0.4">
      <c r="B93" s="35">
        <v>47</v>
      </c>
      <c r="C93" s="36">
        <v>48</v>
      </c>
      <c r="D93" s="36">
        <v>49</v>
      </c>
    </row>
    <row r="94" spans="1:4" x14ac:dyDescent="0.4">
      <c r="B94" s="35">
        <v>50</v>
      </c>
      <c r="C94" s="36">
        <v>51</v>
      </c>
      <c r="D94" s="36">
        <v>52</v>
      </c>
    </row>
    <row r="95" spans="1:4" x14ac:dyDescent="0.4">
      <c r="B95" s="35">
        <v>53</v>
      </c>
      <c r="C95" s="36">
        <v>54</v>
      </c>
      <c r="D95" s="36">
        <v>55</v>
      </c>
    </row>
    <row r="96" spans="1:4" x14ac:dyDescent="0.4">
      <c r="B96" s="35">
        <v>56</v>
      </c>
      <c r="C96" s="36">
        <v>57</v>
      </c>
      <c r="D96" s="36">
        <v>58</v>
      </c>
    </row>
    <row r="97" spans="1:21" x14ac:dyDescent="0.4">
      <c r="B97" s="35">
        <v>59</v>
      </c>
      <c r="C97" s="36">
        <v>60</v>
      </c>
      <c r="D97" s="36">
        <v>61</v>
      </c>
    </row>
    <row r="100" spans="1:21" x14ac:dyDescent="0.4">
      <c r="A100" s="127" t="s">
        <v>384</v>
      </c>
      <c r="B100" s="276">
        <v>39447</v>
      </c>
      <c r="C100" s="271">
        <v>39629</v>
      </c>
      <c r="D100" s="276">
        <v>39813</v>
      </c>
      <c r="E100" s="271">
        <v>39994</v>
      </c>
      <c r="F100" s="276">
        <v>40178</v>
      </c>
      <c r="G100" s="271">
        <v>40359</v>
      </c>
      <c r="H100" s="276">
        <v>40543</v>
      </c>
      <c r="I100" s="271">
        <v>40724</v>
      </c>
      <c r="J100" s="276">
        <v>40908</v>
      </c>
      <c r="K100" s="271">
        <v>41090</v>
      </c>
      <c r="L100" s="276">
        <v>41274</v>
      </c>
      <c r="M100" s="271">
        <v>41455</v>
      </c>
      <c r="N100" s="276">
        <v>41639</v>
      </c>
      <c r="O100" s="271">
        <v>41820</v>
      </c>
      <c r="P100" s="276">
        <v>42004</v>
      </c>
      <c r="Q100" s="271">
        <v>42185</v>
      </c>
      <c r="R100" s="276">
        <v>42369</v>
      </c>
      <c r="S100" s="271">
        <v>42551</v>
      </c>
      <c r="T100" s="276">
        <v>42735</v>
      </c>
      <c r="U100" s="271">
        <v>42916</v>
      </c>
    </row>
    <row r="101" spans="1:21" x14ac:dyDescent="0.4">
      <c r="A101" s="129" t="s">
        <v>62</v>
      </c>
      <c r="B101" s="275">
        <f>VLOOKUP($A101,$A$26:$BI$40,B$4-2,FALSE)</f>
        <v>445865</v>
      </c>
      <c r="C101" s="275">
        <f>VLOOKUP($A101,$A$26:$BI$40,C$4-2,FALSE)</f>
        <v>497614</v>
      </c>
      <c r="D101" s="275">
        <f t="shared" ref="D101:U115" si="26">VLOOKUP($A101,$A$26:$BI$40,D$4-2,FALSE)</f>
        <v>518440</v>
      </c>
      <c r="E101" s="275">
        <f t="shared" si="26"/>
        <v>621864</v>
      </c>
      <c r="F101" s="275">
        <f t="shared" si="26"/>
        <v>701396</v>
      </c>
      <c r="G101" s="275">
        <f t="shared" si="26"/>
        <v>813021</v>
      </c>
      <c r="H101" s="275">
        <f t="shared" si="26"/>
        <v>870515</v>
      </c>
      <c r="I101" s="275">
        <f t="shared" si="26"/>
        <v>953383</v>
      </c>
      <c r="J101" s="275">
        <f t="shared" si="26"/>
        <v>994041</v>
      </c>
      <c r="K101" s="275">
        <f t="shared" si="26"/>
        <v>1091963</v>
      </c>
      <c r="L101" s="275">
        <f t="shared" si="26"/>
        <v>1152837</v>
      </c>
      <c r="M101" s="275">
        <f t="shared" si="26"/>
        <v>1278770</v>
      </c>
      <c r="N101" s="275">
        <f t="shared" si="26"/>
        <v>1325810</v>
      </c>
      <c r="O101" s="275">
        <f t="shared" si="26"/>
        <v>1480693</v>
      </c>
      <c r="P101" s="275">
        <f t="shared" si="26"/>
        <v>1467585</v>
      </c>
      <c r="Q101" s="275">
        <f t="shared" si="26"/>
        <v>1465069</v>
      </c>
      <c r="R101" s="275">
        <f t="shared" si="26"/>
        <v>1507770</v>
      </c>
      <c r="S101" s="275">
        <f t="shared" si="26"/>
        <v>1490792</v>
      </c>
      <c r="T101" s="275">
        <f t="shared" si="26"/>
        <v>1566570</v>
      </c>
      <c r="U101" s="275">
        <f t="shared" si="26"/>
        <v>1684099</v>
      </c>
    </row>
    <row r="102" spans="1:21" x14ac:dyDescent="0.4">
      <c r="A102" s="132" t="s">
        <v>63</v>
      </c>
      <c r="B102" s="275">
        <f t="shared" ref="B102:R115" si="27">VLOOKUP($A102,$A$26:$BI$40,B$4-2,FALSE)</f>
        <v>132652</v>
      </c>
      <c r="C102" s="275">
        <f t="shared" si="27"/>
        <v>149421</v>
      </c>
      <c r="D102" s="275">
        <f t="shared" si="27"/>
        <v>158018</v>
      </c>
      <c r="E102" s="275">
        <f t="shared" si="27"/>
        <v>182858</v>
      </c>
      <c r="F102" s="275">
        <f t="shared" si="27"/>
        <v>194388</v>
      </c>
      <c r="G102" s="275">
        <f t="shared" si="27"/>
        <v>229554</v>
      </c>
      <c r="H102" s="275">
        <f t="shared" si="27"/>
        <v>253454</v>
      </c>
      <c r="I102" s="275">
        <f t="shared" si="27"/>
        <v>292876</v>
      </c>
      <c r="J102" s="275">
        <f t="shared" si="27"/>
        <v>307972</v>
      </c>
      <c r="K102" s="275">
        <f t="shared" si="27"/>
        <v>348366</v>
      </c>
      <c r="L102" s="275">
        <f t="shared" si="27"/>
        <v>364904</v>
      </c>
      <c r="M102" s="275">
        <f t="shared" si="27"/>
        <v>401206</v>
      </c>
      <c r="N102" s="275">
        <f t="shared" si="27"/>
        <v>388340</v>
      </c>
      <c r="O102" s="275">
        <f t="shared" si="27"/>
        <v>392012</v>
      </c>
      <c r="P102" s="275">
        <f t="shared" si="27"/>
        <v>360270</v>
      </c>
      <c r="Q102" s="275">
        <f t="shared" si="27"/>
        <v>348411</v>
      </c>
      <c r="R102" s="275">
        <f t="shared" si="27"/>
        <v>332147</v>
      </c>
      <c r="S102" s="275">
        <f t="shared" si="26"/>
        <v>313733</v>
      </c>
      <c r="T102" s="275">
        <f t="shared" si="26"/>
        <v>297442</v>
      </c>
      <c r="U102" s="275">
        <f t="shared" si="26"/>
        <v>291921</v>
      </c>
    </row>
    <row r="103" spans="1:21" x14ac:dyDescent="0.4">
      <c r="A103" s="132" t="s">
        <v>36</v>
      </c>
      <c r="B103" s="275">
        <f t="shared" si="27"/>
        <v>75827</v>
      </c>
      <c r="C103" s="275">
        <f t="shared" si="27"/>
        <v>90041</v>
      </c>
      <c r="D103" s="275">
        <f t="shared" si="26"/>
        <v>56897</v>
      </c>
      <c r="E103" s="275">
        <f t="shared" si="26"/>
        <v>63185</v>
      </c>
      <c r="F103" s="275">
        <f t="shared" si="26"/>
        <v>80244</v>
      </c>
      <c r="G103" s="275">
        <f t="shared" si="26"/>
        <v>108060</v>
      </c>
      <c r="H103" s="275">
        <f t="shared" si="26"/>
        <v>116068</v>
      </c>
      <c r="I103" s="275">
        <f t="shared" si="26"/>
        <v>145455</v>
      </c>
      <c r="J103" s="275">
        <f t="shared" si="26"/>
        <v>169491</v>
      </c>
      <c r="K103" s="275">
        <f t="shared" si="26"/>
        <v>189928</v>
      </c>
      <c r="L103" s="275">
        <f t="shared" si="26"/>
        <v>223672</v>
      </c>
      <c r="M103" s="275">
        <f t="shared" si="26"/>
        <v>290825</v>
      </c>
      <c r="N103" s="275">
        <f t="shared" si="26"/>
        <v>295174</v>
      </c>
      <c r="O103" s="275">
        <f t="shared" si="26"/>
        <v>326600</v>
      </c>
      <c r="P103" s="275">
        <f t="shared" si="26"/>
        <v>301395</v>
      </c>
      <c r="Q103" s="275">
        <f t="shared" si="26"/>
        <v>268685</v>
      </c>
      <c r="R103" s="275">
        <f t="shared" si="26"/>
        <v>251373</v>
      </c>
      <c r="S103" s="275">
        <f t="shared" si="26"/>
        <v>243899</v>
      </c>
      <c r="T103" s="275">
        <f t="shared" si="26"/>
        <v>228751</v>
      </c>
      <c r="U103" s="275">
        <f t="shared" si="26"/>
        <v>267114</v>
      </c>
    </row>
    <row r="104" spans="1:21" x14ac:dyDescent="0.4">
      <c r="A104" s="134" t="s">
        <v>8</v>
      </c>
      <c r="B104" s="275">
        <f t="shared" si="27"/>
        <v>58441</v>
      </c>
      <c r="C104" s="275">
        <f t="shared" si="27"/>
        <v>62533</v>
      </c>
      <c r="D104" s="275">
        <f t="shared" si="26"/>
        <v>47233</v>
      </c>
      <c r="E104" s="275">
        <f t="shared" si="26"/>
        <v>56638</v>
      </c>
      <c r="F104" s="275">
        <f t="shared" si="26"/>
        <v>90527</v>
      </c>
      <c r="G104" s="275">
        <f t="shared" si="26"/>
        <v>111620</v>
      </c>
      <c r="H104" s="275">
        <f t="shared" si="26"/>
        <v>113182</v>
      </c>
      <c r="I104" s="275">
        <f t="shared" si="26"/>
        <v>118338</v>
      </c>
      <c r="J104" s="275">
        <f t="shared" si="26"/>
        <v>112818</v>
      </c>
      <c r="K104" s="275">
        <f t="shared" si="26"/>
        <v>106067</v>
      </c>
      <c r="L104" s="275">
        <f t="shared" si="26"/>
        <v>108453</v>
      </c>
      <c r="M104" s="275">
        <f t="shared" si="26"/>
        <v>105572</v>
      </c>
      <c r="N104" s="275">
        <f t="shared" si="26"/>
        <v>131061</v>
      </c>
      <c r="O104" s="275">
        <f t="shared" si="26"/>
        <v>160870</v>
      </c>
      <c r="P104" s="275">
        <f t="shared" si="26"/>
        <v>179983</v>
      </c>
      <c r="Q104" s="275">
        <f t="shared" si="26"/>
        <v>183360</v>
      </c>
      <c r="R104" s="275">
        <f t="shared" si="26"/>
        <v>213080</v>
      </c>
      <c r="S104" s="275">
        <f t="shared" si="26"/>
        <v>206196</v>
      </c>
      <c r="T104" s="275">
        <f t="shared" si="26"/>
        <v>227564</v>
      </c>
      <c r="U104" s="275">
        <f t="shared" si="26"/>
        <v>243331</v>
      </c>
    </row>
    <row r="105" spans="1:21" x14ac:dyDescent="0.4">
      <c r="A105" s="134" t="s">
        <v>0</v>
      </c>
      <c r="B105" s="275">
        <f t="shared" si="27"/>
        <v>40901</v>
      </c>
      <c r="C105" s="275">
        <f t="shared" si="27"/>
        <v>54938</v>
      </c>
      <c r="D105" s="275">
        <f t="shared" si="26"/>
        <v>90391</v>
      </c>
      <c r="E105" s="275">
        <f t="shared" si="26"/>
        <v>106826</v>
      </c>
      <c r="F105" s="275">
        <f t="shared" si="26"/>
        <v>109580</v>
      </c>
      <c r="G105" s="275">
        <f t="shared" si="26"/>
        <v>120521</v>
      </c>
      <c r="H105" s="275">
        <f t="shared" si="26"/>
        <v>131555</v>
      </c>
      <c r="I105" s="275">
        <f t="shared" si="26"/>
        <v>139504</v>
      </c>
      <c r="J105" s="275">
        <f t="shared" si="26"/>
        <v>140950</v>
      </c>
      <c r="K105" s="275">
        <f t="shared" si="26"/>
        <v>143746</v>
      </c>
      <c r="L105" s="275">
        <f t="shared" si="26"/>
        <v>143051</v>
      </c>
      <c r="M105" s="275">
        <f t="shared" si="26"/>
        <v>142040</v>
      </c>
      <c r="N105" s="275">
        <f t="shared" si="26"/>
        <v>127416</v>
      </c>
      <c r="O105" s="275">
        <f t="shared" si="26"/>
        <v>145901</v>
      </c>
      <c r="P105" s="275">
        <f t="shared" si="26"/>
        <v>148473</v>
      </c>
      <c r="Q105" s="275">
        <f t="shared" si="26"/>
        <v>159718</v>
      </c>
      <c r="R105" s="275">
        <f t="shared" si="26"/>
        <v>159349</v>
      </c>
      <c r="S105" s="275">
        <f t="shared" si="26"/>
        <v>173827</v>
      </c>
      <c r="T105" s="275">
        <f t="shared" si="26"/>
        <v>193829</v>
      </c>
      <c r="U105" s="275">
        <f t="shared" si="26"/>
        <v>207506</v>
      </c>
    </row>
    <row r="106" spans="1:21" x14ac:dyDescent="0.4">
      <c r="A106" s="134" t="s">
        <v>1</v>
      </c>
      <c r="B106" s="275">
        <f t="shared" si="27"/>
        <v>43181</v>
      </c>
      <c r="C106" s="275">
        <f t="shared" si="27"/>
        <v>43133</v>
      </c>
      <c r="D106" s="275">
        <f t="shared" si="26"/>
        <v>22774</v>
      </c>
      <c r="E106" s="275">
        <f t="shared" si="26"/>
        <v>29027</v>
      </c>
      <c r="F106" s="275">
        <f t="shared" si="26"/>
        <v>26230</v>
      </c>
      <c r="G106" s="275">
        <f t="shared" si="26"/>
        <v>30804</v>
      </c>
      <c r="H106" s="275">
        <f t="shared" si="26"/>
        <v>33781</v>
      </c>
      <c r="I106" s="275">
        <f t="shared" si="26"/>
        <v>39172</v>
      </c>
      <c r="J106" s="275">
        <f t="shared" si="26"/>
        <v>44036</v>
      </c>
      <c r="K106" s="275">
        <f t="shared" si="26"/>
        <v>54773</v>
      </c>
      <c r="L106" s="275">
        <f t="shared" si="26"/>
        <v>60725</v>
      </c>
      <c r="M106" s="275">
        <f t="shared" si="26"/>
        <v>66645</v>
      </c>
      <c r="N106" s="275">
        <f t="shared" si="26"/>
        <v>92916</v>
      </c>
      <c r="O106" s="275">
        <f t="shared" si="26"/>
        <v>97498</v>
      </c>
      <c r="P106" s="275">
        <f t="shared" si="26"/>
        <v>102314</v>
      </c>
      <c r="Q106" s="275">
        <f t="shared" si="26"/>
        <v>103003</v>
      </c>
      <c r="R106" s="275">
        <f t="shared" si="26"/>
        <v>101270</v>
      </c>
      <c r="S106" s="275">
        <f t="shared" si="26"/>
        <v>91285</v>
      </c>
      <c r="T106" s="275">
        <f t="shared" si="26"/>
        <v>84673</v>
      </c>
      <c r="U106" s="275">
        <f t="shared" si="26"/>
        <v>88720</v>
      </c>
    </row>
    <row r="107" spans="1:21" x14ac:dyDescent="0.4">
      <c r="A107" s="134" t="s">
        <v>4</v>
      </c>
      <c r="B107" s="275">
        <f t="shared" si="27"/>
        <v>29789</v>
      </c>
      <c r="C107" s="275">
        <f t="shared" si="27"/>
        <v>26249</v>
      </c>
      <c r="D107" s="275">
        <f t="shared" si="26"/>
        <v>62063</v>
      </c>
      <c r="E107" s="275">
        <f t="shared" si="26"/>
        <v>65854</v>
      </c>
      <c r="F107" s="275">
        <f t="shared" si="26"/>
        <v>65984</v>
      </c>
      <c r="G107" s="275">
        <f t="shared" si="26"/>
        <v>63528</v>
      </c>
      <c r="H107" s="275">
        <f t="shared" si="26"/>
        <v>62519</v>
      </c>
      <c r="I107" s="275">
        <f t="shared" si="26"/>
        <v>64163</v>
      </c>
      <c r="J107" s="275">
        <f t="shared" si="26"/>
        <v>66009</v>
      </c>
      <c r="K107" s="275">
        <f t="shared" si="26"/>
        <v>75289</v>
      </c>
      <c r="L107" s="275">
        <f t="shared" si="26"/>
        <v>81300</v>
      </c>
      <c r="M107" s="275">
        <f t="shared" si="26"/>
        <v>82634</v>
      </c>
      <c r="N107" s="275">
        <f t="shared" si="26"/>
        <v>60097</v>
      </c>
      <c r="O107" s="275">
        <f t="shared" si="26"/>
        <v>99225</v>
      </c>
      <c r="P107" s="275">
        <f t="shared" si="26"/>
        <v>101064</v>
      </c>
      <c r="Q107" s="275">
        <f t="shared" si="26"/>
        <v>105797</v>
      </c>
      <c r="R107" s="275">
        <f t="shared" si="26"/>
        <v>112337</v>
      </c>
      <c r="S107" s="275">
        <f t="shared" si="26"/>
        <v>103340</v>
      </c>
      <c r="T107" s="275">
        <f t="shared" si="26"/>
        <v>108669</v>
      </c>
      <c r="U107" s="275">
        <f t="shared" si="26"/>
        <v>124614</v>
      </c>
    </row>
    <row r="108" spans="1:21" x14ac:dyDescent="0.4">
      <c r="A108" s="132" t="s">
        <v>37</v>
      </c>
      <c r="B108" s="275">
        <f t="shared" si="27"/>
        <v>17145</v>
      </c>
      <c r="C108" s="275">
        <f t="shared" si="27"/>
        <v>19771</v>
      </c>
      <c r="D108" s="275">
        <f t="shared" si="26"/>
        <v>14127</v>
      </c>
      <c r="E108" s="275">
        <f t="shared" si="26"/>
        <v>16607</v>
      </c>
      <c r="F108" s="275">
        <f t="shared" si="26"/>
        <v>19779</v>
      </c>
      <c r="G108" s="275">
        <f t="shared" si="26"/>
        <v>22931</v>
      </c>
      <c r="H108" s="275">
        <f t="shared" si="26"/>
        <v>28702</v>
      </c>
      <c r="I108" s="275">
        <f t="shared" si="26"/>
        <v>34878</v>
      </c>
      <c r="J108" s="275">
        <f t="shared" si="26"/>
        <v>36979</v>
      </c>
      <c r="K108" s="275">
        <f t="shared" si="26"/>
        <v>54325</v>
      </c>
      <c r="L108" s="275">
        <f t="shared" si="26"/>
        <v>54645</v>
      </c>
      <c r="M108" s="275">
        <f t="shared" si="26"/>
        <v>60459</v>
      </c>
      <c r="N108" s="275">
        <f t="shared" si="26"/>
        <v>64744</v>
      </c>
      <c r="O108" s="275">
        <f t="shared" si="26"/>
        <v>68820</v>
      </c>
      <c r="P108" s="275">
        <f t="shared" si="26"/>
        <v>64960</v>
      </c>
      <c r="Q108" s="275">
        <f t="shared" si="26"/>
        <v>61245</v>
      </c>
      <c r="R108" s="275">
        <f t="shared" si="26"/>
        <v>58308</v>
      </c>
      <c r="S108" s="275">
        <f t="shared" si="26"/>
        <v>49003</v>
      </c>
      <c r="T108" s="275">
        <f t="shared" si="26"/>
        <v>49479</v>
      </c>
      <c r="U108" s="275">
        <f t="shared" si="26"/>
        <v>47414</v>
      </c>
    </row>
    <row r="109" spans="1:21" x14ac:dyDescent="0.4">
      <c r="A109" s="134" t="s">
        <v>48</v>
      </c>
      <c r="B109" s="275">
        <f t="shared" si="27"/>
        <v>10310</v>
      </c>
      <c r="C109" s="275">
        <f t="shared" si="27"/>
        <v>13876</v>
      </c>
      <c r="D109" s="275">
        <f t="shared" si="26"/>
        <v>27982</v>
      </c>
      <c r="E109" s="275">
        <f t="shared" si="26"/>
        <v>47909</v>
      </c>
      <c r="F109" s="275">
        <f t="shared" si="26"/>
        <v>46353</v>
      </c>
      <c r="G109" s="275">
        <f t="shared" si="26"/>
        <v>51407</v>
      </c>
      <c r="H109" s="275">
        <f t="shared" si="26"/>
        <v>50174</v>
      </c>
      <c r="I109" s="275">
        <f t="shared" si="26"/>
        <v>37960</v>
      </c>
      <c r="J109" s="275">
        <f t="shared" si="26"/>
        <v>37568</v>
      </c>
      <c r="K109" s="275">
        <f t="shared" si="26"/>
        <v>35285</v>
      </c>
      <c r="L109" s="275">
        <f t="shared" si="26"/>
        <v>32067</v>
      </c>
      <c r="M109" s="275">
        <f t="shared" si="26"/>
        <v>33910</v>
      </c>
      <c r="N109" s="275">
        <f t="shared" si="26"/>
        <v>38235</v>
      </c>
      <c r="O109" s="275">
        <f t="shared" si="26"/>
        <v>43936</v>
      </c>
      <c r="P109" s="275">
        <f t="shared" si="26"/>
        <v>52152</v>
      </c>
      <c r="Q109" s="275">
        <f t="shared" si="26"/>
        <v>62985</v>
      </c>
      <c r="R109" s="275">
        <f t="shared" si="26"/>
        <v>84240</v>
      </c>
      <c r="S109" s="275">
        <f t="shared" si="26"/>
        <v>90117</v>
      </c>
      <c r="T109" s="275">
        <f t="shared" si="26"/>
        <v>102469</v>
      </c>
      <c r="U109" s="275">
        <f t="shared" si="26"/>
        <v>128670</v>
      </c>
    </row>
    <row r="110" spans="1:21" x14ac:dyDescent="0.4">
      <c r="A110" s="134" t="s">
        <v>7</v>
      </c>
      <c r="B110" s="275">
        <f t="shared" si="27"/>
        <v>6262</v>
      </c>
      <c r="C110" s="275">
        <f t="shared" si="27"/>
        <v>9462</v>
      </c>
      <c r="D110" s="275">
        <f t="shared" si="26"/>
        <v>9163</v>
      </c>
      <c r="E110" s="275">
        <f t="shared" si="26"/>
        <v>23054</v>
      </c>
      <c r="F110" s="275">
        <f t="shared" si="26"/>
        <v>28626</v>
      </c>
      <c r="G110" s="275">
        <f t="shared" si="26"/>
        <v>31474</v>
      </c>
      <c r="H110" s="275">
        <f t="shared" si="26"/>
        <v>31894</v>
      </c>
      <c r="I110" s="275">
        <f t="shared" si="26"/>
        <v>36385</v>
      </c>
      <c r="J110" s="275">
        <f t="shared" si="26"/>
        <v>33752</v>
      </c>
      <c r="K110" s="275">
        <f t="shared" si="26"/>
        <v>32008</v>
      </c>
      <c r="L110" s="275">
        <f t="shared" si="26"/>
        <v>29208</v>
      </c>
      <c r="M110" s="275">
        <f t="shared" si="26"/>
        <v>28087</v>
      </c>
      <c r="N110" s="275">
        <f t="shared" si="26"/>
        <v>34383</v>
      </c>
      <c r="O110" s="275">
        <f t="shared" si="26"/>
        <v>30947</v>
      </c>
      <c r="P110" s="275">
        <f t="shared" si="26"/>
        <v>30421</v>
      </c>
      <c r="Q110" s="275">
        <f t="shared" si="26"/>
        <v>33422</v>
      </c>
      <c r="R110" s="275">
        <f t="shared" si="26"/>
        <v>33531</v>
      </c>
      <c r="S110" s="275">
        <f t="shared" si="26"/>
        <v>32243</v>
      </c>
      <c r="T110" s="275">
        <f t="shared" si="26"/>
        <v>35243</v>
      </c>
      <c r="U110" s="275">
        <f t="shared" si="26"/>
        <v>40426</v>
      </c>
    </row>
    <row r="111" spans="1:21" x14ac:dyDescent="0.4">
      <c r="A111" s="134" t="s">
        <v>53</v>
      </c>
      <c r="B111" s="275">
        <f t="shared" si="27"/>
        <v>0</v>
      </c>
      <c r="C111" s="275">
        <f t="shared" si="27"/>
        <v>0</v>
      </c>
      <c r="D111" s="275">
        <f t="shared" si="26"/>
        <v>6223</v>
      </c>
      <c r="E111" s="275">
        <f t="shared" si="26"/>
        <v>7740</v>
      </c>
      <c r="F111" s="275">
        <f t="shared" si="26"/>
        <v>0</v>
      </c>
      <c r="G111" s="275">
        <f t="shared" si="26"/>
        <v>0</v>
      </c>
      <c r="H111" s="275">
        <f t="shared" si="26"/>
        <v>7290</v>
      </c>
      <c r="I111" s="275">
        <f t="shared" si="26"/>
        <v>8966</v>
      </c>
      <c r="J111" s="275">
        <f t="shared" si="26"/>
        <v>10726</v>
      </c>
      <c r="K111" s="275">
        <f t="shared" si="26"/>
        <v>11147</v>
      </c>
      <c r="L111" s="275">
        <f t="shared" si="26"/>
        <v>11921</v>
      </c>
      <c r="M111" s="275">
        <f t="shared" si="26"/>
        <v>13890</v>
      </c>
      <c r="N111" s="275">
        <f t="shared" si="26"/>
        <v>16376</v>
      </c>
      <c r="O111" s="275">
        <f t="shared" si="26"/>
        <v>19706</v>
      </c>
      <c r="P111" s="275">
        <f t="shared" si="26"/>
        <v>22313</v>
      </c>
      <c r="Q111" s="275">
        <f t="shared" si="26"/>
        <v>22783</v>
      </c>
      <c r="R111" s="275">
        <f t="shared" si="26"/>
        <v>30101</v>
      </c>
      <c r="S111" s="275">
        <f t="shared" si="26"/>
        <v>51651</v>
      </c>
      <c r="T111" s="275">
        <f t="shared" si="26"/>
        <v>77492</v>
      </c>
      <c r="U111" s="275">
        <f t="shared" si="26"/>
        <v>68180</v>
      </c>
    </row>
    <row r="112" spans="1:21" x14ac:dyDescent="0.4">
      <c r="A112" s="134" t="s">
        <v>64</v>
      </c>
      <c r="B112" s="275">
        <f t="shared" si="27"/>
        <v>31357</v>
      </c>
      <c r="C112" s="275">
        <f t="shared" si="27"/>
        <v>28190</v>
      </c>
      <c r="D112" s="275">
        <f t="shared" si="26"/>
        <v>23569</v>
      </c>
      <c r="E112" s="275">
        <f t="shared" si="26"/>
        <v>22166</v>
      </c>
      <c r="F112" s="275">
        <f t="shared" si="26"/>
        <v>39685</v>
      </c>
      <c r="G112" s="275">
        <f t="shared" si="26"/>
        <v>43122</v>
      </c>
      <c r="H112" s="275">
        <f t="shared" si="26"/>
        <v>41896</v>
      </c>
      <c r="I112" s="275">
        <f t="shared" si="26"/>
        <v>35686</v>
      </c>
      <c r="J112" s="275">
        <f t="shared" si="26"/>
        <v>33740</v>
      </c>
      <c r="K112" s="275">
        <f t="shared" si="26"/>
        <v>41029</v>
      </c>
      <c r="L112" s="275">
        <f t="shared" si="26"/>
        <v>42891</v>
      </c>
      <c r="M112" s="275">
        <f t="shared" si="26"/>
        <v>53502</v>
      </c>
      <c r="N112" s="275">
        <f t="shared" si="26"/>
        <v>77068</v>
      </c>
      <c r="O112" s="275">
        <f t="shared" si="26"/>
        <v>95178</v>
      </c>
      <c r="P112" s="275">
        <f t="shared" si="26"/>
        <v>104240</v>
      </c>
      <c r="Q112" s="275">
        <f t="shared" si="26"/>
        <v>115660</v>
      </c>
      <c r="R112" s="275">
        <f t="shared" si="26"/>
        <v>132034</v>
      </c>
      <c r="S112" s="275">
        <f t="shared" si="26"/>
        <v>135498</v>
      </c>
      <c r="T112" s="275">
        <f t="shared" si="26"/>
        <v>160959</v>
      </c>
      <c r="U112" s="275">
        <f t="shared" si="26"/>
        <v>176203</v>
      </c>
    </row>
    <row r="113" spans="1:21" x14ac:dyDescent="0.4">
      <c r="A113" s="135" t="s">
        <v>188</v>
      </c>
      <c r="B113" s="275">
        <f t="shared" si="27"/>
        <v>52276</v>
      </c>
      <c r="C113" s="275">
        <f t="shared" si="27"/>
        <v>55012</v>
      </c>
      <c r="D113" s="275">
        <f t="shared" si="26"/>
        <v>95766</v>
      </c>
      <c r="E113" s="275">
        <f t="shared" si="26"/>
        <v>207881</v>
      </c>
      <c r="F113" s="275">
        <f t="shared" si="26"/>
        <v>102549</v>
      </c>
      <c r="G113" s="275">
        <f t="shared" si="26"/>
        <v>71307</v>
      </c>
      <c r="H113" s="275">
        <f t="shared" si="26"/>
        <v>64948</v>
      </c>
      <c r="I113" s="275">
        <f t="shared" si="26"/>
        <v>64600</v>
      </c>
      <c r="J113" s="275">
        <f t="shared" si="26"/>
        <v>75826</v>
      </c>
      <c r="K113" s="275">
        <f t="shared" si="26"/>
        <v>80180</v>
      </c>
      <c r="L113" s="275">
        <f t="shared" si="26"/>
        <v>64842</v>
      </c>
      <c r="M113" s="275">
        <f t="shared" si="26"/>
        <v>66680</v>
      </c>
      <c r="N113" s="275">
        <f t="shared" si="26"/>
        <v>71035</v>
      </c>
      <c r="O113" s="275">
        <f t="shared" si="26"/>
        <v>78345</v>
      </c>
      <c r="P113" s="275">
        <f t="shared" si="26"/>
        <v>75007</v>
      </c>
      <c r="Q113" s="275">
        <f t="shared" si="26"/>
        <v>107892</v>
      </c>
      <c r="R113" s="275">
        <f t="shared" si="26"/>
        <v>89815</v>
      </c>
      <c r="S113" s="275">
        <f t="shared" si="26"/>
        <v>183081</v>
      </c>
      <c r="T113" s="275">
        <f t="shared" si="26"/>
        <v>154517</v>
      </c>
      <c r="U113" s="275">
        <f t="shared" si="26"/>
        <v>153951</v>
      </c>
    </row>
    <row r="114" spans="1:21" x14ac:dyDescent="0.4">
      <c r="A114" s="135" t="s">
        <v>65</v>
      </c>
      <c r="B114" s="275">
        <f t="shared" si="27"/>
        <v>175026</v>
      </c>
      <c r="C114" s="275">
        <f t="shared" si="27"/>
        <v>190034</v>
      </c>
      <c r="D114" s="275">
        <f t="shared" si="26"/>
        <v>219342</v>
      </c>
      <c r="E114" s="275">
        <f t="shared" si="26"/>
        <v>276436</v>
      </c>
      <c r="F114" s="275">
        <f t="shared" si="26"/>
        <v>381877</v>
      </c>
      <c r="G114" s="275">
        <f t="shared" si="26"/>
        <v>446437</v>
      </c>
      <c r="H114" s="275">
        <f t="shared" si="26"/>
        <v>495988</v>
      </c>
      <c r="I114" s="275">
        <f t="shared" si="26"/>
        <v>536809</v>
      </c>
      <c r="J114" s="275">
        <f t="shared" si="26"/>
        <v>571208</v>
      </c>
      <c r="K114" s="275">
        <f t="shared" si="26"/>
        <v>611760</v>
      </c>
      <c r="L114" s="275">
        <f t="shared" si="26"/>
        <v>686784</v>
      </c>
      <c r="M114" s="275">
        <f t="shared" si="26"/>
        <v>752628</v>
      </c>
      <c r="N114" s="275">
        <f t="shared" si="26"/>
        <v>800249</v>
      </c>
      <c r="O114" s="275">
        <f t="shared" si="26"/>
        <v>863054</v>
      </c>
      <c r="P114" s="275">
        <f t="shared" si="26"/>
        <v>971327</v>
      </c>
      <c r="Q114" s="275">
        <f t="shared" si="26"/>
        <v>1073196</v>
      </c>
      <c r="R114" s="275">
        <f t="shared" si="26"/>
        <v>1226701</v>
      </c>
      <c r="S114" s="275">
        <f t="shared" si="26"/>
        <v>1352659</v>
      </c>
      <c r="T114" s="275">
        <f t="shared" si="26"/>
        <v>1540594</v>
      </c>
      <c r="U114" s="275">
        <f t="shared" si="26"/>
        <v>1701888</v>
      </c>
    </row>
    <row r="115" spans="1:21" x14ac:dyDescent="0.4">
      <c r="A115" s="137" t="s">
        <v>400</v>
      </c>
      <c r="B115" s="275">
        <f t="shared" si="27"/>
        <v>673167</v>
      </c>
      <c r="C115" s="275">
        <f t="shared" si="27"/>
        <v>742660</v>
      </c>
      <c r="D115" s="275">
        <f t="shared" si="26"/>
        <v>833548</v>
      </c>
      <c r="E115" s="275">
        <f t="shared" si="26"/>
        <v>1106181</v>
      </c>
      <c r="F115" s="275">
        <f t="shared" si="26"/>
        <v>1185822</v>
      </c>
      <c r="G115" s="275">
        <f t="shared" si="26"/>
        <v>1330765</v>
      </c>
      <c r="H115" s="275">
        <f t="shared" si="26"/>
        <v>1431451</v>
      </c>
      <c r="I115" s="275">
        <f t="shared" si="26"/>
        <v>1554792</v>
      </c>
      <c r="J115" s="275">
        <f t="shared" si="26"/>
        <v>1641075</v>
      </c>
      <c r="K115" s="275">
        <f t="shared" si="26"/>
        <v>1783903</v>
      </c>
      <c r="L115" s="275">
        <f t="shared" si="26"/>
        <v>1904463</v>
      </c>
      <c r="M115" s="275">
        <f t="shared" si="26"/>
        <v>2098078</v>
      </c>
      <c r="N115" s="275">
        <f t="shared" si="26"/>
        <v>2197094</v>
      </c>
      <c r="O115" s="275">
        <f t="shared" si="26"/>
        <v>2422092</v>
      </c>
      <c r="P115" s="275">
        <f t="shared" si="26"/>
        <v>2513919</v>
      </c>
      <c r="Q115" s="275">
        <f t="shared" si="26"/>
        <v>2646157</v>
      </c>
      <c r="R115" s="275">
        <f t="shared" si="26"/>
        <v>2824286</v>
      </c>
      <c r="S115" s="275">
        <f t="shared" si="26"/>
        <v>3026532</v>
      </c>
      <c r="T115" s="275">
        <f t="shared" si="26"/>
        <v>3261681</v>
      </c>
      <c r="U115" s="275">
        <f t="shared" si="26"/>
        <v>3539938</v>
      </c>
    </row>
    <row r="120" spans="1:21" x14ac:dyDescent="0.4">
      <c r="A120" s="127" t="s">
        <v>385</v>
      </c>
      <c r="B120" s="276">
        <v>39447</v>
      </c>
      <c r="C120" s="271">
        <v>39629</v>
      </c>
      <c r="D120" s="276">
        <v>39813</v>
      </c>
      <c r="E120" s="271">
        <v>39994</v>
      </c>
      <c r="F120" s="276">
        <v>40178</v>
      </c>
      <c r="G120" s="271">
        <v>40359</v>
      </c>
      <c r="H120" s="276">
        <v>40543</v>
      </c>
      <c r="I120" s="271">
        <v>40724</v>
      </c>
      <c r="J120" s="276">
        <v>40908</v>
      </c>
      <c r="K120" s="271">
        <v>41090</v>
      </c>
      <c r="L120" s="276">
        <v>41274</v>
      </c>
      <c r="M120" s="271">
        <v>41455</v>
      </c>
      <c r="N120" s="276">
        <v>41639</v>
      </c>
      <c r="O120" s="271">
        <v>41820</v>
      </c>
      <c r="P120" s="276">
        <v>42004</v>
      </c>
      <c r="Q120" s="271">
        <v>42185</v>
      </c>
      <c r="R120" s="276">
        <v>42369</v>
      </c>
      <c r="S120" s="271">
        <v>42551</v>
      </c>
      <c r="T120" s="276">
        <v>42735</v>
      </c>
      <c r="U120" s="271">
        <v>42916</v>
      </c>
    </row>
    <row r="121" spans="1:21" x14ac:dyDescent="0.4">
      <c r="A121" s="129" t="s">
        <v>62</v>
      </c>
      <c r="B121" s="275">
        <f t="shared" ref="B121:C121" si="28">VLOOKUP($A121,$A$26:$BI$40,B$4-1,FALSE)</f>
        <v>9586.0974999999999</v>
      </c>
      <c r="C121" s="275">
        <f t="shared" si="28"/>
        <v>8160.8695999999991</v>
      </c>
      <c r="D121" s="275">
        <f>VLOOKUP($A121,$A$26:$BI$40,D$4-1,FALSE)</f>
        <v>8144</v>
      </c>
      <c r="E121" s="275">
        <f t="shared" ref="E121:U135" si="29">VLOOKUP($A121,$A$26:$BI$40,E$4-1,FALSE)</f>
        <v>8006</v>
      </c>
      <c r="F121" s="275">
        <f t="shared" si="29"/>
        <v>8009</v>
      </c>
      <c r="G121" s="275">
        <f t="shared" si="29"/>
        <v>7216</v>
      </c>
      <c r="H121" s="275">
        <f t="shared" si="29"/>
        <v>8016</v>
      </c>
      <c r="I121" s="275">
        <f t="shared" si="29"/>
        <v>7766</v>
      </c>
      <c r="J121" s="275">
        <f t="shared" si="29"/>
        <v>7395</v>
      </c>
      <c r="K121" s="275">
        <f t="shared" si="29"/>
        <v>7402</v>
      </c>
      <c r="L121" s="275">
        <f t="shared" si="29"/>
        <v>8404</v>
      </c>
      <c r="M121" s="275">
        <f t="shared" si="29"/>
        <v>10516</v>
      </c>
      <c r="N121" s="275">
        <f t="shared" si="29"/>
        <v>13280</v>
      </c>
      <c r="O121" s="275">
        <f t="shared" si="29"/>
        <v>17506</v>
      </c>
      <c r="P121" s="275">
        <f t="shared" si="29"/>
        <v>20466</v>
      </c>
      <c r="Q121" s="275">
        <f t="shared" si="29"/>
        <v>29471</v>
      </c>
      <c r="R121" s="275">
        <f t="shared" si="29"/>
        <v>34333</v>
      </c>
      <c r="S121" s="275">
        <f t="shared" si="29"/>
        <v>41458</v>
      </c>
      <c r="T121" s="275">
        <f t="shared" si="29"/>
        <v>45719</v>
      </c>
      <c r="U121" s="275">
        <f t="shared" si="29"/>
        <v>45672</v>
      </c>
    </row>
    <row r="122" spans="1:21" x14ac:dyDescent="0.4">
      <c r="A122" s="132" t="s">
        <v>63</v>
      </c>
      <c r="B122" s="275">
        <f t="shared" ref="B122:S135" si="30">VLOOKUP($A122,$A$26:$BI$40,B$4-1,FALSE)</f>
        <v>3223.4436000000001</v>
      </c>
      <c r="C122" s="275">
        <f t="shared" si="30"/>
        <v>2838.9989999999998</v>
      </c>
      <c r="D122" s="275">
        <f t="shared" si="30"/>
        <v>2627</v>
      </c>
      <c r="E122" s="275">
        <f t="shared" si="30"/>
        <v>2838</v>
      </c>
      <c r="F122" s="275">
        <f t="shared" si="30"/>
        <v>2888</v>
      </c>
      <c r="G122" s="275">
        <f t="shared" si="30"/>
        <v>2584</v>
      </c>
      <c r="H122" s="275">
        <f t="shared" si="30"/>
        <v>2680</v>
      </c>
      <c r="I122" s="275">
        <f t="shared" si="30"/>
        <v>2489</v>
      </c>
      <c r="J122" s="275">
        <f t="shared" si="30"/>
        <v>2682</v>
      </c>
      <c r="K122" s="275">
        <f t="shared" si="30"/>
        <v>3075</v>
      </c>
      <c r="L122" s="275">
        <f t="shared" si="30"/>
        <v>3623</v>
      </c>
      <c r="M122" s="275">
        <f t="shared" si="30"/>
        <v>4788</v>
      </c>
      <c r="N122" s="275">
        <f t="shared" si="30"/>
        <v>6904</v>
      </c>
      <c r="O122" s="275">
        <f t="shared" si="30"/>
        <v>7618</v>
      </c>
      <c r="P122" s="275">
        <f t="shared" si="30"/>
        <v>9628</v>
      </c>
      <c r="Q122" s="275">
        <f t="shared" si="30"/>
        <v>11880</v>
      </c>
      <c r="R122" s="275">
        <f t="shared" si="30"/>
        <v>15238</v>
      </c>
      <c r="S122" s="275">
        <f t="shared" si="30"/>
        <v>17056</v>
      </c>
      <c r="T122" s="275">
        <f t="shared" si="29"/>
        <v>18970</v>
      </c>
      <c r="U122" s="275">
        <f t="shared" si="29"/>
        <v>18561</v>
      </c>
    </row>
    <row r="123" spans="1:21" x14ac:dyDescent="0.4">
      <c r="A123" s="132" t="s">
        <v>36</v>
      </c>
      <c r="B123" s="275">
        <f t="shared" si="30"/>
        <v>636.94679999999994</v>
      </c>
      <c r="C123" s="275">
        <f t="shared" si="30"/>
        <v>531.24189999999999</v>
      </c>
      <c r="D123" s="275">
        <f t="shared" si="30"/>
        <v>1855</v>
      </c>
      <c r="E123" s="275">
        <f t="shared" si="29"/>
        <v>1667</v>
      </c>
      <c r="F123" s="275">
        <f t="shared" si="29"/>
        <v>1749</v>
      </c>
      <c r="G123" s="275">
        <f t="shared" si="29"/>
        <v>1644</v>
      </c>
      <c r="H123" s="275">
        <f t="shared" si="29"/>
        <v>1711</v>
      </c>
      <c r="I123" s="275">
        <f t="shared" si="29"/>
        <v>1550</v>
      </c>
      <c r="J123" s="275">
        <f t="shared" si="29"/>
        <v>1713</v>
      </c>
      <c r="K123" s="275">
        <f t="shared" si="29"/>
        <v>1814</v>
      </c>
      <c r="L123" s="275">
        <f t="shared" si="29"/>
        <v>2401</v>
      </c>
      <c r="M123" s="275">
        <f t="shared" si="29"/>
        <v>3558</v>
      </c>
      <c r="N123" s="275">
        <f t="shared" si="29"/>
        <v>4260</v>
      </c>
      <c r="O123" s="275">
        <f t="shared" si="29"/>
        <v>5012</v>
      </c>
      <c r="P123" s="275">
        <f t="shared" si="29"/>
        <v>6547</v>
      </c>
      <c r="Q123" s="275">
        <f t="shared" si="29"/>
        <v>10014</v>
      </c>
      <c r="R123" s="275">
        <f t="shared" si="29"/>
        <v>10279</v>
      </c>
      <c r="S123" s="275">
        <f t="shared" si="29"/>
        <v>10758</v>
      </c>
      <c r="T123" s="275">
        <f t="shared" si="29"/>
        <v>10589</v>
      </c>
      <c r="U123" s="275">
        <f t="shared" si="29"/>
        <v>11479</v>
      </c>
    </row>
    <row r="124" spans="1:21" x14ac:dyDescent="0.4">
      <c r="A124" s="134" t="s">
        <v>8</v>
      </c>
      <c r="B124" s="275">
        <f t="shared" si="30"/>
        <v>1829.2033000000001</v>
      </c>
      <c r="C124" s="275">
        <f t="shared" si="30"/>
        <v>1682.1377</v>
      </c>
      <c r="D124" s="275">
        <f t="shared" si="30"/>
        <v>1193</v>
      </c>
      <c r="E124" s="275">
        <f t="shared" si="29"/>
        <v>1166</v>
      </c>
      <c r="F124" s="275">
        <f t="shared" si="29"/>
        <v>1092</v>
      </c>
      <c r="G124" s="275">
        <f t="shared" si="29"/>
        <v>839</v>
      </c>
      <c r="H124" s="275">
        <f t="shared" si="29"/>
        <v>896</v>
      </c>
      <c r="I124" s="275">
        <f t="shared" si="29"/>
        <v>844</v>
      </c>
      <c r="J124" s="275">
        <f t="shared" si="29"/>
        <v>824</v>
      </c>
      <c r="K124" s="275">
        <f t="shared" si="29"/>
        <v>772</v>
      </c>
      <c r="L124" s="275">
        <f t="shared" si="29"/>
        <v>711</v>
      </c>
      <c r="M124" s="275">
        <f t="shared" si="29"/>
        <v>610</v>
      </c>
      <c r="N124" s="275">
        <f t="shared" si="29"/>
        <v>521</v>
      </c>
      <c r="O124" s="275">
        <f t="shared" si="29"/>
        <v>821</v>
      </c>
      <c r="P124" s="275">
        <f t="shared" si="29"/>
        <v>460</v>
      </c>
      <c r="Q124" s="275">
        <f t="shared" si="29"/>
        <v>442</v>
      </c>
      <c r="R124" s="275">
        <f t="shared" si="29"/>
        <v>1174</v>
      </c>
      <c r="S124" s="275">
        <f t="shared" si="29"/>
        <v>1271</v>
      </c>
      <c r="T124" s="275">
        <f t="shared" si="29"/>
        <v>2292</v>
      </c>
      <c r="U124" s="275">
        <f t="shared" si="29"/>
        <v>2605</v>
      </c>
    </row>
    <row r="125" spans="1:21" x14ac:dyDescent="0.4">
      <c r="A125" s="134" t="s">
        <v>0</v>
      </c>
      <c r="B125" s="275">
        <f t="shared" si="30"/>
        <v>351.74860000000001</v>
      </c>
      <c r="C125" s="275">
        <f t="shared" si="30"/>
        <v>384.56599999999997</v>
      </c>
      <c r="D125" s="275">
        <f t="shared" si="30"/>
        <v>509</v>
      </c>
      <c r="E125" s="275">
        <f t="shared" si="29"/>
        <v>499</v>
      </c>
      <c r="F125" s="275">
        <f t="shared" si="29"/>
        <v>529</v>
      </c>
      <c r="G125" s="275">
        <f t="shared" si="29"/>
        <v>519</v>
      </c>
      <c r="H125" s="275">
        <f t="shared" si="29"/>
        <v>852</v>
      </c>
      <c r="I125" s="275">
        <f t="shared" si="29"/>
        <v>1201</v>
      </c>
      <c r="J125" s="275">
        <f t="shared" si="29"/>
        <v>958</v>
      </c>
      <c r="K125" s="275">
        <f t="shared" si="29"/>
        <v>511</v>
      </c>
      <c r="L125" s="275">
        <f t="shared" si="29"/>
        <v>484</v>
      </c>
      <c r="M125" s="275">
        <f t="shared" si="29"/>
        <v>470</v>
      </c>
      <c r="N125" s="275">
        <f t="shared" si="29"/>
        <v>338</v>
      </c>
      <c r="O125" s="275">
        <f t="shared" si="29"/>
        <v>1642</v>
      </c>
      <c r="P125" s="275">
        <f t="shared" si="29"/>
        <v>741</v>
      </c>
      <c r="Q125" s="275">
        <f t="shared" si="29"/>
        <v>1609</v>
      </c>
      <c r="R125" s="275">
        <f t="shared" si="29"/>
        <v>1387</v>
      </c>
      <c r="S125" s="275">
        <f t="shared" si="29"/>
        <v>1754</v>
      </c>
      <c r="T125" s="275">
        <f t="shared" si="29"/>
        <v>1587</v>
      </c>
      <c r="U125" s="275">
        <f t="shared" si="29"/>
        <v>1615</v>
      </c>
    </row>
    <row r="126" spans="1:21" x14ac:dyDescent="0.4">
      <c r="A126" s="134" t="s">
        <v>1</v>
      </c>
      <c r="B126" s="275">
        <f t="shared" si="30"/>
        <v>1632.2418</v>
      </c>
      <c r="C126" s="275">
        <f t="shared" si="30"/>
        <v>1177.5309</v>
      </c>
      <c r="D126" s="275">
        <f t="shared" si="30"/>
        <v>44</v>
      </c>
      <c r="E126" s="275">
        <f t="shared" si="29"/>
        <v>76</v>
      </c>
      <c r="F126" s="275">
        <f t="shared" si="29"/>
        <v>86</v>
      </c>
      <c r="G126" s="275">
        <f t="shared" si="29"/>
        <v>72</v>
      </c>
      <c r="H126" s="275">
        <f t="shared" si="29"/>
        <v>217</v>
      </c>
      <c r="I126" s="275">
        <f t="shared" si="29"/>
        <v>124</v>
      </c>
      <c r="J126" s="275">
        <f t="shared" si="29"/>
        <v>134</v>
      </c>
      <c r="K126" s="275">
        <f t="shared" si="29"/>
        <v>158</v>
      </c>
      <c r="L126" s="275">
        <f t="shared" si="29"/>
        <v>170</v>
      </c>
      <c r="M126" s="275">
        <f t="shared" si="29"/>
        <v>240</v>
      </c>
      <c r="N126" s="275">
        <f t="shared" si="29"/>
        <v>316</v>
      </c>
      <c r="O126" s="275">
        <f t="shared" si="29"/>
        <v>440</v>
      </c>
      <c r="P126" s="275">
        <f t="shared" si="29"/>
        <v>396</v>
      </c>
      <c r="Q126" s="275">
        <f t="shared" si="29"/>
        <v>938</v>
      </c>
      <c r="R126" s="275">
        <f t="shared" si="29"/>
        <v>772</v>
      </c>
      <c r="S126" s="275">
        <f t="shared" si="29"/>
        <v>1330</v>
      </c>
      <c r="T126" s="275">
        <f t="shared" si="29"/>
        <v>1671</v>
      </c>
      <c r="U126" s="275">
        <f t="shared" si="29"/>
        <v>1914</v>
      </c>
    </row>
    <row r="127" spans="1:21" x14ac:dyDescent="0.4">
      <c r="A127" s="134" t="s">
        <v>4</v>
      </c>
      <c r="B127" s="275">
        <f t="shared" si="30"/>
        <v>723.87270000000001</v>
      </c>
      <c r="C127" s="275">
        <f t="shared" si="30"/>
        <v>422.60890000000001</v>
      </c>
      <c r="D127" s="275">
        <f t="shared" si="30"/>
        <v>616</v>
      </c>
      <c r="E127" s="275">
        <f t="shared" si="29"/>
        <v>482</v>
      </c>
      <c r="F127" s="275">
        <f t="shared" si="29"/>
        <v>457</v>
      </c>
      <c r="G127" s="275">
        <f t="shared" si="29"/>
        <v>441</v>
      </c>
      <c r="H127" s="275">
        <f t="shared" si="29"/>
        <v>411</v>
      </c>
      <c r="I127" s="275">
        <f t="shared" si="29"/>
        <v>381</v>
      </c>
      <c r="J127" s="275">
        <f t="shared" si="29"/>
        <v>334</v>
      </c>
      <c r="K127" s="275">
        <f t="shared" si="29"/>
        <v>355</v>
      </c>
      <c r="L127" s="275">
        <f t="shared" si="29"/>
        <v>408</v>
      </c>
      <c r="M127" s="275">
        <f t="shared" si="29"/>
        <v>241</v>
      </c>
      <c r="N127" s="275">
        <f t="shared" si="29"/>
        <v>148</v>
      </c>
      <c r="O127" s="275">
        <f t="shared" si="29"/>
        <v>10</v>
      </c>
      <c r="P127" s="275" t="str">
        <f t="shared" si="29"/>
        <v>-</v>
      </c>
      <c r="Q127" s="275">
        <f t="shared" si="29"/>
        <v>11</v>
      </c>
      <c r="R127" s="275">
        <f t="shared" si="29"/>
        <v>78</v>
      </c>
      <c r="S127" s="275">
        <f t="shared" si="29"/>
        <v>618</v>
      </c>
      <c r="T127" s="275">
        <f t="shared" si="29"/>
        <v>1088</v>
      </c>
      <c r="U127" s="275">
        <f t="shared" si="29"/>
        <v>1279</v>
      </c>
    </row>
    <row r="128" spans="1:21" x14ac:dyDescent="0.4">
      <c r="A128" s="132" t="s">
        <v>37</v>
      </c>
      <c r="B128" s="275">
        <f t="shared" si="30"/>
        <v>89.153999999999996</v>
      </c>
      <c r="C128" s="275">
        <f t="shared" si="30"/>
        <v>85.015299999999996</v>
      </c>
      <c r="D128" s="275">
        <f t="shared" si="30"/>
        <v>0</v>
      </c>
      <c r="E128" s="275">
        <f t="shared" si="29"/>
        <v>2</v>
      </c>
      <c r="F128" s="275">
        <f t="shared" si="29"/>
        <v>0</v>
      </c>
      <c r="G128" s="275">
        <f t="shared" si="29"/>
        <v>0</v>
      </c>
      <c r="H128" s="275">
        <f t="shared" si="29"/>
        <v>0</v>
      </c>
      <c r="I128" s="275">
        <f t="shared" si="29"/>
        <v>0</v>
      </c>
      <c r="J128" s="275">
        <f t="shared" si="29"/>
        <v>0</v>
      </c>
      <c r="K128" s="275">
        <f t="shared" si="29"/>
        <v>0</v>
      </c>
      <c r="L128" s="275">
        <f t="shared" si="29"/>
        <v>0</v>
      </c>
      <c r="M128" s="275">
        <f t="shared" si="29"/>
        <v>0</v>
      </c>
      <c r="N128" s="275">
        <f t="shared" si="29"/>
        <v>3</v>
      </c>
      <c r="O128" s="275">
        <f t="shared" si="29"/>
        <v>1043</v>
      </c>
      <c r="P128" s="275">
        <f t="shared" si="29"/>
        <v>1629</v>
      </c>
      <c r="Q128" s="275">
        <f t="shared" si="29"/>
        <v>2793</v>
      </c>
      <c r="R128" s="275">
        <f t="shared" si="29"/>
        <v>3923</v>
      </c>
      <c r="S128" s="275">
        <f t="shared" si="29"/>
        <v>7009</v>
      </c>
      <c r="T128" s="275">
        <f t="shared" si="29"/>
        <v>8163</v>
      </c>
      <c r="U128" s="275">
        <f t="shared" si="29"/>
        <v>6694</v>
      </c>
    </row>
    <row r="129" spans="1:21" x14ac:dyDescent="0.4">
      <c r="A129" s="134" t="s">
        <v>48</v>
      </c>
      <c r="B129" s="275">
        <f t="shared" si="30"/>
        <v>0</v>
      </c>
      <c r="C129" s="275">
        <f t="shared" si="30"/>
        <v>0</v>
      </c>
      <c r="D129" s="275">
        <f t="shared" si="30"/>
        <v>445</v>
      </c>
      <c r="E129" s="275">
        <f t="shared" si="29"/>
        <v>440</v>
      </c>
      <c r="F129" s="275">
        <f t="shared" si="29"/>
        <v>446</v>
      </c>
      <c r="G129" s="275">
        <f t="shared" si="29"/>
        <v>410</v>
      </c>
      <c r="H129" s="275">
        <f t="shared" si="29"/>
        <v>439</v>
      </c>
      <c r="I129" s="275">
        <f t="shared" si="29"/>
        <v>356</v>
      </c>
      <c r="J129" s="275">
        <f t="shared" si="29"/>
        <v>136</v>
      </c>
      <c r="K129" s="275">
        <f t="shared" si="29"/>
        <v>140</v>
      </c>
      <c r="L129" s="275">
        <f t="shared" si="29"/>
        <v>112</v>
      </c>
      <c r="M129" s="275">
        <f t="shared" si="29"/>
        <v>138</v>
      </c>
      <c r="N129" s="275">
        <f t="shared" si="29"/>
        <v>74</v>
      </c>
      <c r="O129" s="275">
        <f t="shared" si="29"/>
        <v>138</v>
      </c>
      <c r="P129" s="275">
        <f t="shared" si="29"/>
        <v>110</v>
      </c>
      <c r="Q129" s="275">
        <f t="shared" si="29"/>
        <v>203</v>
      </c>
      <c r="R129" s="275">
        <f t="shared" si="29"/>
        <v>186</v>
      </c>
      <c r="S129" s="275">
        <f t="shared" si="29"/>
        <v>290</v>
      </c>
      <c r="T129" s="275">
        <f t="shared" si="29"/>
        <v>129</v>
      </c>
      <c r="U129" s="275">
        <f t="shared" si="29"/>
        <v>221</v>
      </c>
    </row>
    <row r="130" spans="1:21" x14ac:dyDescent="0.4">
      <c r="A130" s="134" t="s">
        <v>7</v>
      </c>
      <c r="B130" s="275">
        <f t="shared" si="30"/>
        <v>7.5143999999999993</v>
      </c>
      <c r="C130" s="275">
        <f t="shared" si="30"/>
        <v>7.5696000000000003</v>
      </c>
      <c r="D130" s="275">
        <f t="shared" si="30"/>
        <v>10</v>
      </c>
      <c r="E130" s="275">
        <f t="shared" si="29"/>
        <v>3</v>
      </c>
      <c r="F130" s="275">
        <f t="shared" si="29"/>
        <v>11</v>
      </c>
      <c r="G130" s="275">
        <f t="shared" si="29"/>
        <v>11</v>
      </c>
      <c r="H130" s="275">
        <f t="shared" si="29"/>
        <v>61</v>
      </c>
      <c r="I130" s="275">
        <f t="shared" si="29"/>
        <v>37</v>
      </c>
      <c r="J130" s="275">
        <f t="shared" si="29"/>
        <v>1</v>
      </c>
      <c r="K130" s="275">
        <f t="shared" si="29"/>
        <v>1</v>
      </c>
      <c r="L130" s="275">
        <f t="shared" si="29"/>
        <v>1</v>
      </c>
      <c r="M130" s="275">
        <f t="shared" si="29"/>
        <v>1</v>
      </c>
      <c r="N130" s="275">
        <f t="shared" si="29"/>
        <v>115</v>
      </c>
      <c r="O130" s="275">
        <f t="shared" si="29"/>
        <v>133</v>
      </c>
      <c r="P130" s="275">
        <f t="shared" si="29"/>
        <v>150</v>
      </c>
      <c r="Q130" s="275">
        <f t="shared" si="29"/>
        <v>182</v>
      </c>
      <c r="R130" s="275">
        <f t="shared" si="29"/>
        <v>125</v>
      </c>
      <c r="S130" s="275">
        <f t="shared" si="29"/>
        <v>9</v>
      </c>
      <c r="T130" s="275">
        <f t="shared" si="29"/>
        <v>216</v>
      </c>
      <c r="U130" s="275">
        <f t="shared" si="29"/>
        <v>242</v>
      </c>
    </row>
    <row r="131" spans="1:21" x14ac:dyDescent="0.4">
      <c r="A131" s="134" t="s">
        <v>53</v>
      </c>
      <c r="B131" s="275">
        <f t="shared" si="30"/>
        <v>0</v>
      </c>
      <c r="C131" s="275">
        <f t="shared" si="30"/>
        <v>0</v>
      </c>
      <c r="D131" s="275">
        <f t="shared" si="30"/>
        <v>230</v>
      </c>
      <c r="E131" s="275">
        <f t="shared" si="29"/>
        <v>157</v>
      </c>
      <c r="F131" s="275">
        <f t="shared" si="29"/>
        <v>0</v>
      </c>
      <c r="G131" s="275">
        <f t="shared" si="29"/>
        <v>0</v>
      </c>
      <c r="H131" s="275">
        <f t="shared" si="29"/>
        <v>162</v>
      </c>
      <c r="I131" s="275">
        <f t="shared" si="29"/>
        <v>97</v>
      </c>
      <c r="J131" s="275">
        <f t="shared" si="29"/>
        <v>70</v>
      </c>
      <c r="K131" s="275">
        <f t="shared" si="29"/>
        <v>98</v>
      </c>
      <c r="L131" s="275">
        <f t="shared" si="29"/>
        <v>93</v>
      </c>
      <c r="M131" s="275">
        <f t="shared" si="29"/>
        <v>75</v>
      </c>
      <c r="N131" s="275">
        <f t="shared" si="29"/>
        <v>83</v>
      </c>
      <c r="O131" s="275">
        <f t="shared" si="29"/>
        <v>65</v>
      </c>
      <c r="P131" s="275">
        <f t="shared" si="29"/>
        <v>55</v>
      </c>
      <c r="Q131" s="275">
        <f t="shared" si="29"/>
        <v>87</v>
      </c>
      <c r="R131" s="275">
        <f t="shared" si="29"/>
        <v>134</v>
      </c>
      <c r="S131" s="275">
        <f t="shared" si="29"/>
        <v>150</v>
      </c>
      <c r="T131" s="275">
        <f t="shared" si="29"/>
        <v>225</v>
      </c>
      <c r="U131" s="275">
        <f t="shared" si="29"/>
        <v>285</v>
      </c>
    </row>
    <row r="132" spans="1:21" x14ac:dyDescent="0.4">
      <c r="A132" s="134" t="s">
        <v>64</v>
      </c>
      <c r="B132" s="275">
        <f t="shared" si="30"/>
        <v>1203.3154756864137</v>
      </c>
      <c r="C132" s="275">
        <f t="shared" si="30"/>
        <v>1026.0880999999999</v>
      </c>
      <c r="D132" s="275">
        <f t="shared" si="30"/>
        <v>615</v>
      </c>
      <c r="E132" s="275">
        <f t="shared" si="29"/>
        <v>676</v>
      </c>
      <c r="F132" s="275">
        <f t="shared" si="29"/>
        <v>751</v>
      </c>
      <c r="G132" s="275">
        <f t="shared" si="29"/>
        <v>696</v>
      </c>
      <c r="H132" s="275">
        <f t="shared" si="29"/>
        <v>587</v>
      </c>
      <c r="I132" s="275">
        <f t="shared" si="29"/>
        <v>687</v>
      </c>
      <c r="J132" s="275">
        <f t="shared" si="29"/>
        <v>543</v>
      </c>
      <c r="K132" s="275">
        <f t="shared" si="29"/>
        <v>478</v>
      </c>
      <c r="L132" s="275">
        <f t="shared" si="29"/>
        <v>401</v>
      </c>
      <c r="M132" s="275">
        <f t="shared" si="29"/>
        <v>395</v>
      </c>
      <c r="N132" s="275">
        <f t="shared" si="29"/>
        <v>518</v>
      </c>
      <c r="O132" s="275">
        <f t="shared" si="29"/>
        <v>584</v>
      </c>
      <c r="P132" s="275">
        <f t="shared" si="29"/>
        <v>750</v>
      </c>
      <c r="Q132" s="275">
        <f t="shared" si="29"/>
        <v>1312</v>
      </c>
      <c r="R132" s="275">
        <f t="shared" si="29"/>
        <v>1037</v>
      </c>
      <c r="S132" s="275">
        <f t="shared" si="29"/>
        <v>1213</v>
      </c>
      <c r="T132" s="275">
        <f t="shared" si="29"/>
        <v>789</v>
      </c>
      <c r="U132" s="275">
        <f t="shared" si="29"/>
        <v>777</v>
      </c>
    </row>
    <row r="133" spans="1:21" x14ac:dyDescent="0.4">
      <c r="A133" s="135" t="s">
        <v>188</v>
      </c>
      <c r="B133" s="275">
        <f t="shared" si="30"/>
        <v>0</v>
      </c>
      <c r="C133" s="275">
        <f t="shared" si="30"/>
        <v>0</v>
      </c>
      <c r="D133" s="275">
        <f t="shared" si="30"/>
        <v>0</v>
      </c>
      <c r="E133" s="275">
        <f t="shared" si="29"/>
        <v>0</v>
      </c>
      <c r="F133" s="275">
        <f t="shared" si="29"/>
        <v>0</v>
      </c>
      <c r="G133" s="275">
        <f t="shared" si="29"/>
        <v>0</v>
      </c>
      <c r="H133" s="275">
        <f t="shared" si="29"/>
        <v>0</v>
      </c>
      <c r="I133" s="275">
        <f t="shared" si="29"/>
        <v>0</v>
      </c>
      <c r="J133" s="275">
        <f t="shared" si="29"/>
        <v>0</v>
      </c>
      <c r="K133" s="275">
        <f t="shared" si="29"/>
        <v>0</v>
      </c>
      <c r="L133" s="275">
        <f t="shared" si="29"/>
        <v>0</v>
      </c>
      <c r="M133" s="275">
        <f t="shared" si="29"/>
        <v>0</v>
      </c>
      <c r="N133" s="275">
        <f t="shared" si="29"/>
        <v>0</v>
      </c>
      <c r="O133" s="275">
        <f t="shared" si="29"/>
        <v>0</v>
      </c>
      <c r="P133" s="275" t="str">
        <f t="shared" si="29"/>
        <v>-</v>
      </c>
      <c r="Q133" s="275" t="str">
        <f t="shared" si="29"/>
        <v>-</v>
      </c>
      <c r="R133" s="275">
        <f t="shared" si="29"/>
        <v>0</v>
      </c>
      <c r="S133" s="275">
        <f t="shared" si="29"/>
        <v>0</v>
      </c>
      <c r="T133" s="275">
        <f t="shared" si="29"/>
        <v>0</v>
      </c>
      <c r="U133" s="275">
        <f t="shared" si="29"/>
        <v>0</v>
      </c>
    </row>
    <row r="134" spans="1:21" x14ac:dyDescent="0.4">
      <c r="A134" s="135" t="s">
        <v>65</v>
      </c>
      <c r="B134" s="275">
        <f t="shared" si="30"/>
        <v>805.11959999999999</v>
      </c>
      <c r="C134" s="275">
        <f t="shared" si="30"/>
        <v>1121.2005999999999</v>
      </c>
      <c r="D134" s="275">
        <f t="shared" si="30"/>
        <v>1355</v>
      </c>
      <c r="E134" s="275">
        <f t="shared" si="29"/>
        <v>1626</v>
      </c>
      <c r="F134" s="275">
        <f t="shared" si="29"/>
        <v>1723</v>
      </c>
      <c r="G134" s="275">
        <f t="shared" si="29"/>
        <v>1634</v>
      </c>
      <c r="H134" s="275">
        <f t="shared" si="29"/>
        <v>1670</v>
      </c>
      <c r="I134" s="275">
        <f t="shared" si="29"/>
        <v>1740</v>
      </c>
      <c r="J134" s="275">
        <f t="shared" si="29"/>
        <v>1778</v>
      </c>
      <c r="K134" s="275">
        <f t="shared" si="29"/>
        <v>2501</v>
      </c>
      <c r="L134" s="275">
        <f t="shared" si="29"/>
        <v>3290</v>
      </c>
      <c r="M134" s="275">
        <f t="shared" si="29"/>
        <v>4409</v>
      </c>
      <c r="N134" s="275">
        <f t="shared" si="29"/>
        <v>5052</v>
      </c>
      <c r="O134" s="275">
        <f t="shared" si="29"/>
        <v>6191</v>
      </c>
      <c r="P134" s="275">
        <f t="shared" si="29"/>
        <v>7451</v>
      </c>
      <c r="Q134" s="275">
        <f t="shared" si="29"/>
        <v>10144</v>
      </c>
      <c r="R134" s="275">
        <f t="shared" si="29"/>
        <v>13077</v>
      </c>
      <c r="S134" s="275">
        <f t="shared" si="29"/>
        <v>13798</v>
      </c>
      <c r="T134" s="275">
        <f t="shared" si="29"/>
        <v>15402</v>
      </c>
      <c r="U134" s="275">
        <f t="shared" si="29"/>
        <v>14787</v>
      </c>
    </row>
    <row r="135" spans="1:21" x14ac:dyDescent="0.4">
      <c r="A135" s="137" t="s">
        <v>400</v>
      </c>
      <c r="B135" s="275">
        <f t="shared" si="30"/>
        <v>10366.7718</v>
      </c>
      <c r="C135" s="275">
        <f t="shared" si="30"/>
        <v>9283.25</v>
      </c>
      <c r="D135" s="275">
        <f t="shared" si="30"/>
        <v>9499</v>
      </c>
      <c r="E135" s="275">
        <f t="shared" si="29"/>
        <v>9632</v>
      </c>
      <c r="F135" s="275">
        <f t="shared" si="29"/>
        <v>9732</v>
      </c>
      <c r="G135" s="275">
        <f t="shared" si="29"/>
        <v>8850</v>
      </c>
      <c r="H135" s="275">
        <f t="shared" si="29"/>
        <v>9686</v>
      </c>
      <c r="I135" s="275">
        <f t="shared" si="29"/>
        <v>9506</v>
      </c>
      <c r="J135" s="275">
        <f t="shared" si="29"/>
        <v>9173</v>
      </c>
      <c r="K135" s="275">
        <f t="shared" si="29"/>
        <v>9903</v>
      </c>
      <c r="L135" s="275">
        <f t="shared" si="29"/>
        <v>11694</v>
      </c>
      <c r="M135" s="275">
        <f t="shared" si="29"/>
        <v>14925</v>
      </c>
      <c r="N135" s="275">
        <f t="shared" si="29"/>
        <v>18332</v>
      </c>
      <c r="O135" s="275">
        <f t="shared" si="29"/>
        <v>23697</v>
      </c>
      <c r="P135" s="275">
        <f t="shared" si="29"/>
        <v>27917</v>
      </c>
      <c r="Q135" s="275">
        <f t="shared" si="29"/>
        <v>39615</v>
      </c>
      <c r="R135" s="275">
        <f t="shared" si="29"/>
        <v>47410</v>
      </c>
      <c r="S135" s="275">
        <f t="shared" si="29"/>
        <v>55256</v>
      </c>
      <c r="T135" s="275">
        <f t="shared" si="29"/>
        <v>61121</v>
      </c>
      <c r="U135" s="275">
        <f t="shared" si="29"/>
        <v>60459</v>
      </c>
    </row>
  </sheetData>
  <phoneticPr fontId="2" type="noConversion"/>
  <dataValidations count="1">
    <dataValidation type="list" allowBlank="1" showInputMessage="1" showErrorMessage="1" sqref="A56">
      <formula1>$A$26:$A$40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5"/>
  <sheetViews>
    <sheetView showGridLines="0" zoomScale="91" zoomScaleNormal="91" workbookViewId="0">
      <pane xSplit="1" topLeftCell="E1" activePane="topRight" state="frozen"/>
      <selection pane="topRight" activeCell="E18" sqref="E18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1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39843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9" width="9.19921875" style="2" bestFit="1" customWidth="1"/>
    <col min="20" max="20" width="12.46484375" style="2" bestFit="1" customWidth="1"/>
    <col min="21" max="21" width="9.199218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 x14ac:dyDescent="0.4">
      <c r="A1" s="9" t="s">
        <v>46</v>
      </c>
      <c r="B1" s="2" t="str">
        <f>[1]!to_tradecode(A1)</f>
        <v>601998</v>
      </c>
    </row>
    <row r="3" spans="1:21" x14ac:dyDescent="0.4">
      <c r="A3" s="154"/>
    </row>
    <row r="4" spans="1:21" x14ac:dyDescent="0.4">
      <c r="A4" s="153"/>
    </row>
    <row r="5" spans="1:21" x14ac:dyDescent="0.4">
      <c r="A5" s="63" t="s">
        <v>305</v>
      </c>
      <c r="B5" s="274">
        <v>39447</v>
      </c>
      <c r="C5" s="274">
        <v>39629</v>
      </c>
      <c r="D5" s="274">
        <v>39813</v>
      </c>
      <c r="E5" s="274">
        <v>39994</v>
      </c>
      <c r="F5" s="274">
        <v>40178</v>
      </c>
      <c r="G5" s="274">
        <v>40359</v>
      </c>
      <c r="H5" s="274">
        <v>40543</v>
      </c>
      <c r="I5" s="274">
        <v>40724</v>
      </c>
      <c r="J5" s="274">
        <v>40908</v>
      </c>
      <c r="K5" s="274">
        <v>41090</v>
      </c>
      <c r="L5" s="274">
        <v>41274</v>
      </c>
      <c r="M5" s="274">
        <v>41455</v>
      </c>
      <c r="N5" s="274">
        <v>41639</v>
      </c>
      <c r="O5" s="274">
        <v>41820</v>
      </c>
      <c r="P5" s="274">
        <v>42004</v>
      </c>
      <c r="Q5" s="274">
        <v>42185</v>
      </c>
      <c r="R5" s="274">
        <v>42369</v>
      </c>
      <c r="S5" s="274">
        <v>42551</v>
      </c>
      <c r="T5" s="274">
        <v>42735</v>
      </c>
      <c r="U5" s="274">
        <v>42916</v>
      </c>
    </row>
    <row r="6" spans="1:21" x14ac:dyDescent="0.4">
      <c r="A6" s="155" t="s">
        <v>3</v>
      </c>
      <c r="B6" s="130">
        <f>VLOOKUP($A6,$A$26:$BI$40,B$20,FALSE)</f>
        <v>2.7885621454925933E-2</v>
      </c>
      <c r="C6" s="131">
        <f t="shared" ref="C6:U17" si="0">VLOOKUP($A6,$A$26:$BI$40,C$20,FALSE)</f>
        <v>2.6112021703498557E-2</v>
      </c>
      <c r="D6" s="131">
        <f t="shared" si="0"/>
        <v>2.6353852565516905E-2</v>
      </c>
      <c r="E6" s="131">
        <f t="shared" si="0"/>
        <v>2.2517631589432999E-2</v>
      </c>
      <c r="F6" s="131">
        <f t="shared" si="0"/>
        <v>1.8779164251161818E-2</v>
      </c>
      <c r="G6" s="131">
        <f t="shared" si="0"/>
        <v>1.5187639027000691E-2</v>
      </c>
      <c r="H6" s="131">
        <f t="shared" si="0"/>
        <v>1.1818768634924539E-2</v>
      </c>
      <c r="I6" s="131">
        <f t="shared" si="0"/>
        <v>9.6694313713075724E-3</v>
      </c>
      <c r="J6" s="131">
        <f t="shared" si="0"/>
        <v>7.6006825373159054E-3</v>
      </c>
      <c r="K6" s="131">
        <f t="shared" si="0"/>
        <v>9.6379016946336084E-3</v>
      </c>
      <c r="L6" s="131">
        <f t="shared" si="0"/>
        <v>1.1978969505783386E-2</v>
      </c>
      <c r="M6" s="131">
        <f t="shared" si="0"/>
        <v>1.4089082715208725E-2</v>
      </c>
      <c r="N6" s="131">
        <f t="shared" si="0"/>
        <v>1.5633970335667689E-2</v>
      </c>
      <c r="O6" s="131">
        <f t="shared" si="0"/>
        <v>1.8001517387115241E-2</v>
      </c>
      <c r="P6" s="131">
        <f t="shared" si="0"/>
        <v>2.2776389325940585E-2</v>
      </c>
      <c r="Q6" s="131">
        <f t="shared" si="0"/>
        <v>2.0575934092316246E-2</v>
      </c>
      <c r="R6" s="131">
        <f t="shared" si="0"/>
        <v>2.4932834145599641E-2</v>
      </c>
      <c r="S6" s="131">
        <f t="shared" si="0"/>
        <v>2.5925979449976155E-2</v>
      </c>
      <c r="T6" s="131">
        <f t="shared" si="0"/>
        <v>3.7597648656634404E-2</v>
      </c>
      <c r="U6" s="97">
        <f t="shared" si="0"/>
        <v>4.4355672279306216E-2</v>
      </c>
    </row>
    <row r="7" spans="1:21" x14ac:dyDescent="0.4">
      <c r="A7" s="156" t="s">
        <v>0</v>
      </c>
      <c r="B7" s="133">
        <f t="shared" ref="B7:Q16" si="1">VLOOKUP($A7,$A$26:$BI$40,B$20,FALSE)</f>
        <v>1.0341097110856561E-3</v>
      </c>
      <c r="C7" s="18">
        <f t="shared" si="1"/>
        <v>2.0498137272446275E-3</v>
      </c>
      <c r="D7" s="18">
        <f t="shared" si="1"/>
        <v>1.9384155835901998E-3</v>
      </c>
      <c r="E7" s="18">
        <f t="shared" si="1"/>
        <v>1.4187248028563659E-3</v>
      </c>
      <c r="F7" s="18">
        <f t="shared" si="1"/>
        <v>9.7506752342599724E-4</v>
      </c>
      <c r="G7" s="18">
        <f t="shared" si="1"/>
        <v>8.6696432441805017E-4</v>
      </c>
      <c r="H7" s="18">
        <f t="shared" si="1"/>
        <v>7.7765484951977811E-4</v>
      </c>
      <c r="I7" s="18">
        <f t="shared" si="1"/>
        <v>1.6066418738174464E-3</v>
      </c>
      <c r="J7" s="18">
        <f t="shared" si="1"/>
        <v>8.7280901025849501E-3</v>
      </c>
      <c r="K7" s="18">
        <f t="shared" si="1"/>
        <v>7.669275621158796E-3</v>
      </c>
      <c r="L7" s="18">
        <f t="shared" si="1"/>
        <v>1.5225962104272097E-3</v>
      </c>
      <c r="M7" s="18">
        <f t="shared" si="1"/>
        <v>9.3115871958513298E-4</v>
      </c>
      <c r="N7" s="18">
        <f t="shared" si="1"/>
        <v>1.2888685943230863E-3</v>
      </c>
      <c r="O7" s="18">
        <f t="shared" si="1"/>
        <v>1.8060321473722233E-3</v>
      </c>
      <c r="P7" s="18">
        <f t="shared" si="1"/>
        <v>2.3366852347536716E-3</v>
      </c>
      <c r="Q7" s="18">
        <f t="shared" si="1"/>
        <v>2.3628229971833421E-3</v>
      </c>
      <c r="R7" s="18">
        <f t="shared" si="0"/>
        <v>1.8639644830040329E-3</v>
      </c>
      <c r="S7" s="18">
        <f t="shared" si="0"/>
        <v>1.0761246776401668E-3</v>
      </c>
      <c r="T7" s="18">
        <f t="shared" si="0"/>
        <v>4.9945670963599548E-3</v>
      </c>
      <c r="U7" s="44">
        <f t="shared" si="0"/>
        <v>1.0889552550241918E-3</v>
      </c>
    </row>
    <row r="8" spans="1:21" x14ac:dyDescent="0.4">
      <c r="A8" s="156" t="s">
        <v>4</v>
      </c>
      <c r="B8" s="133">
        <f t="shared" si="1"/>
        <v>4.9558479005226165E-4</v>
      </c>
      <c r="C8" s="18">
        <f t="shared" si="0"/>
        <v>6.1647259196178977E-3</v>
      </c>
      <c r="D8" s="18">
        <f t="shared" si="0"/>
        <v>4.8777076522316821E-3</v>
      </c>
      <c r="E8" s="18">
        <f t="shared" si="0"/>
        <v>3.3737510633082947E-3</v>
      </c>
      <c r="F8" s="18">
        <f t="shared" si="0"/>
        <v>4.0772683477075643E-3</v>
      </c>
      <c r="G8" s="18">
        <f t="shared" si="0"/>
        <v>3.9933484651704758E-3</v>
      </c>
      <c r="H8" s="18">
        <f t="shared" si="0"/>
        <v>2.6750051912201199E-3</v>
      </c>
      <c r="I8" s="18">
        <f t="shared" si="0"/>
        <v>2.7297883479171343E-3</v>
      </c>
      <c r="J8" s="18">
        <f t="shared" si="0"/>
        <v>2.7385269476053521E-3</v>
      </c>
      <c r="K8" s="18">
        <f t="shared" si="0"/>
        <v>3.1616787214690978E-3</v>
      </c>
      <c r="L8" s="18">
        <f t="shared" si="0"/>
        <v>3.1687707529201572E-3</v>
      </c>
      <c r="M8" s="18">
        <f t="shared" si="0"/>
        <v>2.8436861281436062E-3</v>
      </c>
      <c r="N8" s="18">
        <f t="shared" si="0"/>
        <v>1.6544344122357746E-3</v>
      </c>
      <c r="O8" s="18">
        <f t="shared" si="0"/>
        <v>1.7546424915923381E-3</v>
      </c>
      <c r="P8" s="18">
        <f t="shared" si="0"/>
        <v>1.6014509531527359E-3</v>
      </c>
      <c r="Q8" s="18">
        <f t="shared" si="0"/>
        <v>2.016288447853246E-3</v>
      </c>
      <c r="R8" s="18">
        <f t="shared" si="0"/>
        <v>2.175343667739105E-3</v>
      </c>
      <c r="S8" s="18">
        <f t="shared" si="0"/>
        <v>7.6071111408991133E-3</v>
      </c>
      <c r="T8" s="18">
        <f t="shared" si="0"/>
        <v>1.0342071078839556E-2</v>
      </c>
      <c r="U8" s="44">
        <f t="shared" si="0"/>
        <v>9.5473580402189607E-3</v>
      </c>
    </row>
    <row r="9" spans="1:21" x14ac:dyDescent="0.4">
      <c r="A9" s="156" t="s">
        <v>2</v>
      </c>
      <c r="B9" s="133">
        <f t="shared" si="1"/>
        <v>3.6435521674282059E-2</v>
      </c>
      <c r="C9" s="18">
        <f t="shared" si="0"/>
        <v>3.3043478260869563E-2</v>
      </c>
      <c r="D9" s="18">
        <f t="shared" si="0"/>
        <v>2.5913417255142769E-2</v>
      </c>
      <c r="E9" s="18">
        <f t="shared" si="0"/>
        <v>2.1547933157431837E-2</v>
      </c>
      <c r="F9" s="18">
        <f t="shared" si="0"/>
        <v>1.4847680268306317E-2</v>
      </c>
      <c r="G9" s="18">
        <f t="shared" si="0"/>
        <v>9.9567248840537227E-3</v>
      </c>
      <c r="H9" s="18">
        <f t="shared" si="0"/>
        <v>1.061717671511222E-2</v>
      </c>
      <c r="I9" s="18">
        <f t="shared" si="0"/>
        <v>1.0292203144915583E-2</v>
      </c>
      <c r="J9" s="18">
        <f t="shared" si="0"/>
        <v>7.8646800774611701E-3</v>
      </c>
      <c r="K9" s="18">
        <f t="shared" si="0"/>
        <v>1.0586197859121346E-2</v>
      </c>
      <c r="L9" s="18">
        <f t="shared" si="0"/>
        <v>2.0516507931040422E-2</v>
      </c>
      <c r="M9" s="18">
        <f t="shared" si="0"/>
        <v>2.871901202233499E-2</v>
      </c>
      <c r="N9" s="18">
        <f t="shared" si="0"/>
        <v>2.6966976412679398E-2</v>
      </c>
      <c r="O9" s="18">
        <f t="shared" si="0"/>
        <v>3.2150793042678719E-2</v>
      </c>
      <c r="P9" s="18">
        <f t="shared" si="0"/>
        <v>3.800321950177004E-2</v>
      </c>
      <c r="Q9" s="18">
        <f t="shared" si="0"/>
        <v>4.4217354333315778E-2</v>
      </c>
      <c r="R9" s="18">
        <f t="shared" si="0"/>
        <v>4.6556056392059078E-2</v>
      </c>
      <c r="S9" s="18">
        <f t="shared" si="0"/>
        <v>3.674892703862661E-2</v>
      </c>
      <c r="T9" s="18">
        <f t="shared" si="0"/>
        <v>5.2086608396738558E-2</v>
      </c>
      <c r="U9" s="44">
        <f t="shared" si="0"/>
        <v>5.5596923529123599E-2</v>
      </c>
    </row>
    <row r="10" spans="1:21" x14ac:dyDescent="0.4">
      <c r="A10" s="156" t="s">
        <v>8</v>
      </c>
      <c r="B10" s="133">
        <f t="shared" si="1"/>
        <v>1.8758534773963248E-2</v>
      </c>
      <c r="C10" s="18">
        <f t="shared" si="0"/>
        <v>1.5289370623837967E-2</v>
      </c>
      <c r="D10" s="18">
        <f t="shared" si="0"/>
        <v>1.7075192421551214E-2</v>
      </c>
      <c r="E10" s="18">
        <f t="shared" si="0"/>
        <v>1.6047051989544002E-2</v>
      </c>
      <c r="F10" s="18">
        <f t="shared" si="0"/>
        <v>2.4054240801520126E-2</v>
      </c>
      <c r="G10" s="18">
        <f t="shared" si="0"/>
        <v>2.0298191675757877E-2</v>
      </c>
      <c r="H10" s="18">
        <f t="shared" si="0"/>
        <v>1.5227865751798214E-2</v>
      </c>
      <c r="I10" s="18">
        <f t="shared" si="0"/>
        <v>9.7104213629269978E-3</v>
      </c>
      <c r="J10" s="18">
        <f t="shared" si="0"/>
        <v>7.2802614015117393E-3</v>
      </c>
      <c r="K10" s="18">
        <f t="shared" si="0"/>
        <v>5.0983893221577033E-3</v>
      </c>
      <c r="L10" s="18">
        <f t="shared" si="0"/>
        <v>2.6357642596339798E-3</v>
      </c>
      <c r="M10" s="18">
        <f t="shared" si="0"/>
        <v>8.7863391526912934E-4</v>
      </c>
      <c r="N10" s="18">
        <f t="shared" si="0"/>
        <v>2.3733809043667104E-3</v>
      </c>
      <c r="O10" s="18">
        <f t="shared" si="0"/>
        <v>2.1116734671634777E-3</v>
      </c>
      <c r="P10" s="18">
        <f t="shared" si="0"/>
        <v>5.342920908073933E-4</v>
      </c>
      <c r="Q10" s="18">
        <f t="shared" si="0"/>
        <v>2.0848970060878994E-4</v>
      </c>
      <c r="R10" s="18">
        <f t="shared" si="0"/>
        <v>9.7688432747987386E-4</v>
      </c>
      <c r="S10" s="18">
        <f t="shared" si="0"/>
        <v>9.4032329532578148E-4</v>
      </c>
      <c r="T10" s="18">
        <f t="shared" si="0"/>
        <v>5.0097297813099593E-4</v>
      </c>
      <c r="U10" s="44">
        <f t="shared" si="0"/>
        <v>7.2952533685517978E-4</v>
      </c>
    </row>
    <row r="11" spans="1:21" x14ac:dyDescent="0.4">
      <c r="A11" s="156" t="s">
        <v>48</v>
      </c>
      <c r="B11" s="133">
        <f t="shared" si="1"/>
        <v>1.028942603397235E-2</v>
      </c>
      <c r="C11" s="18">
        <f t="shared" si="0"/>
        <v>1.07443210726364E-2</v>
      </c>
      <c r="D11" s="18">
        <f t="shared" si="0"/>
        <v>1.1848643139253408E-2</v>
      </c>
      <c r="E11" s="18">
        <f t="shared" si="0"/>
        <v>9.5203507224571327E-3</v>
      </c>
      <c r="F11" s="18">
        <f t="shared" si="0"/>
        <v>6.9138276553106209E-3</v>
      </c>
      <c r="G11" s="18">
        <f t="shared" si="0"/>
        <v>4.0085685804576981E-3</v>
      </c>
      <c r="H11" s="18">
        <f t="shared" si="0"/>
        <v>6.6674923623152504E-3</v>
      </c>
      <c r="I11" s="18">
        <f t="shared" si="0"/>
        <v>5.9107047226134041E-3</v>
      </c>
      <c r="J11" s="18">
        <f t="shared" si="0"/>
        <v>6.4956926428359242E-3</v>
      </c>
      <c r="K11" s="18">
        <f t="shared" si="0"/>
        <v>7.7584282205849517E-3</v>
      </c>
      <c r="L11" s="18">
        <f t="shared" si="0"/>
        <v>5.0105778866495936E-3</v>
      </c>
      <c r="M11" s="18">
        <f t="shared" si="0"/>
        <v>3.8557610098741012E-3</v>
      </c>
      <c r="N11" s="18">
        <f t="shared" si="0"/>
        <v>1.7440915204635144E-3</v>
      </c>
      <c r="O11" s="18">
        <f t="shared" si="0"/>
        <v>1.1216519365388254E-3</v>
      </c>
      <c r="P11" s="18">
        <f t="shared" si="0"/>
        <v>9.7841520600412853E-4</v>
      </c>
      <c r="Q11" s="18">
        <f t="shared" si="0"/>
        <v>5.0238871615985439E-4</v>
      </c>
      <c r="R11" s="18">
        <f t="shared" si="0"/>
        <v>3.6536353671903543E-4</v>
      </c>
      <c r="S11" s="18">
        <f t="shared" si="0"/>
        <v>2.4688462464278883E-4</v>
      </c>
      <c r="T11" s="18">
        <f t="shared" si="0"/>
        <v>1.2546912127201261E-3</v>
      </c>
      <c r="U11" s="44">
        <f t="shared" si="0"/>
        <v>3.7346578155594821E-3</v>
      </c>
    </row>
    <row r="12" spans="1:21" x14ac:dyDescent="0.4">
      <c r="A12" s="156" t="s">
        <v>7</v>
      </c>
      <c r="B12" s="133">
        <f t="shared" si="1"/>
        <v>6.3550345996328203E-4</v>
      </c>
      <c r="C12" s="18">
        <f t="shared" si="0"/>
        <v>5.3421974238736865E-4</v>
      </c>
      <c r="D12" s="18">
        <f t="shared" si="0"/>
        <v>4.9191080017490162E-4</v>
      </c>
      <c r="E12" s="18">
        <f t="shared" si="0"/>
        <v>2.2929468953499036E-4</v>
      </c>
      <c r="F12" s="18">
        <f t="shared" si="0"/>
        <v>5.7637660179078872E-4</v>
      </c>
      <c r="G12" s="18">
        <f t="shared" si="0"/>
        <v>4.6541521686132843E-4</v>
      </c>
      <c r="H12" s="18">
        <f t="shared" si="0"/>
        <v>1.8471768979742628E-4</v>
      </c>
      <c r="I12" s="18">
        <f t="shared" si="0"/>
        <v>1.983149708360337E-3</v>
      </c>
      <c r="J12" s="18">
        <f t="shared" si="0"/>
        <v>6.9107023268405975E-3</v>
      </c>
      <c r="K12" s="18">
        <f t="shared" si="0"/>
        <v>2.4039617289292755E-4</v>
      </c>
      <c r="L12" s="18">
        <f t="shared" si="0"/>
        <v>1.3514158067952366E-3</v>
      </c>
      <c r="M12" s="18">
        <f t="shared" si="0"/>
        <v>1.0717500964575087E-3</v>
      </c>
      <c r="N12" s="18">
        <f t="shared" si="0"/>
        <v>1.0437977537472339E-3</v>
      </c>
      <c r="O12" s="18">
        <f t="shared" si="0"/>
        <v>0</v>
      </c>
      <c r="P12" s="18">
        <f t="shared" si="0"/>
        <v>0</v>
      </c>
      <c r="Q12" s="18">
        <f t="shared" si="0"/>
        <v>1.3097357020519192E-3</v>
      </c>
      <c r="R12" s="18">
        <f t="shared" si="0"/>
        <v>1.5066504492486366E-3</v>
      </c>
      <c r="S12" s="18">
        <f t="shared" si="0"/>
        <v>1.196205916293732E-3</v>
      </c>
      <c r="T12" s="18">
        <f t="shared" si="0"/>
        <v>1.3133435706780894E-3</v>
      </c>
      <c r="U12" s="44">
        <f t="shared" si="0"/>
        <v>2.146856766421984E-3</v>
      </c>
    </row>
    <row r="13" spans="1:21" x14ac:dyDescent="0.4">
      <c r="A13" s="156" t="s">
        <v>1</v>
      </c>
      <c r="B13" s="133">
        <f t="shared" si="1"/>
        <v>1.2613180773908734E-3</v>
      </c>
      <c r="C13" s="18">
        <f t="shared" si="0"/>
        <v>2.5653289273446672E-3</v>
      </c>
      <c r="D13" s="18">
        <f t="shared" si="0"/>
        <v>3.9176039428788067E-3</v>
      </c>
      <c r="E13" s="18">
        <f t="shared" si="0"/>
        <v>3.2338007736943909E-3</v>
      </c>
      <c r="F13" s="18">
        <f t="shared" si="0"/>
        <v>4.7461943624471838E-3</v>
      </c>
      <c r="G13" s="18">
        <f t="shared" si="0"/>
        <v>1.5752345729744537E-3</v>
      </c>
      <c r="H13" s="18">
        <f t="shared" si="0"/>
        <v>1.6965043082280459E-3</v>
      </c>
      <c r="I13" s="18">
        <f t="shared" si="0"/>
        <v>1.9428201367592999E-3</v>
      </c>
      <c r="J13" s="18">
        <f t="shared" si="0"/>
        <v>2.213368747233289E-3</v>
      </c>
      <c r="K13" s="18">
        <f t="shared" si="0"/>
        <v>2.5252124195981893E-3</v>
      </c>
      <c r="L13" s="18">
        <f t="shared" si="0"/>
        <v>3.786153048560162E-3</v>
      </c>
      <c r="M13" s="18">
        <f t="shared" si="0"/>
        <v>2.759826759389559E-3</v>
      </c>
      <c r="N13" s="18">
        <f t="shared" si="0"/>
        <v>7.0352863581400462E-3</v>
      </c>
      <c r="O13" s="18">
        <f t="shared" si="0"/>
        <v>5.8402237727845571E-3</v>
      </c>
      <c r="P13" s="18">
        <f t="shared" si="0"/>
        <v>5.3813068326884934E-3</v>
      </c>
      <c r="Q13" s="18">
        <f t="shared" si="0"/>
        <v>7.5947545835731312E-3</v>
      </c>
      <c r="R13" s="18">
        <f t="shared" si="0"/>
        <v>1.8959934459485819E-2</v>
      </c>
      <c r="S13" s="18">
        <f t="shared" si="0"/>
        <v>1.0775548242420713E-2</v>
      </c>
      <c r="T13" s="18">
        <f t="shared" si="0"/>
        <v>1.7757483510908167E-2</v>
      </c>
      <c r="U13" s="44">
        <f t="shared" si="0"/>
        <v>1.8314931526323273E-2</v>
      </c>
    </row>
    <row r="14" spans="1:21" x14ac:dyDescent="0.4">
      <c r="A14" s="156" t="s">
        <v>67</v>
      </c>
      <c r="B14" s="133">
        <f t="shared" si="1"/>
        <v>1.598819333415324E-3</v>
      </c>
      <c r="C14" s="18">
        <f t="shared" si="0"/>
        <v>8.7455057817510445E-4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4"/>
    </row>
    <row r="15" spans="1:21" x14ac:dyDescent="0.4">
      <c r="A15" s="156" t="s">
        <v>35</v>
      </c>
      <c r="B15" s="133">
        <f t="shared" si="1"/>
        <v>0.15277777777777779</v>
      </c>
      <c r="C15" s="18">
        <f t="shared" si="0"/>
        <v>0.12048757618377871</v>
      </c>
      <c r="D15" s="18">
        <f t="shared" si="0"/>
        <v>0.11039518900343642</v>
      </c>
      <c r="E15" s="18">
        <f t="shared" si="0"/>
        <v>3.7672583826429983E-2</v>
      </c>
      <c r="F15" s="18">
        <f t="shared" si="0"/>
        <v>2.1065486185315219E-2</v>
      </c>
      <c r="G15" s="18">
        <f t="shared" si="0"/>
        <v>1.942986810381506E-2</v>
      </c>
      <c r="H15" s="18">
        <f t="shared" si="0"/>
        <v>1.0248198558847078E-2</v>
      </c>
      <c r="I15" s="18">
        <f t="shared" si="0"/>
        <v>1.1632133769538349E-2</v>
      </c>
      <c r="J15" s="18"/>
      <c r="K15" s="18"/>
      <c r="L15" s="18"/>
      <c r="M15" s="18">
        <f t="shared" si="0"/>
        <v>3.162563559734786E-3</v>
      </c>
      <c r="N15" s="18">
        <f t="shared" si="0"/>
        <v>3.3417129778984338E-3</v>
      </c>
      <c r="O15" s="18">
        <f t="shared" si="0"/>
        <v>4.3682902321645779E-3</v>
      </c>
      <c r="P15" s="18">
        <f t="shared" si="0"/>
        <v>9.3308033880401403E-3</v>
      </c>
      <c r="Q15" s="18">
        <f t="shared" si="0"/>
        <v>8.0812957107340277E-3</v>
      </c>
      <c r="R15" s="18">
        <f t="shared" si="0"/>
        <v>1.15E-2</v>
      </c>
      <c r="S15" s="18">
        <f t="shared" si="0"/>
        <v>2.437551882876764E-2</v>
      </c>
      <c r="T15" s="18">
        <f t="shared" si="0"/>
        <v>2.7631067089592436E-2</v>
      </c>
      <c r="U15" s="44">
        <f t="shared" si="0"/>
        <v>2.9184665418911321E-2</v>
      </c>
    </row>
    <row r="16" spans="1:21" x14ac:dyDescent="0.4">
      <c r="A16" s="157" t="s">
        <v>81</v>
      </c>
      <c r="B16" s="133">
        <f t="shared" si="1"/>
        <v>2.6305745574117027E-2</v>
      </c>
      <c r="C16" s="18">
        <f t="shared" si="0"/>
        <v>2.269723464823099E-2</v>
      </c>
      <c r="D16" s="18">
        <f t="shared" si="0"/>
        <v>2.0795701912834051E-2</v>
      </c>
      <c r="E16" s="18">
        <f t="shared" si="0"/>
        <v>1.8450600914066466E-2</v>
      </c>
      <c r="F16" s="18">
        <f t="shared" si="0"/>
        <v>1.9721923470643877E-2</v>
      </c>
      <c r="G16" s="18">
        <f t="shared" si="0"/>
        <v>1.9468458345754315E-2</v>
      </c>
      <c r="H16" s="18">
        <f t="shared" si="0"/>
        <v>1.626063985911359E-2</v>
      </c>
      <c r="I16" s="18">
        <f t="shared" si="0"/>
        <v>1.2484503331783666E-2</v>
      </c>
      <c r="J16" s="18">
        <f t="shared" si="0"/>
        <v>7.6165570967476476E-3</v>
      </c>
      <c r="K16" s="18">
        <f t="shared" si="0"/>
        <v>5.1146587715954718E-3</v>
      </c>
      <c r="L16" s="18"/>
      <c r="M16" s="18"/>
      <c r="N16" s="18"/>
      <c r="O16" s="18"/>
      <c r="P16" s="18"/>
      <c r="Q16" s="18"/>
      <c r="R16" s="18"/>
      <c r="S16" s="18"/>
      <c r="T16" s="18"/>
      <c r="U16" s="44"/>
    </row>
    <row r="17" spans="1:61" x14ac:dyDescent="0.4">
      <c r="A17" s="123" t="s">
        <v>400</v>
      </c>
      <c r="B17" s="138">
        <f>VLOOKUP($A17,$A$26:$BI$40,B$20,FALSE)</f>
        <v>1.7193675889328065E-2</v>
      </c>
      <c r="C17" s="32">
        <f t="shared" si="0"/>
        <v>1.6647428000504408E-2</v>
      </c>
      <c r="D17" s="32">
        <f t="shared" si="0"/>
        <v>1.5602804981803598E-2</v>
      </c>
      <c r="E17" s="32">
        <f t="shared" si="0"/>
        <v>1.2277156086521192E-2</v>
      </c>
      <c r="F17" s="32">
        <f t="shared" si="0"/>
        <v>1.0940453542579637E-2</v>
      </c>
      <c r="G17" s="32">
        <f t="shared" si="0"/>
        <v>9.1514273611989945E-3</v>
      </c>
      <c r="H17" s="32">
        <f t="shared" si="0"/>
        <v>7.7871793217988618E-3</v>
      </c>
      <c r="I17" s="32">
        <f t="shared" si="0"/>
        <v>7.0600937409499498E-3</v>
      </c>
      <c r="J17" s="32">
        <f t="shared" si="0"/>
        <v>6.8667820983546058E-3</v>
      </c>
      <c r="K17" s="32">
        <f t="shared" si="0"/>
        <v>7.1146713068189127E-3</v>
      </c>
      <c r="L17" s="32">
        <f t="shared" si="0"/>
        <v>8.7475862949427888E-3</v>
      </c>
      <c r="M17" s="32">
        <f t="shared" si="0"/>
        <v>1.0817904127565255E-2</v>
      </c>
      <c r="N17" s="32">
        <f t="shared" si="0"/>
        <v>1.1425960735534904E-2</v>
      </c>
      <c r="O17" s="32">
        <f t="shared" si="0"/>
        <v>1.305604415969671E-2</v>
      </c>
      <c r="P17" s="32">
        <f t="shared" si="0"/>
        <v>1.4580423913862869E-2</v>
      </c>
      <c r="Q17" s="32">
        <f t="shared" si="0"/>
        <v>1.4236124871205517E-2</v>
      </c>
      <c r="R17" s="32">
        <f t="shared" si="0"/>
        <v>1.5900000000000001E-2</v>
      </c>
      <c r="S17" s="32">
        <f t="shared" si="0"/>
        <v>1.5314973944445904E-2</v>
      </c>
      <c r="T17" s="32">
        <f t="shared" si="0"/>
        <v>2.0541913063824763E-2</v>
      </c>
      <c r="U17" s="77">
        <f t="shared" si="0"/>
        <v>2.0769816867817856E-2</v>
      </c>
    </row>
    <row r="20" spans="1:61" s="36" customFormat="1" x14ac:dyDescent="0.4">
      <c r="A20" s="178"/>
      <c r="B20" s="179">
        <v>4</v>
      </c>
      <c r="C20" s="179">
        <v>7</v>
      </c>
      <c r="D20" s="180">
        <v>10</v>
      </c>
      <c r="E20" s="179">
        <v>13</v>
      </c>
      <c r="F20" s="179">
        <v>16</v>
      </c>
      <c r="G20" s="180">
        <v>19</v>
      </c>
      <c r="H20" s="179">
        <v>22</v>
      </c>
      <c r="I20" s="179">
        <v>25</v>
      </c>
      <c r="J20" s="180">
        <v>28</v>
      </c>
      <c r="K20" s="179">
        <v>31</v>
      </c>
      <c r="L20" s="179">
        <v>34</v>
      </c>
      <c r="M20" s="180">
        <v>37</v>
      </c>
      <c r="N20" s="179">
        <v>40</v>
      </c>
      <c r="O20" s="179">
        <v>43</v>
      </c>
      <c r="P20" s="180">
        <v>46</v>
      </c>
      <c r="Q20" s="179">
        <v>49</v>
      </c>
      <c r="R20" s="179">
        <v>52</v>
      </c>
      <c r="S20" s="180">
        <v>55</v>
      </c>
      <c r="T20" s="179">
        <v>58</v>
      </c>
      <c r="U20" s="179">
        <v>61</v>
      </c>
      <c r="V20" s="181"/>
      <c r="W20" s="182"/>
      <c r="X20" s="179"/>
      <c r="Y20" s="181"/>
      <c r="Z20" s="182"/>
      <c r="AA20" s="179"/>
      <c r="AB20" s="181"/>
      <c r="AC20" s="179"/>
      <c r="AD20" s="179"/>
      <c r="AE20" s="181"/>
    </row>
    <row r="22" spans="1:61" x14ac:dyDescent="0.4">
      <c r="A22" s="37" t="s">
        <v>75</v>
      </c>
    </row>
    <row r="23" spans="1:61" x14ac:dyDescent="0.4">
      <c r="A23" s="2" t="s">
        <v>76</v>
      </c>
      <c r="E23" s="2"/>
    </row>
    <row r="24" spans="1:61" s="10" customFormat="1" x14ac:dyDescent="0.4">
      <c r="A24" s="21" t="s">
        <v>9</v>
      </c>
      <c r="B24" s="22">
        <v>39447</v>
      </c>
      <c r="C24" s="22">
        <v>39447</v>
      </c>
      <c r="D24" s="22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4">
      <c r="A25" s="24"/>
      <c r="B25" s="25" t="s">
        <v>77</v>
      </c>
      <c r="C25" s="26" t="s">
        <v>78</v>
      </c>
      <c r="D25" s="27" t="s">
        <v>11</v>
      </c>
      <c r="E25" s="25" t="s">
        <v>77</v>
      </c>
      <c r="F25" s="26" t="s">
        <v>78</v>
      </c>
      <c r="G25" s="27" t="s">
        <v>11</v>
      </c>
      <c r="H25" s="25" t="s">
        <v>79</v>
      </c>
      <c r="I25" s="26" t="s">
        <v>78</v>
      </c>
      <c r="J25" s="27" t="s">
        <v>11</v>
      </c>
      <c r="K25" s="25" t="s">
        <v>79</v>
      </c>
      <c r="L25" s="26" t="s">
        <v>80</v>
      </c>
      <c r="M25" s="27" t="s">
        <v>11</v>
      </c>
      <c r="N25" s="25" t="s">
        <v>77</v>
      </c>
      <c r="O25" s="26" t="s">
        <v>78</v>
      </c>
      <c r="P25" s="27" t="s">
        <v>11</v>
      </c>
      <c r="Q25" s="25" t="s">
        <v>79</v>
      </c>
      <c r="R25" s="26" t="s">
        <v>78</v>
      </c>
      <c r="S25" s="27" t="s">
        <v>11</v>
      </c>
      <c r="T25" s="25" t="s">
        <v>79</v>
      </c>
      <c r="U25" s="26" t="s">
        <v>80</v>
      </c>
      <c r="V25" s="27" t="s">
        <v>11</v>
      </c>
      <c r="W25" s="25" t="s">
        <v>79</v>
      </c>
      <c r="X25" s="26" t="s">
        <v>80</v>
      </c>
      <c r="Y25" s="27" t="s">
        <v>11</v>
      </c>
      <c r="Z25" s="25" t="s">
        <v>79</v>
      </c>
      <c r="AA25" s="26" t="s">
        <v>80</v>
      </c>
      <c r="AB25" s="27" t="s">
        <v>11</v>
      </c>
      <c r="AC25" s="25" t="s">
        <v>77</v>
      </c>
      <c r="AD25" s="26" t="s">
        <v>78</v>
      </c>
      <c r="AE25" s="27" t="s">
        <v>11</v>
      </c>
      <c r="AF25" s="25" t="s">
        <v>79</v>
      </c>
      <c r="AG25" s="26" t="s">
        <v>80</v>
      </c>
      <c r="AH25" s="27" t="s">
        <v>11</v>
      </c>
      <c r="AI25" s="25" t="s">
        <v>77</v>
      </c>
      <c r="AJ25" s="26" t="s">
        <v>80</v>
      </c>
      <c r="AK25" s="27" t="s">
        <v>11</v>
      </c>
      <c r="AL25" s="25" t="s">
        <v>77</v>
      </c>
      <c r="AM25" s="26" t="s">
        <v>80</v>
      </c>
      <c r="AN25" s="27" t="s">
        <v>11</v>
      </c>
      <c r="AO25" s="25" t="s">
        <v>79</v>
      </c>
      <c r="AP25" s="26" t="s">
        <v>80</v>
      </c>
      <c r="AQ25" s="27" t="s">
        <v>11</v>
      </c>
      <c r="AR25" s="25" t="s">
        <v>79</v>
      </c>
      <c r="AS25" s="26" t="s">
        <v>78</v>
      </c>
      <c r="AT25" s="27" t="s">
        <v>11</v>
      </c>
      <c r="AU25" s="25" t="s">
        <v>79</v>
      </c>
      <c r="AV25" s="26" t="s">
        <v>80</v>
      </c>
      <c r="AW25" s="27" t="s">
        <v>11</v>
      </c>
      <c r="AX25" s="25" t="s">
        <v>79</v>
      </c>
      <c r="AY25" s="26" t="s">
        <v>80</v>
      </c>
      <c r="AZ25" s="27" t="s">
        <v>11</v>
      </c>
      <c r="BA25" s="25" t="s">
        <v>79</v>
      </c>
      <c r="BB25" s="26" t="s">
        <v>80</v>
      </c>
      <c r="BC25" s="27" t="s">
        <v>11</v>
      </c>
      <c r="BD25" s="25" t="s">
        <v>79</v>
      </c>
      <c r="BE25" s="26" t="s">
        <v>80</v>
      </c>
      <c r="BF25" s="27" t="s">
        <v>11</v>
      </c>
      <c r="BG25" s="26" t="s">
        <v>79</v>
      </c>
      <c r="BH25" s="26" t="s">
        <v>80</v>
      </c>
      <c r="BI25" s="27" t="s">
        <v>11</v>
      </c>
    </row>
    <row r="26" spans="1:61" x14ac:dyDescent="0.4">
      <c r="A26" s="55" t="s">
        <v>3</v>
      </c>
      <c r="B26" s="14">
        <v>145272</v>
      </c>
      <c r="C26" s="13">
        <v>4051</v>
      </c>
      <c r="D26" s="15">
        <f>C26/B26</f>
        <v>2.7885621454925933E-2</v>
      </c>
      <c r="E26" s="14">
        <v>159237</v>
      </c>
      <c r="F26" s="13">
        <v>4158</v>
      </c>
      <c r="G26" s="15">
        <f>F26/E26</f>
        <v>2.6112021703498557E-2</v>
      </c>
      <c r="H26" s="14">
        <v>163164</v>
      </c>
      <c r="I26" s="13">
        <v>4300</v>
      </c>
      <c r="J26" s="15">
        <f>I26/H26</f>
        <v>2.6353852565516905E-2</v>
      </c>
      <c r="K26" s="14">
        <v>200776</v>
      </c>
      <c r="L26" s="13">
        <v>4521</v>
      </c>
      <c r="M26" s="15">
        <f>L26/K26</f>
        <v>2.2517631589432999E-2</v>
      </c>
      <c r="N26" s="14">
        <v>210446</v>
      </c>
      <c r="O26" s="13">
        <v>3952</v>
      </c>
      <c r="P26" s="15">
        <f>O26/N26</f>
        <v>1.8779164251161818E-2</v>
      </c>
      <c r="Q26" s="14">
        <v>250401</v>
      </c>
      <c r="R26" s="13">
        <v>3803</v>
      </c>
      <c r="S26" s="15">
        <f>R26/Q26</f>
        <v>1.5187639027000691E-2</v>
      </c>
      <c r="T26" s="14">
        <v>260264</v>
      </c>
      <c r="U26" s="13">
        <v>3076</v>
      </c>
      <c r="V26" s="15">
        <f>U26/T26</f>
        <v>1.1818768634924539E-2</v>
      </c>
      <c r="W26" s="14">
        <v>284298</v>
      </c>
      <c r="X26" s="13">
        <v>2749</v>
      </c>
      <c r="Y26" s="15">
        <f>X26/W26</f>
        <v>9.6694313713075724E-3</v>
      </c>
      <c r="Z26" s="14">
        <v>301815</v>
      </c>
      <c r="AA26" s="13">
        <v>2294</v>
      </c>
      <c r="AB26" s="15">
        <f>AA26/Z26</f>
        <v>7.6006825373159054E-3</v>
      </c>
      <c r="AC26" s="14">
        <v>324967</v>
      </c>
      <c r="AD26" s="13">
        <v>3132</v>
      </c>
      <c r="AE26" s="15">
        <f>AD26/AC26</f>
        <v>9.6379016946336084E-3</v>
      </c>
      <c r="AF26" s="14">
        <v>356625</v>
      </c>
      <c r="AG26" s="13">
        <v>4272</v>
      </c>
      <c r="AH26" s="15">
        <f>AG26/AF26</f>
        <v>1.1978969505783386E-2</v>
      </c>
      <c r="AI26" s="14">
        <v>384766</v>
      </c>
      <c r="AJ26" s="13">
        <v>5421</v>
      </c>
      <c r="AK26" s="15">
        <f>AJ26/AI26</f>
        <v>1.4089082715208725E-2</v>
      </c>
      <c r="AL26" s="14">
        <v>412819</v>
      </c>
      <c r="AM26" s="13">
        <v>6454</v>
      </c>
      <c r="AN26" s="15">
        <f>AM26/AL26</f>
        <v>1.5633970335667689E-2</v>
      </c>
      <c r="AO26" s="14">
        <v>429686</v>
      </c>
      <c r="AP26" s="13">
        <v>7735</v>
      </c>
      <c r="AQ26" s="15">
        <f>AP26/AO26</f>
        <v>1.8001517387115241E-2</v>
      </c>
      <c r="AR26" s="14">
        <v>384521</v>
      </c>
      <c r="AS26" s="13">
        <v>8758</v>
      </c>
      <c r="AT26" s="15">
        <f>AS26/AR26</f>
        <v>2.2776389325940585E-2</v>
      </c>
      <c r="AU26" s="14">
        <v>395705</v>
      </c>
      <c r="AV26" s="13">
        <v>8142</v>
      </c>
      <c r="AW26" s="15">
        <f>AV26/AU26</f>
        <v>2.0575934092316246E-2</v>
      </c>
      <c r="AX26" s="14">
        <v>414273</v>
      </c>
      <c r="AY26" s="13">
        <v>10329</v>
      </c>
      <c r="AZ26" s="15">
        <f>AY26/AX26</f>
        <v>2.4932834145599641E-2</v>
      </c>
      <c r="BA26" s="14">
        <v>415182</v>
      </c>
      <c r="BB26" s="13">
        <v>10764</v>
      </c>
      <c r="BC26" s="15">
        <f>BB26/BA26</f>
        <v>2.5925979449976155E-2</v>
      </c>
      <c r="BD26" s="14">
        <v>385822</v>
      </c>
      <c r="BE26" s="13">
        <v>14506</v>
      </c>
      <c r="BF26" s="15">
        <f>BE26/BD26</f>
        <v>3.7597648656634404E-2</v>
      </c>
      <c r="BG26" s="12">
        <v>343451</v>
      </c>
      <c r="BH26" s="13">
        <v>15234</v>
      </c>
      <c r="BI26" s="15">
        <f>BH26/BG26</f>
        <v>4.4355672279306216E-2</v>
      </c>
    </row>
    <row r="27" spans="1:61" x14ac:dyDescent="0.4">
      <c r="A27" s="56" t="s">
        <v>0</v>
      </c>
      <c r="B27" s="14">
        <v>62856</v>
      </c>
      <c r="C27" s="13">
        <v>65</v>
      </c>
      <c r="D27" s="15">
        <f t="shared" ref="D27:D37" si="2">C27/B27</f>
        <v>1.0341097110856561E-3</v>
      </c>
      <c r="E27" s="14">
        <v>61469</v>
      </c>
      <c r="F27" s="13">
        <v>126</v>
      </c>
      <c r="G27" s="15">
        <f t="shared" ref="G27:G37" si="3">F27/E27</f>
        <v>2.0498137272446275E-3</v>
      </c>
      <c r="H27" s="14">
        <v>62938</v>
      </c>
      <c r="I27" s="13">
        <v>122</v>
      </c>
      <c r="J27" s="15">
        <f t="shared" ref="J27:J37" si="4">I27/H27</f>
        <v>1.9384155835901998E-3</v>
      </c>
      <c r="K27" s="14">
        <v>84583</v>
      </c>
      <c r="L27" s="13">
        <v>120</v>
      </c>
      <c r="M27" s="15">
        <f t="shared" ref="M27:M37" si="5">L27/K27</f>
        <v>1.4187248028563659E-3</v>
      </c>
      <c r="N27" s="14">
        <v>102557</v>
      </c>
      <c r="O27" s="13">
        <v>100</v>
      </c>
      <c r="P27" s="15">
        <f t="shared" ref="P27:P37" si="6">O27/N27</f>
        <v>9.7506752342599724E-4</v>
      </c>
      <c r="Q27" s="14">
        <v>115345</v>
      </c>
      <c r="R27" s="13">
        <v>100</v>
      </c>
      <c r="S27" s="15">
        <f t="shared" ref="S27:S37" si="7">R27/Q27</f>
        <v>8.6696432441805017E-4</v>
      </c>
      <c r="T27" s="14">
        <v>124734</v>
      </c>
      <c r="U27" s="13">
        <v>97</v>
      </c>
      <c r="V27" s="15">
        <f t="shared" ref="V27:V37" si="8">U27/T27</f>
        <v>7.7765484951977811E-4</v>
      </c>
      <c r="W27" s="14">
        <v>122616</v>
      </c>
      <c r="X27" s="13">
        <v>197</v>
      </c>
      <c r="Y27" s="15">
        <f t="shared" ref="Y27:Y37" si="9">X27/W27</f>
        <v>1.6066418738174464E-3</v>
      </c>
      <c r="Z27" s="14">
        <v>125457</v>
      </c>
      <c r="AA27" s="13">
        <v>1095</v>
      </c>
      <c r="AB27" s="15">
        <f t="shared" ref="AB27:AB37" si="10">AA27/Z27</f>
        <v>8.7280901025849501E-3</v>
      </c>
      <c r="AC27" s="14">
        <v>133259</v>
      </c>
      <c r="AD27" s="13">
        <v>1022</v>
      </c>
      <c r="AE27" s="15">
        <f t="shared" ref="AE27:AE37" si="11">AD27/AC27</f>
        <v>7.669275621158796E-3</v>
      </c>
      <c r="AF27" s="14">
        <v>135952</v>
      </c>
      <c r="AG27" s="13">
        <v>207</v>
      </c>
      <c r="AH27" s="15">
        <f t="shared" ref="AH27:AH37" si="12">AG27/AF27</f>
        <v>1.5225962104272097E-3</v>
      </c>
      <c r="AI27" s="14">
        <v>139611</v>
      </c>
      <c r="AJ27" s="13">
        <v>130</v>
      </c>
      <c r="AK27" s="15">
        <f t="shared" ref="AK27:AK37" si="13">AJ27/AI27</f>
        <v>9.3115871958513298E-4</v>
      </c>
      <c r="AL27" s="14">
        <v>135778</v>
      </c>
      <c r="AM27" s="13">
        <v>175</v>
      </c>
      <c r="AN27" s="15">
        <f t="shared" ref="AN27:AN37" si="14">AM27/AL27</f>
        <v>1.2888685943230863E-3</v>
      </c>
      <c r="AO27" s="14">
        <v>138425</v>
      </c>
      <c r="AP27" s="13">
        <v>250</v>
      </c>
      <c r="AQ27" s="15">
        <f t="shared" ref="AQ27:AQ37" si="15">AP27/AO27</f>
        <v>1.8060321473722233E-3</v>
      </c>
      <c r="AR27" s="14">
        <v>138230</v>
      </c>
      <c r="AS27" s="13">
        <v>323</v>
      </c>
      <c r="AT27" s="15">
        <f t="shared" ref="AT27:AT37" si="16">AS27/AR27</f>
        <v>2.3366852347536716E-3</v>
      </c>
      <c r="AU27" s="14">
        <v>138817</v>
      </c>
      <c r="AV27" s="13">
        <v>328</v>
      </c>
      <c r="AW27" s="15">
        <f t="shared" ref="AW27:AW37" si="17">AV27/AU27</f>
        <v>2.3628229971833421E-3</v>
      </c>
      <c r="AX27" s="14">
        <v>147535</v>
      </c>
      <c r="AY27" s="13">
        <v>275</v>
      </c>
      <c r="AZ27" s="15">
        <f t="shared" ref="AZ27:AZ34" si="18">AY27/AX27</f>
        <v>1.8639644830040329E-3</v>
      </c>
      <c r="BA27" s="14">
        <v>157045</v>
      </c>
      <c r="BB27" s="13">
        <v>169</v>
      </c>
      <c r="BC27" s="15">
        <f t="shared" ref="BC27:BC37" si="19">BB27/BA27</f>
        <v>1.0761246776401668E-3</v>
      </c>
      <c r="BD27" s="14">
        <v>161976</v>
      </c>
      <c r="BE27" s="13">
        <v>809</v>
      </c>
      <c r="BF27" s="15">
        <f t="shared" ref="BF27:BF37" si="20">BE27/BD27</f>
        <v>4.9945670963599548E-3</v>
      </c>
      <c r="BG27" s="12">
        <v>153358</v>
      </c>
      <c r="BH27" s="13">
        <v>167</v>
      </c>
      <c r="BI27" s="15">
        <f t="shared" ref="BI27:BI37" si="21">BH27/BG27</f>
        <v>1.0889552550241918E-3</v>
      </c>
    </row>
    <row r="28" spans="1:61" x14ac:dyDescent="0.4">
      <c r="A28" s="56" t="s">
        <v>4</v>
      </c>
      <c r="B28" s="14">
        <v>44392</v>
      </c>
      <c r="C28" s="13">
        <v>22</v>
      </c>
      <c r="D28" s="15">
        <f t="shared" si="2"/>
        <v>4.9558479005226165E-4</v>
      </c>
      <c r="E28" s="14">
        <v>54017</v>
      </c>
      <c r="F28" s="13">
        <v>333</v>
      </c>
      <c r="G28" s="15">
        <f t="shared" si="3"/>
        <v>6.1647259196178977E-3</v>
      </c>
      <c r="H28" s="14">
        <v>57199</v>
      </c>
      <c r="I28" s="13">
        <v>279</v>
      </c>
      <c r="J28" s="15">
        <f t="shared" si="4"/>
        <v>4.8777076522316821E-3</v>
      </c>
      <c r="K28" s="14">
        <v>69359</v>
      </c>
      <c r="L28" s="13">
        <v>234</v>
      </c>
      <c r="M28" s="15">
        <f t="shared" si="5"/>
        <v>3.3737510633082947E-3</v>
      </c>
      <c r="N28" s="14">
        <v>85106</v>
      </c>
      <c r="O28" s="13">
        <v>347</v>
      </c>
      <c r="P28" s="15">
        <f t="shared" si="6"/>
        <v>4.0772683477075643E-3</v>
      </c>
      <c r="Q28" s="14">
        <v>82387</v>
      </c>
      <c r="R28" s="13">
        <v>329</v>
      </c>
      <c r="S28" s="15">
        <f t="shared" si="7"/>
        <v>3.9933484651704758E-3</v>
      </c>
      <c r="T28" s="14">
        <v>81869</v>
      </c>
      <c r="U28" s="13">
        <v>219</v>
      </c>
      <c r="V28" s="15">
        <f t="shared" si="8"/>
        <v>2.6750051912201199E-3</v>
      </c>
      <c r="W28" s="14">
        <v>80226</v>
      </c>
      <c r="X28" s="13">
        <v>219</v>
      </c>
      <c r="Y28" s="15">
        <f t="shared" si="9"/>
        <v>2.7297883479171343E-3</v>
      </c>
      <c r="Z28" s="14">
        <v>79970</v>
      </c>
      <c r="AA28" s="13">
        <v>219</v>
      </c>
      <c r="AB28" s="15">
        <f t="shared" si="10"/>
        <v>2.7385269476053521E-3</v>
      </c>
      <c r="AC28" s="14">
        <v>69267</v>
      </c>
      <c r="AD28" s="13">
        <v>219</v>
      </c>
      <c r="AE28" s="15">
        <f t="shared" si="11"/>
        <v>3.1616787214690978E-3</v>
      </c>
      <c r="AF28" s="14">
        <v>59329</v>
      </c>
      <c r="AG28" s="13">
        <v>188</v>
      </c>
      <c r="AH28" s="15">
        <f t="shared" si="12"/>
        <v>3.1687707529201572E-3</v>
      </c>
      <c r="AI28" s="14">
        <v>56265</v>
      </c>
      <c r="AJ28" s="13">
        <v>160</v>
      </c>
      <c r="AK28" s="15">
        <f t="shared" si="13"/>
        <v>2.8436861281436062E-3</v>
      </c>
      <c r="AL28" s="14">
        <v>56817</v>
      </c>
      <c r="AM28" s="13">
        <v>94</v>
      </c>
      <c r="AN28" s="15">
        <f t="shared" si="14"/>
        <v>1.6544344122357746E-3</v>
      </c>
      <c r="AO28" s="14">
        <v>54712</v>
      </c>
      <c r="AP28" s="13">
        <v>96</v>
      </c>
      <c r="AQ28" s="15">
        <f t="shared" si="15"/>
        <v>1.7546424915923381E-3</v>
      </c>
      <c r="AR28" s="14">
        <v>51828</v>
      </c>
      <c r="AS28" s="13">
        <v>83</v>
      </c>
      <c r="AT28" s="15">
        <f t="shared" si="16"/>
        <v>1.6014509531527359E-3</v>
      </c>
      <c r="AU28" s="14">
        <v>50588</v>
      </c>
      <c r="AV28" s="13">
        <v>102</v>
      </c>
      <c r="AW28" s="15">
        <f t="shared" si="17"/>
        <v>2.016288447853246E-3</v>
      </c>
      <c r="AX28" s="14">
        <v>54704</v>
      </c>
      <c r="AY28" s="13">
        <v>119</v>
      </c>
      <c r="AZ28" s="15">
        <f t="shared" si="18"/>
        <v>2.175343667739105E-3</v>
      </c>
      <c r="BA28" s="14">
        <v>59681</v>
      </c>
      <c r="BB28" s="13">
        <v>454</v>
      </c>
      <c r="BC28" s="15">
        <f t="shared" si="19"/>
        <v>7.6071111408991133E-3</v>
      </c>
      <c r="BD28" s="14">
        <v>60046</v>
      </c>
      <c r="BE28" s="13">
        <v>621</v>
      </c>
      <c r="BF28" s="15">
        <f t="shared" si="20"/>
        <v>1.0342071078839556E-2</v>
      </c>
      <c r="BG28" s="12">
        <v>69967</v>
      </c>
      <c r="BH28" s="13">
        <v>668</v>
      </c>
      <c r="BI28" s="15">
        <f t="shared" si="21"/>
        <v>9.5473580402189607E-3</v>
      </c>
    </row>
    <row r="29" spans="1:61" x14ac:dyDescent="0.4">
      <c r="A29" s="56" t="s">
        <v>2</v>
      </c>
      <c r="B29" s="14">
        <v>42239</v>
      </c>
      <c r="C29" s="13">
        <v>1539</v>
      </c>
      <c r="D29" s="15">
        <f t="shared" si="2"/>
        <v>3.6435521674282059E-2</v>
      </c>
      <c r="E29" s="14">
        <v>48300</v>
      </c>
      <c r="F29" s="13">
        <v>1596</v>
      </c>
      <c r="G29" s="15">
        <f t="shared" si="3"/>
        <v>3.3043478260869563E-2</v>
      </c>
      <c r="H29" s="14">
        <v>48855</v>
      </c>
      <c r="I29" s="13">
        <v>1266</v>
      </c>
      <c r="J29" s="15">
        <f t="shared" si="4"/>
        <v>2.5913417255142769E-2</v>
      </c>
      <c r="K29" s="14">
        <v>65946</v>
      </c>
      <c r="L29" s="13">
        <v>1421</v>
      </c>
      <c r="M29" s="15">
        <f t="shared" si="5"/>
        <v>2.1547933157431837E-2</v>
      </c>
      <c r="N29" s="14">
        <v>85872</v>
      </c>
      <c r="O29" s="13">
        <v>1275</v>
      </c>
      <c r="P29" s="15">
        <f t="shared" si="6"/>
        <v>1.4847680268306317E-2</v>
      </c>
      <c r="Q29" s="14">
        <v>116002</v>
      </c>
      <c r="R29" s="13">
        <v>1155</v>
      </c>
      <c r="S29" s="15">
        <f t="shared" si="7"/>
        <v>9.9567248840537227E-3</v>
      </c>
      <c r="T29" s="14">
        <v>128942</v>
      </c>
      <c r="U29" s="13">
        <v>1369</v>
      </c>
      <c r="V29" s="15">
        <f t="shared" si="8"/>
        <v>1.061717671511222E-2</v>
      </c>
      <c r="W29" s="14">
        <v>146713</v>
      </c>
      <c r="X29" s="13">
        <v>1510</v>
      </c>
      <c r="Y29" s="15">
        <f t="shared" si="9"/>
        <v>1.0292203144915583E-2</v>
      </c>
      <c r="Z29" s="14">
        <v>177121</v>
      </c>
      <c r="AA29" s="13">
        <v>1393</v>
      </c>
      <c r="AB29" s="15">
        <f t="shared" si="10"/>
        <v>7.8646800774611701E-3</v>
      </c>
      <c r="AC29" s="14">
        <v>194593</v>
      </c>
      <c r="AD29" s="13">
        <v>2060</v>
      </c>
      <c r="AE29" s="15">
        <f t="shared" si="11"/>
        <v>1.0586197859121346E-2</v>
      </c>
      <c r="AF29" s="14">
        <v>232252</v>
      </c>
      <c r="AG29" s="13">
        <v>4765</v>
      </c>
      <c r="AH29" s="15">
        <f t="shared" si="12"/>
        <v>2.0516507931040422E-2</v>
      </c>
      <c r="AI29" s="14">
        <v>274905</v>
      </c>
      <c r="AJ29" s="13">
        <v>7895</v>
      </c>
      <c r="AK29" s="15">
        <f t="shared" si="13"/>
        <v>2.871901202233499E-2</v>
      </c>
      <c r="AL29" s="14">
        <v>298847</v>
      </c>
      <c r="AM29" s="13">
        <v>8059</v>
      </c>
      <c r="AN29" s="15">
        <f t="shared" si="14"/>
        <v>2.6966976412679398E-2</v>
      </c>
      <c r="AO29" s="14">
        <v>326275</v>
      </c>
      <c r="AP29" s="13">
        <v>10490</v>
      </c>
      <c r="AQ29" s="15">
        <f t="shared" si="15"/>
        <v>3.2150793042678719E-2</v>
      </c>
      <c r="AR29" s="14">
        <v>290107</v>
      </c>
      <c r="AS29" s="13">
        <v>11025</v>
      </c>
      <c r="AT29" s="15">
        <f t="shared" si="16"/>
        <v>3.800321950177004E-2</v>
      </c>
      <c r="AU29" s="14">
        <v>265778</v>
      </c>
      <c r="AV29" s="13">
        <v>11752</v>
      </c>
      <c r="AW29" s="15">
        <f t="shared" si="17"/>
        <v>4.4217354333315778E-2</v>
      </c>
      <c r="AX29" s="14">
        <v>260675</v>
      </c>
      <c r="AY29" s="13">
        <v>12136</v>
      </c>
      <c r="AZ29" s="15">
        <f t="shared" si="18"/>
        <v>4.6556056392059078E-2</v>
      </c>
      <c r="BA29" s="14">
        <v>257232</v>
      </c>
      <c r="BB29" s="13">
        <v>9453</v>
      </c>
      <c r="BC29" s="15">
        <f t="shared" si="19"/>
        <v>3.674892703862661E-2</v>
      </c>
      <c r="BD29" s="14">
        <v>238545</v>
      </c>
      <c r="BE29" s="13">
        <v>12425</v>
      </c>
      <c r="BF29" s="15">
        <f t="shared" si="20"/>
        <v>5.2086608396738558E-2</v>
      </c>
      <c r="BG29" s="12">
        <v>204130</v>
      </c>
      <c r="BH29" s="13">
        <v>11349</v>
      </c>
      <c r="BI29" s="15">
        <f t="shared" si="21"/>
        <v>5.5596923529123599E-2</v>
      </c>
    </row>
    <row r="30" spans="1:61" x14ac:dyDescent="0.4">
      <c r="A30" s="56" t="s">
        <v>8</v>
      </c>
      <c r="B30" s="14">
        <v>41741</v>
      </c>
      <c r="C30" s="13">
        <v>783</v>
      </c>
      <c r="D30" s="15">
        <f t="shared" si="2"/>
        <v>1.8758534773963248E-2</v>
      </c>
      <c r="E30" s="14">
        <v>50558</v>
      </c>
      <c r="F30" s="13">
        <v>773</v>
      </c>
      <c r="G30" s="15">
        <f t="shared" si="3"/>
        <v>1.5289370623837967E-2</v>
      </c>
      <c r="H30" s="14">
        <v>42225</v>
      </c>
      <c r="I30" s="13">
        <v>721</v>
      </c>
      <c r="J30" s="15">
        <f t="shared" si="4"/>
        <v>1.7075192421551214E-2</v>
      </c>
      <c r="K30" s="14">
        <v>41316</v>
      </c>
      <c r="L30" s="13">
        <v>663</v>
      </c>
      <c r="M30" s="15">
        <f t="shared" si="5"/>
        <v>1.6047051989544002E-2</v>
      </c>
      <c r="N30" s="14">
        <v>46312</v>
      </c>
      <c r="O30" s="13">
        <v>1114</v>
      </c>
      <c r="P30" s="15">
        <f t="shared" si="6"/>
        <v>2.4054240801520126E-2</v>
      </c>
      <c r="Q30" s="14">
        <v>60498</v>
      </c>
      <c r="R30" s="13">
        <v>1228</v>
      </c>
      <c r="S30" s="15">
        <f t="shared" si="7"/>
        <v>2.0298191675757877E-2</v>
      </c>
      <c r="T30" s="14">
        <v>72433</v>
      </c>
      <c r="U30" s="13">
        <v>1103</v>
      </c>
      <c r="V30" s="15">
        <f t="shared" si="8"/>
        <v>1.5227865751798214E-2</v>
      </c>
      <c r="W30" s="14">
        <v>98039</v>
      </c>
      <c r="X30" s="13">
        <v>952</v>
      </c>
      <c r="Y30" s="15">
        <f t="shared" si="9"/>
        <v>9.7104213629269978E-3</v>
      </c>
      <c r="Z30" s="14">
        <v>122111</v>
      </c>
      <c r="AA30" s="13">
        <v>889</v>
      </c>
      <c r="AB30" s="15">
        <f t="shared" si="10"/>
        <v>7.2802614015117393E-3</v>
      </c>
      <c r="AC30" s="14">
        <v>135533</v>
      </c>
      <c r="AD30" s="13">
        <v>691</v>
      </c>
      <c r="AE30" s="15">
        <f t="shared" si="11"/>
        <v>5.0983893221577033E-3</v>
      </c>
      <c r="AF30" s="14">
        <v>133927</v>
      </c>
      <c r="AG30" s="13">
        <v>353</v>
      </c>
      <c r="AH30" s="15">
        <f t="shared" si="12"/>
        <v>2.6357642596339798E-3</v>
      </c>
      <c r="AI30" s="14">
        <v>130885</v>
      </c>
      <c r="AJ30" s="13">
        <v>115</v>
      </c>
      <c r="AK30" s="15">
        <f t="shared" si="13"/>
        <v>8.7863391526912934E-4</v>
      </c>
      <c r="AL30" s="14">
        <v>128930</v>
      </c>
      <c r="AM30" s="13">
        <v>306</v>
      </c>
      <c r="AN30" s="15">
        <f t="shared" si="14"/>
        <v>2.3733809043667104E-3</v>
      </c>
      <c r="AO30" s="14">
        <v>146803</v>
      </c>
      <c r="AP30" s="13">
        <v>310</v>
      </c>
      <c r="AQ30" s="15">
        <f t="shared" si="15"/>
        <v>2.1116734671634777E-3</v>
      </c>
      <c r="AR30" s="14">
        <v>179677</v>
      </c>
      <c r="AS30" s="13">
        <v>96</v>
      </c>
      <c r="AT30" s="15">
        <f t="shared" si="16"/>
        <v>5.342920908073933E-4</v>
      </c>
      <c r="AU30" s="14">
        <v>215838</v>
      </c>
      <c r="AV30" s="13">
        <v>45</v>
      </c>
      <c r="AW30" s="15">
        <f t="shared" si="17"/>
        <v>2.0848970060878994E-4</v>
      </c>
      <c r="AX30" s="14">
        <v>254892</v>
      </c>
      <c r="AY30" s="13">
        <v>249</v>
      </c>
      <c r="AZ30" s="15">
        <f t="shared" si="18"/>
        <v>9.7688432747987386E-4</v>
      </c>
      <c r="BA30" s="14">
        <v>295643</v>
      </c>
      <c r="BB30" s="13">
        <v>278</v>
      </c>
      <c r="BC30" s="15">
        <f t="shared" si="19"/>
        <v>9.4032329532578148E-4</v>
      </c>
      <c r="BD30" s="14">
        <v>293429</v>
      </c>
      <c r="BE30" s="13">
        <v>147</v>
      </c>
      <c r="BF30" s="15">
        <f t="shared" si="20"/>
        <v>5.0097297813099593E-4</v>
      </c>
      <c r="BG30" s="12">
        <v>318015</v>
      </c>
      <c r="BH30" s="13">
        <v>232</v>
      </c>
      <c r="BI30" s="15">
        <f t="shared" si="21"/>
        <v>7.2952533685517978E-4</v>
      </c>
    </row>
    <row r="31" spans="1:61" x14ac:dyDescent="0.4">
      <c r="A31" s="56" t="s">
        <v>48</v>
      </c>
      <c r="B31" s="14">
        <v>34793</v>
      </c>
      <c r="C31" s="13">
        <v>358</v>
      </c>
      <c r="D31" s="15">
        <f t="shared" si="2"/>
        <v>1.028942603397235E-2</v>
      </c>
      <c r="E31" s="14">
        <v>33413</v>
      </c>
      <c r="F31" s="13">
        <v>359</v>
      </c>
      <c r="G31" s="15">
        <f t="shared" si="3"/>
        <v>1.07443210726364E-2</v>
      </c>
      <c r="H31" s="14">
        <v>31396</v>
      </c>
      <c r="I31" s="13">
        <v>372</v>
      </c>
      <c r="J31" s="15">
        <f t="shared" si="4"/>
        <v>1.1848643139253408E-2</v>
      </c>
      <c r="K31" s="14">
        <v>38549</v>
      </c>
      <c r="L31" s="13">
        <v>367</v>
      </c>
      <c r="M31" s="15">
        <f t="shared" si="5"/>
        <v>9.5203507224571327E-3</v>
      </c>
      <c r="N31" s="14">
        <v>49900</v>
      </c>
      <c r="O31" s="13">
        <v>345</v>
      </c>
      <c r="P31" s="15">
        <f t="shared" si="6"/>
        <v>6.9138276553106209E-3</v>
      </c>
      <c r="Q31" s="14">
        <v>47149</v>
      </c>
      <c r="R31" s="13">
        <v>189</v>
      </c>
      <c r="S31" s="15">
        <f t="shared" si="7"/>
        <v>4.0085685804576981E-3</v>
      </c>
      <c r="T31" s="14">
        <v>48444</v>
      </c>
      <c r="U31" s="13">
        <v>323</v>
      </c>
      <c r="V31" s="15">
        <f t="shared" si="8"/>
        <v>6.6674923623152504E-3</v>
      </c>
      <c r="W31" s="14">
        <v>50417</v>
      </c>
      <c r="X31" s="13">
        <v>298</v>
      </c>
      <c r="Y31" s="15">
        <f t="shared" si="9"/>
        <v>5.9107047226134041E-3</v>
      </c>
      <c r="Z31" s="14">
        <v>50495</v>
      </c>
      <c r="AA31" s="13">
        <v>328</v>
      </c>
      <c r="AB31" s="15">
        <f t="shared" si="10"/>
        <v>6.4956926428359242E-3</v>
      </c>
      <c r="AC31" s="14">
        <v>53748</v>
      </c>
      <c r="AD31" s="13">
        <v>417</v>
      </c>
      <c r="AE31" s="15">
        <f t="shared" si="11"/>
        <v>7.7584282205849517E-3</v>
      </c>
      <c r="AF31" s="14">
        <v>53886</v>
      </c>
      <c r="AG31" s="13">
        <v>270</v>
      </c>
      <c r="AH31" s="15">
        <f t="shared" si="12"/>
        <v>5.0105778866495936E-3</v>
      </c>
      <c r="AI31" s="14">
        <v>59651</v>
      </c>
      <c r="AJ31" s="13">
        <v>230</v>
      </c>
      <c r="AK31" s="15">
        <f t="shared" si="13"/>
        <v>3.8557610098741012E-3</v>
      </c>
      <c r="AL31" s="14">
        <v>67657</v>
      </c>
      <c r="AM31" s="13">
        <v>118</v>
      </c>
      <c r="AN31" s="15">
        <f t="shared" si="14"/>
        <v>1.7440915204635144E-3</v>
      </c>
      <c r="AO31" s="14">
        <v>73998</v>
      </c>
      <c r="AP31" s="13">
        <v>83</v>
      </c>
      <c r="AQ31" s="15">
        <f t="shared" si="15"/>
        <v>1.1216519365388254E-3</v>
      </c>
      <c r="AR31" s="14">
        <v>83809</v>
      </c>
      <c r="AS31" s="13">
        <v>82</v>
      </c>
      <c r="AT31" s="15">
        <f t="shared" si="16"/>
        <v>9.7841520600412853E-4</v>
      </c>
      <c r="AU31" s="14">
        <v>105496</v>
      </c>
      <c r="AV31" s="13">
        <v>53</v>
      </c>
      <c r="AW31" s="15">
        <f t="shared" si="17"/>
        <v>5.0238871615985439E-4</v>
      </c>
      <c r="AX31" s="14">
        <v>147798</v>
      </c>
      <c r="AY31" s="13">
        <v>54</v>
      </c>
      <c r="AZ31" s="15">
        <f t="shared" si="18"/>
        <v>3.6536353671903543E-4</v>
      </c>
      <c r="BA31" s="14">
        <v>162019</v>
      </c>
      <c r="BB31" s="13">
        <v>40</v>
      </c>
      <c r="BC31" s="15">
        <f t="shared" si="19"/>
        <v>2.4688462464278883E-4</v>
      </c>
      <c r="BD31" s="14">
        <v>180124</v>
      </c>
      <c r="BE31" s="13">
        <v>226</v>
      </c>
      <c r="BF31" s="15">
        <f t="shared" si="20"/>
        <v>1.2546912127201261E-3</v>
      </c>
      <c r="BG31" s="12">
        <v>209390</v>
      </c>
      <c r="BH31" s="13">
        <v>782</v>
      </c>
      <c r="BI31" s="15">
        <f t="shared" si="21"/>
        <v>3.7346578155594821E-3</v>
      </c>
    </row>
    <row r="32" spans="1:61" x14ac:dyDescent="0.4">
      <c r="A32" s="56" t="s">
        <v>7</v>
      </c>
      <c r="B32" s="14">
        <v>28324</v>
      </c>
      <c r="C32" s="13">
        <v>18</v>
      </c>
      <c r="D32" s="15">
        <f t="shared" si="2"/>
        <v>6.3550345996328203E-4</v>
      </c>
      <c r="E32" s="14">
        <v>33694</v>
      </c>
      <c r="F32" s="13">
        <v>18</v>
      </c>
      <c r="G32" s="15">
        <f t="shared" si="3"/>
        <v>5.3421974238736865E-4</v>
      </c>
      <c r="H32" s="14">
        <v>36592</v>
      </c>
      <c r="I32" s="13">
        <v>18</v>
      </c>
      <c r="J32" s="15">
        <f t="shared" si="4"/>
        <v>4.9191080017490162E-4</v>
      </c>
      <c r="K32" s="14">
        <v>65418</v>
      </c>
      <c r="L32" s="13">
        <v>15</v>
      </c>
      <c r="M32" s="15">
        <f t="shared" si="5"/>
        <v>2.2929468953499036E-4</v>
      </c>
      <c r="N32" s="14">
        <v>74604</v>
      </c>
      <c r="O32" s="13">
        <v>43</v>
      </c>
      <c r="P32" s="15">
        <f t="shared" si="6"/>
        <v>5.7637660179078872E-4</v>
      </c>
      <c r="Q32" s="14">
        <v>90242</v>
      </c>
      <c r="R32" s="13">
        <v>42</v>
      </c>
      <c r="S32" s="15">
        <f t="shared" si="7"/>
        <v>4.6541521686132843E-4</v>
      </c>
      <c r="T32" s="14">
        <v>81205</v>
      </c>
      <c r="U32" s="13">
        <v>15</v>
      </c>
      <c r="V32" s="15">
        <f t="shared" si="8"/>
        <v>1.8471768979742628E-4</v>
      </c>
      <c r="W32" s="14">
        <v>77150</v>
      </c>
      <c r="X32" s="13">
        <v>153</v>
      </c>
      <c r="Y32" s="15">
        <f t="shared" si="9"/>
        <v>1.983149708360337E-3</v>
      </c>
      <c r="Z32" s="14">
        <v>70181</v>
      </c>
      <c r="AA32" s="13">
        <v>485</v>
      </c>
      <c r="AB32" s="15">
        <f t="shared" si="10"/>
        <v>6.9107023268405975E-3</v>
      </c>
      <c r="AC32" s="14">
        <v>62397</v>
      </c>
      <c r="AD32" s="13">
        <v>15</v>
      </c>
      <c r="AE32" s="15">
        <f t="shared" si="11"/>
        <v>2.4039617289292755E-4</v>
      </c>
      <c r="AF32" s="14">
        <v>62897</v>
      </c>
      <c r="AG32" s="13">
        <v>85</v>
      </c>
      <c r="AH32" s="15">
        <f t="shared" si="12"/>
        <v>1.3514158067952366E-3</v>
      </c>
      <c r="AI32" s="14">
        <v>69979</v>
      </c>
      <c r="AJ32" s="13">
        <v>75</v>
      </c>
      <c r="AK32" s="15">
        <f t="shared" si="13"/>
        <v>1.0717500964575087E-3</v>
      </c>
      <c r="AL32" s="14">
        <v>71853</v>
      </c>
      <c r="AM32" s="13">
        <v>75</v>
      </c>
      <c r="AN32" s="15">
        <f t="shared" si="14"/>
        <v>1.0437977537472339E-3</v>
      </c>
      <c r="AO32" s="14">
        <v>86578</v>
      </c>
      <c r="AP32" s="13">
        <v>0</v>
      </c>
      <c r="AQ32" s="15">
        <f t="shared" si="15"/>
        <v>0</v>
      </c>
      <c r="AR32" s="14">
        <v>111524</v>
      </c>
      <c r="AS32" s="13">
        <v>0</v>
      </c>
      <c r="AT32" s="15">
        <f t="shared" si="16"/>
        <v>0</v>
      </c>
      <c r="AU32" s="14">
        <v>119108</v>
      </c>
      <c r="AV32" s="13">
        <v>156</v>
      </c>
      <c r="AW32" s="15">
        <f t="shared" si="17"/>
        <v>1.3097357020519192E-3</v>
      </c>
      <c r="AX32" s="14">
        <v>127435</v>
      </c>
      <c r="AY32" s="13">
        <v>192</v>
      </c>
      <c r="AZ32" s="15">
        <f t="shared" si="18"/>
        <v>1.5066504492486366E-3</v>
      </c>
      <c r="BA32" s="14">
        <v>142116</v>
      </c>
      <c r="BB32" s="13">
        <v>170</v>
      </c>
      <c r="BC32" s="15">
        <f t="shared" si="19"/>
        <v>1.196205916293732E-3</v>
      </c>
      <c r="BD32" s="14">
        <v>148476</v>
      </c>
      <c r="BE32" s="13">
        <v>195</v>
      </c>
      <c r="BF32" s="15">
        <f t="shared" si="20"/>
        <v>1.3133435706780894E-3</v>
      </c>
      <c r="BG32" s="12">
        <v>170016</v>
      </c>
      <c r="BH32" s="13">
        <v>365</v>
      </c>
      <c r="BI32" s="15">
        <f t="shared" si="21"/>
        <v>2.146856766421984E-3</v>
      </c>
    </row>
    <row r="33" spans="1:61" x14ac:dyDescent="0.4">
      <c r="A33" s="56" t="s">
        <v>1</v>
      </c>
      <c r="B33" s="14">
        <v>22199</v>
      </c>
      <c r="C33" s="13">
        <v>28</v>
      </c>
      <c r="D33" s="15">
        <f t="shared" si="2"/>
        <v>1.2613180773908734E-3</v>
      </c>
      <c r="E33" s="14">
        <v>22999</v>
      </c>
      <c r="F33" s="13">
        <v>59</v>
      </c>
      <c r="G33" s="15">
        <f t="shared" si="3"/>
        <v>2.5653289273446672E-3</v>
      </c>
      <c r="H33" s="14">
        <v>23739</v>
      </c>
      <c r="I33" s="13">
        <v>93</v>
      </c>
      <c r="J33" s="15">
        <f t="shared" si="4"/>
        <v>3.9176039428788067E-3</v>
      </c>
      <c r="K33" s="14">
        <v>33088</v>
      </c>
      <c r="L33" s="13">
        <v>107</v>
      </c>
      <c r="M33" s="15">
        <f t="shared" si="5"/>
        <v>3.2338007736943909E-3</v>
      </c>
      <c r="N33" s="14">
        <v>34554</v>
      </c>
      <c r="O33" s="13">
        <v>164</v>
      </c>
      <c r="P33" s="15">
        <f t="shared" si="6"/>
        <v>4.7461943624471838E-3</v>
      </c>
      <c r="Q33" s="14">
        <v>43803</v>
      </c>
      <c r="R33" s="13">
        <v>69</v>
      </c>
      <c r="S33" s="15">
        <f t="shared" si="7"/>
        <v>1.5752345729744537E-3</v>
      </c>
      <c r="T33" s="14">
        <v>44798</v>
      </c>
      <c r="U33" s="13">
        <v>76</v>
      </c>
      <c r="V33" s="15">
        <f t="shared" si="8"/>
        <v>1.6965043082280459E-3</v>
      </c>
      <c r="W33" s="14">
        <v>52501</v>
      </c>
      <c r="X33" s="13">
        <v>102</v>
      </c>
      <c r="Y33" s="15">
        <f t="shared" si="9"/>
        <v>1.9428201367592999E-3</v>
      </c>
      <c r="Z33" s="14">
        <v>58734</v>
      </c>
      <c r="AA33" s="13">
        <v>130</v>
      </c>
      <c r="AB33" s="15">
        <f t="shared" si="10"/>
        <v>2.213368747233289E-3</v>
      </c>
      <c r="AC33" s="14">
        <v>62965</v>
      </c>
      <c r="AD33" s="13">
        <v>159</v>
      </c>
      <c r="AE33" s="15">
        <f t="shared" si="11"/>
        <v>2.5252124195981893E-3</v>
      </c>
      <c r="AF33" s="14">
        <v>63653</v>
      </c>
      <c r="AG33" s="13">
        <v>241</v>
      </c>
      <c r="AH33" s="15">
        <f t="shared" si="12"/>
        <v>3.786153048560162E-3</v>
      </c>
      <c r="AI33" s="14">
        <v>73193</v>
      </c>
      <c r="AJ33" s="13">
        <v>202</v>
      </c>
      <c r="AK33" s="15">
        <f t="shared" si="13"/>
        <v>2.759826759389559E-3</v>
      </c>
      <c r="AL33" s="14">
        <v>81873</v>
      </c>
      <c r="AM33" s="13">
        <v>576</v>
      </c>
      <c r="AN33" s="15">
        <f t="shared" si="14"/>
        <v>7.0352863581400462E-3</v>
      </c>
      <c r="AO33" s="14">
        <v>97599</v>
      </c>
      <c r="AP33" s="13">
        <v>570</v>
      </c>
      <c r="AQ33" s="15">
        <f t="shared" si="15"/>
        <v>5.8402237727845571E-3</v>
      </c>
      <c r="AR33" s="14">
        <v>101834</v>
      </c>
      <c r="AS33" s="13">
        <v>548</v>
      </c>
      <c r="AT33" s="15">
        <f t="shared" si="16"/>
        <v>5.3813068326884934E-3</v>
      </c>
      <c r="AU33" s="14">
        <v>97304</v>
      </c>
      <c r="AV33" s="13">
        <v>739</v>
      </c>
      <c r="AW33" s="15">
        <f t="shared" si="17"/>
        <v>7.5947545835731312E-3</v>
      </c>
      <c r="AX33" s="14">
        <v>102532</v>
      </c>
      <c r="AY33" s="13">
        <v>1944</v>
      </c>
      <c r="AZ33" s="15">
        <f t="shared" si="18"/>
        <v>1.8959934459485819E-2</v>
      </c>
      <c r="BA33" s="14">
        <v>103011</v>
      </c>
      <c r="BB33" s="13">
        <v>1110</v>
      </c>
      <c r="BC33" s="15">
        <f t="shared" si="19"/>
        <v>1.0775548242420713E-2</v>
      </c>
      <c r="BD33" s="14">
        <v>90666</v>
      </c>
      <c r="BE33" s="13">
        <v>1610</v>
      </c>
      <c r="BF33" s="15">
        <f t="shared" si="20"/>
        <v>1.7757483510908167E-2</v>
      </c>
      <c r="BG33" s="12">
        <v>84412</v>
      </c>
      <c r="BH33" s="13">
        <v>1546</v>
      </c>
      <c r="BI33" s="15">
        <f t="shared" si="21"/>
        <v>1.8314931526323273E-2</v>
      </c>
    </row>
    <row r="34" spans="1:61" x14ac:dyDescent="0.4">
      <c r="A34" s="56" t="s">
        <v>67</v>
      </c>
      <c r="B34" s="14">
        <v>8131</v>
      </c>
      <c r="C34" s="13">
        <v>13</v>
      </c>
      <c r="D34" s="15">
        <f t="shared" si="2"/>
        <v>1.598819333415324E-3</v>
      </c>
      <c r="E34" s="14">
        <v>10291</v>
      </c>
      <c r="F34" s="13">
        <v>9</v>
      </c>
      <c r="G34" s="15">
        <f t="shared" si="3"/>
        <v>8.7455057817510445E-4</v>
      </c>
      <c r="H34" s="14">
        <v>22004</v>
      </c>
      <c r="I34" s="13"/>
      <c r="J34" s="15">
        <f t="shared" si="4"/>
        <v>0</v>
      </c>
      <c r="K34" s="14">
        <v>44843</v>
      </c>
      <c r="L34" s="13">
        <v>0</v>
      </c>
      <c r="M34" s="15">
        <f t="shared" si="5"/>
        <v>0</v>
      </c>
      <c r="N34" s="14">
        <v>49560</v>
      </c>
      <c r="O34" s="13">
        <v>0</v>
      </c>
      <c r="P34" s="15">
        <f t="shared" si="6"/>
        <v>0</v>
      </c>
      <c r="Q34" s="14">
        <v>56039</v>
      </c>
      <c r="R34" s="13">
        <v>0</v>
      </c>
      <c r="S34" s="15">
        <f t="shared" si="7"/>
        <v>0</v>
      </c>
      <c r="T34" s="14">
        <v>58163</v>
      </c>
      <c r="U34" s="13"/>
      <c r="V34" s="15">
        <f t="shared" si="8"/>
        <v>0</v>
      </c>
      <c r="W34" s="14">
        <v>46273</v>
      </c>
      <c r="X34" s="13">
        <v>0</v>
      </c>
      <c r="Y34" s="15">
        <f t="shared" si="9"/>
        <v>0</v>
      </c>
      <c r="Z34" s="14">
        <v>21138</v>
      </c>
      <c r="AA34" s="13">
        <v>0</v>
      </c>
      <c r="AB34" s="15">
        <f t="shared" si="10"/>
        <v>0</v>
      </c>
      <c r="AC34" s="14">
        <v>15937</v>
      </c>
      <c r="AD34" s="13">
        <v>0</v>
      </c>
      <c r="AE34" s="15">
        <f t="shared" si="11"/>
        <v>0</v>
      </c>
      <c r="AF34" s="14">
        <v>17723</v>
      </c>
      <c r="AG34" s="13">
        <v>0</v>
      </c>
      <c r="AH34" s="15">
        <f t="shared" si="12"/>
        <v>0</v>
      </c>
      <c r="AI34" s="14">
        <v>17001</v>
      </c>
      <c r="AJ34" s="13"/>
      <c r="AK34" s="15">
        <f t="shared" si="13"/>
        <v>0</v>
      </c>
      <c r="AL34" s="14">
        <v>16992</v>
      </c>
      <c r="AM34" s="13"/>
      <c r="AN34" s="15">
        <f t="shared" si="14"/>
        <v>0</v>
      </c>
      <c r="AO34" s="14">
        <v>16265</v>
      </c>
      <c r="AP34" s="13"/>
      <c r="AQ34" s="15">
        <f t="shared" si="15"/>
        <v>0</v>
      </c>
      <c r="AR34" s="14">
        <v>19304</v>
      </c>
      <c r="AS34" s="13">
        <v>0</v>
      </c>
      <c r="AT34" s="15">
        <f t="shared" si="16"/>
        <v>0</v>
      </c>
      <c r="AU34" s="14">
        <v>19197</v>
      </c>
      <c r="AV34" s="13">
        <v>0</v>
      </c>
      <c r="AW34" s="15">
        <f t="shared" si="17"/>
        <v>0</v>
      </c>
      <c r="AX34" s="14">
        <v>20835</v>
      </c>
      <c r="AY34" s="13">
        <v>0</v>
      </c>
      <c r="AZ34" s="15">
        <f t="shared" si="18"/>
        <v>0</v>
      </c>
      <c r="BA34" s="14">
        <v>22123</v>
      </c>
      <c r="BB34" s="13">
        <v>0</v>
      </c>
      <c r="BC34" s="15">
        <f t="shared" si="19"/>
        <v>0</v>
      </c>
      <c r="BD34" s="14">
        <v>19846</v>
      </c>
      <c r="BE34" s="13"/>
      <c r="BF34" s="15">
        <f t="shared" si="20"/>
        <v>0</v>
      </c>
      <c r="BG34" s="12">
        <v>22041</v>
      </c>
      <c r="BH34" s="13"/>
      <c r="BI34" s="15">
        <f t="shared" si="21"/>
        <v>0</v>
      </c>
    </row>
    <row r="35" spans="1:61" x14ac:dyDescent="0.4">
      <c r="A35" s="56" t="s">
        <v>35</v>
      </c>
      <c r="B35" s="14">
        <v>1512</v>
      </c>
      <c r="C35" s="13">
        <v>231</v>
      </c>
      <c r="D35" s="15">
        <f t="shared" si="2"/>
        <v>0.15277777777777779</v>
      </c>
      <c r="E35" s="14">
        <v>2133</v>
      </c>
      <c r="F35" s="13">
        <v>257</v>
      </c>
      <c r="G35" s="15">
        <f t="shared" si="3"/>
        <v>0.12048757618377871</v>
      </c>
      <c r="H35" s="14">
        <v>2328</v>
      </c>
      <c r="I35" s="13">
        <v>257</v>
      </c>
      <c r="J35" s="15">
        <f t="shared" si="4"/>
        <v>0.11039518900343642</v>
      </c>
      <c r="K35" s="14">
        <v>5070</v>
      </c>
      <c r="L35" s="13">
        <v>191</v>
      </c>
      <c r="M35" s="15">
        <f t="shared" si="5"/>
        <v>3.7672583826429983E-2</v>
      </c>
      <c r="N35" s="14">
        <v>6551</v>
      </c>
      <c r="O35" s="13">
        <v>138</v>
      </c>
      <c r="P35" s="15">
        <f t="shared" si="6"/>
        <v>2.1065486185315219E-2</v>
      </c>
      <c r="Q35" s="14">
        <v>7051</v>
      </c>
      <c r="R35" s="13">
        <v>137</v>
      </c>
      <c r="S35" s="15">
        <f t="shared" si="7"/>
        <v>1.942986810381506E-2</v>
      </c>
      <c r="T35" s="14">
        <v>6245</v>
      </c>
      <c r="U35" s="13">
        <v>64</v>
      </c>
      <c r="V35" s="15">
        <f t="shared" si="8"/>
        <v>1.0248198558847078E-2</v>
      </c>
      <c r="W35" s="14">
        <v>5502</v>
      </c>
      <c r="X35" s="13">
        <v>64</v>
      </c>
      <c r="Y35" s="15">
        <f t="shared" si="9"/>
        <v>1.1632133769538349E-2</v>
      </c>
      <c r="Z35" s="14"/>
      <c r="AA35" s="13"/>
      <c r="AB35" s="15"/>
      <c r="AC35" s="14"/>
      <c r="AD35" s="13"/>
      <c r="AE35" s="15"/>
      <c r="AF35" s="14">
        <v>137016</v>
      </c>
      <c r="AG35" s="13">
        <v>582</v>
      </c>
      <c r="AH35" s="15"/>
      <c r="AI35" s="14">
        <v>153989</v>
      </c>
      <c r="AJ35" s="13">
        <v>487</v>
      </c>
      <c r="AK35" s="15">
        <f t="shared" si="13"/>
        <v>3.162563559734786E-3</v>
      </c>
      <c r="AL35" s="14">
        <v>164287</v>
      </c>
      <c r="AM35" s="13">
        <v>549</v>
      </c>
      <c r="AN35" s="15">
        <f t="shared" si="14"/>
        <v>3.3417129778984338E-3</v>
      </c>
      <c r="AO35" s="14">
        <v>189090</v>
      </c>
      <c r="AP35" s="13">
        <v>826</v>
      </c>
      <c r="AQ35" s="15">
        <f t="shared" si="15"/>
        <v>4.3682902321645779E-3</v>
      </c>
      <c r="AR35" s="14">
        <v>204484</v>
      </c>
      <c r="AS35" s="13">
        <v>1908</v>
      </c>
      <c r="AT35" s="15">
        <f t="shared" si="16"/>
        <v>9.3308033880401403E-3</v>
      </c>
      <c r="AU35" s="14">
        <v>207145</v>
      </c>
      <c r="AV35" s="13">
        <v>1674</v>
      </c>
      <c r="AW35" s="15">
        <f t="shared" si="17"/>
        <v>8.0812957107340277E-3</v>
      </c>
      <c r="AX35" s="14">
        <v>236743</v>
      </c>
      <c r="AY35" s="13">
        <v>2710</v>
      </c>
      <c r="AZ35" s="15">
        <v>1.15E-2</v>
      </c>
      <c r="BA35" s="14">
        <v>251769</v>
      </c>
      <c r="BB35" s="13">
        <v>6137</v>
      </c>
      <c r="BC35" s="15">
        <f t="shared" si="19"/>
        <v>2.437551882876764E-2</v>
      </c>
      <c r="BD35" s="14">
        <v>267344</v>
      </c>
      <c r="BE35" s="13">
        <v>7387</v>
      </c>
      <c r="BF35" s="15">
        <f t="shared" si="20"/>
        <v>2.7631067089592436E-2</v>
      </c>
      <c r="BG35" s="12">
        <v>281038</v>
      </c>
      <c r="BH35" s="13">
        <v>8202</v>
      </c>
      <c r="BI35" s="15">
        <f t="shared" si="21"/>
        <v>2.9184665418911321E-2</v>
      </c>
    </row>
    <row r="36" spans="1:61" x14ac:dyDescent="0.4">
      <c r="A36" s="57" t="s">
        <v>81</v>
      </c>
      <c r="B36" s="14">
        <v>34061</v>
      </c>
      <c r="C36" s="13">
        <v>896</v>
      </c>
      <c r="D36" s="15">
        <f t="shared" si="2"/>
        <v>2.6305745574117027E-2</v>
      </c>
      <c r="E36" s="14">
        <v>39344</v>
      </c>
      <c r="F36" s="13">
        <v>893</v>
      </c>
      <c r="G36" s="15">
        <f t="shared" si="3"/>
        <v>2.269723464823099E-2</v>
      </c>
      <c r="H36" s="14">
        <v>43182</v>
      </c>
      <c r="I36" s="13">
        <v>898</v>
      </c>
      <c r="J36" s="15">
        <f t="shared" si="4"/>
        <v>2.0795701912834051E-2</v>
      </c>
      <c r="K36" s="14">
        <v>53169</v>
      </c>
      <c r="L36" s="13">
        <v>981</v>
      </c>
      <c r="M36" s="15">
        <f t="shared" si="5"/>
        <v>1.8450600914066466E-2</v>
      </c>
      <c r="N36" s="14">
        <v>77173</v>
      </c>
      <c r="O36" s="13">
        <v>1522</v>
      </c>
      <c r="P36" s="15">
        <f t="shared" si="6"/>
        <v>1.9721923470643877E-2</v>
      </c>
      <c r="Q36" s="14">
        <v>87218</v>
      </c>
      <c r="R36" s="13">
        <v>1698</v>
      </c>
      <c r="S36" s="15">
        <f t="shared" si="7"/>
        <v>1.9468458345754315E-2</v>
      </c>
      <c r="T36" s="14">
        <v>85175</v>
      </c>
      <c r="U36" s="13">
        <v>1385</v>
      </c>
      <c r="V36" s="15">
        <f t="shared" si="8"/>
        <v>1.626063985911359E-2</v>
      </c>
      <c r="W36" s="14">
        <v>103248</v>
      </c>
      <c r="X36" s="13">
        <v>1289</v>
      </c>
      <c r="Y36" s="15">
        <f t="shared" si="9"/>
        <v>1.2484503331783666E-2</v>
      </c>
      <c r="Z36" s="14">
        <v>109367</v>
      </c>
      <c r="AA36" s="13">
        <v>833</v>
      </c>
      <c r="AB36" s="15">
        <f t="shared" si="10"/>
        <v>7.6165570967476476E-3</v>
      </c>
      <c r="AC36" s="14">
        <v>112813</v>
      </c>
      <c r="AD36" s="13">
        <v>577</v>
      </c>
      <c r="AE36" s="15">
        <f t="shared" si="11"/>
        <v>5.1146587715954718E-3</v>
      </c>
      <c r="AF36" s="14"/>
      <c r="AG36" s="13"/>
      <c r="AH36" s="15"/>
      <c r="AI36" s="14"/>
      <c r="AJ36" s="13"/>
      <c r="AK36" s="15"/>
      <c r="AL36" s="14"/>
      <c r="AM36" s="13"/>
      <c r="AN36" s="15"/>
      <c r="AO36" s="14"/>
      <c r="AP36" s="13"/>
      <c r="AQ36" s="15"/>
      <c r="AR36" s="14"/>
      <c r="AS36" s="13"/>
      <c r="AT36" s="15"/>
      <c r="AU36" s="14"/>
      <c r="AV36" s="13"/>
      <c r="AW36" s="15"/>
      <c r="AX36" s="14"/>
      <c r="AY36" s="13"/>
      <c r="AZ36" s="15"/>
      <c r="BA36" s="14"/>
      <c r="BB36" s="13"/>
      <c r="BC36" s="15"/>
      <c r="BD36" s="14"/>
      <c r="BE36" s="13"/>
      <c r="BF36" s="15"/>
      <c r="BG36" s="12"/>
      <c r="BH36" s="13"/>
      <c r="BI36" s="15"/>
    </row>
    <row r="37" spans="1:61" x14ac:dyDescent="0.4">
      <c r="A37" s="58" t="s">
        <v>400</v>
      </c>
      <c r="B37" s="28">
        <v>465520</v>
      </c>
      <c r="C37" s="29">
        <v>8004</v>
      </c>
      <c r="D37" s="30">
        <f t="shared" si="2"/>
        <v>1.7193675889328065E-2</v>
      </c>
      <c r="E37" s="28">
        <v>515455</v>
      </c>
      <c r="F37" s="29">
        <v>8581</v>
      </c>
      <c r="G37" s="30">
        <f t="shared" si="3"/>
        <v>1.6647428000504408E-2</v>
      </c>
      <c r="H37" s="28">
        <v>533622</v>
      </c>
      <c r="I37" s="29">
        <v>8326</v>
      </c>
      <c r="J37" s="30">
        <f t="shared" si="4"/>
        <v>1.5602804981803598E-2</v>
      </c>
      <c r="K37" s="28">
        <v>702117</v>
      </c>
      <c r="L37" s="29">
        <v>8620</v>
      </c>
      <c r="M37" s="30">
        <f t="shared" si="5"/>
        <v>1.2277156086521192E-2</v>
      </c>
      <c r="N37" s="28">
        <v>822635</v>
      </c>
      <c r="O37" s="29">
        <v>9000</v>
      </c>
      <c r="P37" s="30">
        <f t="shared" si="6"/>
        <v>1.0940453542579637E-2</v>
      </c>
      <c r="Q37" s="28">
        <v>956135</v>
      </c>
      <c r="R37" s="29">
        <v>8750</v>
      </c>
      <c r="S37" s="30">
        <f t="shared" si="7"/>
        <v>9.1514273611989945E-3</v>
      </c>
      <c r="T37" s="28">
        <v>992272</v>
      </c>
      <c r="U37" s="29">
        <v>7727</v>
      </c>
      <c r="V37" s="30">
        <f t="shared" si="8"/>
        <v>7.7871793217988618E-3</v>
      </c>
      <c r="W37" s="28">
        <v>1066983</v>
      </c>
      <c r="X37" s="29">
        <v>7533</v>
      </c>
      <c r="Y37" s="30">
        <f t="shared" si="9"/>
        <v>7.0600937409499498E-3</v>
      </c>
      <c r="Z37" s="28">
        <v>1116389</v>
      </c>
      <c r="AA37" s="29">
        <v>7666</v>
      </c>
      <c r="AB37" s="30">
        <f t="shared" si="10"/>
        <v>6.8667820983546058E-3</v>
      </c>
      <c r="AC37" s="28">
        <v>1165479</v>
      </c>
      <c r="AD37" s="29">
        <v>8292</v>
      </c>
      <c r="AE37" s="30">
        <f t="shared" si="11"/>
        <v>7.1146713068189127E-3</v>
      </c>
      <c r="AF37" s="28">
        <v>1253260</v>
      </c>
      <c r="AG37" s="29">
        <v>10963</v>
      </c>
      <c r="AH37" s="30">
        <f t="shared" si="12"/>
        <v>8.7475862949427888E-3</v>
      </c>
      <c r="AI37" s="28">
        <v>1360245</v>
      </c>
      <c r="AJ37" s="29">
        <v>14715</v>
      </c>
      <c r="AK37" s="30">
        <f t="shared" si="13"/>
        <v>1.0817904127565255E-2</v>
      </c>
      <c r="AL37" s="28">
        <v>1435853</v>
      </c>
      <c r="AM37" s="29">
        <v>16406</v>
      </c>
      <c r="AN37" s="30">
        <f t="shared" si="14"/>
        <v>1.1425960735534904E-2</v>
      </c>
      <c r="AO37" s="28">
        <v>1559431</v>
      </c>
      <c r="AP37" s="29">
        <v>20360</v>
      </c>
      <c r="AQ37" s="30">
        <f t="shared" si="15"/>
        <v>1.305604415969671E-2</v>
      </c>
      <c r="AR37" s="28">
        <v>1565318</v>
      </c>
      <c r="AS37" s="29">
        <v>22823</v>
      </c>
      <c r="AT37" s="30">
        <f t="shared" si="16"/>
        <v>1.4580423913862869E-2</v>
      </c>
      <c r="AU37" s="28">
        <v>1614976</v>
      </c>
      <c r="AV37" s="29">
        <v>22991</v>
      </c>
      <c r="AW37" s="30">
        <f t="shared" si="17"/>
        <v>1.4236124871205517E-2</v>
      </c>
      <c r="AX37" s="28">
        <v>1767422</v>
      </c>
      <c r="AY37" s="29">
        <v>28008</v>
      </c>
      <c r="AZ37" s="30">
        <v>1.5900000000000001E-2</v>
      </c>
      <c r="BA37" s="28">
        <v>1865821</v>
      </c>
      <c r="BB37" s="29">
        <v>28575</v>
      </c>
      <c r="BC37" s="30">
        <f t="shared" si="19"/>
        <v>1.5314973944445904E-2</v>
      </c>
      <c r="BD37" s="28">
        <v>1846274</v>
      </c>
      <c r="BE37" s="29">
        <v>37926</v>
      </c>
      <c r="BF37" s="30">
        <f t="shared" si="20"/>
        <v>2.0541913063824763E-2</v>
      </c>
      <c r="BG37" s="33">
        <v>1855818</v>
      </c>
      <c r="BH37" s="29">
        <v>38545</v>
      </c>
      <c r="BI37" s="30">
        <f t="shared" si="21"/>
        <v>2.0769816867817856E-2</v>
      </c>
    </row>
    <row r="38" spans="1:61" x14ac:dyDescent="0.4">
      <c r="A38" s="2" t="s">
        <v>82</v>
      </c>
      <c r="B38" s="6">
        <f>SUM(B26:B36)-B37</f>
        <v>0</v>
      </c>
      <c r="C38" s="6">
        <f>SUM(C26:C36)-C37</f>
        <v>0</v>
      </c>
      <c r="D38" s="5">
        <f>C37/B37-D37</f>
        <v>0</v>
      </c>
      <c r="E38" s="6">
        <f>SUM(E26:E36)-E37</f>
        <v>0</v>
      </c>
      <c r="F38" s="6">
        <f>SUM(F26:F36)-F37</f>
        <v>0</v>
      </c>
      <c r="G38" s="5">
        <f>F37/E37-G37</f>
        <v>0</v>
      </c>
      <c r="H38" s="6">
        <f>SUM(H26:H36)-H37</f>
        <v>0</v>
      </c>
      <c r="I38" s="6">
        <f>SUM(I26:I36)-I37</f>
        <v>0</v>
      </c>
      <c r="J38" s="5">
        <f>I37/H37-J37</f>
        <v>0</v>
      </c>
      <c r="K38" s="6">
        <f>SUM(K26:K36)-K37</f>
        <v>0</v>
      </c>
      <c r="L38" s="6">
        <f>SUM(L26:L36)-L37</f>
        <v>0</v>
      </c>
      <c r="M38" s="5">
        <f>L37/K37-M37</f>
        <v>0</v>
      </c>
      <c r="N38" s="6">
        <f>SUM(N26:N36)-N37</f>
        <v>0</v>
      </c>
      <c r="O38" s="6">
        <f>SUM(O26:O36)-O37</f>
        <v>0</v>
      </c>
      <c r="P38" s="5">
        <f>O37/N37-P37</f>
        <v>0</v>
      </c>
      <c r="Q38" s="6">
        <f>SUM(Q26:Q36)-Q37</f>
        <v>0</v>
      </c>
      <c r="R38" s="6">
        <f>SUM(R26:R36)-R37</f>
        <v>0</v>
      </c>
      <c r="S38" s="5">
        <f>R37/Q37-S37</f>
        <v>0</v>
      </c>
      <c r="T38" s="6">
        <f>SUM(T26:T36)-T37</f>
        <v>0</v>
      </c>
      <c r="U38" s="6">
        <f>SUM(U26:U36)-U37</f>
        <v>0</v>
      </c>
      <c r="V38" s="5">
        <f>U37/T37-V37</f>
        <v>0</v>
      </c>
      <c r="W38" s="6">
        <f>SUM(W26:W36)-W37</f>
        <v>0</v>
      </c>
      <c r="X38" s="6">
        <f>SUM(X26:X36)-X37</f>
        <v>0</v>
      </c>
      <c r="Y38" s="5">
        <f>X37/W37-Y37</f>
        <v>0</v>
      </c>
      <c r="Z38" s="6">
        <f>SUM(Z26:Z36)-Z37</f>
        <v>0</v>
      </c>
      <c r="AA38" s="6">
        <f>SUM(AA26:AA36)-AA37</f>
        <v>0</v>
      </c>
      <c r="AB38" s="5">
        <f>AA37/Z37-AB37</f>
        <v>0</v>
      </c>
      <c r="AC38" s="6">
        <f>SUM(AC26:AC36)-AC37</f>
        <v>0</v>
      </c>
      <c r="AD38" s="6">
        <f>SUM(AD26:AD36)-AD37</f>
        <v>0</v>
      </c>
      <c r="AE38" s="5">
        <f>AD37/AC37-AE37</f>
        <v>0</v>
      </c>
      <c r="AF38" s="6">
        <f>SUM(AF26:AF36)-AF37</f>
        <v>0</v>
      </c>
      <c r="AG38" s="6">
        <f>SUM(AG26:AG36)-AG37</f>
        <v>0</v>
      </c>
      <c r="AH38" s="5">
        <f>AG37/AF37-AH37</f>
        <v>0</v>
      </c>
      <c r="AI38" s="6">
        <f>SUM(AI26:AI36)-AI37</f>
        <v>0</v>
      </c>
      <c r="AJ38" s="6">
        <f>SUM(AJ26:AJ36)-AJ37</f>
        <v>0</v>
      </c>
      <c r="AK38" s="5">
        <f>AJ37/AI37-AK37</f>
        <v>0</v>
      </c>
      <c r="AL38" s="6">
        <f>SUM(AL26:AL36)-AL37</f>
        <v>0</v>
      </c>
      <c r="AM38" s="6">
        <f>SUM(AM26:AM36)-AM37</f>
        <v>0</v>
      </c>
      <c r="AN38" s="5">
        <f>AM37/AL37-AN37</f>
        <v>0</v>
      </c>
      <c r="AO38" s="6">
        <f>SUM(AO26:AO36)-AO37</f>
        <v>0</v>
      </c>
      <c r="AP38" s="6">
        <f>SUM(AP26:AP36)-AP37</f>
        <v>0</v>
      </c>
      <c r="AQ38" s="5">
        <f>AP37/AO37-AQ37</f>
        <v>0</v>
      </c>
      <c r="AR38" s="6">
        <f>SUM(AR26:AR36)-AR37</f>
        <v>0</v>
      </c>
      <c r="AS38" s="6">
        <f>SUM(AS26:AS36)-AS37</f>
        <v>0</v>
      </c>
      <c r="AT38" s="5">
        <f>AS37/AR37-AT37</f>
        <v>0</v>
      </c>
      <c r="AU38" s="6">
        <f>SUM(AU26:AU35)-AU37</f>
        <v>0</v>
      </c>
      <c r="AV38" s="6">
        <f>SUM(AV26:AV35)-AV37</f>
        <v>0</v>
      </c>
      <c r="AW38" s="5">
        <f>AV37/AU37-AW37</f>
        <v>0</v>
      </c>
      <c r="AX38" s="6">
        <f>SUM(AX26:AX35)-AX37</f>
        <v>0</v>
      </c>
      <c r="AY38" s="6">
        <f>SUM(AY26:AY35)-AY37</f>
        <v>0</v>
      </c>
      <c r="AZ38" s="192">
        <v>0</v>
      </c>
      <c r="BA38" s="6">
        <f>SUM(BA26:BA35)-BA37</f>
        <v>0</v>
      </c>
      <c r="BB38" s="6">
        <f>SUM(BB26:BB35)-BB37</f>
        <v>0</v>
      </c>
      <c r="BC38" s="8">
        <f>BB37/BA37-BC37</f>
        <v>0</v>
      </c>
      <c r="BD38" s="6">
        <f>SUM(BD26:BD35)-BD37</f>
        <v>0</v>
      </c>
      <c r="BE38" s="6">
        <f>SUM(BE26:BE35)-BE37</f>
        <v>0</v>
      </c>
      <c r="BF38" s="8">
        <f>BE37/BD37-BF37</f>
        <v>0</v>
      </c>
      <c r="BG38" s="6">
        <f>SUM(BG26:BG35)-BG37</f>
        <v>0</v>
      </c>
      <c r="BH38" s="6">
        <f>SUM(BH26:BH35)-BH37</f>
        <v>0</v>
      </c>
      <c r="BI38" s="8">
        <f>BH37/BG37-BI37</f>
        <v>0</v>
      </c>
    </row>
    <row r="42" spans="1:61" ht="11.25" customHeight="1" x14ac:dyDescent="0.4">
      <c r="A42" s="3" t="s">
        <v>83</v>
      </c>
      <c r="B42" s="39">
        <v>2007</v>
      </c>
      <c r="C42" s="39" t="s">
        <v>84</v>
      </c>
      <c r="D42" s="39">
        <v>2008</v>
      </c>
      <c r="E42" s="39" t="s">
        <v>85</v>
      </c>
      <c r="F42" s="39">
        <v>2009</v>
      </c>
      <c r="G42" s="39" t="s">
        <v>86</v>
      </c>
      <c r="H42" s="39">
        <v>2010</v>
      </c>
      <c r="I42" s="39" t="s">
        <v>87</v>
      </c>
      <c r="J42" s="39">
        <v>2011</v>
      </c>
      <c r="K42" s="39" t="s">
        <v>88</v>
      </c>
      <c r="L42" s="39">
        <v>2012</v>
      </c>
      <c r="M42" s="39" t="s">
        <v>20</v>
      </c>
      <c r="N42" s="39">
        <v>2013</v>
      </c>
      <c r="O42" s="39" t="s">
        <v>89</v>
      </c>
      <c r="P42" s="39">
        <v>2014</v>
      </c>
      <c r="Q42" s="39" t="s">
        <v>90</v>
      </c>
      <c r="R42" s="39">
        <v>2015</v>
      </c>
      <c r="S42" s="39" t="s">
        <v>91</v>
      </c>
      <c r="T42" s="39">
        <v>2016</v>
      </c>
      <c r="U42" s="40" t="s">
        <v>92</v>
      </c>
    </row>
    <row r="43" spans="1:61" hidden="1" x14ac:dyDescent="0.4">
      <c r="A43" s="19"/>
      <c r="B43" s="38">
        <v>39447</v>
      </c>
      <c r="C43" s="38">
        <v>39629</v>
      </c>
      <c r="D43" s="38">
        <v>39813</v>
      </c>
      <c r="E43" s="38">
        <v>39994</v>
      </c>
      <c r="F43" s="38">
        <v>40178</v>
      </c>
      <c r="G43" s="38">
        <v>40359</v>
      </c>
      <c r="H43" s="38">
        <v>40543</v>
      </c>
      <c r="I43" s="38">
        <v>40724</v>
      </c>
      <c r="J43" s="38">
        <v>40908</v>
      </c>
      <c r="K43" s="38">
        <v>41090</v>
      </c>
      <c r="L43" s="11">
        <v>41274</v>
      </c>
      <c r="M43" s="11">
        <v>41455</v>
      </c>
      <c r="N43" s="11">
        <v>41639</v>
      </c>
      <c r="O43" s="11">
        <v>41820</v>
      </c>
      <c r="P43" s="11">
        <v>42004</v>
      </c>
      <c r="Q43" s="11">
        <v>42185</v>
      </c>
      <c r="R43" s="11">
        <v>42369</v>
      </c>
      <c r="S43" s="11">
        <v>42551</v>
      </c>
      <c r="T43" s="11">
        <v>42735</v>
      </c>
      <c r="U43" s="38">
        <v>42916</v>
      </c>
    </row>
    <row r="44" spans="1:61" x14ac:dyDescent="0.4">
      <c r="A44" s="19" t="s">
        <v>93</v>
      </c>
      <c r="B44" s="18">
        <f>[1]!s_stmnote_bank_9501($B$1,B43)/100</f>
        <v>1.2E-2</v>
      </c>
      <c r="C44" s="18">
        <f>[1]!s_stmnote_bank_9501($B$1,C43)/100</f>
        <v>4.7999999999999996E-3</v>
      </c>
      <c r="D44" s="18">
        <f>[1]!s_stmnote_bank_9501($B$1,D43)/100</f>
        <v>1.4199999999999999E-2</v>
      </c>
      <c r="E44" s="18">
        <f>[1]!s_stmnote_bank_9501($B$1,E43)/100</f>
        <v>4.4000000000000003E-3</v>
      </c>
      <c r="F44" s="18">
        <f>[1]!s_stmnote_bank_9501($B$1,F43)/100</f>
        <v>5.3E-3</v>
      </c>
      <c r="G44" s="18">
        <f>[1]!s_stmnote_bank_9501($B$1,G43)/100</f>
        <v>2.8999999999999998E-3</v>
      </c>
      <c r="H44" s="18">
        <f>[1]!s_stmnote_bank_9501($B$1,H43)/100</f>
        <v>8.3000000000000001E-3</v>
      </c>
      <c r="I44" s="18">
        <f>[1]!s_stmnote_bank_9501($B$1,I43)/100</f>
        <v>3.7000000000000002E-3</v>
      </c>
      <c r="J44" s="18">
        <f>[1]!s_stmnote_bank_9501($B$1,J43)/100</f>
        <v>1.06E-2</v>
      </c>
      <c r="K44" s="18">
        <f>[1]!s_stmnote_bank_9501($B$1,K43)/100</f>
        <v>3.2000000000000002E-3</v>
      </c>
      <c r="L44" s="18">
        <f>[1]!s_stmnote_bank_9501($B$1,L43)/100</f>
        <v>1.1599999999999999E-2</v>
      </c>
      <c r="M44" s="18">
        <f>[1]!s_stmnote_bank_9501($B$1,M43)/100</f>
        <v>1.06E-2</v>
      </c>
      <c r="N44" s="18">
        <f>[1]!s_stmnote_bank_9501($B$1,N43)/100</f>
        <v>1.5100000000000001E-2</v>
      </c>
      <c r="O44" s="18">
        <f>[1]!s_stmnote_bank_9501($B$1,O43)/100</f>
        <v>1.24E-2</v>
      </c>
      <c r="P44" s="18">
        <f>[1]!s_stmnote_bank_9501($B$1,P43)/100</f>
        <v>3.2099999999999997E-2</v>
      </c>
      <c r="Q44" s="18">
        <f>[1]!s_stmnote_bank_9501($B$1,Q43)/100</f>
        <v>3.6200000000000003E-2</v>
      </c>
      <c r="R44" s="18">
        <f>[1]!s_stmnote_bank_9501($B$1,R43)/100</f>
        <v>2.6699999999999998E-2</v>
      </c>
      <c r="S44" s="18">
        <f>[1]!s_stmnote_bank_9501($B$1,S43)/100</f>
        <v>1.1000000000000001E-2</v>
      </c>
      <c r="T44" s="18">
        <f>[1]!s_stmnote_bank_9501($B$1,T43)/100</f>
        <v>2.0899999999999998E-2</v>
      </c>
      <c r="U44" s="44">
        <f>[1]!s_stmnote_bank_9501($B$1,U43)/100</f>
        <v>1.1200000000000002E-2</v>
      </c>
    </row>
    <row r="45" spans="1:61" x14ac:dyDescent="0.4">
      <c r="A45" s="19" t="s">
        <v>94</v>
      </c>
      <c r="B45" s="18">
        <f>[1]!s_stmnote_bank_9502($B$1,B43)/100</f>
        <v>6.1200000000000004E-2</v>
      </c>
      <c r="C45" s="18">
        <f>[1]!s_stmnote_bank_9502($B$1,C43)/100</f>
        <v>7.51E-2</v>
      </c>
      <c r="D45" s="18">
        <f>[1]!s_stmnote_bank_9502($B$1,D43)/100</f>
        <v>6.9400000000000003E-2</v>
      </c>
      <c r="E45" s="18">
        <f>[1]!s_stmnote_bank_9502($B$1,E43)/100</f>
        <v>4.6699999999999998E-2</v>
      </c>
      <c r="F45" s="18">
        <f>[1]!s_stmnote_bank_9502($B$1,F43)/100</f>
        <v>6.7099999999999993E-2</v>
      </c>
      <c r="G45" s="18">
        <f>[1]!s_stmnote_bank_9502($B$1,G43)/100</f>
        <v>0.05</v>
      </c>
      <c r="H45" s="18">
        <f>[1]!s_stmnote_bank_9502($B$1,H43)/100</f>
        <v>5.0900000000000001E-2</v>
      </c>
      <c r="I45" s="18">
        <f>[1]!s_stmnote_bank_9502($B$1,I43)/100</f>
        <v>1.95E-2</v>
      </c>
      <c r="J45" s="18">
        <f>[1]!s_stmnote_bank_9502($B$1,J43)/100</f>
        <v>6.3700000000000007E-2</v>
      </c>
      <c r="K45" s="18">
        <f>[1]!s_stmnote_bank_9502($B$1,K43)/100</f>
        <v>4.7400000000000005E-2</v>
      </c>
      <c r="L45" s="18">
        <f>[1]!s_stmnote_bank_9502($B$1,L43)/100</f>
        <v>6.3500000000000001E-2</v>
      </c>
      <c r="M45" s="18">
        <f>[1]!s_stmnote_bank_9502($B$1,M43)/100</f>
        <v>0.2026</v>
      </c>
      <c r="N45" s="18">
        <f>[1]!s_stmnote_bank_9502($B$1,N43)/100</f>
        <v>0.27200000000000002</v>
      </c>
      <c r="O45" s="18">
        <f>[1]!s_stmnote_bank_9502($B$1,O43)/100</f>
        <v>0.25429999999999997</v>
      </c>
      <c r="P45" s="18">
        <f>[1]!s_stmnote_bank_9502($B$1,P43)/100</f>
        <v>0.30159999999999998</v>
      </c>
      <c r="Q45" s="18">
        <f>[1]!s_stmnote_bank_9502($B$1,Q43)/100</f>
        <v>0.20480000000000001</v>
      </c>
      <c r="R45" s="18">
        <v>0.31769999999999998</v>
      </c>
      <c r="S45" s="18">
        <f>[1]!s_stmnote_bank_9502($B$1,S43)/100</f>
        <v>0.26379999999999998</v>
      </c>
      <c r="T45" s="18">
        <f>[1]!s_stmnote_bank_9502($B$1,T43)/100</f>
        <v>0.28939999999999999</v>
      </c>
      <c r="U45" s="44">
        <f>[1]!s_stmnote_bank_9502($B$1,U43)/100</f>
        <v>0.25239999999999996</v>
      </c>
    </row>
    <row r="46" spans="1:61" x14ac:dyDescent="0.4">
      <c r="A46" s="19" t="s">
        <v>95</v>
      </c>
      <c r="B46" s="18">
        <f>[1]!s_stmnote_bank_9503($B$1,B43)/100</f>
        <v>0.54039999999999999</v>
      </c>
      <c r="C46" s="18">
        <f>[1]!s_stmnote_bank_9503($B$1,C43)/100</f>
        <v>6.5199999999999994E-2</v>
      </c>
      <c r="D46" s="18">
        <f>[1]!s_stmnote_bank_9503($B$1,D43)/100</f>
        <v>0.39030000000000004</v>
      </c>
      <c r="E46" s="18">
        <f>[1]!s_stmnote_bank_9503($B$1,E43)/100</f>
        <v>0.14779999999999999</v>
      </c>
      <c r="F46" s="18">
        <f>[1]!s_stmnote_bank_9503($B$1,F43)/100</f>
        <v>0.18160000000000001</v>
      </c>
      <c r="G46" s="18">
        <f>[1]!s_stmnote_bank_9503($B$1,G43)/100</f>
        <v>0.21760000000000002</v>
      </c>
      <c r="H46" s="18">
        <f>[1]!s_stmnote_bank_9503($B$1,H43)/100</f>
        <v>0.28649999999999998</v>
      </c>
      <c r="I46" s="18">
        <f>[1]!s_stmnote_bank_9503($B$1,I43)/100</f>
        <v>9.9100000000000008E-2</v>
      </c>
      <c r="J46" s="18">
        <f>[1]!s_stmnote_bank_9503($B$1,J43)/100</f>
        <v>8.2200000000000009E-2</v>
      </c>
      <c r="K46" s="18">
        <f>[1]!s_stmnote_bank_9503($B$1,K43)/100</f>
        <v>5.8999999999999999E-3</v>
      </c>
      <c r="L46" s="18">
        <f>[1]!s_stmnote_bank_9503($B$1,L43)/100</f>
        <v>0.24059999999999998</v>
      </c>
      <c r="M46" s="18">
        <f>[1]!s_stmnote_bank_9503($B$1,M43)/100</f>
        <v>0.24640000000000001</v>
      </c>
      <c r="N46" s="18">
        <f>[1]!s_stmnote_bank_9503($B$1,N43)/100</f>
        <v>0.45979999999999999</v>
      </c>
      <c r="O46" s="18">
        <f>[1]!s_stmnote_bank_9503($B$1,O43)/100</f>
        <v>0.41350000000000003</v>
      </c>
      <c r="P46" s="18">
        <f>[1]!s_stmnote_bank_9503($B$1,P43)/100</f>
        <v>0.58229999999999993</v>
      </c>
      <c r="Q46" s="18">
        <f>[1]!s_stmnote_bank_9503($B$1,Q43)/100</f>
        <v>0.373</v>
      </c>
      <c r="R46" s="18">
        <v>0.59660000000000002</v>
      </c>
      <c r="S46" s="18">
        <f>[1]!s_stmnote_bank_9503($B$1,S43)/100</f>
        <v>0.50219999999999998</v>
      </c>
      <c r="T46" s="18">
        <f>[1]!s_stmnote_bank_9503($B$1,T43)/100</f>
        <v>0.55369999999999997</v>
      </c>
      <c r="U46" s="44">
        <f>[1]!s_stmnote_bank_9503($B$1,U43)/100</f>
        <v>0.27810000000000001</v>
      </c>
    </row>
    <row r="47" spans="1:61" x14ac:dyDescent="0.4">
      <c r="A47" s="20" t="s">
        <v>96</v>
      </c>
      <c r="B47" s="50">
        <f>[1]!s_stmnote_bank_9504($B$1,B43)/100</f>
        <v>5.8600000000000006E-2</v>
      </c>
      <c r="C47" s="50">
        <f>[1]!s_stmnote_bank_9504($B$1,C43)/100</f>
        <v>1.3899999999999999E-2</v>
      </c>
      <c r="D47" s="50">
        <f>[1]!s_stmnote_bank_9504($B$1,D43)/100</f>
        <v>0.1928</v>
      </c>
      <c r="E47" s="50">
        <f>[1]!s_stmnote_bank_9504($B$1,E43)/100</f>
        <v>7.9500000000000001E-2</v>
      </c>
      <c r="F47" s="50">
        <f>[1]!s_stmnote_bank_9504($B$1,F43)/100</f>
        <v>5.3499999999999999E-2</v>
      </c>
      <c r="G47" s="50">
        <f>[1]!s_stmnote_bank_9504($B$1,G43)/100</f>
        <v>4.7100000000000003E-2</v>
      </c>
      <c r="H47" s="50">
        <f>[1]!s_stmnote_bank_9504($B$1,H43)/100</f>
        <v>7.3200000000000001E-2</v>
      </c>
      <c r="I47" s="50">
        <f>[1]!s_stmnote_bank_9504($B$1,I43)/100</f>
        <v>4.8399999999999999E-2</v>
      </c>
      <c r="J47" s="50">
        <f>[1]!s_stmnote_bank_9504($B$1,J43)/100</f>
        <v>2.2700000000000001E-2</v>
      </c>
      <c r="K47" s="50">
        <f>[1]!s_stmnote_bank_9504($B$1,K43)/100</f>
        <v>3.3599999999999998E-2</v>
      </c>
      <c r="L47" s="50">
        <f>[1]!s_stmnote_bank_9504($B$1,L43)/100</f>
        <v>5.7000000000000002E-2</v>
      </c>
      <c r="M47" s="50">
        <f>[1]!s_stmnote_bank_9504($B$1,M43)/100</f>
        <v>5.9000000000000004E-2</v>
      </c>
      <c r="N47" s="50">
        <f>[1]!s_stmnote_bank_9504($B$1,N43)/100</f>
        <v>0.1794</v>
      </c>
      <c r="O47" s="50">
        <f>[1]!s_stmnote_bank_9504($B$1,O43)/100</f>
        <v>0.11539999999999999</v>
      </c>
      <c r="P47" s="50">
        <f>[1]!s_stmnote_bank_9504($B$1,P43)/100</f>
        <v>0.38189999999999996</v>
      </c>
      <c r="Q47" s="50">
        <f>[1]!s_stmnote_bank_9504($B$1,Q43)/100</f>
        <v>0.3493</v>
      </c>
      <c r="R47" s="50">
        <f>[1]!s_stmnote_bank_9504($B$1,R43)/100</f>
        <v>0.41389999999999999</v>
      </c>
      <c r="S47" s="50">
        <f>[1]!s_stmnote_bank_9504($B$1,S43)/100</f>
        <v>0.36219999999999997</v>
      </c>
      <c r="T47" s="50">
        <f>[1]!s_stmnote_bank_9504($B$1,T43)/100</f>
        <v>0.43670000000000003</v>
      </c>
      <c r="U47" s="51">
        <f>[1]!s_stmnote_bank_9504($B$1,U43)/100</f>
        <v>0.18559999999999999</v>
      </c>
    </row>
    <row r="51" spans="1:64" x14ac:dyDescent="0.4">
      <c r="A51" s="2" t="s">
        <v>30</v>
      </c>
    </row>
    <row r="52" spans="1:64" x14ac:dyDescent="0.4">
      <c r="A52" s="42" t="s">
        <v>97</v>
      </c>
    </row>
    <row r="53" spans="1:64" s="4" customFormat="1" x14ac:dyDescent="0.4">
      <c r="A53" s="41" t="s">
        <v>98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s="4" customFormat="1" x14ac:dyDescent="0.4">
      <c r="A54" s="2"/>
      <c r="B54" s="9" t="str">
        <f>A53&amp;AF25&amp;"（百万元）"</f>
        <v>制造业贷款余额（百万元）</v>
      </c>
      <c r="C54" s="2" t="s">
        <v>12</v>
      </c>
      <c r="D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s="4" customFormat="1" x14ac:dyDescent="0.4">
      <c r="A55" s="2">
        <v>2007</v>
      </c>
      <c r="B55" s="2">
        <f>VLOOKUP($A$53,$A$26:$BI$37,B75,FALSE)</f>
        <v>145272</v>
      </c>
      <c r="C55" s="124">
        <f>VLOOKUP($A$53,$A$26:$BI$37,C75,FALSE)</f>
        <v>4051</v>
      </c>
      <c r="D55" s="5">
        <f>VLOOKUP($A$53,$A$26:$BI$37,D75,FALSE)</f>
        <v>2.7885621454925933E-2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s="4" customFormat="1" x14ac:dyDescent="0.4">
      <c r="A56" s="102" t="s">
        <v>84</v>
      </c>
      <c r="B56" s="2">
        <f t="shared" ref="B56:D71" si="22">VLOOKUP($A$53,$A$26:$BI$37,B76,FALSE)</f>
        <v>159237</v>
      </c>
      <c r="C56" s="124">
        <f t="shared" si="22"/>
        <v>4158</v>
      </c>
      <c r="D56" s="5">
        <f t="shared" si="22"/>
        <v>2.6112021703498557E-2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s="4" customFormat="1" x14ac:dyDescent="0.4">
      <c r="A57" s="102">
        <v>2008</v>
      </c>
      <c r="B57" s="2">
        <f t="shared" si="22"/>
        <v>163164</v>
      </c>
      <c r="C57" s="124">
        <f t="shared" si="22"/>
        <v>4300</v>
      </c>
      <c r="D57" s="5">
        <f t="shared" si="22"/>
        <v>2.6353852565516905E-2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s="4" customFormat="1" x14ac:dyDescent="0.4">
      <c r="A58" s="102" t="s">
        <v>99</v>
      </c>
      <c r="B58" s="2">
        <f t="shared" si="22"/>
        <v>200776</v>
      </c>
      <c r="C58" s="124">
        <f t="shared" si="22"/>
        <v>4521</v>
      </c>
      <c r="D58" s="5">
        <f t="shared" si="22"/>
        <v>2.2517631589432999E-2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s="4" customFormat="1" x14ac:dyDescent="0.4">
      <c r="A59" s="102">
        <v>2009</v>
      </c>
      <c r="B59" s="2">
        <f t="shared" si="22"/>
        <v>210446</v>
      </c>
      <c r="C59" s="124">
        <f t="shared" si="22"/>
        <v>3952</v>
      </c>
      <c r="D59" s="5">
        <f t="shared" si="22"/>
        <v>1.8779164251161818E-2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s="4" customFormat="1" x14ac:dyDescent="0.4">
      <c r="A60" s="102" t="s">
        <v>86</v>
      </c>
      <c r="B60" s="2">
        <f t="shared" si="22"/>
        <v>250401</v>
      </c>
      <c r="C60" s="124">
        <f t="shared" si="22"/>
        <v>3803</v>
      </c>
      <c r="D60" s="5">
        <f t="shared" si="22"/>
        <v>1.5187639027000691E-2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s="4" customFormat="1" x14ac:dyDescent="0.4">
      <c r="A61" s="102">
        <v>2010</v>
      </c>
      <c r="B61" s="2">
        <f t="shared" si="22"/>
        <v>260264</v>
      </c>
      <c r="C61" s="124">
        <f t="shared" si="22"/>
        <v>3076</v>
      </c>
      <c r="D61" s="5">
        <f t="shared" si="22"/>
        <v>1.1818768634924539E-2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s="4" customFormat="1" x14ac:dyDescent="0.4">
      <c r="A62" s="102" t="s">
        <v>87</v>
      </c>
      <c r="B62" s="2">
        <f t="shared" si="22"/>
        <v>284298</v>
      </c>
      <c r="C62" s="124">
        <f t="shared" si="22"/>
        <v>2749</v>
      </c>
      <c r="D62" s="5">
        <f t="shared" si="22"/>
        <v>9.6694313713075724E-3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s="4" customFormat="1" x14ac:dyDescent="0.4">
      <c r="A63" s="102">
        <v>2011</v>
      </c>
      <c r="B63" s="2">
        <f t="shared" si="22"/>
        <v>301815</v>
      </c>
      <c r="C63" s="124">
        <f t="shared" si="22"/>
        <v>2294</v>
      </c>
      <c r="D63" s="5">
        <f t="shared" si="22"/>
        <v>7.6006825373159054E-3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s="4" customFormat="1" x14ac:dyDescent="0.4">
      <c r="A64" s="102" t="s">
        <v>100</v>
      </c>
      <c r="B64" s="2">
        <f>VLOOKUP($A$53,$A$26:$BI$37,B84,FALSE)</f>
        <v>324967</v>
      </c>
      <c r="C64" s="124">
        <f t="shared" si="22"/>
        <v>3132</v>
      </c>
      <c r="D64" s="5">
        <f t="shared" si="22"/>
        <v>9.6379016946336084E-3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4">
      <c r="A65" s="34">
        <v>2012</v>
      </c>
      <c r="B65" s="2">
        <f>VLOOKUP($A$53,$A$26:$BI$37,B85,FALSE)</f>
        <v>356625</v>
      </c>
      <c r="C65" s="124">
        <f t="shared" si="22"/>
        <v>4272</v>
      </c>
      <c r="D65" s="5">
        <f t="shared" si="22"/>
        <v>1.1978969505783386E-2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4">
      <c r="A66" s="34" t="s">
        <v>20</v>
      </c>
      <c r="B66" s="2">
        <f t="shared" si="22"/>
        <v>384766</v>
      </c>
      <c r="C66" s="124">
        <f t="shared" si="22"/>
        <v>5421</v>
      </c>
      <c r="D66" s="5">
        <f t="shared" si="22"/>
        <v>1.4089082715208725E-2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4">
      <c r="A67" s="34">
        <v>2013</v>
      </c>
      <c r="B67" s="2">
        <f t="shared" si="22"/>
        <v>412819</v>
      </c>
      <c r="C67" s="124">
        <f t="shared" si="22"/>
        <v>6454</v>
      </c>
      <c r="D67" s="5">
        <f t="shared" si="22"/>
        <v>1.5633970335667689E-2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4">
      <c r="A68" s="34" t="s">
        <v>23</v>
      </c>
      <c r="B68" s="2">
        <f t="shared" si="22"/>
        <v>429686</v>
      </c>
      <c r="C68" s="124">
        <f t="shared" si="22"/>
        <v>7735</v>
      </c>
      <c r="D68" s="5">
        <f t="shared" si="22"/>
        <v>1.8001517387115241E-2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4">
      <c r="A69" s="34">
        <v>2014</v>
      </c>
      <c r="B69" s="2">
        <f t="shared" si="22"/>
        <v>384521</v>
      </c>
      <c r="C69" s="124">
        <f t="shared" si="22"/>
        <v>8758</v>
      </c>
      <c r="D69" s="5">
        <f t="shared" si="22"/>
        <v>2.2776389325940585E-2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4">
      <c r="A70" s="34" t="s">
        <v>21</v>
      </c>
      <c r="B70" s="2">
        <f t="shared" si="22"/>
        <v>395705</v>
      </c>
      <c r="C70" s="124">
        <f t="shared" si="22"/>
        <v>8142</v>
      </c>
      <c r="D70" s="5">
        <f t="shared" si="22"/>
        <v>2.0575934092316246E-2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4">
      <c r="A71" s="34">
        <v>2015</v>
      </c>
      <c r="B71" s="2">
        <f t="shared" si="22"/>
        <v>414273</v>
      </c>
      <c r="C71" s="124">
        <f t="shared" si="22"/>
        <v>10329</v>
      </c>
      <c r="D71" s="5">
        <f t="shared" si="22"/>
        <v>2.4932834145599641E-2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34" t="s">
        <v>22</v>
      </c>
      <c r="B72" s="2">
        <f t="shared" ref="B72:D74" si="23">VLOOKUP($A$53,$A$26:$BI$37,B92,FALSE)</f>
        <v>415182</v>
      </c>
      <c r="C72" s="124">
        <f t="shared" si="23"/>
        <v>10764</v>
      </c>
      <c r="D72" s="5">
        <f t="shared" si="23"/>
        <v>2.5925979449976155E-2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34">
        <v>2016</v>
      </c>
      <c r="B73" s="2">
        <f t="shared" si="23"/>
        <v>385822</v>
      </c>
      <c r="C73" s="124">
        <f t="shared" si="23"/>
        <v>14506</v>
      </c>
      <c r="D73" s="5">
        <f t="shared" si="23"/>
        <v>3.7597648656634404E-2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34" t="s">
        <v>24</v>
      </c>
      <c r="B74" s="2">
        <f t="shared" si="23"/>
        <v>343451</v>
      </c>
      <c r="C74" s="124">
        <f t="shared" si="23"/>
        <v>15234</v>
      </c>
      <c r="D74" s="5">
        <f t="shared" si="23"/>
        <v>4.4355672279306216E-2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2"/>
      <c r="B75" s="35">
        <v>2</v>
      </c>
      <c r="C75" s="35">
        <v>3</v>
      </c>
      <c r="D75" s="35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2"/>
      <c r="B76" s="35">
        <v>5</v>
      </c>
      <c r="C76" s="35">
        <v>6</v>
      </c>
      <c r="D76" s="35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2"/>
      <c r="B77" s="35">
        <v>8</v>
      </c>
      <c r="C77" s="35">
        <v>9</v>
      </c>
      <c r="D77" s="35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2"/>
      <c r="B78" s="35">
        <v>11</v>
      </c>
      <c r="C78" s="35">
        <v>12</v>
      </c>
      <c r="D78" s="35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2"/>
      <c r="B79" s="35">
        <v>14</v>
      </c>
      <c r="C79" s="35">
        <v>15</v>
      </c>
      <c r="D79" s="35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59"/>
      <c r="B80" s="35">
        <v>17</v>
      </c>
      <c r="C80" s="35">
        <v>18</v>
      </c>
      <c r="D80" s="35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2"/>
      <c r="B81" s="35">
        <v>20</v>
      </c>
      <c r="C81" s="35">
        <v>21</v>
      </c>
      <c r="D81" s="35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2"/>
      <c r="B82" s="35">
        <v>23</v>
      </c>
      <c r="C82" s="35">
        <v>24</v>
      </c>
      <c r="D82" s="35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2"/>
      <c r="B83" s="35">
        <v>26</v>
      </c>
      <c r="C83" s="35">
        <v>27</v>
      </c>
      <c r="D83" s="35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2"/>
      <c r="B84" s="35">
        <v>29</v>
      </c>
      <c r="C84" s="35">
        <v>30</v>
      </c>
      <c r="D84" s="35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x14ac:dyDescent="0.4">
      <c r="B85" s="35">
        <v>32</v>
      </c>
      <c r="C85" s="35">
        <v>33</v>
      </c>
      <c r="D85" s="35">
        <v>34</v>
      </c>
    </row>
    <row r="86" spans="1:64" x14ac:dyDescent="0.4">
      <c r="B86" s="35">
        <v>35</v>
      </c>
      <c r="C86" s="35">
        <v>36</v>
      </c>
      <c r="D86" s="35">
        <v>37</v>
      </c>
    </row>
    <row r="87" spans="1:64" x14ac:dyDescent="0.4">
      <c r="B87" s="35">
        <v>38</v>
      </c>
      <c r="C87" s="35">
        <v>39</v>
      </c>
      <c r="D87" s="35">
        <v>40</v>
      </c>
    </row>
    <row r="88" spans="1:64" x14ac:dyDescent="0.4">
      <c r="B88" s="35">
        <v>41</v>
      </c>
      <c r="C88" s="35">
        <v>42</v>
      </c>
      <c r="D88" s="35">
        <v>43</v>
      </c>
    </row>
    <row r="89" spans="1:64" x14ac:dyDescent="0.4">
      <c r="B89" s="35">
        <v>44</v>
      </c>
      <c r="C89" s="35">
        <v>45</v>
      </c>
      <c r="D89" s="35">
        <v>46</v>
      </c>
    </row>
    <row r="90" spans="1:64" x14ac:dyDescent="0.4">
      <c r="B90" s="35">
        <v>47</v>
      </c>
      <c r="C90" s="35">
        <v>48</v>
      </c>
      <c r="D90" s="35">
        <v>49</v>
      </c>
    </row>
    <row r="91" spans="1:64" x14ac:dyDescent="0.4">
      <c r="B91" s="35">
        <v>50</v>
      </c>
      <c r="C91" s="35">
        <v>51</v>
      </c>
      <c r="D91" s="35">
        <v>52</v>
      </c>
    </row>
    <row r="92" spans="1:64" x14ac:dyDescent="0.4">
      <c r="B92" s="35">
        <v>53</v>
      </c>
      <c r="C92" s="35">
        <v>54</v>
      </c>
      <c r="D92" s="35">
        <v>55</v>
      </c>
    </row>
    <row r="93" spans="1:64" x14ac:dyDescent="0.4">
      <c r="B93" s="35">
        <v>56</v>
      </c>
      <c r="C93" s="35">
        <v>57</v>
      </c>
      <c r="D93" s="35">
        <v>58</v>
      </c>
    </row>
    <row r="94" spans="1:64" x14ac:dyDescent="0.4">
      <c r="B94" s="35">
        <v>59</v>
      </c>
      <c r="C94" s="35">
        <v>60</v>
      </c>
      <c r="D94" s="35">
        <v>61</v>
      </c>
    </row>
    <row r="104" spans="1:21" x14ac:dyDescent="0.4">
      <c r="A104" s="63" t="s">
        <v>382</v>
      </c>
      <c r="B104" s="274">
        <v>39447</v>
      </c>
      <c r="C104" s="274">
        <v>39629</v>
      </c>
      <c r="D104" s="274">
        <v>39813</v>
      </c>
      <c r="E104" s="274">
        <v>39994</v>
      </c>
      <c r="F104" s="274">
        <v>40178</v>
      </c>
      <c r="G104" s="274">
        <v>40359</v>
      </c>
      <c r="H104" s="274">
        <v>40543</v>
      </c>
      <c r="I104" s="274">
        <v>40724</v>
      </c>
      <c r="J104" s="274">
        <v>40908</v>
      </c>
      <c r="K104" s="274">
        <v>41090</v>
      </c>
      <c r="L104" s="274">
        <v>41274</v>
      </c>
      <c r="M104" s="274">
        <v>41455</v>
      </c>
      <c r="N104" s="274">
        <v>41639</v>
      </c>
      <c r="O104" s="274">
        <v>41820</v>
      </c>
      <c r="P104" s="274">
        <v>42004</v>
      </c>
      <c r="Q104" s="274">
        <v>42185</v>
      </c>
      <c r="R104" s="274">
        <v>42369</v>
      </c>
      <c r="S104" s="274">
        <v>42551</v>
      </c>
      <c r="T104" s="274">
        <v>42735</v>
      </c>
      <c r="U104" s="274">
        <v>42916</v>
      </c>
    </row>
    <row r="105" spans="1:21" x14ac:dyDescent="0.4">
      <c r="A105" s="155" t="s">
        <v>3</v>
      </c>
      <c r="B105" s="275">
        <f>VLOOKUP($A105,$A$26:$BI$40,B$20-2,FALSE)</f>
        <v>145272</v>
      </c>
      <c r="C105" s="275">
        <f>VLOOKUP($A105,$A$26:$BI$40,C$20-2,FALSE)</f>
        <v>159237</v>
      </c>
      <c r="D105" s="275">
        <f t="shared" ref="D105:U116" si="24">VLOOKUP($A105,$A$26:$BI$40,D$20-2,FALSE)</f>
        <v>163164</v>
      </c>
      <c r="E105" s="275">
        <f t="shared" si="24"/>
        <v>200776</v>
      </c>
      <c r="F105" s="275">
        <f t="shared" si="24"/>
        <v>210446</v>
      </c>
      <c r="G105" s="275">
        <f t="shared" si="24"/>
        <v>250401</v>
      </c>
      <c r="H105" s="275">
        <f t="shared" si="24"/>
        <v>260264</v>
      </c>
      <c r="I105" s="275">
        <f t="shared" si="24"/>
        <v>284298</v>
      </c>
      <c r="J105" s="275">
        <f t="shared" si="24"/>
        <v>301815</v>
      </c>
      <c r="K105" s="275">
        <f t="shared" si="24"/>
        <v>324967</v>
      </c>
      <c r="L105" s="275">
        <f t="shared" si="24"/>
        <v>356625</v>
      </c>
      <c r="M105" s="275">
        <f t="shared" si="24"/>
        <v>384766</v>
      </c>
      <c r="N105" s="275">
        <f t="shared" si="24"/>
        <v>412819</v>
      </c>
      <c r="O105" s="275">
        <f t="shared" si="24"/>
        <v>429686</v>
      </c>
      <c r="P105" s="275">
        <f t="shared" si="24"/>
        <v>384521</v>
      </c>
      <c r="Q105" s="275">
        <f t="shared" si="24"/>
        <v>395705</v>
      </c>
      <c r="R105" s="275">
        <f t="shared" si="24"/>
        <v>414273</v>
      </c>
      <c r="S105" s="275">
        <f t="shared" si="24"/>
        <v>415182</v>
      </c>
      <c r="T105" s="275">
        <f t="shared" si="24"/>
        <v>385822</v>
      </c>
      <c r="U105" s="275">
        <f t="shared" si="24"/>
        <v>343451</v>
      </c>
    </row>
    <row r="106" spans="1:21" x14ac:dyDescent="0.4">
      <c r="A106" s="156" t="s">
        <v>0</v>
      </c>
      <c r="B106" s="275">
        <f t="shared" ref="B106:C116" si="25">VLOOKUP($A106,$A$26:$BI$40,B$20-2,FALSE)</f>
        <v>62856</v>
      </c>
      <c r="C106" s="275">
        <f t="shared" si="25"/>
        <v>61469</v>
      </c>
      <c r="D106" s="275">
        <f t="shared" ref="D106:R106" si="26">VLOOKUP($A106,$A$26:$BI$40,D$20-2,FALSE)</f>
        <v>62938</v>
      </c>
      <c r="E106" s="275">
        <f t="shared" si="26"/>
        <v>84583</v>
      </c>
      <c r="F106" s="275">
        <f t="shared" si="26"/>
        <v>102557</v>
      </c>
      <c r="G106" s="275">
        <f t="shared" si="26"/>
        <v>115345</v>
      </c>
      <c r="H106" s="275">
        <f t="shared" si="26"/>
        <v>124734</v>
      </c>
      <c r="I106" s="275">
        <f t="shared" si="26"/>
        <v>122616</v>
      </c>
      <c r="J106" s="275">
        <f t="shared" si="26"/>
        <v>125457</v>
      </c>
      <c r="K106" s="275">
        <f t="shared" si="26"/>
        <v>133259</v>
      </c>
      <c r="L106" s="275">
        <f t="shared" si="26"/>
        <v>135952</v>
      </c>
      <c r="M106" s="275">
        <f t="shared" si="26"/>
        <v>139611</v>
      </c>
      <c r="N106" s="275">
        <f t="shared" si="26"/>
        <v>135778</v>
      </c>
      <c r="O106" s="275">
        <f t="shared" si="26"/>
        <v>138425</v>
      </c>
      <c r="P106" s="275">
        <f t="shared" si="26"/>
        <v>138230</v>
      </c>
      <c r="Q106" s="275">
        <f t="shared" si="26"/>
        <v>138817</v>
      </c>
      <c r="R106" s="275">
        <f t="shared" si="26"/>
        <v>147535</v>
      </c>
      <c r="S106" s="275">
        <f t="shared" si="24"/>
        <v>157045</v>
      </c>
      <c r="T106" s="275">
        <f t="shared" si="24"/>
        <v>161976</v>
      </c>
      <c r="U106" s="275">
        <f t="shared" si="24"/>
        <v>153358</v>
      </c>
    </row>
    <row r="107" spans="1:21" x14ac:dyDescent="0.4">
      <c r="A107" s="156" t="s">
        <v>4</v>
      </c>
      <c r="B107" s="275">
        <f t="shared" si="25"/>
        <v>44392</v>
      </c>
      <c r="C107" s="275">
        <f t="shared" si="25"/>
        <v>54017</v>
      </c>
      <c r="D107" s="275">
        <f t="shared" si="24"/>
        <v>57199</v>
      </c>
      <c r="E107" s="275">
        <f t="shared" si="24"/>
        <v>69359</v>
      </c>
      <c r="F107" s="275">
        <f t="shared" si="24"/>
        <v>85106</v>
      </c>
      <c r="G107" s="275">
        <f t="shared" si="24"/>
        <v>82387</v>
      </c>
      <c r="H107" s="275">
        <f t="shared" si="24"/>
        <v>81869</v>
      </c>
      <c r="I107" s="275">
        <f t="shared" si="24"/>
        <v>80226</v>
      </c>
      <c r="J107" s="275">
        <f t="shared" si="24"/>
        <v>79970</v>
      </c>
      <c r="K107" s="275">
        <f t="shared" si="24"/>
        <v>69267</v>
      </c>
      <c r="L107" s="275">
        <f t="shared" si="24"/>
        <v>59329</v>
      </c>
      <c r="M107" s="275">
        <f t="shared" si="24"/>
        <v>56265</v>
      </c>
      <c r="N107" s="275">
        <f t="shared" si="24"/>
        <v>56817</v>
      </c>
      <c r="O107" s="275">
        <f t="shared" si="24"/>
        <v>54712</v>
      </c>
      <c r="P107" s="275">
        <f t="shared" si="24"/>
        <v>51828</v>
      </c>
      <c r="Q107" s="275">
        <f t="shared" si="24"/>
        <v>50588</v>
      </c>
      <c r="R107" s="275">
        <f t="shared" si="24"/>
        <v>54704</v>
      </c>
      <c r="S107" s="275">
        <f t="shared" si="24"/>
        <v>59681</v>
      </c>
      <c r="T107" s="275">
        <f t="shared" si="24"/>
        <v>60046</v>
      </c>
      <c r="U107" s="275">
        <f t="shared" si="24"/>
        <v>69967</v>
      </c>
    </row>
    <row r="108" spans="1:21" x14ac:dyDescent="0.4">
      <c r="A108" s="156" t="s">
        <v>2</v>
      </c>
      <c r="B108" s="275">
        <f t="shared" si="25"/>
        <v>42239</v>
      </c>
      <c r="C108" s="275">
        <f t="shared" si="25"/>
        <v>48300</v>
      </c>
      <c r="D108" s="275">
        <f t="shared" si="24"/>
        <v>48855</v>
      </c>
      <c r="E108" s="275">
        <f t="shared" si="24"/>
        <v>65946</v>
      </c>
      <c r="F108" s="275">
        <f t="shared" si="24"/>
        <v>85872</v>
      </c>
      <c r="G108" s="275">
        <f t="shared" si="24"/>
        <v>116002</v>
      </c>
      <c r="H108" s="275">
        <f t="shared" si="24"/>
        <v>128942</v>
      </c>
      <c r="I108" s="275">
        <f t="shared" si="24"/>
        <v>146713</v>
      </c>
      <c r="J108" s="275">
        <f t="shared" si="24"/>
        <v>177121</v>
      </c>
      <c r="K108" s="275">
        <f t="shared" si="24"/>
        <v>194593</v>
      </c>
      <c r="L108" s="275">
        <f t="shared" si="24"/>
        <v>232252</v>
      </c>
      <c r="M108" s="275">
        <f t="shared" si="24"/>
        <v>274905</v>
      </c>
      <c r="N108" s="275">
        <f t="shared" si="24"/>
        <v>298847</v>
      </c>
      <c r="O108" s="275">
        <f t="shared" si="24"/>
        <v>326275</v>
      </c>
      <c r="P108" s="275">
        <f t="shared" si="24"/>
        <v>290107</v>
      </c>
      <c r="Q108" s="275">
        <f t="shared" si="24"/>
        <v>265778</v>
      </c>
      <c r="R108" s="275">
        <f t="shared" si="24"/>
        <v>260675</v>
      </c>
      <c r="S108" s="275">
        <f t="shared" si="24"/>
        <v>257232</v>
      </c>
      <c r="T108" s="275">
        <f t="shared" si="24"/>
        <v>238545</v>
      </c>
      <c r="U108" s="275">
        <f t="shared" si="24"/>
        <v>204130</v>
      </c>
    </row>
    <row r="109" spans="1:21" x14ac:dyDescent="0.4">
      <c r="A109" s="156" t="s">
        <v>8</v>
      </c>
      <c r="B109" s="275">
        <f t="shared" si="25"/>
        <v>41741</v>
      </c>
      <c r="C109" s="275">
        <f t="shared" si="25"/>
        <v>50558</v>
      </c>
      <c r="D109" s="275">
        <f t="shared" si="24"/>
        <v>42225</v>
      </c>
      <c r="E109" s="275">
        <f t="shared" si="24"/>
        <v>41316</v>
      </c>
      <c r="F109" s="275">
        <f t="shared" si="24"/>
        <v>46312</v>
      </c>
      <c r="G109" s="275">
        <f t="shared" si="24"/>
        <v>60498</v>
      </c>
      <c r="H109" s="275">
        <f t="shared" si="24"/>
        <v>72433</v>
      </c>
      <c r="I109" s="275">
        <f t="shared" si="24"/>
        <v>98039</v>
      </c>
      <c r="J109" s="275">
        <f t="shared" si="24"/>
        <v>122111</v>
      </c>
      <c r="K109" s="275">
        <f t="shared" si="24"/>
        <v>135533</v>
      </c>
      <c r="L109" s="275">
        <f t="shared" si="24"/>
        <v>133927</v>
      </c>
      <c r="M109" s="275">
        <f t="shared" si="24"/>
        <v>130885</v>
      </c>
      <c r="N109" s="275">
        <f t="shared" si="24"/>
        <v>128930</v>
      </c>
      <c r="O109" s="275">
        <f t="shared" si="24"/>
        <v>146803</v>
      </c>
      <c r="P109" s="275">
        <f t="shared" si="24"/>
        <v>179677</v>
      </c>
      <c r="Q109" s="275">
        <f t="shared" si="24"/>
        <v>215838</v>
      </c>
      <c r="R109" s="275">
        <f t="shared" si="24"/>
        <v>254892</v>
      </c>
      <c r="S109" s="275">
        <f t="shared" si="24"/>
        <v>295643</v>
      </c>
      <c r="T109" s="275">
        <f t="shared" si="24"/>
        <v>293429</v>
      </c>
      <c r="U109" s="275">
        <f t="shared" si="24"/>
        <v>318015</v>
      </c>
    </row>
    <row r="110" spans="1:21" x14ac:dyDescent="0.4">
      <c r="A110" s="156" t="s">
        <v>48</v>
      </c>
      <c r="B110" s="275">
        <f t="shared" si="25"/>
        <v>34793</v>
      </c>
      <c r="C110" s="275">
        <f t="shared" si="25"/>
        <v>33413</v>
      </c>
      <c r="D110" s="275">
        <f t="shared" si="24"/>
        <v>31396</v>
      </c>
      <c r="E110" s="275">
        <f t="shared" si="24"/>
        <v>38549</v>
      </c>
      <c r="F110" s="275">
        <f t="shared" si="24"/>
        <v>49900</v>
      </c>
      <c r="G110" s="275">
        <f t="shared" si="24"/>
        <v>47149</v>
      </c>
      <c r="H110" s="275">
        <f t="shared" si="24"/>
        <v>48444</v>
      </c>
      <c r="I110" s="275">
        <f t="shared" si="24"/>
        <v>50417</v>
      </c>
      <c r="J110" s="275">
        <f t="shared" si="24"/>
        <v>50495</v>
      </c>
      <c r="K110" s="275">
        <f t="shared" si="24"/>
        <v>53748</v>
      </c>
      <c r="L110" s="275">
        <f t="shared" si="24"/>
        <v>53886</v>
      </c>
      <c r="M110" s="275">
        <f t="shared" si="24"/>
        <v>59651</v>
      </c>
      <c r="N110" s="275">
        <f t="shared" si="24"/>
        <v>67657</v>
      </c>
      <c r="O110" s="275">
        <f t="shared" si="24"/>
        <v>73998</v>
      </c>
      <c r="P110" s="275">
        <f t="shared" si="24"/>
        <v>83809</v>
      </c>
      <c r="Q110" s="275">
        <f t="shared" si="24"/>
        <v>105496</v>
      </c>
      <c r="R110" s="275">
        <f t="shared" si="24"/>
        <v>147798</v>
      </c>
      <c r="S110" s="275">
        <f t="shared" si="24"/>
        <v>162019</v>
      </c>
      <c r="T110" s="275">
        <f t="shared" si="24"/>
        <v>180124</v>
      </c>
      <c r="U110" s="275">
        <f t="shared" si="24"/>
        <v>209390</v>
      </c>
    </row>
    <row r="111" spans="1:21" x14ac:dyDescent="0.4">
      <c r="A111" s="156" t="s">
        <v>7</v>
      </c>
      <c r="B111" s="275">
        <f t="shared" si="25"/>
        <v>28324</v>
      </c>
      <c r="C111" s="275">
        <f t="shared" si="25"/>
        <v>33694</v>
      </c>
      <c r="D111" s="275">
        <f t="shared" si="24"/>
        <v>36592</v>
      </c>
      <c r="E111" s="275">
        <f t="shared" si="24"/>
        <v>65418</v>
      </c>
      <c r="F111" s="275">
        <f t="shared" si="24"/>
        <v>74604</v>
      </c>
      <c r="G111" s="275">
        <f t="shared" si="24"/>
        <v>90242</v>
      </c>
      <c r="H111" s="275">
        <f t="shared" si="24"/>
        <v>81205</v>
      </c>
      <c r="I111" s="275">
        <f t="shared" si="24"/>
        <v>77150</v>
      </c>
      <c r="J111" s="275">
        <f t="shared" si="24"/>
        <v>70181</v>
      </c>
      <c r="K111" s="275">
        <f t="shared" si="24"/>
        <v>62397</v>
      </c>
      <c r="L111" s="275">
        <f t="shared" si="24"/>
        <v>62897</v>
      </c>
      <c r="M111" s="275">
        <f t="shared" si="24"/>
        <v>69979</v>
      </c>
      <c r="N111" s="275">
        <f t="shared" si="24"/>
        <v>71853</v>
      </c>
      <c r="O111" s="275">
        <f t="shared" si="24"/>
        <v>86578</v>
      </c>
      <c r="P111" s="275">
        <f t="shared" si="24"/>
        <v>111524</v>
      </c>
      <c r="Q111" s="275">
        <f t="shared" si="24"/>
        <v>119108</v>
      </c>
      <c r="R111" s="275">
        <f t="shared" si="24"/>
        <v>127435</v>
      </c>
      <c r="S111" s="275">
        <f t="shared" si="24"/>
        <v>142116</v>
      </c>
      <c r="T111" s="275">
        <f t="shared" si="24"/>
        <v>148476</v>
      </c>
      <c r="U111" s="275">
        <f t="shared" si="24"/>
        <v>170016</v>
      </c>
    </row>
    <row r="112" spans="1:21" x14ac:dyDescent="0.4">
      <c r="A112" s="156" t="s">
        <v>1</v>
      </c>
      <c r="B112" s="275">
        <f t="shared" si="25"/>
        <v>22199</v>
      </c>
      <c r="C112" s="275">
        <f t="shared" si="25"/>
        <v>22999</v>
      </c>
      <c r="D112" s="275">
        <f t="shared" si="24"/>
        <v>23739</v>
      </c>
      <c r="E112" s="275">
        <f t="shared" si="24"/>
        <v>33088</v>
      </c>
      <c r="F112" s="275">
        <f t="shared" si="24"/>
        <v>34554</v>
      </c>
      <c r="G112" s="275">
        <f t="shared" si="24"/>
        <v>43803</v>
      </c>
      <c r="H112" s="275">
        <f t="shared" si="24"/>
        <v>44798</v>
      </c>
      <c r="I112" s="275">
        <f t="shared" si="24"/>
        <v>52501</v>
      </c>
      <c r="J112" s="275">
        <f t="shared" si="24"/>
        <v>58734</v>
      </c>
      <c r="K112" s="275">
        <f t="shared" si="24"/>
        <v>62965</v>
      </c>
      <c r="L112" s="275">
        <f t="shared" si="24"/>
        <v>63653</v>
      </c>
      <c r="M112" s="275">
        <f t="shared" si="24"/>
        <v>73193</v>
      </c>
      <c r="N112" s="275">
        <f t="shared" si="24"/>
        <v>81873</v>
      </c>
      <c r="O112" s="275">
        <f t="shared" si="24"/>
        <v>97599</v>
      </c>
      <c r="P112" s="275">
        <f t="shared" si="24"/>
        <v>101834</v>
      </c>
      <c r="Q112" s="275">
        <f t="shared" si="24"/>
        <v>97304</v>
      </c>
      <c r="R112" s="275">
        <f t="shared" si="24"/>
        <v>102532</v>
      </c>
      <c r="S112" s="275">
        <f t="shared" si="24"/>
        <v>103011</v>
      </c>
      <c r="T112" s="275">
        <f t="shared" si="24"/>
        <v>90666</v>
      </c>
      <c r="U112" s="275">
        <f t="shared" si="24"/>
        <v>84412</v>
      </c>
    </row>
    <row r="113" spans="1:21" x14ac:dyDescent="0.4">
      <c r="A113" s="156" t="s">
        <v>67</v>
      </c>
      <c r="B113" s="275">
        <f t="shared" si="25"/>
        <v>8131</v>
      </c>
      <c r="C113" s="275">
        <f t="shared" si="25"/>
        <v>10291</v>
      </c>
      <c r="D113" s="275">
        <f t="shared" si="24"/>
        <v>22004</v>
      </c>
      <c r="E113" s="275">
        <f t="shared" si="24"/>
        <v>44843</v>
      </c>
      <c r="F113" s="275">
        <f t="shared" si="24"/>
        <v>49560</v>
      </c>
      <c r="G113" s="275">
        <f t="shared" si="24"/>
        <v>56039</v>
      </c>
      <c r="H113" s="275">
        <f t="shared" si="24"/>
        <v>58163</v>
      </c>
      <c r="I113" s="275">
        <f t="shared" si="24"/>
        <v>46273</v>
      </c>
      <c r="J113" s="275">
        <f t="shared" si="24"/>
        <v>21138</v>
      </c>
      <c r="K113" s="275">
        <f t="shared" si="24"/>
        <v>15937</v>
      </c>
      <c r="L113" s="275">
        <f t="shared" si="24"/>
        <v>17723</v>
      </c>
      <c r="M113" s="275">
        <f t="shared" si="24"/>
        <v>17001</v>
      </c>
      <c r="N113" s="275">
        <f t="shared" si="24"/>
        <v>16992</v>
      </c>
      <c r="O113" s="275">
        <f t="shared" si="24"/>
        <v>16265</v>
      </c>
      <c r="P113" s="275">
        <f t="shared" si="24"/>
        <v>19304</v>
      </c>
      <c r="Q113" s="275">
        <f t="shared" si="24"/>
        <v>19197</v>
      </c>
      <c r="R113" s="275">
        <f t="shared" si="24"/>
        <v>20835</v>
      </c>
      <c r="S113" s="275">
        <f t="shared" si="24"/>
        <v>22123</v>
      </c>
      <c r="T113" s="275">
        <f t="shared" si="24"/>
        <v>19846</v>
      </c>
      <c r="U113" s="275">
        <f t="shared" si="24"/>
        <v>22041</v>
      </c>
    </row>
    <row r="114" spans="1:21" x14ac:dyDescent="0.4">
      <c r="A114" s="156" t="s">
        <v>35</v>
      </c>
      <c r="B114" s="275">
        <f t="shared" si="25"/>
        <v>1512</v>
      </c>
      <c r="C114" s="275">
        <f t="shared" si="25"/>
        <v>2133</v>
      </c>
      <c r="D114" s="275">
        <f t="shared" si="24"/>
        <v>2328</v>
      </c>
      <c r="E114" s="275">
        <f t="shared" si="24"/>
        <v>5070</v>
      </c>
      <c r="F114" s="275">
        <f t="shared" si="24"/>
        <v>6551</v>
      </c>
      <c r="G114" s="275">
        <f t="shared" si="24"/>
        <v>7051</v>
      </c>
      <c r="H114" s="275">
        <f t="shared" si="24"/>
        <v>6245</v>
      </c>
      <c r="I114" s="275">
        <f t="shared" si="24"/>
        <v>5502</v>
      </c>
      <c r="J114" s="275">
        <f t="shared" si="24"/>
        <v>0</v>
      </c>
      <c r="K114" s="275">
        <f t="shared" si="24"/>
        <v>0</v>
      </c>
      <c r="L114" s="275">
        <f t="shared" si="24"/>
        <v>137016</v>
      </c>
      <c r="M114" s="275">
        <f t="shared" si="24"/>
        <v>153989</v>
      </c>
      <c r="N114" s="275">
        <f t="shared" si="24"/>
        <v>164287</v>
      </c>
      <c r="O114" s="275">
        <f t="shared" si="24"/>
        <v>189090</v>
      </c>
      <c r="P114" s="275">
        <f t="shared" si="24"/>
        <v>204484</v>
      </c>
      <c r="Q114" s="275">
        <f t="shared" si="24"/>
        <v>207145</v>
      </c>
      <c r="R114" s="275">
        <f t="shared" si="24"/>
        <v>236743</v>
      </c>
      <c r="S114" s="275">
        <f t="shared" si="24"/>
        <v>251769</v>
      </c>
      <c r="T114" s="275">
        <f t="shared" si="24"/>
        <v>267344</v>
      </c>
      <c r="U114" s="275">
        <f t="shared" si="24"/>
        <v>281038</v>
      </c>
    </row>
    <row r="115" spans="1:21" x14ac:dyDescent="0.4">
      <c r="A115" s="157" t="s">
        <v>81</v>
      </c>
      <c r="B115" s="275">
        <f t="shared" si="25"/>
        <v>34061</v>
      </c>
      <c r="C115" s="275">
        <f t="shared" si="25"/>
        <v>39344</v>
      </c>
      <c r="D115" s="275">
        <f t="shared" si="24"/>
        <v>43182</v>
      </c>
      <c r="E115" s="275">
        <f t="shared" si="24"/>
        <v>53169</v>
      </c>
      <c r="F115" s="275">
        <f t="shared" si="24"/>
        <v>77173</v>
      </c>
      <c r="G115" s="275">
        <f t="shared" si="24"/>
        <v>87218</v>
      </c>
      <c r="H115" s="275">
        <f t="shared" si="24"/>
        <v>85175</v>
      </c>
      <c r="I115" s="275">
        <f t="shared" si="24"/>
        <v>103248</v>
      </c>
      <c r="J115" s="275">
        <f t="shared" si="24"/>
        <v>109367</v>
      </c>
      <c r="K115" s="275">
        <f t="shared" si="24"/>
        <v>112813</v>
      </c>
      <c r="L115" s="275">
        <f t="shared" si="24"/>
        <v>0</v>
      </c>
      <c r="M115" s="275">
        <f t="shared" si="24"/>
        <v>0</v>
      </c>
      <c r="N115" s="275">
        <f t="shared" si="24"/>
        <v>0</v>
      </c>
      <c r="O115" s="275">
        <f t="shared" si="24"/>
        <v>0</v>
      </c>
      <c r="P115" s="275">
        <f t="shared" si="24"/>
        <v>0</v>
      </c>
      <c r="Q115" s="275">
        <f t="shared" si="24"/>
        <v>0</v>
      </c>
      <c r="R115" s="275">
        <f t="shared" si="24"/>
        <v>0</v>
      </c>
      <c r="S115" s="275">
        <f t="shared" si="24"/>
        <v>0</v>
      </c>
      <c r="T115" s="275">
        <f t="shared" si="24"/>
        <v>0</v>
      </c>
      <c r="U115" s="275">
        <f t="shared" si="24"/>
        <v>0</v>
      </c>
    </row>
    <row r="116" spans="1:21" x14ac:dyDescent="0.4">
      <c r="A116" s="123" t="s">
        <v>400</v>
      </c>
      <c r="B116" s="275">
        <f t="shared" si="25"/>
        <v>465520</v>
      </c>
      <c r="C116" s="275">
        <f t="shared" si="25"/>
        <v>515455</v>
      </c>
      <c r="D116" s="275">
        <f t="shared" si="24"/>
        <v>533622</v>
      </c>
      <c r="E116" s="275">
        <f t="shared" si="24"/>
        <v>702117</v>
      </c>
      <c r="F116" s="275">
        <f t="shared" si="24"/>
        <v>822635</v>
      </c>
      <c r="G116" s="275">
        <f t="shared" si="24"/>
        <v>956135</v>
      </c>
      <c r="H116" s="275">
        <f t="shared" si="24"/>
        <v>992272</v>
      </c>
      <c r="I116" s="275">
        <f t="shared" si="24"/>
        <v>1066983</v>
      </c>
      <c r="J116" s="275">
        <f t="shared" si="24"/>
        <v>1116389</v>
      </c>
      <c r="K116" s="275">
        <f t="shared" si="24"/>
        <v>1165479</v>
      </c>
      <c r="L116" s="275">
        <f t="shared" si="24"/>
        <v>1253260</v>
      </c>
      <c r="M116" s="275">
        <f t="shared" si="24"/>
        <v>1360245</v>
      </c>
      <c r="N116" s="275">
        <f t="shared" si="24"/>
        <v>1435853</v>
      </c>
      <c r="O116" s="275">
        <f t="shared" si="24"/>
        <v>1559431</v>
      </c>
      <c r="P116" s="275">
        <f t="shared" si="24"/>
        <v>1565318</v>
      </c>
      <c r="Q116" s="275">
        <f t="shared" si="24"/>
        <v>1614976</v>
      </c>
      <c r="R116" s="275">
        <f t="shared" si="24"/>
        <v>1767422</v>
      </c>
      <c r="S116" s="275">
        <f t="shared" si="24"/>
        <v>1865821</v>
      </c>
      <c r="T116" s="275">
        <f t="shared" si="24"/>
        <v>1846274</v>
      </c>
      <c r="U116" s="275">
        <f t="shared" si="24"/>
        <v>1855818</v>
      </c>
    </row>
    <row r="123" spans="1:21" x14ac:dyDescent="0.4">
      <c r="A123" s="63" t="s">
        <v>383</v>
      </c>
      <c r="B123" s="274">
        <v>39447</v>
      </c>
      <c r="C123" s="274">
        <v>39629</v>
      </c>
      <c r="D123" s="274">
        <v>39813</v>
      </c>
      <c r="E123" s="274">
        <v>39994</v>
      </c>
      <c r="F123" s="274">
        <v>40178</v>
      </c>
      <c r="G123" s="274">
        <v>40359</v>
      </c>
      <c r="H123" s="274">
        <v>40543</v>
      </c>
      <c r="I123" s="274">
        <v>40724</v>
      </c>
      <c r="J123" s="274">
        <v>40908</v>
      </c>
      <c r="K123" s="274">
        <v>41090</v>
      </c>
      <c r="L123" s="274">
        <v>41274</v>
      </c>
      <c r="M123" s="274">
        <v>41455</v>
      </c>
      <c r="N123" s="274">
        <v>41639</v>
      </c>
      <c r="O123" s="274">
        <v>41820</v>
      </c>
      <c r="P123" s="274">
        <v>42004</v>
      </c>
      <c r="Q123" s="274">
        <v>42185</v>
      </c>
      <c r="R123" s="274">
        <v>42369</v>
      </c>
      <c r="S123" s="274">
        <v>42551</v>
      </c>
      <c r="T123" s="274">
        <v>42735</v>
      </c>
      <c r="U123" s="274">
        <v>42916</v>
      </c>
    </row>
    <row r="124" spans="1:21" x14ac:dyDescent="0.4">
      <c r="A124" s="155" t="s">
        <v>3</v>
      </c>
      <c r="B124" s="275">
        <f>VLOOKUP($A124,$A$26:$BI$40,B$20-1,FALSE)</f>
        <v>4051</v>
      </c>
      <c r="C124" s="275">
        <f t="shared" ref="C124:U135" si="27">VLOOKUP($A124,$A$26:$BI$40,C$20-1,FALSE)</f>
        <v>4158</v>
      </c>
      <c r="D124" s="275">
        <f t="shared" si="27"/>
        <v>4300</v>
      </c>
      <c r="E124" s="275">
        <f t="shared" si="27"/>
        <v>4521</v>
      </c>
      <c r="F124" s="275">
        <f t="shared" si="27"/>
        <v>3952</v>
      </c>
      <c r="G124" s="275">
        <f t="shared" si="27"/>
        <v>3803</v>
      </c>
      <c r="H124" s="275">
        <f t="shared" si="27"/>
        <v>3076</v>
      </c>
      <c r="I124" s="275">
        <f t="shared" si="27"/>
        <v>2749</v>
      </c>
      <c r="J124" s="275">
        <f t="shared" si="27"/>
        <v>2294</v>
      </c>
      <c r="K124" s="275">
        <f t="shared" si="27"/>
        <v>3132</v>
      </c>
      <c r="L124" s="275">
        <f t="shared" si="27"/>
        <v>4272</v>
      </c>
      <c r="M124" s="275">
        <f t="shared" si="27"/>
        <v>5421</v>
      </c>
      <c r="N124" s="275">
        <f t="shared" si="27"/>
        <v>6454</v>
      </c>
      <c r="O124" s="275">
        <f t="shared" si="27"/>
        <v>7735</v>
      </c>
      <c r="P124" s="275">
        <f t="shared" si="27"/>
        <v>8758</v>
      </c>
      <c r="Q124" s="275">
        <f t="shared" si="27"/>
        <v>8142</v>
      </c>
      <c r="R124" s="275">
        <f t="shared" si="27"/>
        <v>10329</v>
      </c>
      <c r="S124" s="275">
        <f t="shared" si="27"/>
        <v>10764</v>
      </c>
      <c r="T124" s="275">
        <f t="shared" si="27"/>
        <v>14506</v>
      </c>
      <c r="U124" s="275">
        <f t="shared" si="27"/>
        <v>15234</v>
      </c>
    </row>
    <row r="125" spans="1:21" x14ac:dyDescent="0.4">
      <c r="A125" s="156" t="s">
        <v>0</v>
      </c>
      <c r="B125" s="275">
        <f t="shared" ref="B125:Q135" si="28">VLOOKUP($A125,$A$26:$BI$40,B$20-1,FALSE)</f>
        <v>65</v>
      </c>
      <c r="C125" s="275">
        <f t="shared" si="28"/>
        <v>126</v>
      </c>
      <c r="D125" s="275">
        <f t="shared" si="28"/>
        <v>122</v>
      </c>
      <c r="E125" s="275">
        <f t="shared" si="28"/>
        <v>120</v>
      </c>
      <c r="F125" s="275">
        <f t="shared" si="28"/>
        <v>100</v>
      </c>
      <c r="G125" s="275">
        <f t="shared" si="28"/>
        <v>100</v>
      </c>
      <c r="H125" s="275">
        <f t="shared" si="28"/>
        <v>97</v>
      </c>
      <c r="I125" s="275">
        <f t="shared" si="28"/>
        <v>197</v>
      </c>
      <c r="J125" s="275">
        <f t="shared" si="28"/>
        <v>1095</v>
      </c>
      <c r="K125" s="275">
        <f t="shared" si="28"/>
        <v>1022</v>
      </c>
      <c r="L125" s="275">
        <f t="shared" si="28"/>
        <v>207</v>
      </c>
      <c r="M125" s="275">
        <f t="shared" si="28"/>
        <v>130</v>
      </c>
      <c r="N125" s="275">
        <f t="shared" si="28"/>
        <v>175</v>
      </c>
      <c r="O125" s="275">
        <f t="shared" si="28"/>
        <v>250</v>
      </c>
      <c r="P125" s="275">
        <f t="shared" si="28"/>
        <v>323</v>
      </c>
      <c r="Q125" s="275">
        <f t="shared" si="28"/>
        <v>328</v>
      </c>
      <c r="R125" s="275">
        <f t="shared" si="27"/>
        <v>275</v>
      </c>
      <c r="S125" s="275">
        <f t="shared" si="27"/>
        <v>169</v>
      </c>
      <c r="T125" s="275">
        <f t="shared" si="27"/>
        <v>809</v>
      </c>
      <c r="U125" s="275">
        <f t="shared" si="27"/>
        <v>167</v>
      </c>
    </row>
    <row r="126" spans="1:21" x14ac:dyDescent="0.4">
      <c r="A126" s="156" t="s">
        <v>4</v>
      </c>
      <c r="B126" s="275">
        <f t="shared" si="28"/>
        <v>22</v>
      </c>
      <c r="C126" s="275">
        <f t="shared" si="27"/>
        <v>333</v>
      </c>
      <c r="D126" s="275">
        <f t="shared" si="27"/>
        <v>279</v>
      </c>
      <c r="E126" s="275">
        <f t="shared" si="27"/>
        <v>234</v>
      </c>
      <c r="F126" s="275">
        <f t="shared" si="27"/>
        <v>347</v>
      </c>
      <c r="G126" s="275">
        <f t="shared" si="27"/>
        <v>329</v>
      </c>
      <c r="H126" s="275">
        <f t="shared" si="27"/>
        <v>219</v>
      </c>
      <c r="I126" s="275">
        <f t="shared" si="27"/>
        <v>219</v>
      </c>
      <c r="J126" s="275">
        <f t="shared" si="27"/>
        <v>219</v>
      </c>
      <c r="K126" s="275">
        <f t="shared" si="27"/>
        <v>219</v>
      </c>
      <c r="L126" s="275">
        <f t="shared" si="27"/>
        <v>188</v>
      </c>
      <c r="M126" s="275">
        <f t="shared" si="27"/>
        <v>160</v>
      </c>
      <c r="N126" s="275">
        <f t="shared" si="27"/>
        <v>94</v>
      </c>
      <c r="O126" s="275">
        <f t="shared" si="27"/>
        <v>96</v>
      </c>
      <c r="P126" s="275">
        <f t="shared" si="27"/>
        <v>83</v>
      </c>
      <c r="Q126" s="275">
        <f t="shared" si="27"/>
        <v>102</v>
      </c>
      <c r="R126" s="275">
        <f t="shared" si="27"/>
        <v>119</v>
      </c>
      <c r="S126" s="275">
        <f t="shared" si="27"/>
        <v>454</v>
      </c>
      <c r="T126" s="275">
        <f t="shared" si="27"/>
        <v>621</v>
      </c>
      <c r="U126" s="275">
        <f t="shared" si="27"/>
        <v>668</v>
      </c>
    </row>
    <row r="127" spans="1:21" x14ac:dyDescent="0.4">
      <c r="A127" s="156" t="s">
        <v>2</v>
      </c>
      <c r="B127" s="275">
        <f t="shared" si="28"/>
        <v>1539</v>
      </c>
      <c r="C127" s="275">
        <f t="shared" si="27"/>
        <v>1596</v>
      </c>
      <c r="D127" s="275">
        <f t="shared" si="27"/>
        <v>1266</v>
      </c>
      <c r="E127" s="275">
        <f t="shared" si="27"/>
        <v>1421</v>
      </c>
      <c r="F127" s="275">
        <f t="shared" si="27"/>
        <v>1275</v>
      </c>
      <c r="G127" s="275">
        <f t="shared" si="27"/>
        <v>1155</v>
      </c>
      <c r="H127" s="275">
        <f t="shared" si="27"/>
        <v>1369</v>
      </c>
      <c r="I127" s="275">
        <f t="shared" si="27"/>
        <v>1510</v>
      </c>
      <c r="J127" s="275">
        <f t="shared" si="27"/>
        <v>1393</v>
      </c>
      <c r="K127" s="275">
        <f t="shared" si="27"/>
        <v>2060</v>
      </c>
      <c r="L127" s="275">
        <f t="shared" si="27"/>
        <v>4765</v>
      </c>
      <c r="M127" s="275">
        <f t="shared" si="27"/>
        <v>7895</v>
      </c>
      <c r="N127" s="275">
        <f t="shared" si="27"/>
        <v>8059</v>
      </c>
      <c r="O127" s="275">
        <f t="shared" si="27"/>
        <v>10490</v>
      </c>
      <c r="P127" s="275">
        <f t="shared" si="27"/>
        <v>11025</v>
      </c>
      <c r="Q127" s="275">
        <f t="shared" si="27"/>
        <v>11752</v>
      </c>
      <c r="R127" s="275">
        <f t="shared" si="27"/>
        <v>12136</v>
      </c>
      <c r="S127" s="275">
        <f t="shared" si="27"/>
        <v>9453</v>
      </c>
      <c r="T127" s="275">
        <f t="shared" si="27"/>
        <v>12425</v>
      </c>
      <c r="U127" s="275">
        <f t="shared" si="27"/>
        <v>11349</v>
      </c>
    </row>
    <row r="128" spans="1:21" x14ac:dyDescent="0.4">
      <c r="A128" s="156" t="s">
        <v>8</v>
      </c>
      <c r="B128" s="275">
        <f t="shared" si="28"/>
        <v>783</v>
      </c>
      <c r="C128" s="275">
        <f t="shared" si="27"/>
        <v>773</v>
      </c>
      <c r="D128" s="275">
        <f t="shared" si="27"/>
        <v>721</v>
      </c>
      <c r="E128" s="275">
        <f t="shared" si="27"/>
        <v>663</v>
      </c>
      <c r="F128" s="275">
        <f t="shared" si="27"/>
        <v>1114</v>
      </c>
      <c r="G128" s="275">
        <f t="shared" si="27"/>
        <v>1228</v>
      </c>
      <c r="H128" s="275">
        <f t="shared" si="27"/>
        <v>1103</v>
      </c>
      <c r="I128" s="275">
        <f t="shared" si="27"/>
        <v>952</v>
      </c>
      <c r="J128" s="275">
        <f t="shared" si="27"/>
        <v>889</v>
      </c>
      <c r="K128" s="275">
        <f t="shared" si="27"/>
        <v>691</v>
      </c>
      <c r="L128" s="275">
        <f t="shared" si="27"/>
        <v>353</v>
      </c>
      <c r="M128" s="275">
        <f t="shared" si="27"/>
        <v>115</v>
      </c>
      <c r="N128" s="275">
        <f t="shared" si="27"/>
        <v>306</v>
      </c>
      <c r="O128" s="275">
        <f t="shared" si="27"/>
        <v>310</v>
      </c>
      <c r="P128" s="275">
        <f t="shared" si="27"/>
        <v>96</v>
      </c>
      <c r="Q128" s="275">
        <f t="shared" si="27"/>
        <v>45</v>
      </c>
      <c r="R128" s="275">
        <f t="shared" si="27"/>
        <v>249</v>
      </c>
      <c r="S128" s="275">
        <f t="shared" si="27"/>
        <v>278</v>
      </c>
      <c r="T128" s="275">
        <f t="shared" si="27"/>
        <v>147</v>
      </c>
      <c r="U128" s="275">
        <f t="shared" si="27"/>
        <v>232</v>
      </c>
    </row>
    <row r="129" spans="1:21" x14ac:dyDescent="0.4">
      <c r="A129" s="156" t="s">
        <v>48</v>
      </c>
      <c r="B129" s="275">
        <f t="shared" si="28"/>
        <v>358</v>
      </c>
      <c r="C129" s="275">
        <f t="shared" si="27"/>
        <v>359</v>
      </c>
      <c r="D129" s="275">
        <f t="shared" si="27"/>
        <v>372</v>
      </c>
      <c r="E129" s="275">
        <f t="shared" si="27"/>
        <v>367</v>
      </c>
      <c r="F129" s="275">
        <f t="shared" si="27"/>
        <v>345</v>
      </c>
      <c r="G129" s="275">
        <f t="shared" si="27"/>
        <v>189</v>
      </c>
      <c r="H129" s="275">
        <f t="shared" si="27"/>
        <v>323</v>
      </c>
      <c r="I129" s="275">
        <f t="shared" si="27"/>
        <v>298</v>
      </c>
      <c r="J129" s="275">
        <f t="shared" si="27"/>
        <v>328</v>
      </c>
      <c r="K129" s="275">
        <f t="shared" si="27"/>
        <v>417</v>
      </c>
      <c r="L129" s="275">
        <f t="shared" si="27"/>
        <v>270</v>
      </c>
      <c r="M129" s="275">
        <f t="shared" si="27"/>
        <v>230</v>
      </c>
      <c r="N129" s="275">
        <f t="shared" si="27"/>
        <v>118</v>
      </c>
      <c r="O129" s="275">
        <f t="shared" si="27"/>
        <v>83</v>
      </c>
      <c r="P129" s="275">
        <f t="shared" si="27"/>
        <v>82</v>
      </c>
      <c r="Q129" s="275">
        <f t="shared" si="27"/>
        <v>53</v>
      </c>
      <c r="R129" s="275">
        <f t="shared" si="27"/>
        <v>54</v>
      </c>
      <c r="S129" s="275">
        <f t="shared" si="27"/>
        <v>40</v>
      </c>
      <c r="T129" s="275">
        <f t="shared" si="27"/>
        <v>226</v>
      </c>
      <c r="U129" s="275">
        <f t="shared" si="27"/>
        <v>782</v>
      </c>
    </row>
    <row r="130" spans="1:21" x14ac:dyDescent="0.4">
      <c r="A130" s="156" t="s">
        <v>7</v>
      </c>
      <c r="B130" s="275">
        <f t="shared" si="28"/>
        <v>18</v>
      </c>
      <c r="C130" s="275">
        <f t="shared" si="27"/>
        <v>18</v>
      </c>
      <c r="D130" s="275">
        <f t="shared" si="27"/>
        <v>18</v>
      </c>
      <c r="E130" s="275">
        <f t="shared" si="27"/>
        <v>15</v>
      </c>
      <c r="F130" s="275">
        <f t="shared" si="27"/>
        <v>43</v>
      </c>
      <c r="G130" s="275">
        <f t="shared" si="27"/>
        <v>42</v>
      </c>
      <c r="H130" s="275">
        <f t="shared" si="27"/>
        <v>15</v>
      </c>
      <c r="I130" s="275">
        <f t="shared" si="27"/>
        <v>153</v>
      </c>
      <c r="J130" s="275">
        <f t="shared" si="27"/>
        <v>485</v>
      </c>
      <c r="K130" s="275">
        <f t="shared" si="27"/>
        <v>15</v>
      </c>
      <c r="L130" s="275">
        <f t="shared" si="27"/>
        <v>85</v>
      </c>
      <c r="M130" s="275">
        <f t="shared" si="27"/>
        <v>75</v>
      </c>
      <c r="N130" s="275">
        <f t="shared" si="27"/>
        <v>75</v>
      </c>
      <c r="O130" s="275">
        <f t="shared" si="27"/>
        <v>0</v>
      </c>
      <c r="P130" s="275">
        <f t="shared" si="27"/>
        <v>0</v>
      </c>
      <c r="Q130" s="275">
        <f t="shared" si="27"/>
        <v>156</v>
      </c>
      <c r="R130" s="275">
        <f t="shared" si="27"/>
        <v>192</v>
      </c>
      <c r="S130" s="275">
        <f t="shared" si="27"/>
        <v>170</v>
      </c>
      <c r="T130" s="275">
        <f t="shared" si="27"/>
        <v>195</v>
      </c>
      <c r="U130" s="275">
        <f t="shared" si="27"/>
        <v>365</v>
      </c>
    </row>
    <row r="131" spans="1:21" x14ac:dyDescent="0.4">
      <c r="A131" s="156" t="s">
        <v>1</v>
      </c>
      <c r="B131" s="275">
        <f t="shared" si="28"/>
        <v>28</v>
      </c>
      <c r="C131" s="275">
        <f t="shared" si="27"/>
        <v>59</v>
      </c>
      <c r="D131" s="275">
        <f t="shared" si="27"/>
        <v>93</v>
      </c>
      <c r="E131" s="275">
        <f t="shared" si="27"/>
        <v>107</v>
      </c>
      <c r="F131" s="275">
        <f t="shared" si="27"/>
        <v>164</v>
      </c>
      <c r="G131" s="275">
        <f t="shared" si="27"/>
        <v>69</v>
      </c>
      <c r="H131" s="275">
        <f t="shared" si="27"/>
        <v>76</v>
      </c>
      <c r="I131" s="275">
        <f t="shared" si="27"/>
        <v>102</v>
      </c>
      <c r="J131" s="275">
        <f t="shared" si="27"/>
        <v>130</v>
      </c>
      <c r="K131" s="275">
        <f t="shared" si="27"/>
        <v>159</v>
      </c>
      <c r="L131" s="275">
        <f t="shared" si="27"/>
        <v>241</v>
      </c>
      <c r="M131" s="275">
        <f t="shared" si="27"/>
        <v>202</v>
      </c>
      <c r="N131" s="275">
        <f t="shared" si="27"/>
        <v>576</v>
      </c>
      <c r="O131" s="275">
        <f t="shared" si="27"/>
        <v>570</v>
      </c>
      <c r="P131" s="275">
        <f t="shared" si="27"/>
        <v>548</v>
      </c>
      <c r="Q131" s="275">
        <f t="shared" si="27"/>
        <v>739</v>
      </c>
      <c r="R131" s="275">
        <f t="shared" si="27"/>
        <v>1944</v>
      </c>
      <c r="S131" s="275">
        <f t="shared" si="27"/>
        <v>1110</v>
      </c>
      <c r="T131" s="275">
        <f t="shared" si="27"/>
        <v>1610</v>
      </c>
      <c r="U131" s="275">
        <f t="shared" si="27"/>
        <v>1546</v>
      </c>
    </row>
    <row r="132" spans="1:21" x14ac:dyDescent="0.4">
      <c r="A132" s="156" t="s">
        <v>67</v>
      </c>
      <c r="B132" s="275">
        <f t="shared" si="28"/>
        <v>13</v>
      </c>
      <c r="C132" s="275">
        <f t="shared" si="27"/>
        <v>9</v>
      </c>
      <c r="D132" s="275">
        <f t="shared" si="27"/>
        <v>0</v>
      </c>
      <c r="E132" s="275">
        <f t="shared" si="27"/>
        <v>0</v>
      </c>
      <c r="F132" s="275">
        <f t="shared" si="27"/>
        <v>0</v>
      </c>
      <c r="G132" s="275">
        <f t="shared" si="27"/>
        <v>0</v>
      </c>
      <c r="H132" s="275">
        <f t="shared" si="27"/>
        <v>0</v>
      </c>
      <c r="I132" s="275">
        <f t="shared" si="27"/>
        <v>0</v>
      </c>
      <c r="J132" s="275">
        <f t="shared" si="27"/>
        <v>0</v>
      </c>
      <c r="K132" s="275">
        <f t="shared" si="27"/>
        <v>0</v>
      </c>
      <c r="L132" s="275">
        <f t="shared" si="27"/>
        <v>0</v>
      </c>
      <c r="M132" s="275">
        <f t="shared" si="27"/>
        <v>0</v>
      </c>
      <c r="N132" s="275">
        <f t="shared" si="27"/>
        <v>0</v>
      </c>
      <c r="O132" s="275">
        <f t="shared" si="27"/>
        <v>0</v>
      </c>
      <c r="P132" s="275">
        <f t="shared" si="27"/>
        <v>0</v>
      </c>
      <c r="Q132" s="275">
        <f t="shared" si="27"/>
        <v>0</v>
      </c>
      <c r="R132" s="275">
        <f t="shared" si="27"/>
        <v>0</v>
      </c>
      <c r="S132" s="275">
        <f t="shared" si="27"/>
        <v>0</v>
      </c>
      <c r="T132" s="275">
        <f t="shared" si="27"/>
        <v>0</v>
      </c>
      <c r="U132" s="275">
        <f t="shared" si="27"/>
        <v>0</v>
      </c>
    </row>
    <row r="133" spans="1:21" x14ac:dyDescent="0.4">
      <c r="A133" s="156" t="s">
        <v>35</v>
      </c>
      <c r="B133" s="275">
        <f t="shared" si="28"/>
        <v>231</v>
      </c>
      <c r="C133" s="275">
        <f t="shared" si="27"/>
        <v>257</v>
      </c>
      <c r="D133" s="275">
        <f t="shared" si="27"/>
        <v>257</v>
      </c>
      <c r="E133" s="275">
        <f t="shared" si="27"/>
        <v>191</v>
      </c>
      <c r="F133" s="275">
        <f t="shared" si="27"/>
        <v>138</v>
      </c>
      <c r="G133" s="275">
        <f t="shared" si="27"/>
        <v>137</v>
      </c>
      <c r="H133" s="275">
        <f t="shared" si="27"/>
        <v>64</v>
      </c>
      <c r="I133" s="275">
        <f t="shared" si="27"/>
        <v>64</v>
      </c>
      <c r="J133" s="275">
        <f t="shared" si="27"/>
        <v>0</v>
      </c>
      <c r="K133" s="275">
        <f t="shared" si="27"/>
        <v>0</v>
      </c>
      <c r="L133" s="275">
        <f t="shared" si="27"/>
        <v>582</v>
      </c>
      <c r="M133" s="275">
        <f t="shared" si="27"/>
        <v>487</v>
      </c>
      <c r="N133" s="275">
        <f t="shared" si="27"/>
        <v>549</v>
      </c>
      <c r="O133" s="275">
        <f t="shared" si="27"/>
        <v>826</v>
      </c>
      <c r="P133" s="275">
        <f t="shared" si="27"/>
        <v>1908</v>
      </c>
      <c r="Q133" s="275">
        <f t="shared" si="27"/>
        <v>1674</v>
      </c>
      <c r="R133" s="275">
        <f t="shared" si="27"/>
        <v>2710</v>
      </c>
      <c r="S133" s="275">
        <f t="shared" si="27"/>
        <v>6137</v>
      </c>
      <c r="T133" s="275">
        <f t="shared" si="27"/>
        <v>7387</v>
      </c>
      <c r="U133" s="275">
        <f t="shared" si="27"/>
        <v>8202</v>
      </c>
    </row>
    <row r="134" spans="1:21" x14ac:dyDescent="0.4">
      <c r="A134" s="157" t="s">
        <v>81</v>
      </c>
      <c r="B134" s="275">
        <f t="shared" si="28"/>
        <v>896</v>
      </c>
      <c r="C134" s="275">
        <f t="shared" si="27"/>
        <v>893</v>
      </c>
      <c r="D134" s="275">
        <f t="shared" si="27"/>
        <v>898</v>
      </c>
      <c r="E134" s="275">
        <f t="shared" si="27"/>
        <v>981</v>
      </c>
      <c r="F134" s="275">
        <f t="shared" si="27"/>
        <v>1522</v>
      </c>
      <c r="G134" s="275">
        <f t="shared" si="27"/>
        <v>1698</v>
      </c>
      <c r="H134" s="275">
        <f t="shared" si="27"/>
        <v>1385</v>
      </c>
      <c r="I134" s="275">
        <f t="shared" si="27"/>
        <v>1289</v>
      </c>
      <c r="J134" s="275">
        <f t="shared" si="27"/>
        <v>833</v>
      </c>
      <c r="K134" s="275">
        <f t="shared" si="27"/>
        <v>577</v>
      </c>
      <c r="L134" s="275">
        <f t="shared" si="27"/>
        <v>0</v>
      </c>
      <c r="M134" s="275">
        <f t="shared" si="27"/>
        <v>0</v>
      </c>
      <c r="N134" s="275">
        <f t="shared" si="27"/>
        <v>0</v>
      </c>
      <c r="O134" s="275">
        <f t="shared" si="27"/>
        <v>0</v>
      </c>
      <c r="P134" s="275">
        <f t="shared" si="27"/>
        <v>0</v>
      </c>
      <c r="Q134" s="275">
        <f t="shared" si="27"/>
        <v>0</v>
      </c>
      <c r="R134" s="275">
        <f t="shared" si="27"/>
        <v>0</v>
      </c>
      <c r="S134" s="275">
        <f t="shared" si="27"/>
        <v>0</v>
      </c>
      <c r="T134" s="275">
        <f t="shared" si="27"/>
        <v>0</v>
      </c>
      <c r="U134" s="275">
        <f t="shared" si="27"/>
        <v>0</v>
      </c>
    </row>
    <row r="135" spans="1:21" x14ac:dyDescent="0.4">
      <c r="A135" s="123" t="s">
        <v>400</v>
      </c>
      <c r="B135" s="275">
        <f t="shared" si="28"/>
        <v>8004</v>
      </c>
      <c r="C135" s="275">
        <f t="shared" si="27"/>
        <v>8581</v>
      </c>
      <c r="D135" s="275">
        <f t="shared" si="27"/>
        <v>8326</v>
      </c>
      <c r="E135" s="275">
        <f t="shared" si="27"/>
        <v>8620</v>
      </c>
      <c r="F135" s="275">
        <f t="shared" si="27"/>
        <v>9000</v>
      </c>
      <c r="G135" s="275">
        <f t="shared" si="27"/>
        <v>8750</v>
      </c>
      <c r="H135" s="275">
        <f t="shared" si="27"/>
        <v>7727</v>
      </c>
      <c r="I135" s="275">
        <f t="shared" si="27"/>
        <v>7533</v>
      </c>
      <c r="J135" s="275">
        <f t="shared" si="27"/>
        <v>7666</v>
      </c>
      <c r="K135" s="275">
        <f t="shared" si="27"/>
        <v>8292</v>
      </c>
      <c r="L135" s="275">
        <f t="shared" si="27"/>
        <v>10963</v>
      </c>
      <c r="M135" s="275">
        <f t="shared" si="27"/>
        <v>14715</v>
      </c>
      <c r="N135" s="275">
        <f t="shared" si="27"/>
        <v>16406</v>
      </c>
      <c r="O135" s="275">
        <f t="shared" si="27"/>
        <v>20360</v>
      </c>
      <c r="P135" s="275">
        <f t="shared" si="27"/>
        <v>22823</v>
      </c>
      <c r="Q135" s="275">
        <f t="shared" si="27"/>
        <v>22991</v>
      </c>
      <c r="R135" s="275">
        <f t="shared" si="27"/>
        <v>28008</v>
      </c>
      <c r="S135" s="275">
        <f t="shared" si="27"/>
        <v>28575</v>
      </c>
      <c r="T135" s="275">
        <f t="shared" si="27"/>
        <v>37926</v>
      </c>
      <c r="U135" s="275">
        <f t="shared" si="27"/>
        <v>38545</v>
      </c>
    </row>
  </sheetData>
  <phoneticPr fontId="2" type="noConversion"/>
  <dataValidations count="1">
    <dataValidation type="list" allowBlank="1" showInputMessage="1" showErrorMessage="1" sqref="A53">
      <formula1>$A$26:$A$37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showGridLines="0" topLeftCell="B3" zoomScale="84" zoomScaleNormal="84" workbookViewId="0">
      <selection activeCell="S28" sqref="S28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7" width="9.199218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8" width="9.19921875" style="2" bestFit="1" customWidth="1"/>
    <col min="19" max="19" width="9.46484375" style="2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 x14ac:dyDescent="0.4">
      <c r="A1" s="9" t="s">
        <v>101</v>
      </c>
      <c r="B1" s="2" t="str">
        <f>[1]!to_tradecode(A1)</f>
        <v>600000</v>
      </c>
    </row>
    <row r="2" spans="1:21" x14ac:dyDescent="0.4">
      <c r="A2" s="9"/>
    </row>
    <row r="3" spans="1:21" x14ac:dyDescent="0.4">
      <c r="A3" s="9"/>
    </row>
    <row r="4" spans="1:21" x14ac:dyDescent="0.4">
      <c r="A4" s="9"/>
    </row>
    <row r="5" spans="1:21" x14ac:dyDescent="0.4">
      <c r="A5" s="162" t="s">
        <v>305</v>
      </c>
      <c r="B5" s="270">
        <v>39813</v>
      </c>
      <c r="C5" s="274">
        <v>39994</v>
      </c>
      <c r="D5" s="270">
        <v>40178</v>
      </c>
      <c r="E5" s="274">
        <v>40359</v>
      </c>
      <c r="F5" s="270">
        <v>40543</v>
      </c>
      <c r="G5" s="274">
        <v>40724</v>
      </c>
      <c r="H5" s="270">
        <v>40908</v>
      </c>
      <c r="I5" s="274">
        <v>41090</v>
      </c>
      <c r="J5" s="270">
        <v>41274</v>
      </c>
      <c r="K5" s="274">
        <v>41455</v>
      </c>
      <c r="L5" s="270">
        <v>41639</v>
      </c>
      <c r="M5" s="274">
        <v>41820</v>
      </c>
      <c r="N5" s="270">
        <v>42004</v>
      </c>
      <c r="O5" s="274">
        <v>42185</v>
      </c>
      <c r="P5" s="270">
        <v>42369</v>
      </c>
      <c r="Q5" s="274">
        <v>42551</v>
      </c>
      <c r="R5" s="270">
        <v>42735</v>
      </c>
      <c r="S5" s="274">
        <v>42916</v>
      </c>
      <c r="T5" s="161"/>
      <c r="U5" s="161"/>
    </row>
    <row r="6" spans="1:21" x14ac:dyDescent="0.4">
      <c r="A6" s="163" t="s">
        <v>111</v>
      </c>
      <c r="B6" s="130">
        <f>VLOOKUP($A6,$A$36:$BI$62,B$30,FALSE)</f>
        <v>1.34E-2</v>
      </c>
      <c r="C6" s="131">
        <f t="shared" ref="B6:K9" si="0">VLOOKUP($A6,$A$36:$BI$62,C$30,FALSE)</f>
        <v>9.5999999999999992E-3</v>
      </c>
      <c r="D6" s="131">
        <f t="shared" si="0"/>
        <v>8.6E-3</v>
      </c>
      <c r="E6" s="131">
        <f t="shared" si="0"/>
        <v>6.6000000000000008E-3</v>
      </c>
      <c r="F6" s="131">
        <f t="shared" si="0"/>
        <v>5.6000000000000008E-3</v>
      </c>
      <c r="G6" s="131">
        <f t="shared" si="0"/>
        <v>4.5999999999999999E-3</v>
      </c>
      <c r="H6" s="131">
        <f t="shared" si="0"/>
        <v>4.7000000000000002E-3</v>
      </c>
      <c r="I6" s="131">
        <f t="shared" si="0"/>
        <v>5.8999999999999999E-3</v>
      </c>
      <c r="J6" s="131">
        <f t="shared" si="0"/>
        <v>6.4000000000000003E-3</v>
      </c>
      <c r="K6" s="131">
        <f t="shared" si="0"/>
        <v>7.3000000000000001E-3</v>
      </c>
      <c r="L6" s="131">
        <f t="shared" ref="L6:S9" si="1">VLOOKUP($A6,$A$36:$BI$62,L$30,FALSE)</f>
        <v>7.9000000000000008E-3</v>
      </c>
      <c r="M6" s="131">
        <f t="shared" si="1"/>
        <v>1.01E-2</v>
      </c>
      <c r="N6" s="131">
        <f t="shared" si="1"/>
        <v>1.1599999999999999E-2</v>
      </c>
      <c r="O6" s="131">
        <f t="shared" si="1"/>
        <v>1.3500000000000002E-2</v>
      </c>
      <c r="P6" s="131">
        <f t="shared" si="1"/>
        <v>1.7100000000000001E-2</v>
      </c>
      <c r="Q6" s="131">
        <f t="shared" si="1"/>
        <v>1.8200000000000001E-2</v>
      </c>
      <c r="R6" s="131">
        <f t="shared" si="1"/>
        <v>2.3900000000000001E-2</v>
      </c>
      <c r="S6" s="97">
        <f t="shared" si="1"/>
        <v>2.8000000000000001E-2</v>
      </c>
      <c r="T6" s="18"/>
      <c r="U6" s="18"/>
    </row>
    <row r="7" spans="1:21" x14ac:dyDescent="0.4">
      <c r="A7" s="122" t="s">
        <v>3</v>
      </c>
      <c r="B7" s="133">
        <f t="shared" si="0"/>
        <v>2.5700000000000001E-2</v>
      </c>
      <c r="C7" s="18">
        <f t="shared" si="0"/>
        <v>1.9599999999999999E-2</v>
      </c>
      <c r="D7" s="18">
        <f t="shared" si="0"/>
        <v>1.9800000000000002E-2</v>
      </c>
      <c r="E7" s="18">
        <f t="shared" si="0"/>
        <v>1.61E-2</v>
      </c>
      <c r="F7" s="18">
        <f t="shared" si="0"/>
        <v>1.2500000000000001E-2</v>
      </c>
      <c r="G7" s="18">
        <f t="shared" si="0"/>
        <v>1.0400000000000001E-2</v>
      </c>
      <c r="H7" s="18">
        <f t="shared" si="0"/>
        <v>9.7999999999999997E-3</v>
      </c>
      <c r="I7" s="18">
        <f t="shared" si="0"/>
        <v>1.2E-2</v>
      </c>
      <c r="J7" s="18">
        <f t="shared" si="0"/>
        <v>1.06E-2</v>
      </c>
      <c r="K7" s="18">
        <f t="shared" si="0"/>
        <v>1.23E-2</v>
      </c>
      <c r="L7" s="18">
        <f t="shared" si="1"/>
        <v>1.6E-2</v>
      </c>
      <c r="M7" s="18">
        <f t="shared" si="1"/>
        <v>2.1600000000000001E-2</v>
      </c>
      <c r="N7" s="18">
        <f t="shared" si="1"/>
        <v>2.6000000000000002E-2</v>
      </c>
      <c r="O7" s="18">
        <f t="shared" si="1"/>
        <v>3.0200000000000001E-2</v>
      </c>
      <c r="P7" s="18">
        <f t="shared" si="1"/>
        <v>3.9900000000000005E-2</v>
      </c>
      <c r="Q7" s="18">
        <f t="shared" si="1"/>
        <v>4.2800000000000005E-2</v>
      </c>
      <c r="R7" s="18">
        <f t="shared" si="1"/>
        <v>4.87E-2</v>
      </c>
      <c r="S7" s="44">
        <f t="shared" si="1"/>
        <v>5.5500000000000001E-2</v>
      </c>
      <c r="T7" s="18"/>
      <c r="U7" s="18"/>
    </row>
    <row r="8" spans="1:21" x14ac:dyDescent="0.4">
      <c r="A8" s="122" t="s">
        <v>2</v>
      </c>
      <c r="B8" s="133">
        <f t="shared" si="0"/>
        <v>2.8700000000000003E-2</v>
      </c>
      <c r="C8" s="18">
        <f t="shared" si="0"/>
        <v>1.9400000000000001E-2</v>
      </c>
      <c r="D8" s="18">
        <f t="shared" si="0"/>
        <v>1.78E-2</v>
      </c>
      <c r="E8" s="18">
        <f t="shared" si="0"/>
        <v>1.15E-2</v>
      </c>
      <c r="F8" s="18">
        <f t="shared" si="0"/>
        <v>1.06E-2</v>
      </c>
      <c r="G8" s="18">
        <f t="shared" si="0"/>
        <v>7.4000000000000003E-3</v>
      </c>
      <c r="H8" s="18">
        <f t="shared" si="0"/>
        <v>7.8000000000000005E-3</v>
      </c>
      <c r="I8" s="18">
        <f t="shared" si="0"/>
        <v>9.4999999999999998E-3</v>
      </c>
      <c r="J8" s="18">
        <f t="shared" si="0"/>
        <v>1.44E-2</v>
      </c>
      <c r="K8" s="18">
        <f t="shared" si="0"/>
        <v>1.52E-2</v>
      </c>
      <c r="L8" s="18">
        <f t="shared" si="1"/>
        <v>1.3600000000000001E-2</v>
      </c>
      <c r="M8" s="18">
        <f t="shared" si="1"/>
        <v>1.6399999999999998E-2</v>
      </c>
      <c r="N8" s="18">
        <f t="shared" si="1"/>
        <v>1.6799999999999999E-2</v>
      </c>
      <c r="O8" s="18">
        <f t="shared" si="1"/>
        <v>2.0299999999999999E-2</v>
      </c>
      <c r="P8" s="18">
        <f t="shared" si="1"/>
        <v>2.9900000000000003E-2</v>
      </c>
      <c r="Q8" s="18">
        <f t="shared" si="1"/>
        <v>3.5700000000000003E-2</v>
      </c>
      <c r="R8" s="18">
        <f t="shared" si="1"/>
        <v>5.4800000000000001E-2</v>
      </c>
      <c r="S8" s="44">
        <f t="shared" si="1"/>
        <v>7.3700000000000002E-2</v>
      </c>
      <c r="T8" s="18"/>
      <c r="U8" s="18"/>
    </row>
    <row r="9" spans="1:21" x14ac:dyDescent="0.4">
      <c r="A9" s="122" t="s">
        <v>8</v>
      </c>
      <c r="B9" s="133">
        <f t="shared" si="0"/>
        <v>6.1999999999999998E-3</v>
      </c>
      <c r="C9" s="18">
        <f t="shared" si="0"/>
        <v>3.8E-3</v>
      </c>
      <c r="D9" s="18">
        <f t="shared" si="0"/>
        <v>2.8999999999999998E-3</v>
      </c>
      <c r="E9" s="18">
        <f t="shared" si="0"/>
        <v>2.8000000000000004E-3</v>
      </c>
      <c r="F9" s="18">
        <f t="shared" si="0"/>
        <v>1.6000000000000001E-3</v>
      </c>
      <c r="G9" s="18">
        <f t="shared" si="0"/>
        <v>1.5E-3</v>
      </c>
      <c r="H9" s="18">
        <f t="shared" si="0"/>
        <v>1.6000000000000001E-3</v>
      </c>
      <c r="I9" s="18">
        <f t="shared" si="0"/>
        <v>1.5E-3</v>
      </c>
      <c r="J9" s="18">
        <f t="shared" si="0"/>
        <v>1.1000000000000001E-3</v>
      </c>
      <c r="K9" s="18">
        <f t="shared" si="0"/>
        <v>1E-3</v>
      </c>
      <c r="L9" s="18">
        <f t="shared" si="1"/>
        <v>5.0000000000000001E-4</v>
      </c>
      <c r="M9" s="18">
        <f t="shared" si="1"/>
        <v>3.0000000000000001E-3</v>
      </c>
      <c r="N9" s="18">
        <f t="shared" si="1"/>
        <v>3.3000000000000004E-3</v>
      </c>
      <c r="O9" s="18">
        <f t="shared" si="1"/>
        <v>4.3E-3</v>
      </c>
      <c r="P9" s="18">
        <f t="shared" si="1"/>
        <v>3.4999999999999996E-3</v>
      </c>
      <c r="Q9" s="18">
        <f t="shared" si="1"/>
        <v>2.7000000000000001E-3</v>
      </c>
      <c r="R9" s="18">
        <f t="shared" si="1"/>
        <v>2.7000000000000001E-3</v>
      </c>
      <c r="S9" s="44">
        <f t="shared" si="1"/>
        <v>2.8000000000000004E-3</v>
      </c>
      <c r="T9" s="18"/>
      <c r="U9" s="18"/>
    </row>
    <row r="10" spans="1:21" x14ac:dyDescent="0.4">
      <c r="A10" s="122" t="s">
        <v>48</v>
      </c>
      <c r="B10" s="133"/>
      <c r="C10" s="18"/>
      <c r="D10" s="18"/>
      <c r="E10" s="18"/>
      <c r="F10" s="18"/>
      <c r="G10" s="18"/>
      <c r="H10" s="18"/>
      <c r="I10" s="18"/>
      <c r="J10" s="18"/>
      <c r="K10" s="18"/>
      <c r="L10" s="18">
        <f t="shared" ref="L10:S12" si="2">VLOOKUP($A10,$A$36:$BI$62,L$30,FALSE)</f>
        <v>1.1999999999999999E-3</v>
      </c>
      <c r="M10" s="18">
        <f t="shared" si="2"/>
        <v>1.5E-3</v>
      </c>
      <c r="N10" s="18">
        <f t="shared" si="2"/>
        <v>2.8000000000000004E-3</v>
      </c>
      <c r="O10" s="18">
        <f t="shared" si="2"/>
        <v>5.0000000000000001E-4</v>
      </c>
      <c r="P10" s="18">
        <f t="shared" si="2"/>
        <v>1.1000000000000001E-3</v>
      </c>
      <c r="Q10" s="18">
        <f t="shared" si="2"/>
        <v>1.1000000000000001E-3</v>
      </c>
      <c r="R10" s="18">
        <f t="shared" si="2"/>
        <v>1.5E-3</v>
      </c>
      <c r="S10" s="44">
        <f t="shared" si="2"/>
        <v>2.6000000000000003E-3</v>
      </c>
      <c r="T10" s="18"/>
      <c r="U10" s="18"/>
    </row>
    <row r="11" spans="1:21" x14ac:dyDescent="0.4">
      <c r="A11" s="122" t="s">
        <v>1</v>
      </c>
      <c r="B11" s="133">
        <f t="shared" ref="B11:K12" si="3">VLOOKUP($A11,$A$36:$BI$62,B$30,FALSE)</f>
        <v>1.8E-3</v>
      </c>
      <c r="C11" s="18">
        <f t="shared" si="3"/>
        <v>4.0000000000000001E-3</v>
      </c>
      <c r="D11" s="18">
        <f t="shared" si="3"/>
        <v>3.9000000000000003E-3</v>
      </c>
      <c r="E11" s="18">
        <f t="shared" si="3"/>
        <v>3.2000000000000002E-3</v>
      </c>
      <c r="F11" s="18">
        <f t="shared" si="3"/>
        <v>3.0999999999999999E-3</v>
      </c>
      <c r="G11" s="18">
        <f t="shared" si="3"/>
        <v>3.4000000000000002E-3</v>
      </c>
      <c r="H11" s="18">
        <f t="shared" si="3"/>
        <v>3.4999999999999996E-3</v>
      </c>
      <c r="I11" s="18">
        <f t="shared" si="3"/>
        <v>3.3000000000000004E-3</v>
      </c>
      <c r="J11" s="18">
        <f t="shared" si="3"/>
        <v>2.8000000000000004E-3</v>
      </c>
      <c r="K11" s="18">
        <f t="shared" si="3"/>
        <v>1.7000000000000001E-3</v>
      </c>
      <c r="L11" s="18">
        <f t="shared" si="2"/>
        <v>1.6000000000000001E-3</v>
      </c>
      <c r="M11" s="18">
        <f t="shared" si="2"/>
        <v>1.9E-3</v>
      </c>
      <c r="N11" s="18">
        <f t="shared" si="2"/>
        <v>5.5000000000000005E-3</v>
      </c>
      <c r="O11" s="18">
        <f t="shared" si="2"/>
        <v>5.4000000000000003E-3</v>
      </c>
      <c r="P11" s="18">
        <f t="shared" si="2"/>
        <v>5.2000000000000006E-3</v>
      </c>
      <c r="Q11" s="18">
        <f t="shared" si="2"/>
        <v>7.7000000000000002E-3</v>
      </c>
      <c r="R11" s="18">
        <f t="shared" si="2"/>
        <v>8.8999999999999999E-3</v>
      </c>
      <c r="S11" s="44">
        <f t="shared" si="2"/>
        <v>1.2500000000000001E-2</v>
      </c>
      <c r="T11" s="18"/>
      <c r="U11" s="18"/>
    </row>
    <row r="12" spans="1:21" x14ac:dyDescent="0.4">
      <c r="A12" s="122" t="s">
        <v>0</v>
      </c>
      <c r="B12" s="133">
        <f t="shared" si="3"/>
        <v>3.7000000000000002E-3</v>
      </c>
      <c r="C12" s="18">
        <f t="shared" si="3"/>
        <v>3.0000000000000001E-3</v>
      </c>
      <c r="D12" s="18">
        <f t="shared" si="3"/>
        <v>1.1999999999999999E-3</v>
      </c>
      <c r="E12" s="18">
        <f t="shared" si="3"/>
        <v>5.9999999999999995E-4</v>
      </c>
      <c r="F12" s="18">
        <f t="shared" si="3"/>
        <v>4.0000000000000002E-4</v>
      </c>
      <c r="G12" s="18">
        <f t="shared" si="3"/>
        <v>4.0000000000000002E-4</v>
      </c>
      <c r="H12" s="18">
        <f t="shared" si="3"/>
        <v>1E-4</v>
      </c>
      <c r="I12" s="18">
        <f t="shared" si="3"/>
        <v>5.9999999999999995E-4</v>
      </c>
      <c r="J12" s="18">
        <f t="shared" si="3"/>
        <v>5.0000000000000001E-4</v>
      </c>
      <c r="K12" s="18">
        <f t="shared" si="3"/>
        <v>1E-4</v>
      </c>
      <c r="L12" s="18">
        <f t="shared" si="2"/>
        <v>2.8000000000000004E-3</v>
      </c>
      <c r="M12" s="18">
        <f t="shared" si="2"/>
        <v>2.6000000000000003E-3</v>
      </c>
      <c r="N12" s="18">
        <f t="shared" si="2"/>
        <v>5.9999999999999995E-4</v>
      </c>
      <c r="O12" s="18">
        <f t="shared" si="2"/>
        <v>5.1000000000000004E-3</v>
      </c>
      <c r="P12" s="18">
        <f t="shared" si="2"/>
        <v>4.4000000000000003E-3</v>
      </c>
      <c r="Q12" s="18">
        <f t="shared" si="2"/>
        <v>5.2000000000000006E-3</v>
      </c>
      <c r="R12" s="18">
        <f t="shared" si="2"/>
        <v>7.3000000000000001E-3</v>
      </c>
      <c r="S12" s="44">
        <f t="shared" si="2"/>
        <v>9.4999999999999998E-3</v>
      </c>
      <c r="T12" s="18"/>
      <c r="U12" s="18"/>
    </row>
    <row r="13" spans="1:21" x14ac:dyDescent="0.4">
      <c r="A13" s="122" t="s">
        <v>7</v>
      </c>
      <c r="B13" s="1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f t="shared" ref="M13:S18" si="4">VLOOKUP($A13,$A$36:$BI$62,M$30,FALSE)</f>
        <v>1E-4</v>
      </c>
      <c r="N13" s="18">
        <f t="shared" si="4"/>
        <v>1.4000000000000002E-3</v>
      </c>
      <c r="O13" s="18">
        <f t="shared" si="4"/>
        <v>1.1999999999999999E-3</v>
      </c>
      <c r="P13" s="18">
        <f t="shared" si="4"/>
        <v>1.8E-3</v>
      </c>
      <c r="Q13" s="18">
        <f t="shared" si="4"/>
        <v>1.6000000000000001E-3</v>
      </c>
      <c r="R13" s="18">
        <f t="shared" si="4"/>
        <v>1.9E-3</v>
      </c>
      <c r="S13" s="44">
        <f t="shared" si="4"/>
        <v>2.5000000000000001E-3</v>
      </c>
      <c r="T13" s="18"/>
      <c r="U13" s="18"/>
    </row>
    <row r="14" spans="1:21" x14ac:dyDescent="0.4">
      <c r="A14" s="122" t="s">
        <v>33</v>
      </c>
      <c r="B14" s="133">
        <f t="shared" ref="B14:L17" si="5">VLOOKUP($A14,$A$36:$BI$62,B$30,FALSE)</f>
        <v>3.8E-3</v>
      </c>
      <c r="C14" s="18">
        <f t="shared" si="5"/>
        <v>2.0999999999999999E-3</v>
      </c>
      <c r="D14" s="18">
        <f t="shared" si="5"/>
        <v>2.2000000000000001E-3</v>
      </c>
      <c r="E14" s="18">
        <f t="shared" si="5"/>
        <v>1.9E-3</v>
      </c>
      <c r="F14" s="18">
        <f t="shared" si="5"/>
        <v>1.7000000000000001E-3</v>
      </c>
      <c r="G14" s="18">
        <f t="shared" si="5"/>
        <v>0</v>
      </c>
      <c r="H14" s="18">
        <f t="shared" si="5"/>
        <v>0</v>
      </c>
      <c r="I14" s="18">
        <f t="shared" si="5"/>
        <v>2.9999999999999997E-4</v>
      </c>
      <c r="J14" s="18">
        <f t="shared" si="5"/>
        <v>3.0999999999999999E-3</v>
      </c>
      <c r="K14" s="18">
        <f t="shared" si="5"/>
        <v>2.7000000000000001E-3</v>
      </c>
      <c r="L14" s="18">
        <f t="shared" si="5"/>
        <v>2.3999999999999998E-3</v>
      </c>
      <c r="M14" s="18">
        <f t="shared" si="4"/>
        <v>2.9999999999999997E-4</v>
      </c>
      <c r="N14" s="18">
        <f t="shared" si="4"/>
        <v>4.0999999999999995E-3</v>
      </c>
      <c r="O14" s="18">
        <f t="shared" si="4"/>
        <v>7.1999999999999998E-3</v>
      </c>
      <c r="P14" s="18">
        <f t="shared" si="4"/>
        <v>2.12E-2</v>
      </c>
      <c r="Q14" s="18">
        <f t="shared" si="4"/>
        <v>2.2799999999999997E-2</v>
      </c>
      <c r="R14" s="18">
        <f t="shared" si="4"/>
        <v>5.9299999999999999E-2</v>
      </c>
      <c r="S14" s="44">
        <f t="shared" si="4"/>
        <v>6.4699999999999994E-2</v>
      </c>
      <c r="T14" s="18"/>
      <c r="U14" s="18"/>
    </row>
    <row r="15" spans="1:21" x14ac:dyDescent="0.4">
      <c r="A15" s="122" t="s">
        <v>4</v>
      </c>
      <c r="B15" s="133">
        <f t="shared" si="5"/>
        <v>4.7000000000000002E-3</v>
      </c>
      <c r="C15" s="18">
        <f t="shared" si="5"/>
        <v>4.0000000000000001E-3</v>
      </c>
      <c r="D15" s="18">
        <f t="shared" si="5"/>
        <v>4.1999999999999997E-3</v>
      </c>
      <c r="E15" s="18">
        <f t="shared" si="5"/>
        <v>4.5999999999999999E-3</v>
      </c>
      <c r="F15" s="18">
        <f t="shared" si="5"/>
        <v>4.1999999999999997E-3</v>
      </c>
      <c r="G15" s="18">
        <f t="shared" si="5"/>
        <v>3.4000000000000002E-3</v>
      </c>
      <c r="H15" s="18">
        <f t="shared" si="5"/>
        <v>2.8999999999999998E-3</v>
      </c>
      <c r="I15" s="18">
        <f t="shared" si="5"/>
        <v>2.6000000000000003E-3</v>
      </c>
      <c r="J15" s="18">
        <f t="shared" si="5"/>
        <v>1.1000000000000001E-3</v>
      </c>
      <c r="K15" s="18">
        <f t="shared" si="5"/>
        <v>1.3000000000000002E-3</v>
      </c>
      <c r="L15" s="18">
        <f t="shared" si="5"/>
        <v>2E-3</v>
      </c>
      <c r="M15" s="18">
        <f t="shared" si="4"/>
        <v>1.4000000000000002E-3</v>
      </c>
      <c r="N15" s="18">
        <f t="shared" si="4"/>
        <v>2.2000000000000001E-3</v>
      </c>
      <c r="O15" s="18">
        <f t="shared" si="4"/>
        <v>1.7000000000000001E-3</v>
      </c>
      <c r="P15" s="18">
        <f t="shared" si="4"/>
        <v>1.4000000000000002E-3</v>
      </c>
      <c r="Q15" s="18">
        <f t="shared" si="4"/>
        <v>3.0999999999999999E-3</v>
      </c>
      <c r="R15" s="18">
        <f t="shared" si="4"/>
        <v>1.2999999999999999E-3</v>
      </c>
      <c r="S15" s="44">
        <f t="shared" si="4"/>
        <v>6.1000000000000004E-3</v>
      </c>
      <c r="T15" s="18"/>
      <c r="U15" s="18"/>
    </row>
    <row r="16" spans="1:21" x14ac:dyDescent="0.4">
      <c r="A16" s="122" t="s">
        <v>6</v>
      </c>
      <c r="B16" s="133">
        <f t="shared" si="5"/>
        <v>1.8100000000000002E-2</v>
      </c>
      <c r="C16" s="18">
        <f t="shared" si="5"/>
        <v>1.26E-2</v>
      </c>
      <c r="D16" s="18">
        <f t="shared" si="5"/>
        <v>7.7000000000000002E-3</v>
      </c>
      <c r="E16" s="18">
        <f t="shared" si="5"/>
        <v>7.4999999999999997E-3</v>
      </c>
      <c r="F16" s="18">
        <f t="shared" si="5"/>
        <v>1.5E-3</v>
      </c>
      <c r="G16" s="18">
        <f t="shared" si="5"/>
        <v>1.3000000000000002E-3</v>
      </c>
      <c r="H16" s="18">
        <f t="shared" si="5"/>
        <v>0</v>
      </c>
      <c r="I16" s="18">
        <f t="shared" si="5"/>
        <v>0</v>
      </c>
      <c r="J16" s="18">
        <f t="shared" si="5"/>
        <v>2.9999999999999997E-4</v>
      </c>
      <c r="K16" s="18">
        <f t="shared" si="5"/>
        <v>2.9999999999999997E-4</v>
      </c>
      <c r="L16" s="18">
        <f t="shared" si="5"/>
        <v>7.000000000000001E-4</v>
      </c>
      <c r="M16" s="18">
        <f t="shared" si="4"/>
        <v>1.3000000000000002E-3</v>
      </c>
      <c r="N16" s="18">
        <f t="shared" si="4"/>
        <v>2.6000000000000003E-3</v>
      </c>
      <c r="O16" s="18">
        <f t="shared" si="4"/>
        <v>5.4000000000000003E-3</v>
      </c>
      <c r="P16" s="18">
        <f t="shared" si="4"/>
        <v>8.3000000000000001E-3</v>
      </c>
      <c r="Q16" s="18">
        <f t="shared" si="4"/>
        <v>1.0900000000000002E-2</v>
      </c>
      <c r="R16" s="18">
        <f t="shared" si="4"/>
        <v>2.1700000000000001E-2</v>
      </c>
      <c r="S16" s="44">
        <f t="shared" si="4"/>
        <v>2.7400000000000004E-2</v>
      </c>
      <c r="T16" s="18"/>
      <c r="U16" s="18"/>
    </row>
    <row r="17" spans="1:31" x14ac:dyDescent="0.4">
      <c r="A17" s="122" t="s">
        <v>34</v>
      </c>
      <c r="B17" s="133">
        <f t="shared" si="5"/>
        <v>0</v>
      </c>
      <c r="C17" s="18">
        <f t="shared" si="5"/>
        <v>1.2800000000000001E-2</v>
      </c>
      <c r="D17" s="18">
        <f t="shared" si="5"/>
        <v>0</v>
      </c>
      <c r="E17" s="18">
        <f t="shared" si="5"/>
        <v>0</v>
      </c>
      <c r="F17" s="18">
        <f t="shared" si="5"/>
        <v>0</v>
      </c>
      <c r="G17" s="18">
        <f t="shared" si="5"/>
        <v>0</v>
      </c>
      <c r="H17" s="18">
        <f t="shared" si="5"/>
        <v>2.3999999999999998E-3</v>
      </c>
      <c r="I17" s="18">
        <f t="shared" si="5"/>
        <v>2.0999999999999999E-3</v>
      </c>
      <c r="J17" s="18">
        <f t="shared" si="5"/>
        <v>1.5E-3</v>
      </c>
      <c r="K17" s="18">
        <f t="shared" si="5"/>
        <v>2.0000000000000001E-4</v>
      </c>
      <c r="L17" s="18">
        <f t="shared" si="5"/>
        <v>3.4999999999999996E-3</v>
      </c>
      <c r="M17" s="18">
        <f t="shared" si="4"/>
        <v>3.5999999999999999E-3</v>
      </c>
      <c r="N17" s="18">
        <f t="shared" si="4"/>
        <v>4.8999999999999998E-3</v>
      </c>
      <c r="O17" s="18">
        <f t="shared" si="4"/>
        <v>7.9000000000000008E-3</v>
      </c>
      <c r="P17" s="18">
        <f t="shared" si="4"/>
        <v>5.4000000000000003E-3</v>
      </c>
      <c r="Q17" s="18">
        <f t="shared" si="4"/>
        <v>4.3E-3</v>
      </c>
      <c r="R17" s="18">
        <f t="shared" si="4"/>
        <v>2.5000000000000001E-3</v>
      </c>
      <c r="S17" s="44">
        <f t="shared" si="4"/>
        <v>4.4000000000000003E-3</v>
      </c>
      <c r="T17" s="18"/>
      <c r="U17" s="18"/>
    </row>
    <row r="18" spans="1:31" x14ac:dyDescent="0.4">
      <c r="A18" s="122" t="s">
        <v>53</v>
      </c>
      <c r="B18" s="133"/>
      <c r="C18" s="18"/>
      <c r="D18" s="18"/>
      <c r="E18" s="18"/>
      <c r="F18" s="18"/>
      <c r="G18" s="18"/>
      <c r="H18" s="18"/>
      <c r="I18" s="18"/>
      <c r="J18" s="18"/>
      <c r="K18" s="18"/>
      <c r="L18" s="18">
        <f>VLOOKUP($A18,$A$36:$BI$62,L$30,FALSE)</f>
        <v>0.01</v>
      </c>
      <c r="M18" s="18">
        <f t="shared" si="4"/>
        <v>1.1299999999999999E-2</v>
      </c>
      <c r="N18" s="18">
        <f t="shared" si="4"/>
        <v>1.3700000000000002E-2</v>
      </c>
      <c r="O18" s="18">
        <f t="shared" si="4"/>
        <v>1.18E-2</v>
      </c>
      <c r="P18" s="18">
        <f t="shared" si="4"/>
        <v>1.5900000000000001E-2</v>
      </c>
      <c r="Q18" s="18">
        <f t="shared" si="4"/>
        <v>9.5999999999999992E-3</v>
      </c>
      <c r="R18" s="18">
        <f t="shared" si="4"/>
        <v>7.8000000000000005E-3</v>
      </c>
      <c r="S18" s="44">
        <f t="shared" si="4"/>
        <v>1.34E-2</v>
      </c>
      <c r="T18" s="18"/>
      <c r="U18" s="18"/>
    </row>
    <row r="19" spans="1:31" x14ac:dyDescent="0.4">
      <c r="A19" s="122" t="s">
        <v>67</v>
      </c>
      <c r="B19" s="13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4"/>
      <c r="T19" s="18"/>
      <c r="U19" s="18"/>
    </row>
    <row r="20" spans="1:31" x14ac:dyDescent="0.4">
      <c r="A20" s="122" t="s">
        <v>34</v>
      </c>
      <c r="B20" s="13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>
        <f t="shared" ref="M20:O24" si="6">VLOOKUP($A20,$A$36:$BI$62,M$30,FALSE)</f>
        <v>3.5999999999999999E-3</v>
      </c>
      <c r="N20" s="18">
        <f t="shared" si="6"/>
        <v>4.8999999999999998E-3</v>
      </c>
      <c r="O20" s="18">
        <f t="shared" si="6"/>
        <v>7.9000000000000008E-3</v>
      </c>
      <c r="P20" s="18"/>
      <c r="Q20" s="18"/>
      <c r="R20" s="18"/>
      <c r="S20" s="44">
        <f>VLOOKUP($A20,$A$36:$BI$62,S$30,FALSE)</f>
        <v>4.4000000000000003E-3</v>
      </c>
      <c r="T20" s="18"/>
      <c r="U20" s="18"/>
    </row>
    <row r="21" spans="1:31" x14ac:dyDescent="0.4">
      <c r="A21" s="122" t="s">
        <v>55</v>
      </c>
      <c r="B21" s="133">
        <f t="shared" ref="B21:L21" si="7">VLOOKUP($A21,$A$36:$BI$62,B$30,FALSE)</f>
        <v>8.9999999999999998E-4</v>
      </c>
      <c r="C21" s="18">
        <f t="shared" si="7"/>
        <v>1.4000000000000002E-3</v>
      </c>
      <c r="D21" s="18">
        <f t="shared" si="7"/>
        <v>1.9E-3</v>
      </c>
      <c r="E21" s="18">
        <f t="shared" si="7"/>
        <v>3.2000000000000002E-3</v>
      </c>
      <c r="F21" s="18">
        <f t="shared" si="7"/>
        <v>1.5E-3</v>
      </c>
      <c r="G21" s="18">
        <f t="shared" si="7"/>
        <v>6.1000000000000004E-3</v>
      </c>
      <c r="H21" s="18">
        <f t="shared" si="7"/>
        <v>5.5000000000000005E-3</v>
      </c>
      <c r="I21" s="18">
        <f t="shared" si="7"/>
        <v>6.8000000000000005E-3</v>
      </c>
      <c r="J21" s="18">
        <f t="shared" si="7"/>
        <v>7.8000000000000005E-3</v>
      </c>
      <c r="K21" s="18">
        <f t="shared" si="7"/>
        <v>7.6E-3</v>
      </c>
      <c r="L21" s="18">
        <f t="shared" si="7"/>
        <v>0.01</v>
      </c>
      <c r="M21" s="18">
        <f t="shared" si="6"/>
        <v>2.5000000000000001E-3</v>
      </c>
      <c r="N21" s="18">
        <f t="shared" si="6"/>
        <v>3.4000000000000002E-3</v>
      </c>
      <c r="O21" s="18">
        <f t="shared" si="6"/>
        <v>1.1000000000000001E-3</v>
      </c>
      <c r="P21" s="18">
        <f t="shared" ref="P21:R24" si="8">VLOOKUP($A21,$A$36:$BI$62,P$30,FALSE)</f>
        <v>1.1999999999999999E-3</v>
      </c>
      <c r="Q21" s="18">
        <f t="shared" si="8"/>
        <v>1.6000000000000001E-3</v>
      </c>
      <c r="R21" s="18">
        <f t="shared" si="8"/>
        <v>1.5E-3</v>
      </c>
      <c r="S21" s="44">
        <f>VLOOKUP($A21,$A$36:$BI$62,S$30,FALSE)</f>
        <v>5.9999999999999995E-4</v>
      </c>
      <c r="T21" s="18"/>
      <c r="U21" s="18"/>
    </row>
    <row r="22" spans="1:31" x14ac:dyDescent="0.4">
      <c r="A22" s="122" t="s">
        <v>34</v>
      </c>
      <c r="B22" s="133"/>
      <c r="C22" s="18"/>
      <c r="D22" s="18"/>
      <c r="E22" s="18"/>
      <c r="F22" s="18"/>
      <c r="G22" s="18"/>
      <c r="H22" s="18"/>
      <c r="I22" s="18"/>
      <c r="J22" s="18"/>
      <c r="K22" s="18"/>
      <c r="L22" s="18">
        <f>VLOOKUP($A22,$A$36:$BI$62,L$30,FALSE)</f>
        <v>3.4999999999999996E-3</v>
      </c>
      <c r="M22" s="18">
        <f t="shared" si="6"/>
        <v>3.5999999999999999E-3</v>
      </c>
      <c r="N22" s="18">
        <f t="shared" si="6"/>
        <v>4.8999999999999998E-3</v>
      </c>
      <c r="O22" s="18">
        <f t="shared" si="6"/>
        <v>7.9000000000000008E-3</v>
      </c>
      <c r="P22" s="18">
        <f t="shared" si="8"/>
        <v>5.4000000000000003E-3</v>
      </c>
      <c r="Q22" s="18">
        <f t="shared" si="8"/>
        <v>4.3E-3</v>
      </c>
      <c r="R22" s="18">
        <f t="shared" si="8"/>
        <v>2.5000000000000001E-3</v>
      </c>
      <c r="S22" s="44">
        <f>VLOOKUP($A22,$A$36:$BI$62,S$30,FALSE)</f>
        <v>4.4000000000000003E-3</v>
      </c>
      <c r="T22" s="18"/>
      <c r="U22" s="18"/>
    </row>
    <row r="23" spans="1:31" x14ac:dyDescent="0.4">
      <c r="A23" s="122" t="s">
        <v>5</v>
      </c>
      <c r="B23" s="133"/>
      <c r="C23" s="18"/>
      <c r="D23" s="18"/>
      <c r="E23" s="18"/>
      <c r="F23" s="18"/>
      <c r="G23" s="18"/>
      <c r="H23" s="18"/>
      <c r="I23" s="18"/>
      <c r="J23" s="18"/>
      <c r="K23" s="18"/>
      <c r="L23" s="18">
        <f>VLOOKUP($A23,$A$36:$BI$62,L$30,FALSE)</f>
        <v>5.7999999999999996E-3</v>
      </c>
      <c r="M23" s="18">
        <f t="shared" si="6"/>
        <v>6.0000000000000001E-3</v>
      </c>
      <c r="N23" s="18">
        <f t="shared" si="6"/>
        <v>7.0999999999999995E-3</v>
      </c>
      <c r="O23" s="18">
        <f t="shared" si="6"/>
        <v>7.1999999999999998E-3</v>
      </c>
      <c r="P23" s="18">
        <f t="shared" si="8"/>
        <v>1.46E-2</v>
      </c>
      <c r="Q23" s="18">
        <f t="shared" si="8"/>
        <v>1.5100000000000001E-2</v>
      </c>
      <c r="R23" s="18">
        <f t="shared" si="8"/>
        <v>1.1200000000000002E-2</v>
      </c>
      <c r="S23" s="44">
        <f>VLOOKUP($A23,$A$36:$BI$62,S$30,FALSE)</f>
        <v>1.1599999999999999E-2</v>
      </c>
      <c r="T23" s="18"/>
      <c r="U23" s="18"/>
    </row>
    <row r="24" spans="1:31" x14ac:dyDescent="0.4">
      <c r="A24" s="122" t="s">
        <v>56</v>
      </c>
      <c r="B24" s="133">
        <f t="shared" ref="B24:K24" si="9">VLOOKUP($A24,$A$36:$BI$62,B$30,FALSE)</f>
        <v>8.8000000000000005E-3</v>
      </c>
      <c r="C24" s="18">
        <f t="shared" si="9"/>
        <v>4.7000000000000002E-3</v>
      </c>
      <c r="D24" s="18">
        <f t="shared" si="9"/>
        <v>4.0000000000000001E-3</v>
      </c>
      <c r="E24" s="18">
        <f t="shared" si="9"/>
        <v>2E-3</v>
      </c>
      <c r="F24" s="18">
        <f t="shared" si="9"/>
        <v>2E-3</v>
      </c>
      <c r="G24" s="18">
        <f t="shared" si="9"/>
        <v>1.9E-3</v>
      </c>
      <c r="H24" s="18">
        <f t="shared" si="9"/>
        <v>1.3000000000000002E-3</v>
      </c>
      <c r="I24" s="18">
        <f t="shared" si="9"/>
        <v>1.5E-3</v>
      </c>
      <c r="J24" s="18">
        <f t="shared" si="9"/>
        <v>1E-3</v>
      </c>
      <c r="K24" s="18">
        <f t="shared" si="9"/>
        <v>2.2000000000000001E-3</v>
      </c>
      <c r="L24" s="18">
        <f>VLOOKUP($A24,$A$36:$BI$62,L$30,FALSE)</f>
        <v>5.0000000000000001E-3</v>
      </c>
      <c r="M24" s="18">
        <f t="shared" si="6"/>
        <v>4.5999999999999999E-3</v>
      </c>
      <c r="N24" s="18">
        <f t="shared" si="6"/>
        <v>3.3000000000000004E-3</v>
      </c>
      <c r="O24" s="18">
        <f t="shared" si="6"/>
        <v>4.0000000000000001E-3</v>
      </c>
      <c r="P24" s="18">
        <f t="shared" si="8"/>
        <v>4.5999999999999999E-3</v>
      </c>
      <c r="Q24" s="18">
        <f t="shared" si="8"/>
        <v>7.1999999999999998E-3</v>
      </c>
      <c r="R24" s="18">
        <f t="shared" si="8"/>
        <v>8.6999999999999994E-3</v>
      </c>
      <c r="S24" s="44">
        <f>VLOOKUP($A24,$A$36:$BI$62,S$30,FALSE)</f>
        <v>3.3000000000000004E-3</v>
      </c>
      <c r="T24" s="18"/>
      <c r="U24" s="18"/>
    </row>
    <row r="25" spans="1:31" x14ac:dyDescent="0.4">
      <c r="A25" s="122" t="s">
        <v>41</v>
      </c>
      <c r="B25" s="1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>
        <f>VLOOKUP($A25,$A$36:$BI$62,M$30,FALSE)</f>
        <v>1.3700000000000002E-2</v>
      </c>
      <c r="N25" s="18"/>
      <c r="O25" s="18"/>
      <c r="P25" s="18"/>
      <c r="Q25" s="18"/>
      <c r="R25" s="18"/>
      <c r="S25" s="44"/>
      <c r="T25" s="18"/>
      <c r="U25" s="18"/>
    </row>
    <row r="26" spans="1:31" x14ac:dyDescent="0.4">
      <c r="A26" s="122" t="s">
        <v>35</v>
      </c>
      <c r="B26" s="133">
        <f t="shared" ref="B26:C28" si="10">VLOOKUP($A26,$A$36:$BI$62,B$30,FALSE)</f>
        <v>1E-4</v>
      </c>
      <c r="C26" s="18">
        <f t="shared" si="10"/>
        <v>1E-4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ref="O26:P28" si="11">VLOOKUP($A26,$A$36:$BI$62,O$30,FALSE)</f>
        <v>2.2000000000000001E-3</v>
      </c>
      <c r="P26" s="18">
        <f t="shared" si="11"/>
        <v>8.6E-3</v>
      </c>
      <c r="Q26" s="18"/>
      <c r="R26" s="18"/>
      <c r="S26" s="44"/>
      <c r="T26" s="18"/>
      <c r="U26" s="18"/>
    </row>
    <row r="27" spans="1:31" x14ac:dyDescent="0.4">
      <c r="A27" s="163" t="s">
        <v>65</v>
      </c>
      <c r="B27" s="136">
        <f t="shared" si="10"/>
        <v>5.3E-3</v>
      </c>
      <c r="C27" s="50">
        <f t="shared" si="10"/>
        <v>5.4000000000000003E-3</v>
      </c>
      <c r="D27" s="50">
        <f t="shared" ref="D27:N28" si="12">VLOOKUP($A27,$A$36:$BI$62,D$30,FALSE)</f>
        <v>5.2000000000000006E-3</v>
      </c>
      <c r="E27" s="50">
        <f t="shared" si="12"/>
        <v>4.0999999999999995E-3</v>
      </c>
      <c r="F27" s="50">
        <f t="shared" si="12"/>
        <v>3.4999999999999996E-3</v>
      </c>
      <c r="G27" s="50">
        <f t="shared" si="12"/>
        <v>3.0999999999999999E-3</v>
      </c>
      <c r="H27" s="50">
        <f t="shared" si="12"/>
        <v>3.3000000000000004E-3</v>
      </c>
      <c r="I27" s="50">
        <f t="shared" si="12"/>
        <v>4.3E-3</v>
      </c>
      <c r="J27" s="50">
        <f t="shared" si="12"/>
        <v>4.5999999999999999E-3</v>
      </c>
      <c r="K27" s="50">
        <f t="shared" si="12"/>
        <v>6.0000000000000001E-3</v>
      </c>
      <c r="L27" s="50">
        <f t="shared" si="12"/>
        <v>6.1999999999999998E-3</v>
      </c>
      <c r="M27" s="50">
        <f t="shared" si="12"/>
        <v>7.4999999999999997E-3</v>
      </c>
      <c r="N27" s="50">
        <f t="shared" si="12"/>
        <v>8.3999999999999995E-3</v>
      </c>
      <c r="O27" s="50">
        <f t="shared" si="11"/>
        <v>1.17E-2</v>
      </c>
      <c r="P27" s="50">
        <f t="shared" si="11"/>
        <v>1.3200000000000002E-2</v>
      </c>
      <c r="Q27" s="50">
        <f t="shared" ref="Q27:S28" si="13">VLOOKUP($A27,$A$36:$BI$62,Q$30,FALSE)</f>
        <v>1.41E-2</v>
      </c>
      <c r="R27" s="50">
        <f t="shared" si="13"/>
        <v>1.11E-2</v>
      </c>
      <c r="S27" s="51">
        <f t="shared" si="13"/>
        <v>1.1200000000000002E-2</v>
      </c>
      <c r="T27" s="18"/>
      <c r="U27" s="18"/>
    </row>
    <row r="28" spans="1:31" x14ac:dyDescent="0.4">
      <c r="A28" s="137" t="s">
        <v>400</v>
      </c>
      <c r="B28" s="136">
        <f t="shared" si="10"/>
        <v>1.21E-2</v>
      </c>
      <c r="C28" s="50">
        <f t="shared" si="10"/>
        <v>8.9999999999999993E-3</v>
      </c>
      <c r="D28" s="50">
        <f t="shared" si="12"/>
        <v>8.0000000000000002E-3</v>
      </c>
      <c r="E28" s="50">
        <f t="shared" si="12"/>
        <v>6.1999999999999998E-3</v>
      </c>
      <c r="F28" s="50">
        <f t="shared" si="12"/>
        <v>5.1000000000000004E-3</v>
      </c>
      <c r="G28" s="50">
        <f t="shared" si="12"/>
        <v>4.1999999999999997E-3</v>
      </c>
      <c r="H28" s="50">
        <f t="shared" si="12"/>
        <v>4.4000000000000003E-3</v>
      </c>
      <c r="I28" s="50">
        <f t="shared" si="12"/>
        <v>5.3E-3</v>
      </c>
      <c r="J28" s="50">
        <f t="shared" si="12"/>
        <v>5.7999999999999996E-3</v>
      </c>
      <c r="K28" s="50">
        <f t="shared" si="12"/>
        <v>6.7000000000000002E-3</v>
      </c>
      <c r="L28" s="50">
        <f t="shared" si="12"/>
        <v>7.4000000000000003E-3</v>
      </c>
      <c r="M28" s="50">
        <f t="shared" si="12"/>
        <v>9.300000000000001E-3</v>
      </c>
      <c r="N28" s="50">
        <f t="shared" si="12"/>
        <v>1.06E-2</v>
      </c>
      <c r="O28" s="50">
        <f t="shared" si="11"/>
        <v>1.2800000000000001E-2</v>
      </c>
      <c r="P28" s="50">
        <f t="shared" si="11"/>
        <v>1.5600000000000001E-2</v>
      </c>
      <c r="Q28" s="50">
        <f t="shared" si="13"/>
        <v>1.6500000000000001E-2</v>
      </c>
      <c r="R28" s="50">
        <f t="shared" si="13"/>
        <v>1.89E-2</v>
      </c>
      <c r="S28" s="51">
        <f t="shared" si="13"/>
        <v>2.0899999999999998E-2</v>
      </c>
      <c r="T28" s="18"/>
      <c r="U28" s="18"/>
    </row>
    <row r="29" spans="1:31" x14ac:dyDescent="0.4">
      <c r="A29" s="9"/>
    </row>
    <row r="30" spans="1:31" s="36" customFormat="1" x14ac:dyDescent="0.4">
      <c r="A30" s="178"/>
      <c r="B30" s="179">
        <v>4</v>
      </c>
      <c r="C30" s="179">
        <v>7</v>
      </c>
      <c r="D30" s="180">
        <v>10</v>
      </c>
      <c r="E30" s="179">
        <v>13</v>
      </c>
      <c r="F30" s="179">
        <v>16</v>
      </c>
      <c r="G30" s="180">
        <v>19</v>
      </c>
      <c r="H30" s="179">
        <v>22</v>
      </c>
      <c r="I30" s="179">
        <v>25</v>
      </c>
      <c r="J30" s="180">
        <v>28</v>
      </c>
      <c r="K30" s="179">
        <v>31</v>
      </c>
      <c r="L30" s="179">
        <v>34</v>
      </c>
      <c r="M30" s="180">
        <v>37</v>
      </c>
      <c r="N30" s="179">
        <v>40</v>
      </c>
      <c r="O30" s="179">
        <v>43</v>
      </c>
      <c r="P30" s="180">
        <v>46</v>
      </c>
      <c r="Q30" s="179">
        <v>49</v>
      </c>
      <c r="R30" s="179">
        <v>52</v>
      </c>
      <c r="S30" s="180">
        <v>55</v>
      </c>
      <c r="T30" s="179">
        <v>58</v>
      </c>
      <c r="U30" s="179">
        <v>61</v>
      </c>
      <c r="V30" s="181"/>
      <c r="W30" s="182"/>
      <c r="X30" s="179"/>
      <c r="Y30" s="181"/>
      <c r="Z30" s="182"/>
      <c r="AA30" s="179"/>
      <c r="AB30" s="181"/>
      <c r="AC30" s="179"/>
      <c r="AD30" s="179"/>
      <c r="AE30" s="181"/>
    </row>
    <row r="32" spans="1:31" x14ac:dyDescent="0.4">
      <c r="A32" s="37" t="s">
        <v>32</v>
      </c>
    </row>
    <row r="33" spans="1:55" x14ac:dyDescent="0.4">
      <c r="A33" s="2" t="s">
        <v>102</v>
      </c>
      <c r="E33" s="2"/>
    </row>
    <row r="34" spans="1:55" s="10" customFormat="1" x14ac:dyDescent="0.4">
      <c r="A34" s="21" t="s">
        <v>9</v>
      </c>
      <c r="B34" s="22">
        <v>39813</v>
      </c>
      <c r="C34" s="22">
        <v>39813</v>
      </c>
      <c r="D34" s="22">
        <v>39813</v>
      </c>
      <c r="E34" s="22">
        <v>39994</v>
      </c>
      <c r="F34" s="22">
        <v>39994</v>
      </c>
      <c r="G34" s="22">
        <v>39994</v>
      </c>
      <c r="H34" s="22">
        <v>40178</v>
      </c>
      <c r="I34" s="22">
        <v>40178</v>
      </c>
      <c r="J34" s="22">
        <v>40178</v>
      </c>
      <c r="K34" s="22">
        <v>40359</v>
      </c>
      <c r="L34" s="22">
        <v>40359</v>
      </c>
      <c r="M34" s="22">
        <v>40359</v>
      </c>
      <c r="N34" s="22">
        <v>40543</v>
      </c>
      <c r="O34" s="22">
        <v>40543</v>
      </c>
      <c r="P34" s="22">
        <v>40543</v>
      </c>
      <c r="Q34" s="22">
        <v>40724</v>
      </c>
      <c r="R34" s="22">
        <v>40724</v>
      </c>
      <c r="S34" s="22">
        <v>40724</v>
      </c>
      <c r="T34" s="22">
        <v>40908</v>
      </c>
      <c r="U34" s="22">
        <v>40908</v>
      </c>
      <c r="V34" s="22">
        <v>40908</v>
      </c>
      <c r="W34" s="22">
        <v>41090</v>
      </c>
      <c r="X34" s="22">
        <v>41090</v>
      </c>
      <c r="Y34" s="22">
        <v>41090</v>
      </c>
      <c r="Z34" s="22">
        <v>41274</v>
      </c>
      <c r="AA34" s="22">
        <v>41274</v>
      </c>
      <c r="AB34" s="22">
        <v>41274</v>
      </c>
      <c r="AC34" s="22">
        <v>41455</v>
      </c>
      <c r="AD34" s="22">
        <v>41455</v>
      </c>
      <c r="AE34" s="22">
        <v>41455</v>
      </c>
      <c r="AF34" s="22">
        <v>41639</v>
      </c>
      <c r="AG34" s="22">
        <v>41639</v>
      </c>
      <c r="AH34" s="22">
        <v>41639</v>
      </c>
      <c r="AI34" s="22">
        <v>41820</v>
      </c>
      <c r="AJ34" s="22">
        <v>41820</v>
      </c>
      <c r="AK34" s="22">
        <v>41820</v>
      </c>
      <c r="AL34" s="22">
        <v>42004</v>
      </c>
      <c r="AM34" s="22">
        <v>42004</v>
      </c>
      <c r="AN34" s="22">
        <v>42004</v>
      </c>
      <c r="AO34" s="22">
        <v>42185</v>
      </c>
      <c r="AP34" s="22">
        <v>42185</v>
      </c>
      <c r="AQ34" s="22">
        <v>42185</v>
      </c>
      <c r="AR34" s="22">
        <v>42369</v>
      </c>
      <c r="AS34" s="22">
        <v>42369</v>
      </c>
      <c r="AT34" s="22">
        <v>42369</v>
      </c>
      <c r="AU34" s="22">
        <v>42551</v>
      </c>
      <c r="AV34" s="22">
        <v>42551</v>
      </c>
      <c r="AW34" s="22">
        <v>42551</v>
      </c>
      <c r="AX34" s="22">
        <v>42735</v>
      </c>
      <c r="AY34" s="22">
        <v>42735</v>
      </c>
      <c r="AZ34" s="22">
        <v>42735</v>
      </c>
      <c r="BA34" s="23">
        <v>42916</v>
      </c>
      <c r="BB34" s="23">
        <v>42916</v>
      </c>
      <c r="BC34" s="23">
        <v>42916</v>
      </c>
    </row>
    <row r="35" spans="1:55" x14ac:dyDescent="0.4">
      <c r="A35" s="24"/>
      <c r="B35" s="25" t="s">
        <v>10</v>
      </c>
      <c r="C35" s="26" t="s">
        <v>103</v>
      </c>
      <c r="D35" s="27" t="s">
        <v>11</v>
      </c>
      <c r="E35" s="25" t="s">
        <v>10</v>
      </c>
      <c r="F35" s="26" t="s">
        <v>104</v>
      </c>
      <c r="G35" s="27" t="s">
        <v>11</v>
      </c>
      <c r="H35" s="25" t="s">
        <v>105</v>
      </c>
      <c r="I35" s="26" t="s">
        <v>106</v>
      </c>
      <c r="J35" s="27" t="s">
        <v>11</v>
      </c>
      <c r="K35" s="25" t="s">
        <v>107</v>
      </c>
      <c r="L35" s="26" t="s">
        <v>106</v>
      </c>
      <c r="M35" s="27" t="s">
        <v>11</v>
      </c>
      <c r="N35" s="25" t="s">
        <v>10</v>
      </c>
      <c r="O35" s="26" t="s">
        <v>103</v>
      </c>
      <c r="P35" s="27" t="s">
        <v>11</v>
      </c>
      <c r="Q35" s="25" t="s">
        <v>107</v>
      </c>
      <c r="R35" s="26" t="s">
        <v>12</v>
      </c>
      <c r="S35" s="27" t="s">
        <v>11</v>
      </c>
      <c r="T35" s="25" t="s">
        <v>108</v>
      </c>
      <c r="U35" s="26" t="s">
        <v>109</v>
      </c>
      <c r="V35" s="27" t="s">
        <v>11</v>
      </c>
      <c r="W35" s="25" t="s">
        <v>105</v>
      </c>
      <c r="X35" s="26" t="s">
        <v>109</v>
      </c>
      <c r="Y35" s="27" t="s">
        <v>11</v>
      </c>
      <c r="Z35" s="25" t="s">
        <v>105</v>
      </c>
      <c r="AA35" s="26" t="s">
        <v>109</v>
      </c>
      <c r="AB35" s="27" t="s">
        <v>11</v>
      </c>
      <c r="AC35" s="25" t="s">
        <v>10</v>
      </c>
      <c r="AD35" s="26" t="s">
        <v>106</v>
      </c>
      <c r="AE35" s="27" t="s">
        <v>11</v>
      </c>
      <c r="AF35" s="25" t="s">
        <v>105</v>
      </c>
      <c r="AG35" s="26" t="s">
        <v>109</v>
      </c>
      <c r="AH35" s="27" t="s">
        <v>11</v>
      </c>
      <c r="AI35" s="25" t="s">
        <v>105</v>
      </c>
      <c r="AJ35" s="26" t="s">
        <v>106</v>
      </c>
      <c r="AK35" s="27" t="s">
        <v>11</v>
      </c>
      <c r="AL35" s="25" t="s">
        <v>110</v>
      </c>
      <c r="AM35" s="26" t="s">
        <v>103</v>
      </c>
      <c r="AN35" s="27" t="s">
        <v>11</v>
      </c>
      <c r="AO35" s="25" t="s">
        <v>105</v>
      </c>
      <c r="AP35" s="26" t="s">
        <v>103</v>
      </c>
      <c r="AQ35" s="27" t="s">
        <v>11</v>
      </c>
      <c r="AR35" s="25" t="s">
        <v>105</v>
      </c>
      <c r="AS35" s="26" t="s">
        <v>106</v>
      </c>
      <c r="AT35" s="27" t="s">
        <v>11</v>
      </c>
      <c r="AU35" s="25" t="s">
        <v>110</v>
      </c>
      <c r="AV35" s="26" t="s">
        <v>106</v>
      </c>
      <c r="AW35" s="27" t="s">
        <v>11</v>
      </c>
      <c r="AX35" s="25" t="s">
        <v>10</v>
      </c>
      <c r="AY35" s="26" t="s">
        <v>109</v>
      </c>
      <c r="AZ35" s="27" t="s">
        <v>11</v>
      </c>
      <c r="BA35" s="26" t="s">
        <v>107</v>
      </c>
      <c r="BB35" s="26" t="s">
        <v>109</v>
      </c>
      <c r="BC35" s="27" t="s">
        <v>11</v>
      </c>
    </row>
    <row r="36" spans="1:55" x14ac:dyDescent="0.4">
      <c r="A36" s="103" t="s">
        <v>111</v>
      </c>
      <c r="B36" s="119">
        <v>589743.52599999995</v>
      </c>
      <c r="C36" s="120">
        <f>B36*D36</f>
        <v>7902.5632483999998</v>
      </c>
      <c r="D36" s="105">
        <v>1.34E-2</v>
      </c>
      <c r="E36" s="119">
        <v>808658.79299999995</v>
      </c>
      <c r="F36" s="120">
        <f>E36*G36</f>
        <v>7763.1244127999989</v>
      </c>
      <c r="G36" s="105">
        <v>9.5999999999999992E-3</v>
      </c>
      <c r="H36" s="119">
        <v>771106.97</v>
      </c>
      <c r="I36" s="120">
        <f>H36*J36</f>
        <v>6631.5199419999999</v>
      </c>
      <c r="J36" s="105">
        <v>8.6E-3</v>
      </c>
      <c r="K36" s="119">
        <v>863346.41299999994</v>
      </c>
      <c r="L36" s="120">
        <f>K36*M36</f>
        <v>5698.0863257999999</v>
      </c>
      <c r="M36" s="105">
        <v>6.6000000000000008E-3</v>
      </c>
      <c r="N36" s="119">
        <v>906732.17500000005</v>
      </c>
      <c r="O36" s="120">
        <f>N36*P36</f>
        <v>5077.7001800000007</v>
      </c>
      <c r="P36" s="105">
        <v>5.6000000000000008E-3</v>
      </c>
      <c r="Q36" s="119">
        <v>977346.92799999996</v>
      </c>
      <c r="R36" s="120">
        <f>Q36*S36</f>
        <v>4495.7958687999999</v>
      </c>
      <c r="S36" s="105">
        <v>4.5999999999999999E-3</v>
      </c>
      <c r="T36" s="119">
        <v>1046136.632</v>
      </c>
      <c r="U36" s="120">
        <f>T36*V36</f>
        <v>4916.8421704000002</v>
      </c>
      <c r="V36" s="105">
        <v>4.7000000000000002E-3</v>
      </c>
      <c r="W36" s="119">
        <v>1104878.949</v>
      </c>
      <c r="X36" s="120">
        <f>W36*Y36</f>
        <v>6518.7857991000001</v>
      </c>
      <c r="Y36" s="105">
        <v>5.8999999999999999E-3</v>
      </c>
      <c r="Z36" s="107">
        <v>1180245</v>
      </c>
      <c r="AA36" s="108">
        <f t="shared" ref="AA36:AA62" si="14">Z36*AB36</f>
        <v>7553.5680000000002</v>
      </c>
      <c r="AB36" s="109">
        <v>6.4000000000000003E-3</v>
      </c>
      <c r="AC36" s="107">
        <v>1259693</v>
      </c>
      <c r="AD36" s="108">
        <f t="shared" ref="AD36:AD62" si="15">AC36*AE36</f>
        <v>9195.7589000000007</v>
      </c>
      <c r="AE36" s="109">
        <v>7.3000000000000001E-3</v>
      </c>
      <c r="AF36" s="107">
        <v>1339766</v>
      </c>
      <c r="AG36" s="108">
        <f t="shared" ref="AG36:AG62" si="16">AF36*AH36</f>
        <v>10584.151400000001</v>
      </c>
      <c r="AH36" s="109">
        <v>7.9000000000000008E-3</v>
      </c>
      <c r="AI36" s="107">
        <v>1432732</v>
      </c>
      <c r="AJ36" s="108">
        <f t="shared" ref="AJ36:AJ62" si="17">AI36*AK36</f>
        <v>14470.593199999999</v>
      </c>
      <c r="AK36" s="109">
        <v>1.01E-2</v>
      </c>
      <c r="AL36" s="107">
        <v>1519765</v>
      </c>
      <c r="AM36" s="108">
        <f t="shared" ref="AM36:AM62" si="18">AL36*AN36</f>
        <v>17629.273999999998</v>
      </c>
      <c r="AN36" s="109">
        <v>1.1599999999999999E-2</v>
      </c>
      <c r="AO36" s="107">
        <v>1598114</v>
      </c>
      <c r="AP36" s="108">
        <f t="shared" ref="AP36:AP62" si="19">AO36*AQ36</f>
        <v>21574.539000000004</v>
      </c>
      <c r="AQ36" s="109">
        <v>1.3500000000000002E-2</v>
      </c>
      <c r="AR36" s="107">
        <v>1596134</v>
      </c>
      <c r="AS36" s="108">
        <f t="shared" ref="AS36:AS62" si="20">AR36*AT36</f>
        <v>27293.8914</v>
      </c>
      <c r="AT36" s="109">
        <v>1.7100000000000001E-2</v>
      </c>
      <c r="AU36" s="107">
        <v>1648386</v>
      </c>
      <c r="AV36" s="108">
        <f t="shared" ref="AV36:AV62" si="21">AU36*AW36</f>
        <v>30000.625200000002</v>
      </c>
      <c r="AW36" s="109">
        <v>1.8200000000000001E-2</v>
      </c>
      <c r="AX36" s="107">
        <v>1731314</v>
      </c>
      <c r="AY36" s="108">
        <f t="shared" ref="AY36:AY62" si="22">AX36*AZ36</f>
        <v>41378.404600000002</v>
      </c>
      <c r="AZ36" s="109">
        <v>2.3900000000000001E-2</v>
      </c>
      <c r="BA36" s="107">
        <v>1798125</v>
      </c>
      <c r="BB36" s="108">
        <f t="shared" ref="BB36:BB60" si="23">BA36*BC36</f>
        <v>50347.5</v>
      </c>
      <c r="BC36" s="109">
        <v>2.8000000000000001E-2</v>
      </c>
    </row>
    <row r="37" spans="1:55" x14ac:dyDescent="0.4">
      <c r="A37" s="43" t="s">
        <v>3</v>
      </c>
      <c r="B37" s="72">
        <v>174664.00399999999</v>
      </c>
      <c r="C37" s="120">
        <f t="shared" ref="C37:C62" si="24">B37*D37</f>
        <v>4488.8649028</v>
      </c>
      <c r="D37" s="15">
        <v>2.5700000000000001E-2</v>
      </c>
      <c r="E37" s="72">
        <v>218437.58799999999</v>
      </c>
      <c r="F37" s="120">
        <f t="shared" ref="F37:F62" si="25">E37*G37</f>
        <v>4281.3767247999995</v>
      </c>
      <c r="G37" s="15">
        <v>1.9599999999999999E-2</v>
      </c>
      <c r="H37" s="72">
        <v>202455.266</v>
      </c>
      <c r="I37" s="120">
        <f t="shared" ref="I37:I62" si="26">H37*J37</f>
        <v>4008.6142668000002</v>
      </c>
      <c r="J37" s="15">
        <v>1.9800000000000002E-2</v>
      </c>
      <c r="K37" s="72">
        <v>217863.234</v>
      </c>
      <c r="L37" s="120">
        <f t="shared" ref="L37:L62" si="27">K37*M37</f>
        <v>3507.5980673999998</v>
      </c>
      <c r="M37" s="15">
        <v>1.61E-2</v>
      </c>
      <c r="N37" s="72">
        <v>239344.45800000001</v>
      </c>
      <c r="O37" s="120">
        <f t="shared" ref="O37:O62" si="28">N37*P37</f>
        <v>2991.8057250000002</v>
      </c>
      <c r="P37" s="15">
        <v>1.2500000000000001E-2</v>
      </c>
      <c r="Q37" s="72">
        <v>264466.48300000001</v>
      </c>
      <c r="R37" s="120">
        <f t="shared" ref="R37:R62" si="29">Q37*S37</f>
        <v>2750.4514232000006</v>
      </c>
      <c r="S37" s="15">
        <v>1.0400000000000001E-2</v>
      </c>
      <c r="T37" s="72">
        <v>301013.06</v>
      </c>
      <c r="U37" s="120">
        <f t="shared" ref="U37:U62" si="30">T37*V37</f>
        <v>2949.9279879999999</v>
      </c>
      <c r="V37" s="15">
        <v>9.7999999999999997E-3</v>
      </c>
      <c r="W37" s="72">
        <v>327324.45799999998</v>
      </c>
      <c r="X37" s="120">
        <f t="shared" ref="X37:X62" si="31">W37*Y37</f>
        <v>3927.8934959999997</v>
      </c>
      <c r="Y37" s="15">
        <v>1.2E-2</v>
      </c>
      <c r="Z37" s="110">
        <v>354125</v>
      </c>
      <c r="AA37" s="111">
        <f t="shared" si="14"/>
        <v>3753.7249999999999</v>
      </c>
      <c r="AB37" s="112">
        <v>1.06E-2</v>
      </c>
      <c r="AC37" s="110">
        <v>383451</v>
      </c>
      <c r="AD37" s="111">
        <f t="shared" si="15"/>
        <v>4716.4472999999998</v>
      </c>
      <c r="AE37" s="112">
        <v>1.23E-2</v>
      </c>
      <c r="AF37" s="110">
        <v>379883</v>
      </c>
      <c r="AG37" s="111">
        <f t="shared" si="16"/>
        <v>6078.1279999999997</v>
      </c>
      <c r="AH37" s="112">
        <v>1.6E-2</v>
      </c>
      <c r="AI37" s="110">
        <v>371439</v>
      </c>
      <c r="AJ37" s="111">
        <f t="shared" si="17"/>
        <v>8023.0824000000002</v>
      </c>
      <c r="AK37" s="112">
        <v>2.1600000000000001E-2</v>
      </c>
      <c r="AL37" s="110">
        <v>376429</v>
      </c>
      <c r="AM37" s="111">
        <f t="shared" si="18"/>
        <v>9787.1540000000005</v>
      </c>
      <c r="AN37" s="112">
        <v>2.6000000000000002E-2</v>
      </c>
      <c r="AO37" s="110">
        <v>384383</v>
      </c>
      <c r="AP37" s="111">
        <f t="shared" si="19"/>
        <v>11608.366600000001</v>
      </c>
      <c r="AQ37" s="112">
        <v>3.0200000000000001E-2</v>
      </c>
      <c r="AR37" s="110">
        <v>350252</v>
      </c>
      <c r="AS37" s="111">
        <f t="shared" si="20"/>
        <v>13975.054800000002</v>
      </c>
      <c r="AT37" s="112">
        <v>3.9900000000000005E-2</v>
      </c>
      <c r="AU37" s="110">
        <v>338367</v>
      </c>
      <c r="AV37" s="111">
        <f t="shared" si="21"/>
        <v>14482.107600000001</v>
      </c>
      <c r="AW37" s="112">
        <v>4.2800000000000005E-2</v>
      </c>
      <c r="AX37" s="110">
        <v>337188</v>
      </c>
      <c r="AY37" s="111">
        <f t="shared" si="22"/>
        <v>16421.0556</v>
      </c>
      <c r="AZ37" s="112">
        <v>4.87E-2</v>
      </c>
      <c r="BA37" s="110">
        <v>320882</v>
      </c>
      <c r="BB37" s="111">
        <f t="shared" si="23"/>
        <v>17808.951000000001</v>
      </c>
      <c r="BC37" s="112">
        <v>5.5500000000000001E-2</v>
      </c>
    </row>
    <row r="38" spans="1:55" x14ac:dyDescent="0.4">
      <c r="A38" s="43" t="s">
        <v>2</v>
      </c>
      <c r="B38" s="72">
        <v>69121.357999999993</v>
      </c>
      <c r="C38" s="120">
        <f t="shared" si="24"/>
        <v>1983.7829746</v>
      </c>
      <c r="D38" s="15">
        <v>2.8700000000000003E-2</v>
      </c>
      <c r="E38" s="72">
        <v>107652.842</v>
      </c>
      <c r="F38" s="120">
        <f t="shared" si="25"/>
        <v>2088.4651348000002</v>
      </c>
      <c r="G38" s="15">
        <v>1.9400000000000001E-2</v>
      </c>
      <c r="H38" s="72">
        <v>88315.982999999993</v>
      </c>
      <c r="I38" s="120">
        <f t="shared" si="26"/>
        <v>1572.0244974</v>
      </c>
      <c r="J38" s="15">
        <v>1.78E-2</v>
      </c>
      <c r="K38" s="72">
        <v>101935.24800000001</v>
      </c>
      <c r="L38" s="120">
        <f t="shared" si="27"/>
        <v>1172.2553520000001</v>
      </c>
      <c r="M38" s="15">
        <v>1.15E-2</v>
      </c>
      <c r="N38" s="72">
        <v>111587.341</v>
      </c>
      <c r="O38" s="120">
        <f t="shared" si="28"/>
        <v>1182.8258146000001</v>
      </c>
      <c r="P38" s="15">
        <v>1.06E-2</v>
      </c>
      <c r="Q38" s="72">
        <v>129178.28599999999</v>
      </c>
      <c r="R38" s="120">
        <f t="shared" si="29"/>
        <v>955.91931639999996</v>
      </c>
      <c r="S38" s="15">
        <v>7.4000000000000003E-3</v>
      </c>
      <c r="T38" s="72">
        <v>154511.92300000001</v>
      </c>
      <c r="U38" s="120">
        <f t="shared" si="30"/>
        <v>1205.1929994000002</v>
      </c>
      <c r="V38" s="15">
        <v>7.8000000000000005E-3</v>
      </c>
      <c r="W38" s="72">
        <v>182176.70499999999</v>
      </c>
      <c r="X38" s="120">
        <f t="shared" si="31"/>
        <v>1730.6786974999998</v>
      </c>
      <c r="Y38" s="15">
        <v>9.4999999999999998E-3</v>
      </c>
      <c r="Z38" s="110">
        <v>203400</v>
      </c>
      <c r="AA38" s="111">
        <f t="shared" si="14"/>
        <v>2928.96</v>
      </c>
      <c r="AB38" s="112">
        <v>1.44E-2</v>
      </c>
      <c r="AC38" s="110">
        <v>235310</v>
      </c>
      <c r="AD38" s="111">
        <f t="shared" si="15"/>
        <v>3576.712</v>
      </c>
      <c r="AE38" s="112">
        <v>1.52E-2</v>
      </c>
      <c r="AF38" s="110">
        <v>253692</v>
      </c>
      <c r="AG38" s="111">
        <f t="shared" si="16"/>
        <v>3450.2112000000002</v>
      </c>
      <c r="AH38" s="112">
        <v>1.3600000000000001E-2</v>
      </c>
      <c r="AI38" s="110">
        <v>289772</v>
      </c>
      <c r="AJ38" s="111">
        <f t="shared" si="17"/>
        <v>4752.2607999999991</v>
      </c>
      <c r="AK38" s="112">
        <v>1.6399999999999998E-2</v>
      </c>
      <c r="AL38" s="110">
        <v>317184</v>
      </c>
      <c r="AM38" s="111">
        <f t="shared" si="18"/>
        <v>5328.6911999999993</v>
      </c>
      <c r="AN38" s="112">
        <v>1.6799999999999999E-2</v>
      </c>
      <c r="AO38" s="110">
        <v>315298</v>
      </c>
      <c r="AP38" s="111">
        <f t="shared" si="19"/>
        <v>6400.5493999999999</v>
      </c>
      <c r="AQ38" s="112">
        <v>2.0299999999999999E-2</v>
      </c>
      <c r="AR38" s="110">
        <v>299024</v>
      </c>
      <c r="AS38" s="111">
        <f t="shared" si="20"/>
        <v>8940.8176000000003</v>
      </c>
      <c r="AT38" s="112">
        <v>2.9900000000000003E-2</v>
      </c>
      <c r="AU38" s="110">
        <v>290389</v>
      </c>
      <c r="AV38" s="111">
        <f t="shared" si="21"/>
        <v>10366.8873</v>
      </c>
      <c r="AW38" s="112">
        <v>3.5700000000000003E-2</v>
      </c>
      <c r="AX38" s="110">
        <v>303465</v>
      </c>
      <c r="AY38" s="111">
        <f t="shared" si="22"/>
        <v>16629.882000000001</v>
      </c>
      <c r="AZ38" s="112">
        <v>5.4800000000000001E-2</v>
      </c>
      <c r="BA38" s="110">
        <v>282168</v>
      </c>
      <c r="BB38" s="111">
        <f t="shared" si="23"/>
        <v>20795.781600000002</v>
      </c>
      <c r="BC38" s="112">
        <v>7.3700000000000002E-2</v>
      </c>
    </row>
    <row r="39" spans="1:55" x14ac:dyDescent="0.4">
      <c r="A39" s="43" t="s">
        <v>8</v>
      </c>
      <c r="B39" s="72">
        <v>63952.62</v>
      </c>
      <c r="C39" s="120">
        <f t="shared" si="24"/>
        <v>396.50624399999998</v>
      </c>
      <c r="D39" s="15">
        <v>6.1999999999999998E-3</v>
      </c>
      <c r="E39" s="72">
        <v>76613.481</v>
      </c>
      <c r="F39" s="120">
        <f t="shared" si="25"/>
        <v>291.13122779999998</v>
      </c>
      <c r="G39" s="15">
        <v>3.8E-3</v>
      </c>
      <c r="H39" s="72">
        <v>80904.210999999996</v>
      </c>
      <c r="I39" s="120">
        <f t="shared" si="26"/>
        <v>234.62221189999997</v>
      </c>
      <c r="J39" s="15">
        <v>2.8999999999999998E-3</v>
      </c>
      <c r="K39" s="72">
        <v>101350.603</v>
      </c>
      <c r="L39" s="120">
        <f t="shared" si="27"/>
        <v>283.78168840000006</v>
      </c>
      <c r="M39" s="15">
        <v>2.8000000000000004E-3</v>
      </c>
      <c r="N39" s="72">
        <v>116295.395</v>
      </c>
      <c r="O39" s="120">
        <f t="shared" si="28"/>
        <v>186.07263200000003</v>
      </c>
      <c r="P39" s="15">
        <v>1.6000000000000001E-3</v>
      </c>
      <c r="Q39" s="72">
        <v>125123.962</v>
      </c>
      <c r="R39" s="120">
        <f t="shared" si="29"/>
        <v>187.68594300000001</v>
      </c>
      <c r="S39" s="15">
        <v>1.5E-3</v>
      </c>
      <c r="T39" s="72">
        <v>115118.113</v>
      </c>
      <c r="U39" s="120">
        <f t="shared" si="30"/>
        <v>184.1889808</v>
      </c>
      <c r="V39" s="15">
        <v>1.6000000000000001E-3</v>
      </c>
      <c r="W39" s="72">
        <v>107392.66099999999</v>
      </c>
      <c r="X39" s="120">
        <f t="shared" si="31"/>
        <v>161.08899149999999</v>
      </c>
      <c r="Y39" s="15">
        <v>1.5E-3</v>
      </c>
      <c r="Z39" s="110">
        <v>112803</v>
      </c>
      <c r="AA39" s="111">
        <f t="shared" si="14"/>
        <v>124.08330000000001</v>
      </c>
      <c r="AB39" s="112">
        <v>1.1000000000000001E-3</v>
      </c>
      <c r="AC39" s="110">
        <v>118232</v>
      </c>
      <c r="AD39" s="111">
        <f t="shared" si="15"/>
        <v>118.232</v>
      </c>
      <c r="AE39" s="112">
        <v>1E-3</v>
      </c>
      <c r="AF39" s="110">
        <v>149953</v>
      </c>
      <c r="AG39" s="111">
        <f t="shared" si="16"/>
        <v>74.976500000000001</v>
      </c>
      <c r="AH39" s="112">
        <v>5.0000000000000001E-4</v>
      </c>
      <c r="AI39" s="110">
        <v>173976</v>
      </c>
      <c r="AJ39" s="111">
        <f t="shared" si="17"/>
        <v>521.928</v>
      </c>
      <c r="AK39" s="112">
        <v>3.0000000000000001E-3</v>
      </c>
      <c r="AL39" s="110">
        <v>201190</v>
      </c>
      <c r="AM39" s="111">
        <f t="shared" si="18"/>
        <v>663.92700000000013</v>
      </c>
      <c r="AN39" s="112">
        <v>3.3000000000000004E-3</v>
      </c>
      <c r="AO39" s="110">
        <v>229325</v>
      </c>
      <c r="AP39" s="111">
        <f t="shared" si="19"/>
        <v>986.09749999999997</v>
      </c>
      <c r="AQ39" s="112">
        <v>4.3E-3</v>
      </c>
      <c r="AR39" s="110">
        <v>236579</v>
      </c>
      <c r="AS39" s="111">
        <f t="shared" si="20"/>
        <v>828.02649999999994</v>
      </c>
      <c r="AT39" s="112">
        <v>3.4999999999999996E-3</v>
      </c>
      <c r="AU39" s="110">
        <v>242245</v>
      </c>
      <c r="AV39" s="111">
        <f t="shared" si="21"/>
        <v>654.06150000000002</v>
      </c>
      <c r="AW39" s="112">
        <v>2.7000000000000001E-3</v>
      </c>
      <c r="AX39" s="110">
        <v>244285</v>
      </c>
      <c r="AY39" s="111">
        <f t="shared" si="22"/>
        <v>659.56950000000006</v>
      </c>
      <c r="AZ39" s="112">
        <v>2.7000000000000001E-3</v>
      </c>
      <c r="BA39" s="110">
        <v>273037</v>
      </c>
      <c r="BB39" s="111">
        <f t="shared" si="23"/>
        <v>764.50360000000012</v>
      </c>
      <c r="BC39" s="112">
        <v>2.8000000000000004E-3</v>
      </c>
    </row>
    <row r="40" spans="1:55" x14ac:dyDescent="0.4">
      <c r="A40" s="43" t="s">
        <v>48</v>
      </c>
      <c r="B40" s="72">
        <v>0</v>
      </c>
      <c r="C40" s="120">
        <f t="shared" si="24"/>
        <v>0</v>
      </c>
      <c r="D40" s="15">
        <v>0</v>
      </c>
      <c r="E40" s="72">
        <v>0</v>
      </c>
      <c r="F40" s="120">
        <f t="shared" si="25"/>
        <v>0</v>
      </c>
      <c r="G40" s="15">
        <v>0</v>
      </c>
      <c r="H40" s="72">
        <v>0</v>
      </c>
      <c r="I40" s="120">
        <f t="shared" si="26"/>
        <v>0</v>
      </c>
      <c r="J40" s="15">
        <v>0</v>
      </c>
      <c r="K40" s="72">
        <v>0</v>
      </c>
      <c r="L40" s="120">
        <f t="shared" si="27"/>
        <v>0</v>
      </c>
      <c r="M40" s="15">
        <v>0</v>
      </c>
      <c r="N40" s="72">
        <v>0</v>
      </c>
      <c r="O40" s="120">
        <f t="shared" si="28"/>
        <v>0</v>
      </c>
      <c r="P40" s="15">
        <v>0</v>
      </c>
      <c r="Q40" s="72">
        <v>0</v>
      </c>
      <c r="R40" s="120">
        <f t="shared" si="29"/>
        <v>0</v>
      </c>
      <c r="S40" s="15">
        <v>0</v>
      </c>
      <c r="T40" s="72">
        <v>0</v>
      </c>
      <c r="U40" s="120">
        <f t="shared" si="30"/>
        <v>0</v>
      </c>
      <c r="V40" s="15">
        <v>0</v>
      </c>
      <c r="W40" s="72">
        <v>0</v>
      </c>
      <c r="X40" s="120">
        <f t="shared" si="31"/>
        <v>0</v>
      </c>
      <c r="Y40" s="15">
        <v>0</v>
      </c>
      <c r="Z40" s="110">
        <v>0</v>
      </c>
      <c r="AA40" s="111">
        <f t="shared" si="14"/>
        <v>0</v>
      </c>
      <c r="AB40" s="112">
        <v>0</v>
      </c>
      <c r="AC40" s="110">
        <v>0</v>
      </c>
      <c r="AD40" s="111">
        <f t="shared" si="15"/>
        <v>0</v>
      </c>
      <c r="AE40" s="112">
        <v>0</v>
      </c>
      <c r="AF40" s="110">
        <v>97409</v>
      </c>
      <c r="AG40" s="111">
        <f t="shared" si="16"/>
        <v>116.89079999999998</v>
      </c>
      <c r="AH40" s="112">
        <v>1.1999999999999999E-3</v>
      </c>
      <c r="AI40" s="110">
        <v>108698</v>
      </c>
      <c r="AJ40" s="111">
        <f t="shared" si="17"/>
        <v>163.047</v>
      </c>
      <c r="AK40" s="112">
        <v>1.5E-3</v>
      </c>
      <c r="AL40" s="110">
        <v>126770</v>
      </c>
      <c r="AM40" s="111">
        <f t="shared" si="18"/>
        <v>354.95600000000007</v>
      </c>
      <c r="AN40" s="112">
        <v>2.8000000000000004E-3</v>
      </c>
      <c r="AO40" s="110">
        <v>140671</v>
      </c>
      <c r="AP40" s="111">
        <f t="shared" si="19"/>
        <v>70.335499999999996</v>
      </c>
      <c r="AQ40" s="112">
        <v>5.0000000000000001E-4</v>
      </c>
      <c r="AR40" s="110">
        <v>168908</v>
      </c>
      <c r="AS40" s="111">
        <f t="shared" si="20"/>
        <v>185.7988</v>
      </c>
      <c r="AT40" s="112">
        <v>1.1000000000000001E-3</v>
      </c>
      <c r="AU40" s="110">
        <v>202919</v>
      </c>
      <c r="AV40" s="111">
        <f t="shared" si="21"/>
        <v>223.21090000000001</v>
      </c>
      <c r="AW40" s="112">
        <v>1.1000000000000001E-3</v>
      </c>
      <c r="AX40" s="110">
        <v>244088</v>
      </c>
      <c r="AY40" s="111">
        <f t="shared" si="22"/>
        <v>366.13200000000001</v>
      </c>
      <c r="AZ40" s="112">
        <v>1.5E-3</v>
      </c>
      <c r="BA40" s="110">
        <v>278903</v>
      </c>
      <c r="BB40" s="111">
        <f t="shared" si="23"/>
        <v>725.14780000000007</v>
      </c>
      <c r="BC40" s="112">
        <v>2.6000000000000003E-3</v>
      </c>
    </row>
    <row r="41" spans="1:55" x14ac:dyDescent="0.4">
      <c r="A41" s="43" t="s">
        <v>1</v>
      </c>
      <c r="B41" s="72">
        <v>37965.781999999999</v>
      </c>
      <c r="C41" s="120">
        <f t="shared" si="24"/>
        <v>68.338407599999996</v>
      </c>
      <c r="D41" s="15">
        <v>1.8E-3</v>
      </c>
      <c r="E41" s="72">
        <v>50455.402000000002</v>
      </c>
      <c r="F41" s="120">
        <f t="shared" si="25"/>
        <v>201.821608</v>
      </c>
      <c r="G41" s="15">
        <v>4.0000000000000001E-3</v>
      </c>
      <c r="H41" s="72">
        <v>48253.345000000001</v>
      </c>
      <c r="I41" s="120">
        <f t="shared" si="26"/>
        <v>188.18804550000002</v>
      </c>
      <c r="J41" s="15">
        <v>3.9000000000000003E-3</v>
      </c>
      <c r="K41" s="72">
        <v>54575.692000000003</v>
      </c>
      <c r="L41" s="120">
        <f t="shared" si="27"/>
        <v>174.64221440000003</v>
      </c>
      <c r="M41" s="15">
        <v>3.2000000000000002E-3</v>
      </c>
      <c r="N41" s="72">
        <v>55872.464</v>
      </c>
      <c r="O41" s="120">
        <f t="shared" si="28"/>
        <v>173.20463839999999</v>
      </c>
      <c r="P41" s="15">
        <v>3.0999999999999999E-3</v>
      </c>
      <c r="Q41" s="72">
        <v>62118.288</v>
      </c>
      <c r="R41" s="120">
        <f t="shared" si="29"/>
        <v>211.20217920000002</v>
      </c>
      <c r="S41" s="15">
        <v>3.4000000000000002E-3</v>
      </c>
      <c r="T41" s="72">
        <v>69554.535999999993</v>
      </c>
      <c r="U41" s="120">
        <f t="shared" si="30"/>
        <v>243.44087599999995</v>
      </c>
      <c r="V41" s="15">
        <v>3.4999999999999996E-3</v>
      </c>
      <c r="W41" s="72">
        <v>76054.982999999993</v>
      </c>
      <c r="X41" s="120">
        <f t="shared" si="31"/>
        <v>250.98144390000002</v>
      </c>
      <c r="Y41" s="15">
        <v>3.3000000000000004E-3</v>
      </c>
      <c r="Z41" s="110">
        <v>81622</v>
      </c>
      <c r="AA41" s="111">
        <f t="shared" si="14"/>
        <v>228.54160000000005</v>
      </c>
      <c r="AB41" s="112">
        <v>2.8000000000000004E-3</v>
      </c>
      <c r="AC41" s="110">
        <v>93606</v>
      </c>
      <c r="AD41" s="111">
        <f t="shared" si="15"/>
        <v>159.1302</v>
      </c>
      <c r="AE41" s="112">
        <v>1.7000000000000001E-3</v>
      </c>
      <c r="AF41" s="110">
        <v>100650</v>
      </c>
      <c r="AG41" s="111">
        <f t="shared" si="16"/>
        <v>161.04000000000002</v>
      </c>
      <c r="AH41" s="112">
        <v>1.6000000000000001E-3</v>
      </c>
      <c r="AI41" s="110">
        <v>112359</v>
      </c>
      <c r="AJ41" s="111">
        <f t="shared" si="17"/>
        <v>213.4821</v>
      </c>
      <c r="AK41" s="112">
        <v>1.9E-3</v>
      </c>
      <c r="AL41" s="110">
        <v>113124</v>
      </c>
      <c r="AM41" s="111">
        <f t="shared" si="18"/>
        <v>622.18200000000002</v>
      </c>
      <c r="AN41" s="112">
        <v>5.5000000000000005E-3</v>
      </c>
      <c r="AO41" s="110">
        <v>120700</v>
      </c>
      <c r="AP41" s="111">
        <f t="shared" si="19"/>
        <v>651.78000000000009</v>
      </c>
      <c r="AQ41" s="112">
        <v>5.4000000000000003E-3</v>
      </c>
      <c r="AR41" s="110">
        <v>125383</v>
      </c>
      <c r="AS41" s="111">
        <f t="shared" si="20"/>
        <v>651.99160000000006</v>
      </c>
      <c r="AT41" s="112">
        <v>5.2000000000000006E-3</v>
      </c>
      <c r="AU41" s="110">
        <v>124023</v>
      </c>
      <c r="AV41" s="111">
        <f t="shared" si="21"/>
        <v>954.97710000000006</v>
      </c>
      <c r="AW41" s="112">
        <v>7.7000000000000002E-3</v>
      </c>
      <c r="AX41" s="110">
        <v>125173</v>
      </c>
      <c r="AY41" s="111">
        <f t="shared" si="22"/>
        <v>1114.0397</v>
      </c>
      <c r="AZ41" s="112">
        <v>8.8999999999999999E-3</v>
      </c>
      <c r="BA41" s="110">
        <v>125020</v>
      </c>
      <c r="BB41" s="111">
        <f t="shared" si="23"/>
        <v>1562.75</v>
      </c>
      <c r="BC41" s="112">
        <v>1.2500000000000001E-2</v>
      </c>
    </row>
    <row r="42" spans="1:55" x14ac:dyDescent="0.4">
      <c r="A42" s="43" t="s">
        <v>0</v>
      </c>
      <c r="B42" s="72">
        <v>50608.675999999999</v>
      </c>
      <c r="C42" s="120">
        <f t="shared" si="24"/>
        <v>187.2521012</v>
      </c>
      <c r="D42" s="15">
        <v>3.7000000000000002E-3</v>
      </c>
      <c r="E42" s="72">
        <v>65707.914000000004</v>
      </c>
      <c r="F42" s="120">
        <f t="shared" si="25"/>
        <v>197.12374200000002</v>
      </c>
      <c r="G42" s="15">
        <v>3.0000000000000001E-3</v>
      </c>
      <c r="H42" s="72">
        <v>69334.3</v>
      </c>
      <c r="I42" s="120">
        <f t="shared" si="26"/>
        <v>83.201160000000002</v>
      </c>
      <c r="J42" s="15">
        <v>1.1999999999999999E-3</v>
      </c>
      <c r="K42" s="72">
        <v>79127.248999999996</v>
      </c>
      <c r="L42" s="120">
        <f t="shared" si="27"/>
        <v>47.476349399999997</v>
      </c>
      <c r="M42" s="15">
        <v>5.9999999999999995E-4</v>
      </c>
      <c r="N42" s="72">
        <v>88620.160999999993</v>
      </c>
      <c r="O42" s="120">
        <f t="shared" si="28"/>
        <v>35.4480644</v>
      </c>
      <c r="P42" s="15">
        <v>4.0000000000000002E-4</v>
      </c>
      <c r="Q42" s="72">
        <v>90773.312000000005</v>
      </c>
      <c r="R42" s="120">
        <f t="shared" si="29"/>
        <v>36.309324800000006</v>
      </c>
      <c r="S42" s="15">
        <v>4.0000000000000002E-4</v>
      </c>
      <c r="T42" s="72">
        <v>92241.356</v>
      </c>
      <c r="U42" s="120">
        <f t="shared" si="30"/>
        <v>9.2241356000000003</v>
      </c>
      <c r="V42" s="15">
        <v>1E-4</v>
      </c>
      <c r="W42" s="72">
        <v>94884.657999999996</v>
      </c>
      <c r="X42" s="120">
        <f t="shared" si="31"/>
        <v>56.930794799999994</v>
      </c>
      <c r="Y42" s="15">
        <v>5.9999999999999995E-4</v>
      </c>
      <c r="Z42" s="110">
        <v>98500</v>
      </c>
      <c r="AA42" s="111">
        <f t="shared" si="14"/>
        <v>49.25</v>
      </c>
      <c r="AB42" s="112">
        <v>5.0000000000000001E-4</v>
      </c>
      <c r="AC42" s="110">
        <v>100865</v>
      </c>
      <c r="AD42" s="111">
        <f t="shared" si="15"/>
        <v>10.086500000000001</v>
      </c>
      <c r="AE42" s="112">
        <v>1E-4</v>
      </c>
      <c r="AF42" s="110">
        <v>97414</v>
      </c>
      <c r="AG42" s="111">
        <f t="shared" si="16"/>
        <v>272.75920000000002</v>
      </c>
      <c r="AH42" s="112">
        <v>2.8000000000000004E-3</v>
      </c>
      <c r="AI42" s="110">
        <v>99517</v>
      </c>
      <c r="AJ42" s="111">
        <f t="shared" si="17"/>
        <v>258.74420000000003</v>
      </c>
      <c r="AK42" s="112">
        <v>2.6000000000000003E-3</v>
      </c>
      <c r="AL42" s="110">
        <v>97023</v>
      </c>
      <c r="AM42" s="111">
        <f t="shared" si="18"/>
        <v>58.213799999999992</v>
      </c>
      <c r="AN42" s="112">
        <v>5.9999999999999995E-4</v>
      </c>
      <c r="AO42" s="110">
        <v>100298</v>
      </c>
      <c r="AP42" s="111">
        <f t="shared" si="19"/>
        <v>511.51980000000003</v>
      </c>
      <c r="AQ42" s="112">
        <v>5.1000000000000004E-3</v>
      </c>
      <c r="AR42" s="110">
        <v>99416</v>
      </c>
      <c r="AS42" s="111">
        <f t="shared" si="20"/>
        <v>437.43040000000002</v>
      </c>
      <c r="AT42" s="112">
        <v>4.4000000000000003E-3</v>
      </c>
      <c r="AU42" s="110">
        <v>101271</v>
      </c>
      <c r="AV42" s="111">
        <f t="shared" si="21"/>
        <v>526.6092000000001</v>
      </c>
      <c r="AW42" s="112">
        <v>5.2000000000000006E-3</v>
      </c>
      <c r="AX42" s="110">
        <v>111969</v>
      </c>
      <c r="AY42" s="111">
        <f t="shared" si="22"/>
        <v>817.37369999999999</v>
      </c>
      <c r="AZ42" s="112">
        <v>7.3000000000000001E-3</v>
      </c>
      <c r="BA42" s="110">
        <v>116422</v>
      </c>
      <c r="BB42" s="111">
        <f t="shared" si="23"/>
        <v>1106.009</v>
      </c>
      <c r="BC42" s="112">
        <v>9.4999999999999998E-3</v>
      </c>
    </row>
    <row r="43" spans="1:55" x14ac:dyDescent="0.4">
      <c r="A43" s="43" t="s">
        <v>7</v>
      </c>
      <c r="B43" s="72">
        <v>51050.351999999999</v>
      </c>
      <c r="C43" s="120">
        <f t="shared" si="24"/>
        <v>0</v>
      </c>
      <c r="D43" s="15">
        <v>0</v>
      </c>
      <c r="E43" s="72">
        <v>95174.010999999999</v>
      </c>
      <c r="F43" s="120">
        <f t="shared" si="25"/>
        <v>0</v>
      </c>
      <c r="G43" s="15">
        <v>0</v>
      </c>
      <c r="H43" s="72">
        <v>106028.023</v>
      </c>
      <c r="I43" s="120">
        <f t="shared" si="26"/>
        <v>0</v>
      </c>
      <c r="J43" s="15">
        <v>0</v>
      </c>
      <c r="K43" s="72">
        <v>108189.44899999999</v>
      </c>
      <c r="L43" s="120">
        <f t="shared" si="27"/>
        <v>0</v>
      </c>
      <c r="M43" s="15">
        <v>0</v>
      </c>
      <c r="N43" s="72">
        <v>109944.003</v>
      </c>
      <c r="O43" s="120">
        <f t="shared" si="28"/>
        <v>0</v>
      </c>
      <c r="P43" s="15">
        <v>0</v>
      </c>
      <c r="Q43" s="72">
        <v>104991.678</v>
      </c>
      <c r="R43" s="120">
        <f t="shared" si="29"/>
        <v>0</v>
      </c>
      <c r="S43" s="15">
        <v>0</v>
      </c>
      <c r="T43" s="72">
        <v>96352.525999999998</v>
      </c>
      <c r="U43" s="120">
        <f t="shared" si="30"/>
        <v>0</v>
      </c>
      <c r="V43" s="15">
        <v>0</v>
      </c>
      <c r="W43" s="72">
        <v>88490.418000000005</v>
      </c>
      <c r="X43" s="120">
        <f t="shared" si="31"/>
        <v>0</v>
      </c>
      <c r="Y43" s="15">
        <v>0</v>
      </c>
      <c r="Z43" s="110">
        <v>84436</v>
      </c>
      <c r="AA43" s="113">
        <f t="shared" si="14"/>
        <v>0</v>
      </c>
      <c r="AB43" s="112">
        <v>0</v>
      </c>
      <c r="AC43" s="110">
        <v>82974</v>
      </c>
      <c r="AD43" s="113">
        <f t="shared" si="15"/>
        <v>0</v>
      </c>
      <c r="AE43" s="112">
        <v>0</v>
      </c>
      <c r="AF43" s="110">
        <v>75552</v>
      </c>
      <c r="AG43" s="113">
        <f t="shared" si="16"/>
        <v>0</v>
      </c>
      <c r="AH43" s="112">
        <v>0</v>
      </c>
      <c r="AI43" s="110">
        <v>74555</v>
      </c>
      <c r="AJ43" s="113">
        <f t="shared" si="17"/>
        <v>7.4555000000000007</v>
      </c>
      <c r="AK43" s="112">
        <v>1E-4</v>
      </c>
      <c r="AL43" s="110">
        <v>81342</v>
      </c>
      <c r="AM43" s="113">
        <f t="shared" si="18"/>
        <v>113.87880000000001</v>
      </c>
      <c r="AN43" s="112">
        <v>1.4000000000000002E-3</v>
      </c>
      <c r="AO43" s="110">
        <v>87237</v>
      </c>
      <c r="AP43" s="113">
        <f t="shared" si="19"/>
        <v>104.6844</v>
      </c>
      <c r="AQ43" s="112">
        <v>1.1999999999999999E-3</v>
      </c>
      <c r="AR43" s="110">
        <v>92399</v>
      </c>
      <c r="AS43" s="113">
        <f t="shared" si="20"/>
        <v>166.31819999999999</v>
      </c>
      <c r="AT43" s="112">
        <v>1.8E-3</v>
      </c>
      <c r="AU43" s="110">
        <v>101690</v>
      </c>
      <c r="AV43" s="113">
        <f t="shared" si="21"/>
        <v>162.70400000000001</v>
      </c>
      <c r="AW43" s="112">
        <v>1.6000000000000001E-3</v>
      </c>
      <c r="AX43" s="110">
        <v>101138</v>
      </c>
      <c r="AY43" s="113">
        <f t="shared" si="22"/>
        <v>192.16220000000001</v>
      </c>
      <c r="AZ43" s="112">
        <v>1.9E-3</v>
      </c>
      <c r="BA43" s="110">
        <v>109234</v>
      </c>
      <c r="BB43" s="113">
        <f t="shared" si="23"/>
        <v>273.08499999999998</v>
      </c>
      <c r="BC43" s="112">
        <v>2.5000000000000001E-3</v>
      </c>
    </row>
    <row r="44" spans="1:55" x14ac:dyDescent="0.4">
      <c r="A44" s="43" t="s">
        <v>33</v>
      </c>
      <c r="B44" s="72">
        <v>17045.222000000002</v>
      </c>
      <c r="C44" s="120">
        <f t="shared" si="24"/>
        <v>64.771843600000011</v>
      </c>
      <c r="D44" s="15">
        <v>3.8E-3</v>
      </c>
      <c r="E44" s="72">
        <v>21828.824000000001</v>
      </c>
      <c r="F44" s="120">
        <f t="shared" si="25"/>
        <v>45.840530399999999</v>
      </c>
      <c r="G44" s="15">
        <v>2.0999999999999999E-3</v>
      </c>
      <c r="H44" s="72">
        <v>20364.955000000002</v>
      </c>
      <c r="I44" s="120">
        <f t="shared" si="26"/>
        <v>44.802901000000006</v>
      </c>
      <c r="J44" s="15">
        <v>2.2000000000000001E-3</v>
      </c>
      <c r="K44" s="72">
        <v>24253.817999999999</v>
      </c>
      <c r="L44" s="120">
        <f t="shared" si="27"/>
        <v>46.082254200000001</v>
      </c>
      <c r="M44" s="15">
        <v>1.9E-3</v>
      </c>
      <c r="N44" s="72">
        <v>26491.675999999999</v>
      </c>
      <c r="O44" s="120">
        <f t="shared" si="28"/>
        <v>45.035849200000001</v>
      </c>
      <c r="P44" s="15">
        <v>1.7000000000000001E-3</v>
      </c>
      <c r="Q44" s="72">
        <v>29959.913</v>
      </c>
      <c r="R44" s="120">
        <f t="shared" si="29"/>
        <v>0</v>
      </c>
      <c r="S44" s="15">
        <v>0</v>
      </c>
      <c r="T44" s="72">
        <v>32493.241000000002</v>
      </c>
      <c r="U44" s="120">
        <f t="shared" si="30"/>
        <v>0</v>
      </c>
      <c r="V44" s="15">
        <v>0</v>
      </c>
      <c r="W44" s="72">
        <v>39839.955000000002</v>
      </c>
      <c r="X44" s="120">
        <f t="shared" si="31"/>
        <v>11.9519865</v>
      </c>
      <c r="Y44" s="15">
        <v>2.9999999999999997E-4</v>
      </c>
      <c r="Z44" s="110">
        <v>45623</v>
      </c>
      <c r="AA44" s="111">
        <f t="shared" si="14"/>
        <v>141.43129999999999</v>
      </c>
      <c r="AB44" s="112">
        <v>3.0999999999999999E-3</v>
      </c>
      <c r="AC44" s="110">
        <v>50091</v>
      </c>
      <c r="AD44" s="111">
        <f t="shared" si="15"/>
        <v>135.2457</v>
      </c>
      <c r="AE44" s="112">
        <v>2.7000000000000001E-3</v>
      </c>
      <c r="AF44" s="110">
        <v>53078</v>
      </c>
      <c r="AG44" s="111">
        <f t="shared" si="16"/>
        <v>127.38719999999999</v>
      </c>
      <c r="AH44" s="112">
        <v>2.3999999999999998E-3</v>
      </c>
      <c r="AI44" s="110">
        <v>59009</v>
      </c>
      <c r="AJ44" s="111">
        <f t="shared" si="17"/>
        <v>17.7027</v>
      </c>
      <c r="AK44" s="112">
        <v>2.9999999999999997E-4</v>
      </c>
      <c r="AL44" s="110">
        <v>61829</v>
      </c>
      <c r="AM44" s="111">
        <f t="shared" si="18"/>
        <v>253.49889999999996</v>
      </c>
      <c r="AN44" s="112">
        <v>4.0999999999999995E-3</v>
      </c>
      <c r="AO44" s="110">
        <v>59856</v>
      </c>
      <c r="AP44" s="111">
        <f t="shared" si="19"/>
        <v>430.96319999999997</v>
      </c>
      <c r="AQ44" s="112">
        <v>7.1999999999999998E-3</v>
      </c>
      <c r="AR44" s="110">
        <v>60021</v>
      </c>
      <c r="AS44" s="111">
        <f t="shared" si="20"/>
        <v>1272.4452000000001</v>
      </c>
      <c r="AT44" s="112">
        <v>2.12E-2</v>
      </c>
      <c r="AU44" s="110">
        <v>65584</v>
      </c>
      <c r="AV44" s="111">
        <f t="shared" si="21"/>
        <v>1495.3151999999998</v>
      </c>
      <c r="AW44" s="112">
        <v>2.2799999999999997E-2</v>
      </c>
      <c r="AX44" s="110">
        <v>65748</v>
      </c>
      <c r="AY44" s="111">
        <f t="shared" si="22"/>
        <v>3898.8564000000001</v>
      </c>
      <c r="AZ44" s="112">
        <v>5.9299999999999999E-2</v>
      </c>
      <c r="BA44" s="110">
        <v>77611</v>
      </c>
      <c r="BB44" s="111">
        <f t="shared" si="23"/>
        <v>5021.4316999999992</v>
      </c>
      <c r="BC44" s="112">
        <v>6.4699999999999994E-2</v>
      </c>
    </row>
    <row r="45" spans="1:55" x14ac:dyDescent="0.4">
      <c r="A45" s="43" t="s">
        <v>4</v>
      </c>
      <c r="B45" s="72">
        <v>48263.786999999997</v>
      </c>
      <c r="C45" s="120">
        <f t="shared" si="24"/>
        <v>226.83979890000001</v>
      </c>
      <c r="D45" s="15">
        <v>4.7000000000000002E-3</v>
      </c>
      <c r="E45" s="72">
        <v>53295.411</v>
      </c>
      <c r="F45" s="120">
        <f t="shared" si="25"/>
        <v>213.18164400000001</v>
      </c>
      <c r="G45" s="15">
        <v>4.0000000000000001E-3</v>
      </c>
      <c r="H45" s="72">
        <v>48228.71</v>
      </c>
      <c r="I45" s="120">
        <f t="shared" si="26"/>
        <v>202.56058199999998</v>
      </c>
      <c r="J45" s="15">
        <v>4.1999999999999997E-3</v>
      </c>
      <c r="K45" s="72">
        <v>43788.29</v>
      </c>
      <c r="L45" s="120">
        <f t="shared" si="27"/>
        <v>201.42613399999999</v>
      </c>
      <c r="M45" s="15">
        <v>4.5999999999999999E-3</v>
      </c>
      <c r="N45" s="72">
        <v>45688.322999999997</v>
      </c>
      <c r="O45" s="120">
        <f t="shared" si="28"/>
        <v>191.89095659999998</v>
      </c>
      <c r="P45" s="15">
        <v>4.1999999999999997E-3</v>
      </c>
      <c r="Q45" s="72">
        <v>48878.879000000001</v>
      </c>
      <c r="R45" s="120">
        <f t="shared" si="29"/>
        <v>166.18818860000002</v>
      </c>
      <c r="S45" s="15">
        <v>3.4000000000000002E-3</v>
      </c>
      <c r="T45" s="72">
        <v>50809.298000000003</v>
      </c>
      <c r="U45" s="120">
        <f t="shared" si="30"/>
        <v>147.3469642</v>
      </c>
      <c r="V45" s="15">
        <v>2.8999999999999998E-3</v>
      </c>
      <c r="W45" s="72">
        <v>47302.26</v>
      </c>
      <c r="X45" s="120">
        <f t="shared" si="31"/>
        <v>122.98587600000002</v>
      </c>
      <c r="Y45" s="15">
        <v>2.6000000000000003E-3</v>
      </c>
      <c r="Z45" s="110">
        <v>43571</v>
      </c>
      <c r="AA45" s="111">
        <f t="shared" si="14"/>
        <v>47.928100000000001</v>
      </c>
      <c r="AB45" s="112">
        <v>1.1000000000000001E-3</v>
      </c>
      <c r="AC45" s="110">
        <v>43908</v>
      </c>
      <c r="AD45" s="111">
        <f t="shared" si="15"/>
        <v>57.080400000000004</v>
      </c>
      <c r="AE45" s="112">
        <v>1.3000000000000002E-3</v>
      </c>
      <c r="AF45" s="110">
        <v>43712</v>
      </c>
      <c r="AG45" s="111">
        <f t="shared" si="16"/>
        <v>87.424000000000007</v>
      </c>
      <c r="AH45" s="112">
        <v>2E-3</v>
      </c>
      <c r="AI45" s="110">
        <v>43415</v>
      </c>
      <c r="AJ45" s="111">
        <f t="shared" si="17"/>
        <v>60.781000000000006</v>
      </c>
      <c r="AK45" s="112">
        <v>1.4000000000000002E-3</v>
      </c>
      <c r="AL45" s="110">
        <v>44542</v>
      </c>
      <c r="AM45" s="111">
        <f t="shared" si="18"/>
        <v>97.992400000000004</v>
      </c>
      <c r="AN45" s="112">
        <v>2.2000000000000001E-3</v>
      </c>
      <c r="AO45" s="110">
        <v>48036</v>
      </c>
      <c r="AP45" s="111">
        <f t="shared" si="19"/>
        <v>81.661200000000008</v>
      </c>
      <c r="AQ45" s="112">
        <v>1.7000000000000001E-3</v>
      </c>
      <c r="AR45" s="110">
        <v>46785</v>
      </c>
      <c r="AS45" s="111">
        <f t="shared" si="20"/>
        <v>65.499000000000009</v>
      </c>
      <c r="AT45" s="112">
        <v>1.4000000000000002E-3</v>
      </c>
      <c r="AU45" s="110">
        <v>49191</v>
      </c>
      <c r="AV45" s="111">
        <f t="shared" si="21"/>
        <v>152.49209999999999</v>
      </c>
      <c r="AW45" s="112">
        <v>3.0999999999999999E-3</v>
      </c>
      <c r="AX45" s="110">
        <v>58505</v>
      </c>
      <c r="AY45" s="111">
        <f t="shared" si="22"/>
        <v>76.0565</v>
      </c>
      <c r="AZ45" s="112">
        <v>1.2999999999999999E-3</v>
      </c>
      <c r="BA45" s="110">
        <v>59675</v>
      </c>
      <c r="BB45" s="111">
        <f t="shared" si="23"/>
        <v>364.01750000000004</v>
      </c>
      <c r="BC45" s="112">
        <v>6.1000000000000004E-3</v>
      </c>
    </row>
    <row r="46" spans="1:55" x14ac:dyDescent="0.4">
      <c r="A46" s="43" t="s">
        <v>6</v>
      </c>
      <c r="B46" s="72">
        <v>2687.4749999999999</v>
      </c>
      <c r="C46" s="120">
        <f t="shared" si="24"/>
        <v>48.643297500000003</v>
      </c>
      <c r="D46" s="15">
        <v>1.8100000000000002E-2</v>
      </c>
      <c r="E46" s="72">
        <v>3860.3159999999998</v>
      </c>
      <c r="F46" s="120">
        <f t="shared" si="25"/>
        <v>48.639981599999999</v>
      </c>
      <c r="G46" s="15">
        <v>1.26E-2</v>
      </c>
      <c r="H46" s="72">
        <v>3689.48</v>
      </c>
      <c r="I46" s="120">
        <f t="shared" si="26"/>
        <v>28.408996000000002</v>
      </c>
      <c r="J46" s="15">
        <v>7.7000000000000002E-3</v>
      </c>
      <c r="K46" s="72">
        <v>3786.2779999999998</v>
      </c>
      <c r="L46" s="120">
        <f t="shared" si="27"/>
        <v>28.397084999999997</v>
      </c>
      <c r="M46" s="15">
        <v>7.4999999999999997E-3</v>
      </c>
      <c r="N46" s="72">
        <v>5653.125</v>
      </c>
      <c r="O46" s="120">
        <f t="shared" si="28"/>
        <v>8.4796875000000007</v>
      </c>
      <c r="P46" s="15">
        <v>1.5E-3</v>
      </c>
      <c r="Q46" s="72">
        <v>6671.9430000000002</v>
      </c>
      <c r="R46" s="120">
        <f t="shared" si="29"/>
        <v>8.6735259000000013</v>
      </c>
      <c r="S46" s="15">
        <v>1.3000000000000002E-3</v>
      </c>
      <c r="T46" s="72">
        <v>8012.9219999999996</v>
      </c>
      <c r="U46" s="120">
        <f t="shared" si="30"/>
        <v>0</v>
      </c>
      <c r="V46" s="15">
        <v>0</v>
      </c>
      <c r="W46" s="72">
        <v>8989.8850000000002</v>
      </c>
      <c r="X46" s="120">
        <f t="shared" si="31"/>
        <v>0</v>
      </c>
      <c r="Y46" s="15">
        <v>0</v>
      </c>
      <c r="Z46" s="110">
        <v>10830</v>
      </c>
      <c r="AA46" s="111">
        <f t="shared" si="14"/>
        <v>3.2489999999999997</v>
      </c>
      <c r="AB46" s="112">
        <v>2.9999999999999997E-4</v>
      </c>
      <c r="AC46" s="110">
        <v>11949</v>
      </c>
      <c r="AD46" s="111">
        <f t="shared" si="15"/>
        <v>3.5846999999999998</v>
      </c>
      <c r="AE46" s="112">
        <v>2.9999999999999997E-4</v>
      </c>
      <c r="AF46" s="110">
        <v>14588</v>
      </c>
      <c r="AG46" s="111">
        <f t="shared" si="16"/>
        <v>10.211600000000001</v>
      </c>
      <c r="AH46" s="112">
        <v>7.000000000000001E-4</v>
      </c>
      <c r="AI46" s="110">
        <v>16635</v>
      </c>
      <c r="AJ46" s="111">
        <f t="shared" si="17"/>
        <v>21.625500000000002</v>
      </c>
      <c r="AK46" s="112">
        <v>1.3000000000000002E-3</v>
      </c>
      <c r="AL46" s="110">
        <v>17892</v>
      </c>
      <c r="AM46" s="111">
        <f t="shared" si="18"/>
        <v>46.519200000000005</v>
      </c>
      <c r="AN46" s="112">
        <v>2.6000000000000003E-3</v>
      </c>
      <c r="AO46" s="110">
        <v>18754</v>
      </c>
      <c r="AP46" s="111">
        <f t="shared" si="19"/>
        <v>101.27160000000001</v>
      </c>
      <c r="AQ46" s="112">
        <v>5.4000000000000003E-3</v>
      </c>
      <c r="AR46" s="110">
        <v>19924</v>
      </c>
      <c r="AS46" s="111">
        <f t="shared" si="20"/>
        <v>165.36920000000001</v>
      </c>
      <c r="AT46" s="112">
        <v>8.3000000000000001E-3</v>
      </c>
      <c r="AU46" s="110">
        <v>20185</v>
      </c>
      <c r="AV46" s="111">
        <f t="shared" si="21"/>
        <v>220.01650000000004</v>
      </c>
      <c r="AW46" s="112">
        <v>1.0900000000000002E-2</v>
      </c>
      <c r="AX46" s="110">
        <v>21590</v>
      </c>
      <c r="AY46" s="111">
        <f t="shared" si="22"/>
        <v>468.50299999999999</v>
      </c>
      <c r="AZ46" s="112">
        <v>2.1700000000000001E-2</v>
      </c>
      <c r="BA46" s="110">
        <v>32848</v>
      </c>
      <c r="BB46" s="111">
        <f t="shared" si="23"/>
        <v>900.03520000000015</v>
      </c>
      <c r="BC46" s="112">
        <v>2.7400000000000004E-2</v>
      </c>
    </row>
    <row r="47" spans="1:55" x14ac:dyDescent="0.4">
      <c r="A47" s="43" t="s">
        <v>34</v>
      </c>
      <c r="B47" s="72">
        <v>600.51800000000003</v>
      </c>
      <c r="C47" s="120">
        <f t="shared" si="24"/>
        <v>0</v>
      </c>
      <c r="D47" s="15">
        <v>0</v>
      </c>
      <c r="E47" s="72">
        <v>1099.8579999999999</v>
      </c>
      <c r="F47" s="120">
        <f t="shared" si="25"/>
        <v>14.078182399999999</v>
      </c>
      <c r="G47" s="15">
        <v>1.2800000000000001E-2</v>
      </c>
      <c r="H47" s="72">
        <v>1451.1410000000001</v>
      </c>
      <c r="I47" s="120">
        <f t="shared" si="26"/>
        <v>0</v>
      </c>
      <c r="J47" s="15">
        <v>0</v>
      </c>
      <c r="K47" s="72">
        <v>1858.759</v>
      </c>
      <c r="L47" s="120">
        <f t="shared" si="27"/>
        <v>0</v>
      </c>
      <c r="M47" s="15">
        <v>0</v>
      </c>
      <c r="N47" s="72">
        <v>1613.7860000000001</v>
      </c>
      <c r="O47" s="120">
        <f t="shared" si="28"/>
        <v>0</v>
      </c>
      <c r="P47" s="15">
        <v>0</v>
      </c>
      <c r="Q47" s="72">
        <v>2741.4679999999998</v>
      </c>
      <c r="R47" s="120">
        <f t="shared" si="29"/>
        <v>0</v>
      </c>
      <c r="S47" s="15">
        <v>0</v>
      </c>
      <c r="T47" s="72">
        <v>3566.9690000000001</v>
      </c>
      <c r="U47" s="120">
        <f t="shared" si="30"/>
        <v>8.5607255999999996</v>
      </c>
      <c r="V47" s="15">
        <v>2.3999999999999998E-3</v>
      </c>
      <c r="W47" s="72">
        <v>3897.0250000000001</v>
      </c>
      <c r="X47" s="120">
        <f t="shared" si="31"/>
        <v>8.1837524999999989</v>
      </c>
      <c r="Y47" s="15">
        <v>2.0999999999999999E-3</v>
      </c>
      <c r="Z47" s="110">
        <v>5260</v>
      </c>
      <c r="AA47" s="111">
        <f t="shared" si="14"/>
        <v>7.8900000000000006</v>
      </c>
      <c r="AB47" s="112">
        <v>1.5E-3</v>
      </c>
      <c r="AC47" s="110">
        <v>6416</v>
      </c>
      <c r="AD47" s="111">
        <f t="shared" si="15"/>
        <v>1.2832000000000001</v>
      </c>
      <c r="AE47" s="112">
        <v>2.0000000000000001E-4</v>
      </c>
      <c r="AF47" s="110">
        <v>6774</v>
      </c>
      <c r="AG47" s="111">
        <f t="shared" si="16"/>
        <v>23.708999999999996</v>
      </c>
      <c r="AH47" s="112">
        <v>3.4999999999999996E-3</v>
      </c>
      <c r="AI47" s="110">
        <v>6720</v>
      </c>
      <c r="AJ47" s="111">
        <f t="shared" si="17"/>
        <v>24.192</v>
      </c>
      <c r="AK47" s="112">
        <v>3.5999999999999999E-3</v>
      </c>
      <c r="AL47" s="110">
        <v>6887</v>
      </c>
      <c r="AM47" s="111">
        <f t="shared" si="18"/>
        <v>33.746299999999998</v>
      </c>
      <c r="AN47" s="112">
        <v>4.8999999999999998E-3</v>
      </c>
      <c r="AO47" s="110">
        <v>6837</v>
      </c>
      <c r="AP47" s="111">
        <f t="shared" si="19"/>
        <v>54.012300000000003</v>
      </c>
      <c r="AQ47" s="112">
        <v>7.9000000000000008E-3</v>
      </c>
      <c r="AR47" s="110">
        <v>7616</v>
      </c>
      <c r="AS47" s="111">
        <f t="shared" si="20"/>
        <v>41.126400000000004</v>
      </c>
      <c r="AT47" s="112">
        <v>5.4000000000000003E-3</v>
      </c>
      <c r="AU47" s="110">
        <v>15028</v>
      </c>
      <c r="AV47" s="111">
        <f t="shared" si="21"/>
        <v>64.620400000000004</v>
      </c>
      <c r="AW47" s="112">
        <v>4.3E-3</v>
      </c>
      <c r="AX47" s="110">
        <v>18254</v>
      </c>
      <c r="AY47" s="111">
        <f t="shared" si="22"/>
        <v>45.634999999999998</v>
      </c>
      <c r="AZ47" s="112">
        <v>2.5000000000000001E-3</v>
      </c>
      <c r="BA47" s="110">
        <v>17879</v>
      </c>
      <c r="BB47" s="111">
        <f t="shared" si="23"/>
        <v>78.667600000000007</v>
      </c>
      <c r="BC47" s="112">
        <v>4.4000000000000003E-3</v>
      </c>
    </row>
    <row r="48" spans="1:55" x14ac:dyDescent="0.4">
      <c r="A48" s="43" t="s">
        <v>53</v>
      </c>
      <c r="B48" s="72">
        <v>0</v>
      </c>
      <c r="C48" s="120">
        <f t="shared" si="24"/>
        <v>0</v>
      </c>
      <c r="D48" s="15">
        <v>0</v>
      </c>
      <c r="E48" s="72">
        <v>0</v>
      </c>
      <c r="F48" s="120">
        <f t="shared" si="25"/>
        <v>0</v>
      </c>
      <c r="G48" s="15">
        <v>0</v>
      </c>
      <c r="H48" s="72">
        <v>0</v>
      </c>
      <c r="I48" s="120">
        <f t="shared" si="26"/>
        <v>0</v>
      </c>
      <c r="J48" s="15">
        <v>0</v>
      </c>
      <c r="K48" s="72">
        <v>0</v>
      </c>
      <c r="L48" s="120">
        <f t="shared" si="27"/>
        <v>0</v>
      </c>
      <c r="M48" s="15">
        <v>0</v>
      </c>
      <c r="N48" s="72">
        <v>0</v>
      </c>
      <c r="O48" s="120">
        <f t="shared" si="28"/>
        <v>0</v>
      </c>
      <c r="P48" s="15">
        <v>0</v>
      </c>
      <c r="Q48" s="72">
        <v>0</v>
      </c>
      <c r="R48" s="120">
        <f t="shared" si="29"/>
        <v>0</v>
      </c>
      <c r="S48" s="15">
        <v>0</v>
      </c>
      <c r="T48" s="72">
        <v>0</v>
      </c>
      <c r="U48" s="120">
        <f t="shared" si="30"/>
        <v>0</v>
      </c>
      <c r="V48" s="15">
        <v>0</v>
      </c>
      <c r="W48" s="72">
        <v>0</v>
      </c>
      <c r="X48" s="120">
        <f t="shared" si="31"/>
        <v>0</v>
      </c>
      <c r="Y48" s="15">
        <v>0</v>
      </c>
      <c r="Z48" s="110">
        <v>0</v>
      </c>
      <c r="AA48" s="111">
        <f t="shared" si="14"/>
        <v>0</v>
      </c>
      <c r="AB48" s="112">
        <v>0</v>
      </c>
      <c r="AC48" s="110">
        <v>0</v>
      </c>
      <c r="AD48" s="111">
        <f t="shared" si="15"/>
        <v>0</v>
      </c>
      <c r="AE48" s="112">
        <v>0</v>
      </c>
      <c r="AF48" s="110">
        <v>11355</v>
      </c>
      <c r="AG48" s="111">
        <f t="shared" si="16"/>
        <v>113.55</v>
      </c>
      <c r="AH48" s="112">
        <v>0.01</v>
      </c>
      <c r="AI48" s="110">
        <v>11721</v>
      </c>
      <c r="AJ48" s="111">
        <f t="shared" si="17"/>
        <v>132.44729999999998</v>
      </c>
      <c r="AK48" s="112">
        <v>1.1299999999999999E-2</v>
      </c>
      <c r="AL48" s="110">
        <v>12643</v>
      </c>
      <c r="AM48" s="111">
        <f t="shared" si="18"/>
        <v>173.20910000000003</v>
      </c>
      <c r="AN48" s="112">
        <v>1.3700000000000002E-2</v>
      </c>
      <c r="AO48" s="110">
        <v>12770</v>
      </c>
      <c r="AP48" s="111">
        <f t="shared" si="19"/>
        <v>150.68600000000001</v>
      </c>
      <c r="AQ48" s="112">
        <v>1.18E-2</v>
      </c>
      <c r="AR48" s="110">
        <v>12452</v>
      </c>
      <c r="AS48" s="111">
        <f t="shared" si="20"/>
        <v>197.98680000000002</v>
      </c>
      <c r="AT48" s="112">
        <v>1.5900000000000001E-2</v>
      </c>
      <c r="AU48" s="110">
        <v>14150</v>
      </c>
      <c r="AV48" s="111">
        <f t="shared" si="21"/>
        <v>135.83999999999997</v>
      </c>
      <c r="AW48" s="112">
        <v>9.5999999999999992E-3</v>
      </c>
      <c r="AX48" s="110">
        <v>16340</v>
      </c>
      <c r="AY48" s="111">
        <f t="shared" si="22"/>
        <v>127.45200000000001</v>
      </c>
      <c r="AZ48" s="112">
        <v>7.8000000000000005E-3</v>
      </c>
      <c r="BA48" s="110">
        <v>21918</v>
      </c>
      <c r="BB48" s="111">
        <f t="shared" si="23"/>
        <v>293.70120000000003</v>
      </c>
      <c r="BC48" s="112">
        <v>1.34E-2</v>
      </c>
    </row>
    <row r="49" spans="1:55" x14ac:dyDescent="0.4">
      <c r="A49" s="43" t="s">
        <v>67</v>
      </c>
      <c r="B49" s="72">
        <v>3254.9</v>
      </c>
      <c r="C49" s="120">
        <f t="shared" si="24"/>
        <v>0</v>
      </c>
      <c r="D49" s="15">
        <v>0</v>
      </c>
      <c r="E49" s="72">
        <v>5683.5739999999996</v>
      </c>
      <c r="F49" s="120">
        <f t="shared" si="25"/>
        <v>0</v>
      </c>
      <c r="G49" s="15">
        <v>0</v>
      </c>
      <c r="H49" s="72">
        <v>5837.902</v>
      </c>
      <c r="I49" s="120">
        <f t="shared" si="26"/>
        <v>0</v>
      </c>
      <c r="J49" s="15">
        <v>0</v>
      </c>
      <c r="K49" s="72">
        <v>6333.16</v>
      </c>
      <c r="L49" s="120">
        <f t="shared" si="27"/>
        <v>0</v>
      </c>
      <c r="M49" s="15">
        <v>0</v>
      </c>
      <c r="N49" s="72">
        <v>6665.0360000000001</v>
      </c>
      <c r="O49" s="120">
        <f t="shared" si="28"/>
        <v>0</v>
      </c>
      <c r="P49" s="15">
        <v>0</v>
      </c>
      <c r="Q49" s="72">
        <v>6099.5879999999997</v>
      </c>
      <c r="R49" s="120">
        <f t="shared" si="29"/>
        <v>0</v>
      </c>
      <c r="S49" s="15">
        <v>0</v>
      </c>
      <c r="T49" s="72">
        <v>4873.4880000000003</v>
      </c>
      <c r="U49" s="120">
        <f t="shared" si="30"/>
        <v>0</v>
      </c>
      <c r="V49" s="15">
        <v>0</v>
      </c>
      <c r="W49" s="72">
        <v>4900.5349999999999</v>
      </c>
      <c r="X49" s="120">
        <f t="shared" si="31"/>
        <v>0</v>
      </c>
      <c r="Y49" s="15">
        <v>0</v>
      </c>
      <c r="Z49" s="110">
        <v>0</v>
      </c>
      <c r="AA49" s="111">
        <f t="shared" si="14"/>
        <v>0</v>
      </c>
      <c r="AB49" s="112">
        <v>0</v>
      </c>
      <c r="AC49" s="110">
        <v>0</v>
      </c>
      <c r="AD49" s="111">
        <f t="shared" si="15"/>
        <v>0</v>
      </c>
      <c r="AE49" s="112">
        <v>0</v>
      </c>
      <c r="AF49" s="110">
        <v>6984</v>
      </c>
      <c r="AG49" s="111">
        <f t="shared" si="16"/>
        <v>0</v>
      </c>
      <c r="AH49" s="112">
        <v>0</v>
      </c>
      <c r="AI49" s="110">
        <v>13338</v>
      </c>
      <c r="AJ49" s="111">
        <f t="shared" si="17"/>
        <v>0</v>
      </c>
      <c r="AK49" s="112">
        <v>0</v>
      </c>
      <c r="AL49" s="110">
        <v>9318</v>
      </c>
      <c r="AM49" s="111">
        <f t="shared" si="18"/>
        <v>0</v>
      </c>
      <c r="AN49" s="112">
        <v>0</v>
      </c>
      <c r="AO49" s="110">
        <v>11991</v>
      </c>
      <c r="AP49" s="111">
        <f t="shared" si="19"/>
        <v>0</v>
      </c>
      <c r="AQ49" s="112">
        <v>0</v>
      </c>
      <c r="AR49" s="110">
        <v>15073</v>
      </c>
      <c r="AS49" s="111">
        <f t="shared" si="20"/>
        <v>0</v>
      </c>
      <c r="AT49" s="112">
        <v>0</v>
      </c>
      <c r="AU49" s="110">
        <v>21486</v>
      </c>
      <c r="AV49" s="111">
        <f t="shared" si="21"/>
        <v>0</v>
      </c>
      <c r="AW49" s="112">
        <v>0</v>
      </c>
      <c r="AX49" s="110">
        <v>15421</v>
      </c>
      <c r="AY49" s="111">
        <f t="shared" si="22"/>
        <v>0</v>
      </c>
      <c r="AZ49" s="112">
        <v>0</v>
      </c>
      <c r="BA49" s="110">
        <v>13230</v>
      </c>
      <c r="BB49" s="111">
        <f t="shared" si="23"/>
        <v>0</v>
      </c>
      <c r="BC49" s="112">
        <v>0</v>
      </c>
    </row>
    <row r="50" spans="1:55" x14ac:dyDescent="0.4">
      <c r="A50" s="43" t="s">
        <v>34</v>
      </c>
      <c r="B50" s="72">
        <v>0</v>
      </c>
      <c r="C50" s="120">
        <f t="shared" si="24"/>
        <v>0</v>
      </c>
      <c r="D50" s="15">
        <v>0</v>
      </c>
      <c r="E50" s="72">
        <v>0</v>
      </c>
      <c r="F50" s="120">
        <f t="shared" si="25"/>
        <v>0</v>
      </c>
      <c r="G50" s="15">
        <v>0</v>
      </c>
      <c r="H50" s="72">
        <v>0</v>
      </c>
      <c r="I50" s="120">
        <f t="shared" si="26"/>
        <v>0</v>
      </c>
      <c r="J50" s="15">
        <v>0</v>
      </c>
      <c r="K50" s="72">
        <v>0</v>
      </c>
      <c r="L50" s="120">
        <f t="shared" si="27"/>
        <v>0</v>
      </c>
      <c r="M50" s="15">
        <v>0</v>
      </c>
      <c r="N50" s="72">
        <v>0</v>
      </c>
      <c r="O50" s="120">
        <f t="shared" si="28"/>
        <v>0</v>
      </c>
      <c r="P50" s="15">
        <v>0</v>
      </c>
      <c r="Q50" s="72">
        <v>0</v>
      </c>
      <c r="R50" s="120">
        <f t="shared" si="29"/>
        <v>0</v>
      </c>
      <c r="S50" s="15">
        <v>0</v>
      </c>
      <c r="T50" s="72"/>
      <c r="U50" s="120">
        <f t="shared" si="30"/>
        <v>0</v>
      </c>
      <c r="V50" s="15">
        <v>0</v>
      </c>
      <c r="W50" s="72"/>
      <c r="X50" s="120">
        <f t="shared" si="31"/>
        <v>0</v>
      </c>
      <c r="Y50" s="15">
        <v>0</v>
      </c>
      <c r="Z50" s="110">
        <v>5952</v>
      </c>
      <c r="AA50" s="111">
        <f t="shared" si="14"/>
        <v>0</v>
      </c>
      <c r="AB50" s="112">
        <v>0</v>
      </c>
      <c r="AC50" s="110">
        <v>6597</v>
      </c>
      <c r="AD50" s="111">
        <f t="shared" si="15"/>
        <v>0</v>
      </c>
      <c r="AE50" s="112">
        <v>0</v>
      </c>
      <c r="AF50" s="110">
        <v>7647</v>
      </c>
      <c r="AG50" s="111">
        <f t="shared" si="16"/>
        <v>0</v>
      </c>
      <c r="AH50" s="112">
        <v>0</v>
      </c>
      <c r="AI50" s="110">
        <v>8742</v>
      </c>
      <c r="AJ50" s="111">
        <f t="shared" si="17"/>
        <v>49.829399999999993</v>
      </c>
      <c r="AK50" s="112">
        <v>5.6999999999999993E-3</v>
      </c>
      <c r="AL50" s="110">
        <v>9364</v>
      </c>
      <c r="AM50" s="111">
        <f t="shared" si="18"/>
        <v>49.629199999999997</v>
      </c>
      <c r="AN50" s="112">
        <v>5.3E-3</v>
      </c>
      <c r="AO50" s="110">
        <v>10127</v>
      </c>
      <c r="AP50" s="111">
        <f t="shared" si="19"/>
        <v>49.622299999999996</v>
      </c>
      <c r="AQ50" s="112">
        <v>4.8999999999999998E-3</v>
      </c>
      <c r="AR50" s="110">
        <v>11416</v>
      </c>
      <c r="AS50" s="111">
        <f t="shared" si="20"/>
        <v>0</v>
      </c>
      <c r="AT50" s="112">
        <v>0</v>
      </c>
      <c r="AU50" s="110">
        <v>12839</v>
      </c>
      <c r="AV50" s="111">
        <f t="shared" si="21"/>
        <v>0</v>
      </c>
      <c r="AW50" s="112">
        <v>0</v>
      </c>
      <c r="AX50" s="110">
        <v>13591</v>
      </c>
      <c r="AY50" s="111">
        <f t="shared" si="22"/>
        <v>0</v>
      </c>
      <c r="AZ50" s="112">
        <v>0</v>
      </c>
      <c r="BA50" s="110">
        <v>11419</v>
      </c>
      <c r="BB50" s="111">
        <f t="shared" si="23"/>
        <v>5.7095000000000002</v>
      </c>
      <c r="BC50" s="112">
        <v>5.0000000000000001E-4</v>
      </c>
    </row>
    <row r="51" spans="1:55" x14ac:dyDescent="0.4">
      <c r="A51" s="43" t="s">
        <v>55</v>
      </c>
      <c r="B51" s="72">
        <v>11365.885</v>
      </c>
      <c r="C51" s="120">
        <f t="shared" si="24"/>
        <v>10.2292965</v>
      </c>
      <c r="D51" s="15">
        <v>8.9999999999999998E-4</v>
      </c>
      <c r="E51" s="72">
        <v>17384.685000000001</v>
      </c>
      <c r="F51" s="120">
        <f t="shared" si="25"/>
        <v>24.338559000000004</v>
      </c>
      <c r="G51" s="15">
        <v>1.4000000000000002E-3</v>
      </c>
      <c r="H51" s="72">
        <v>16665.918000000001</v>
      </c>
      <c r="I51" s="120">
        <f t="shared" si="26"/>
        <v>31.665244200000004</v>
      </c>
      <c r="J51" s="15">
        <v>1.9E-3</v>
      </c>
      <c r="K51" s="72">
        <v>18940.343000000001</v>
      </c>
      <c r="L51" s="120">
        <f t="shared" si="27"/>
        <v>60.609097600000005</v>
      </c>
      <c r="M51" s="15">
        <v>3.2000000000000002E-3</v>
      </c>
      <c r="N51" s="72">
        <v>19300.14</v>
      </c>
      <c r="O51" s="120">
        <f t="shared" si="28"/>
        <v>28.950209999999998</v>
      </c>
      <c r="P51" s="15">
        <v>1.5E-3</v>
      </c>
      <c r="Q51" s="72">
        <v>20355.665000000001</v>
      </c>
      <c r="R51" s="120">
        <f t="shared" si="29"/>
        <v>124.16955650000001</v>
      </c>
      <c r="S51" s="15">
        <v>6.1000000000000004E-3</v>
      </c>
      <c r="T51" s="72">
        <v>18764.173999999999</v>
      </c>
      <c r="U51" s="120">
        <f t="shared" si="30"/>
        <v>103.20295700000001</v>
      </c>
      <c r="V51" s="15">
        <v>5.5000000000000005E-3</v>
      </c>
      <c r="W51" s="72">
        <v>18810.196</v>
      </c>
      <c r="X51" s="120">
        <f t="shared" si="31"/>
        <v>127.90933280000002</v>
      </c>
      <c r="Y51" s="15">
        <v>6.8000000000000005E-3</v>
      </c>
      <c r="Z51" s="110">
        <v>16351</v>
      </c>
      <c r="AA51" s="111">
        <f t="shared" si="14"/>
        <v>127.5378</v>
      </c>
      <c r="AB51" s="112">
        <v>7.8000000000000005E-3</v>
      </c>
      <c r="AC51" s="110">
        <v>17184</v>
      </c>
      <c r="AD51" s="111">
        <f t="shared" si="15"/>
        <v>130.5984</v>
      </c>
      <c r="AE51" s="112">
        <v>7.6E-3</v>
      </c>
      <c r="AF51" s="110">
        <v>10388</v>
      </c>
      <c r="AG51" s="111">
        <f t="shared" si="16"/>
        <v>103.88</v>
      </c>
      <c r="AH51" s="112">
        <v>0.01</v>
      </c>
      <c r="AI51" s="110">
        <v>11620</v>
      </c>
      <c r="AJ51" s="111">
        <f t="shared" si="17"/>
        <v>29.05</v>
      </c>
      <c r="AK51" s="112">
        <v>2.5000000000000001E-3</v>
      </c>
      <c r="AL51" s="110">
        <v>11005</v>
      </c>
      <c r="AM51" s="111">
        <f t="shared" si="18"/>
        <v>37.417000000000002</v>
      </c>
      <c r="AN51" s="112">
        <v>3.4000000000000002E-3</v>
      </c>
      <c r="AO51" s="110">
        <v>11962</v>
      </c>
      <c r="AP51" s="111">
        <f t="shared" si="19"/>
        <v>13.158200000000001</v>
      </c>
      <c r="AQ51" s="112">
        <v>1.1000000000000001E-3</v>
      </c>
      <c r="AR51" s="110">
        <v>11204</v>
      </c>
      <c r="AS51" s="111">
        <f t="shared" si="20"/>
        <v>13.444799999999999</v>
      </c>
      <c r="AT51" s="112">
        <v>1.1999999999999999E-3</v>
      </c>
      <c r="AU51" s="110">
        <v>10349</v>
      </c>
      <c r="AV51" s="111">
        <f t="shared" si="21"/>
        <v>16.558400000000002</v>
      </c>
      <c r="AW51" s="112">
        <v>1.6000000000000001E-3</v>
      </c>
      <c r="AX51" s="110">
        <v>10191</v>
      </c>
      <c r="AY51" s="111">
        <f t="shared" si="22"/>
        <v>15.2865</v>
      </c>
      <c r="AZ51" s="112">
        <v>1.5E-3</v>
      </c>
      <c r="BA51" s="110">
        <v>10314</v>
      </c>
      <c r="BB51" s="111">
        <f t="shared" si="23"/>
        <v>6.1883999999999997</v>
      </c>
      <c r="BC51" s="112">
        <v>5.9999999999999995E-4</v>
      </c>
    </row>
    <row r="52" spans="1:55" x14ac:dyDescent="0.4">
      <c r="A52" s="43" t="s">
        <v>34</v>
      </c>
      <c r="B52" s="72"/>
      <c r="C52" s="120"/>
      <c r="D52" s="15"/>
      <c r="E52" s="72"/>
      <c r="F52" s="120"/>
      <c r="G52" s="15"/>
      <c r="H52" s="72"/>
      <c r="I52" s="120"/>
      <c r="J52" s="15"/>
      <c r="K52" s="72"/>
      <c r="L52" s="120"/>
      <c r="M52" s="15"/>
      <c r="N52" s="72"/>
      <c r="O52" s="120"/>
      <c r="P52" s="15"/>
      <c r="Q52" s="72"/>
      <c r="R52" s="120"/>
      <c r="S52" s="15"/>
      <c r="T52" s="72"/>
      <c r="U52" s="120"/>
      <c r="V52" s="15"/>
      <c r="W52" s="72"/>
      <c r="X52" s="120"/>
      <c r="Y52" s="15"/>
      <c r="Z52" s="110"/>
      <c r="AA52" s="111"/>
      <c r="AB52" s="112"/>
      <c r="AC52" s="110"/>
      <c r="AD52" s="111"/>
      <c r="AE52" s="112"/>
      <c r="AF52" s="110">
        <v>5075</v>
      </c>
      <c r="AG52" s="111">
        <f t="shared" si="16"/>
        <v>2.0300000000000002</v>
      </c>
      <c r="AH52" s="112">
        <v>4.0000000000000002E-4</v>
      </c>
      <c r="AI52" s="110">
        <v>4743</v>
      </c>
      <c r="AJ52" s="111">
        <f t="shared" si="17"/>
        <v>6.1659000000000006</v>
      </c>
      <c r="AK52" s="112">
        <v>1.3000000000000002E-3</v>
      </c>
      <c r="AL52" s="110">
        <v>5589</v>
      </c>
      <c r="AM52" s="111">
        <f t="shared" si="18"/>
        <v>44.153100000000002</v>
      </c>
      <c r="AN52" s="112">
        <v>7.9000000000000008E-3</v>
      </c>
      <c r="AO52" s="110">
        <v>6147</v>
      </c>
      <c r="AP52" s="111">
        <f t="shared" si="19"/>
        <v>49.176000000000002</v>
      </c>
      <c r="AQ52" s="112">
        <v>8.0000000000000002E-3</v>
      </c>
      <c r="AR52" s="110">
        <v>7717</v>
      </c>
      <c r="AS52" s="111">
        <f t="shared" si="20"/>
        <v>62.507700000000007</v>
      </c>
      <c r="AT52" s="112">
        <v>8.1000000000000013E-3</v>
      </c>
      <c r="AU52" s="110">
        <v>9077</v>
      </c>
      <c r="AV52" s="111">
        <f t="shared" si="21"/>
        <v>100.7547</v>
      </c>
      <c r="AW52" s="112">
        <v>1.11E-2</v>
      </c>
      <c r="AX52" s="110">
        <v>10024</v>
      </c>
      <c r="AY52" s="111">
        <f t="shared" si="22"/>
        <v>144.34559999999999</v>
      </c>
      <c r="AZ52" s="112">
        <v>1.44E-2</v>
      </c>
      <c r="BA52" s="110">
        <v>8845</v>
      </c>
      <c r="BB52" s="111">
        <f t="shared" si="23"/>
        <v>128.2525</v>
      </c>
      <c r="BC52" s="112">
        <v>1.4499999999999999E-2</v>
      </c>
    </row>
    <row r="53" spans="1:55" x14ac:dyDescent="0.4">
      <c r="A53" s="43" t="s">
        <v>5</v>
      </c>
      <c r="B53" s="72"/>
      <c r="C53" s="120"/>
      <c r="D53" s="15"/>
      <c r="E53" s="72"/>
      <c r="F53" s="120"/>
      <c r="G53" s="15"/>
      <c r="H53" s="72"/>
      <c r="I53" s="120"/>
      <c r="J53" s="15"/>
      <c r="K53" s="72"/>
      <c r="L53" s="120"/>
      <c r="M53" s="15"/>
      <c r="N53" s="72"/>
      <c r="O53" s="120"/>
      <c r="P53" s="15"/>
      <c r="Q53" s="72"/>
      <c r="R53" s="120"/>
      <c r="S53" s="15"/>
      <c r="T53" s="72"/>
      <c r="U53" s="120"/>
      <c r="V53" s="15"/>
      <c r="W53" s="72"/>
      <c r="X53" s="120"/>
      <c r="Y53" s="15"/>
      <c r="Z53" s="110"/>
      <c r="AA53" s="111"/>
      <c r="AB53" s="112"/>
      <c r="AC53" s="110"/>
      <c r="AD53" s="111"/>
      <c r="AE53" s="112"/>
      <c r="AF53" s="110">
        <v>10373</v>
      </c>
      <c r="AG53" s="111">
        <f t="shared" si="16"/>
        <v>60.163399999999996</v>
      </c>
      <c r="AH53" s="112">
        <v>5.7999999999999996E-3</v>
      </c>
      <c r="AI53" s="110">
        <v>10409</v>
      </c>
      <c r="AJ53" s="111">
        <f t="shared" si="17"/>
        <v>62.454000000000001</v>
      </c>
      <c r="AK53" s="112">
        <v>6.0000000000000001E-3</v>
      </c>
      <c r="AL53" s="110">
        <v>10431</v>
      </c>
      <c r="AM53" s="111">
        <f t="shared" si="18"/>
        <v>74.060099999999991</v>
      </c>
      <c r="AN53" s="112">
        <v>7.0999999999999995E-3</v>
      </c>
      <c r="AO53" s="110">
        <v>10917</v>
      </c>
      <c r="AP53" s="111">
        <f t="shared" si="19"/>
        <v>78.602400000000003</v>
      </c>
      <c r="AQ53" s="112">
        <v>7.1999999999999998E-3</v>
      </c>
      <c r="AR53" s="110">
        <v>11858</v>
      </c>
      <c r="AS53" s="111">
        <f t="shared" si="20"/>
        <v>173.1268</v>
      </c>
      <c r="AT53" s="112">
        <v>1.46E-2</v>
      </c>
      <c r="AU53" s="110">
        <v>11167</v>
      </c>
      <c r="AV53" s="111">
        <f t="shared" si="21"/>
        <v>168.6217</v>
      </c>
      <c r="AW53" s="112">
        <v>1.5100000000000001E-2</v>
      </c>
      <c r="AX53" s="110">
        <v>9999</v>
      </c>
      <c r="AY53" s="111">
        <f t="shared" si="22"/>
        <v>111.98880000000001</v>
      </c>
      <c r="AZ53" s="112">
        <v>1.1200000000000002E-2</v>
      </c>
      <c r="BA53" s="110">
        <v>10684</v>
      </c>
      <c r="BB53" s="111">
        <f t="shared" si="23"/>
        <v>123.9344</v>
      </c>
      <c r="BC53" s="112">
        <v>1.1599999999999999E-2</v>
      </c>
    </row>
    <row r="54" spans="1:55" x14ac:dyDescent="0.4">
      <c r="A54" s="43" t="s">
        <v>56</v>
      </c>
      <c r="B54" s="72">
        <v>46677.95</v>
      </c>
      <c r="C54" s="120">
        <f t="shared" si="24"/>
        <v>410.76596000000001</v>
      </c>
      <c r="D54" s="15">
        <v>8.8000000000000005E-3</v>
      </c>
      <c r="E54" s="72">
        <v>76269.259000000005</v>
      </c>
      <c r="F54" s="120">
        <f t="shared" si="25"/>
        <v>358.46551730000004</v>
      </c>
      <c r="G54" s="15">
        <v>4.7000000000000002E-3</v>
      </c>
      <c r="H54" s="72">
        <v>64659.538999999997</v>
      </c>
      <c r="I54" s="120">
        <f t="shared" si="26"/>
        <v>258.63815599999998</v>
      </c>
      <c r="J54" s="15">
        <v>4.0000000000000001E-3</v>
      </c>
      <c r="K54" s="72">
        <v>91577.652000000002</v>
      </c>
      <c r="L54" s="120">
        <f t="shared" si="27"/>
        <v>183.155304</v>
      </c>
      <c r="M54" s="15">
        <v>2E-3</v>
      </c>
      <c r="N54" s="72">
        <v>71617.633000000002</v>
      </c>
      <c r="O54" s="120">
        <f t="shared" si="28"/>
        <v>143.235266</v>
      </c>
      <c r="P54" s="15">
        <v>2E-3</v>
      </c>
      <c r="Q54" s="72">
        <v>74524.914000000004</v>
      </c>
      <c r="R54" s="120">
        <f t="shared" si="29"/>
        <v>141.59733660000001</v>
      </c>
      <c r="S54" s="15">
        <v>1.9E-3</v>
      </c>
      <c r="T54" s="72">
        <v>81128.873000000007</v>
      </c>
      <c r="U54" s="120">
        <f t="shared" si="30"/>
        <v>105.46753490000002</v>
      </c>
      <c r="V54" s="15">
        <v>1.3000000000000002E-3</v>
      </c>
      <c r="W54" s="72">
        <v>80196.066000000006</v>
      </c>
      <c r="X54" s="120">
        <f t="shared" si="31"/>
        <v>120.29409900000002</v>
      </c>
      <c r="Y54" s="15">
        <v>1.5E-3</v>
      </c>
      <c r="Z54" s="110">
        <v>91205</v>
      </c>
      <c r="AA54" s="111">
        <f t="shared" si="14"/>
        <v>91.204999999999998</v>
      </c>
      <c r="AB54" s="112">
        <v>1E-3</v>
      </c>
      <c r="AC54" s="110">
        <v>102391</v>
      </c>
      <c r="AD54" s="111">
        <f t="shared" si="15"/>
        <v>225.26020000000003</v>
      </c>
      <c r="AE54" s="112">
        <v>2.2000000000000001E-3</v>
      </c>
      <c r="AF54" s="110">
        <v>9315</v>
      </c>
      <c r="AG54" s="111">
        <f t="shared" si="16"/>
        <v>46.575000000000003</v>
      </c>
      <c r="AH54" s="112">
        <v>5.0000000000000001E-3</v>
      </c>
      <c r="AI54" s="110">
        <v>10090</v>
      </c>
      <c r="AJ54" s="111">
        <f t="shared" si="17"/>
        <v>46.414000000000001</v>
      </c>
      <c r="AK54" s="112">
        <v>4.5999999999999999E-3</v>
      </c>
      <c r="AL54" s="110">
        <v>9123</v>
      </c>
      <c r="AM54" s="111">
        <f t="shared" si="18"/>
        <v>30.105900000000005</v>
      </c>
      <c r="AN54" s="112">
        <v>3.3000000000000004E-3</v>
      </c>
      <c r="AO54" s="110">
        <v>11669</v>
      </c>
      <c r="AP54" s="111">
        <f t="shared" si="19"/>
        <v>46.676000000000002</v>
      </c>
      <c r="AQ54" s="112">
        <v>4.0000000000000001E-3</v>
      </c>
      <c r="AR54" s="110">
        <v>11787</v>
      </c>
      <c r="AS54" s="111">
        <f t="shared" si="20"/>
        <v>54.220199999999998</v>
      </c>
      <c r="AT54" s="112">
        <v>4.5999999999999999E-3</v>
      </c>
      <c r="AU54" s="110">
        <v>9782</v>
      </c>
      <c r="AV54" s="111">
        <f t="shared" si="21"/>
        <v>70.430399999999992</v>
      </c>
      <c r="AW54" s="112">
        <v>7.1999999999999998E-3</v>
      </c>
      <c r="AX54" s="110">
        <v>9882</v>
      </c>
      <c r="AY54" s="111">
        <f t="shared" si="22"/>
        <v>85.973399999999998</v>
      </c>
      <c r="AZ54" s="112">
        <v>8.6999999999999994E-3</v>
      </c>
      <c r="BA54" s="110">
        <v>13090</v>
      </c>
      <c r="BB54" s="111">
        <f t="shared" si="23"/>
        <v>43.197000000000003</v>
      </c>
      <c r="BC54" s="112">
        <v>3.3000000000000004E-3</v>
      </c>
    </row>
    <row r="55" spans="1:55" x14ac:dyDescent="0.4">
      <c r="A55" s="43" t="s">
        <v>41</v>
      </c>
      <c r="B55" s="72"/>
      <c r="C55" s="120"/>
      <c r="D55" s="15"/>
      <c r="E55" s="72"/>
      <c r="F55" s="120"/>
      <c r="G55" s="15"/>
      <c r="H55" s="72"/>
      <c r="I55" s="120"/>
      <c r="J55" s="15"/>
      <c r="K55" s="72"/>
      <c r="L55" s="120"/>
      <c r="M55" s="15"/>
      <c r="N55" s="72"/>
      <c r="O55" s="120"/>
      <c r="P55" s="15"/>
      <c r="Q55" s="72"/>
      <c r="R55" s="120"/>
      <c r="S55" s="15"/>
      <c r="T55" s="72"/>
      <c r="U55" s="120"/>
      <c r="V55" s="15"/>
      <c r="W55" s="72"/>
      <c r="X55" s="120"/>
      <c r="Y55" s="15"/>
      <c r="Z55" s="110"/>
      <c r="AA55" s="111"/>
      <c r="AB55" s="112"/>
      <c r="AC55" s="110"/>
      <c r="AD55" s="111"/>
      <c r="AE55" s="112"/>
      <c r="AF55" s="110">
        <v>2782</v>
      </c>
      <c r="AG55" s="111">
        <f t="shared" si="16"/>
        <v>0</v>
      </c>
      <c r="AH55" s="112">
        <v>0</v>
      </c>
      <c r="AI55" s="110">
        <v>3637</v>
      </c>
      <c r="AJ55" s="111">
        <f t="shared" si="17"/>
        <v>49.826900000000009</v>
      </c>
      <c r="AK55" s="112">
        <v>1.3700000000000002E-2</v>
      </c>
      <c r="AL55" s="110">
        <v>4656</v>
      </c>
      <c r="AM55" s="111">
        <f t="shared" si="18"/>
        <v>0</v>
      </c>
      <c r="AN55" s="112">
        <v>0</v>
      </c>
      <c r="AO55" s="110">
        <v>5067</v>
      </c>
      <c r="AP55" s="111">
        <f t="shared" si="19"/>
        <v>0</v>
      </c>
      <c r="AQ55" s="112">
        <v>0</v>
      </c>
      <c r="AR55" s="110">
        <v>4386</v>
      </c>
      <c r="AS55" s="111">
        <f t="shared" si="20"/>
        <v>0</v>
      </c>
      <c r="AT55" s="112">
        <v>0</v>
      </c>
      <c r="AU55" s="110">
        <v>5024</v>
      </c>
      <c r="AV55" s="111">
        <f t="shared" si="21"/>
        <v>0</v>
      </c>
      <c r="AW55" s="112">
        <v>0</v>
      </c>
      <c r="AX55" s="110">
        <v>8747</v>
      </c>
      <c r="AY55" s="111">
        <f t="shared" si="22"/>
        <v>0</v>
      </c>
      <c r="AZ55" s="112">
        <v>0</v>
      </c>
      <c r="BA55" s="110">
        <v>9070</v>
      </c>
      <c r="BB55" s="111">
        <f t="shared" si="23"/>
        <v>0</v>
      </c>
      <c r="BC55" s="112">
        <v>0</v>
      </c>
    </row>
    <row r="56" spans="1:55" x14ac:dyDescent="0.4">
      <c r="A56" s="43" t="s">
        <v>35</v>
      </c>
      <c r="B56" s="72">
        <v>12484.996999999999</v>
      </c>
      <c r="C56" s="120">
        <f t="shared" si="24"/>
        <v>1.2484997</v>
      </c>
      <c r="D56" s="15">
        <v>1E-4</v>
      </c>
      <c r="E56" s="72">
        <v>15195.628000000001</v>
      </c>
      <c r="F56" s="120">
        <f t="shared" si="25"/>
        <v>1.5195628000000001</v>
      </c>
      <c r="G56" s="15">
        <v>1E-4</v>
      </c>
      <c r="H56" s="72">
        <v>14918.197</v>
      </c>
      <c r="I56" s="120">
        <f t="shared" si="26"/>
        <v>0</v>
      </c>
      <c r="J56" s="15">
        <v>0</v>
      </c>
      <c r="K56" s="72">
        <v>9766.6380000000008</v>
      </c>
      <c r="L56" s="120">
        <f t="shared" si="27"/>
        <v>0</v>
      </c>
      <c r="M56" s="15">
        <v>0</v>
      </c>
      <c r="N56" s="72">
        <v>8038.634</v>
      </c>
      <c r="O56" s="120">
        <f t="shared" si="28"/>
        <v>0</v>
      </c>
      <c r="P56" s="15">
        <v>0</v>
      </c>
      <c r="Q56" s="72">
        <v>11462.549000000001</v>
      </c>
      <c r="R56" s="120">
        <f t="shared" si="29"/>
        <v>0</v>
      </c>
      <c r="S56" s="15">
        <v>0</v>
      </c>
      <c r="T56" s="72">
        <v>17696.152999999998</v>
      </c>
      <c r="U56" s="120">
        <f t="shared" si="30"/>
        <v>0</v>
      </c>
      <c r="V56" s="15">
        <v>0</v>
      </c>
      <c r="W56" s="72">
        <v>24619.144</v>
      </c>
      <c r="X56" s="120">
        <f t="shared" si="31"/>
        <v>0</v>
      </c>
      <c r="Y56" s="15">
        <v>0</v>
      </c>
      <c r="Z56" s="110">
        <v>26567</v>
      </c>
      <c r="AA56" s="111">
        <f t="shared" si="14"/>
        <v>0</v>
      </c>
      <c r="AB56" s="112">
        <v>0</v>
      </c>
      <c r="AC56" s="110">
        <v>6719</v>
      </c>
      <c r="AD56" s="111">
        <f t="shared" si="15"/>
        <v>0</v>
      </c>
      <c r="AE56" s="112">
        <v>0</v>
      </c>
      <c r="AF56" s="110">
        <v>3142</v>
      </c>
      <c r="AG56" s="111">
        <f t="shared" si="16"/>
        <v>0</v>
      </c>
      <c r="AH56" s="112">
        <v>0</v>
      </c>
      <c r="AI56" s="110">
        <v>2337</v>
      </c>
      <c r="AJ56" s="111">
        <f t="shared" si="17"/>
        <v>0</v>
      </c>
      <c r="AK56" s="112">
        <v>0</v>
      </c>
      <c r="AL56" s="110">
        <v>3424</v>
      </c>
      <c r="AM56" s="111">
        <f t="shared" si="18"/>
        <v>0</v>
      </c>
      <c r="AN56" s="112">
        <v>0</v>
      </c>
      <c r="AO56" s="110">
        <v>6069</v>
      </c>
      <c r="AP56" s="111">
        <f t="shared" si="19"/>
        <v>13.351800000000001</v>
      </c>
      <c r="AQ56" s="112">
        <v>2.2000000000000001E-3</v>
      </c>
      <c r="AR56" s="110">
        <v>3934</v>
      </c>
      <c r="AS56" s="111">
        <f t="shared" si="20"/>
        <v>33.8324</v>
      </c>
      <c r="AT56" s="112">
        <v>8.6E-3</v>
      </c>
      <c r="AU56" s="110">
        <v>3620</v>
      </c>
      <c r="AV56" s="111">
        <f t="shared" si="21"/>
        <v>0</v>
      </c>
      <c r="AW56" s="112">
        <v>0</v>
      </c>
      <c r="AX56" s="110">
        <v>5716</v>
      </c>
      <c r="AY56" s="111">
        <f t="shared" si="22"/>
        <v>0</v>
      </c>
      <c r="AZ56" s="112">
        <v>0</v>
      </c>
      <c r="BA56" s="110">
        <v>5876</v>
      </c>
      <c r="BB56" s="111">
        <f t="shared" si="23"/>
        <v>0</v>
      </c>
      <c r="BC56" s="112">
        <v>0</v>
      </c>
    </row>
    <row r="57" spans="1:55" x14ac:dyDescent="0.4">
      <c r="A57" s="103" t="s">
        <v>68</v>
      </c>
      <c r="B57" s="72"/>
      <c r="C57" s="73"/>
      <c r="D57" s="15"/>
      <c r="E57" s="72"/>
      <c r="F57" s="73"/>
      <c r="G57" s="15"/>
      <c r="H57" s="72"/>
      <c r="I57" s="73"/>
      <c r="J57" s="15"/>
      <c r="K57" s="72"/>
      <c r="L57" s="73"/>
      <c r="M57" s="15"/>
      <c r="N57" s="72">
        <v>21888.569</v>
      </c>
      <c r="O57" s="73">
        <f t="shared" si="28"/>
        <v>0</v>
      </c>
      <c r="P57" s="15">
        <v>0</v>
      </c>
      <c r="Q57" s="72">
        <v>18116.698</v>
      </c>
      <c r="R57" s="73">
        <f t="shared" si="29"/>
        <v>0</v>
      </c>
      <c r="S57" s="15">
        <v>0</v>
      </c>
      <c r="T57" s="72">
        <v>23994.514999999999</v>
      </c>
      <c r="U57" s="73">
        <f t="shared" si="30"/>
        <v>0</v>
      </c>
      <c r="V57" s="15">
        <v>0</v>
      </c>
      <c r="W57" s="72">
        <v>70037.070000000007</v>
      </c>
      <c r="X57" s="73">
        <f t="shared" si="31"/>
        <v>0</v>
      </c>
      <c r="Y57" s="15">
        <v>0</v>
      </c>
      <c r="Z57" s="110">
        <v>55124</v>
      </c>
      <c r="AA57" s="111">
        <f t="shared" si="14"/>
        <v>0</v>
      </c>
      <c r="AB57" s="112">
        <v>0</v>
      </c>
      <c r="AC57" s="110">
        <v>69840</v>
      </c>
      <c r="AD57" s="111">
        <f t="shared" si="15"/>
        <v>0</v>
      </c>
      <c r="AE57" s="112">
        <v>0</v>
      </c>
      <c r="AF57" s="110">
        <v>33690</v>
      </c>
      <c r="AG57" s="111">
        <f t="shared" si="16"/>
        <v>0</v>
      </c>
      <c r="AH57" s="112">
        <v>0</v>
      </c>
      <c r="AI57" s="110">
        <v>38065</v>
      </c>
      <c r="AJ57" s="111">
        <f t="shared" si="17"/>
        <v>0</v>
      </c>
      <c r="AK57" s="112">
        <v>0</v>
      </c>
      <c r="AL57" s="110">
        <v>43833</v>
      </c>
      <c r="AM57" s="111">
        <f t="shared" si="18"/>
        <v>0</v>
      </c>
      <c r="AN57" s="112">
        <v>0</v>
      </c>
      <c r="AO57" s="110">
        <v>50133</v>
      </c>
      <c r="AP57" s="111">
        <f t="shared" si="19"/>
        <v>0</v>
      </c>
      <c r="AQ57" s="112">
        <v>0</v>
      </c>
      <c r="AR57" s="110">
        <v>62080</v>
      </c>
      <c r="AS57" s="111">
        <f t="shared" si="20"/>
        <v>0</v>
      </c>
      <c r="AT57" s="112">
        <v>0</v>
      </c>
      <c r="AU57" s="110">
        <v>65719</v>
      </c>
      <c r="AV57" s="111">
        <f t="shared" si="21"/>
        <v>0</v>
      </c>
      <c r="AW57" s="112">
        <v>0</v>
      </c>
      <c r="AX57" s="110">
        <v>61293</v>
      </c>
      <c r="AY57" s="111">
        <f t="shared" si="22"/>
        <v>0</v>
      </c>
      <c r="AZ57" s="112">
        <v>0</v>
      </c>
      <c r="BA57" s="110">
        <v>60854</v>
      </c>
      <c r="BB57" s="111">
        <f t="shared" si="23"/>
        <v>0</v>
      </c>
      <c r="BC57" s="112">
        <v>0</v>
      </c>
    </row>
    <row r="58" spans="1:55" x14ac:dyDescent="0.4">
      <c r="A58" s="43" t="s">
        <v>112</v>
      </c>
      <c r="B58" s="72"/>
      <c r="C58" s="73"/>
      <c r="D58" s="15"/>
      <c r="E58" s="72"/>
      <c r="F58" s="73"/>
      <c r="G58" s="15"/>
      <c r="H58" s="72"/>
      <c r="I58" s="73"/>
      <c r="J58" s="15"/>
      <c r="K58" s="72"/>
      <c r="L58" s="73"/>
      <c r="M58" s="15"/>
      <c r="N58" s="72">
        <v>10937.263999999999</v>
      </c>
      <c r="O58" s="73">
        <f t="shared" si="28"/>
        <v>0</v>
      </c>
      <c r="P58" s="15">
        <v>0</v>
      </c>
      <c r="Q58" s="72">
        <v>8469.8680000000004</v>
      </c>
      <c r="R58" s="73">
        <f t="shared" si="29"/>
        <v>0</v>
      </c>
      <c r="S58" s="15">
        <v>0</v>
      </c>
      <c r="T58" s="72">
        <v>11833.183999999999</v>
      </c>
      <c r="U58" s="73">
        <f t="shared" si="30"/>
        <v>0</v>
      </c>
      <c r="V58" s="15">
        <v>0</v>
      </c>
      <c r="W58" s="72">
        <v>37594.398999999998</v>
      </c>
      <c r="X58" s="73">
        <f t="shared" si="31"/>
        <v>0</v>
      </c>
      <c r="Y58" s="15">
        <v>0</v>
      </c>
      <c r="Z58" s="110">
        <v>39796</v>
      </c>
      <c r="AA58" s="111">
        <f t="shared" si="14"/>
        <v>0</v>
      </c>
      <c r="AB58" s="112">
        <v>0</v>
      </c>
      <c r="AC58" s="110">
        <v>52598</v>
      </c>
      <c r="AD58" s="111">
        <f t="shared" si="15"/>
        <v>0</v>
      </c>
      <c r="AE58" s="112">
        <v>0</v>
      </c>
      <c r="AF58" s="110">
        <v>27967</v>
      </c>
      <c r="AG58" s="111">
        <f t="shared" si="16"/>
        <v>0</v>
      </c>
      <c r="AH58" s="112">
        <v>0</v>
      </c>
      <c r="AI58" s="110">
        <v>28799</v>
      </c>
      <c r="AJ58" s="111">
        <f t="shared" si="17"/>
        <v>0</v>
      </c>
      <c r="AK58" s="112">
        <v>0</v>
      </c>
      <c r="AL58" s="110">
        <v>34273</v>
      </c>
      <c r="AM58" s="111">
        <f t="shared" si="18"/>
        <v>0</v>
      </c>
      <c r="AN58" s="112">
        <v>0</v>
      </c>
      <c r="AO58" s="110">
        <v>37824</v>
      </c>
      <c r="AP58" s="111">
        <f t="shared" si="19"/>
        <v>0</v>
      </c>
      <c r="AQ58" s="112">
        <v>0</v>
      </c>
      <c r="AR58" s="110">
        <v>48043</v>
      </c>
      <c r="AS58" s="111">
        <f t="shared" si="20"/>
        <v>0</v>
      </c>
      <c r="AT58" s="112">
        <v>0</v>
      </c>
      <c r="AU58" s="110">
        <v>38013</v>
      </c>
      <c r="AV58" s="111">
        <f t="shared" si="21"/>
        <v>0</v>
      </c>
      <c r="AW58" s="112">
        <v>0</v>
      </c>
      <c r="AX58" s="110">
        <v>33514</v>
      </c>
      <c r="AY58" s="111">
        <f t="shared" si="22"/>
        <v>0</v>
      </c>
      <c r="AZ58" s="112">
        <v>0</v>
      </c>
      <c r="BA58" s="110">
        <v>41240</v>
      </c>
      <c r="BB58" s="111">
        <f t="shared" si="23"/>
        <v>0</v>
      </c>
      <c r="BC58" s="112">
        <v>0</v>
      </c>
    </row>
    <row r="59" spans="1:55" x14ac:dyDescent="0.4">
      <c r="A59" s="43" t="s">
        <v>113</v>
      </c>
      <c r="B59" s="72"/>
      <c r="C59" s="73"/>
      <c r="D59" s="15"/>
      <c r="E59" s="72"/>
      <c r="F59" s="73"/>
      <c r="G59" s="15"/>
      <c r="H59" s="72"/>
      <c r="I59" s="73"/>
      <c r="J59" s="15"/>
      <c r="K59" s="72"/>
      <c r="L59" s="73"/>
      <c r="M59" s="15"/>
      <c r="N59" s="72">
        <v>8789.5589999999993</v>
      </c>
      <c r="O59" s="73">
        <f t="shared" si="28"/>
        <v>0</v>
      </c>
      <c r="P59" s="15">
        <v>0</v>
      </c>
      <c r="Q59" s="72">
        <v>8043.9110000000001</v>
      </c>
      <c r="R59" s="73">
        <f t="shared" si="29"/>
        <v>0</v>
      </c>
      <c r="S59" s="15">
        <v>0</v>
      </c>
      <c r="T59" s="72">
        <v>11204.646000000001</v>
      </c>
      <c r="U59" s="73">
        <f t="shared" si="30"/>
        <v>0</v>
      </c>
      <c r="V59" s="15">
        <v>0</v>
      </c>
      <c r="W59" s="72">
        <v>29759.995999999999</v>
      </c>
      <c r="X59" s="73">
        <f t="shared" si="31"/>
        <v>0</v>
      </c>
      <c r="Y59" s="15">
        <v>0</v>
      </c>
      <c r="Z59" s="110">
        <v>13534</v>
      </c>
      <c r="AA59" s="111">
        <f t="shared" si="14"/>
        <v>0</v>
      </c>
      <c r="AB59" s="112">
        <v>0</v>
      </c>
      <c r="AC59" s="110">
        <v>13833</v>
      </c>
      <c r="AD59" s="111">
        <f t="shared" si="15"/>
        <v>0</v>
      </c>
      <c r="AE59" s="112">
        <v>0</v>
      </c>
      <c r="AF59" s="110">
        <v>3847</v>
      </c>
      <c r="AG59" s="111">
        <f t="shared" si="16"/>
        <v>0</v>
      </c>
      <c r="AH59" s="112">
        <v>0</v>
      </c>
      <c r="AI59" s="110">
        <v>7319</v>
      </c>
      <c r="AJ59" s="111">
        <f t="shared" si="17"/>
        <v>0</v>
      </c>
      <c r="AK59" s="112">
        <v>0</v>
      </c>
      <c r="AL59" s="110">
        <v>7304</v>
      </c>
      <c r="AM59" s="111">
        <f t="shared" si="18"/>
        <v>0</v>
      </c>
      <c r="AN59" s="112">
        <v>0</v>
      </c>
      <c r="AO59" s="110">
        <v>9312</v>
      </c>
      <c r="AP59" s="111">
        <f t="shared" si="19"/>
        <v>0</v>
      </c>
      <c r="AQ59" s="112">
        <v>0</v>
      </c>
      <c r="AR59" s="110">
        <v>8785</v>
      </c>
      <c r="AS59" s="111">
        <f t="shared" si="20"/>
        <v>0</v>
      </c>
      <c r="AT59" s="112">
        <v>0</v>
      </c>
      <c r="AU59" s="110">
        <v>23100</v>
      </c>
      <c r="AV59" s="111">
        <f t="shared" si="21"/>
        <v>0</v>
      </c>
      <c r="AW59" s="112">
        <v>0</v>
      </c>
      <c r="AX59" s="110">
        <v>20543</v>
      </c>
      <c r="AY59" s="111">
        <f t="shared" si="22"/>
        <v>0</v>
      </c>
      <c r="AZ59" s="112">
        <v>0</v>
      </c>
      <c r="BA59" s="110">
        <v>15204</v>
      </c>
      <c r="BB59" s="111">
        <f t="shared" si="23"/>
        <v>0</v>
      </c>
      <c r="BC59" s="112">
        <v>0</v>
      </c>
    </row>
    <row r="60" spans="1:55" x14ac:dyDescent="0.4">
      <c r="A60" s="43" t="s">
        <v>114</v>
      </c>
      <c r="B60" s="72"/>
      <c r="C60" s="73"/>
      <c r="D60" s="15"/>
      <c r="E60" s="72"/>
      <c r="F60" s="73"/>
      <c r="G60" s="15"/>
      <c r="H60" s="72"/>
      <c r="I60" s="73"/>
      <c r="J60" s="15"/>
      <c r="K60" s="72"/>
      <c r="L60" s="73"/>
      <c r="M60" s="15"/>
      <c r="N60" s="72">
        <v>2161.7460000000001</v>
      </c>
      <c r="O60" s="73">
        <f t="shared" si="28"/>
        <v>0</v>
      </c>
      <c r="P60" s="15">
        <v>0</v>
      </c>
      <c r="Q60" s="72">
        <v>1602.9190000000001</v>
      </c>
      <c r="R60" s="73">
        <f t="shared" si="29"/>
        <v>0</v>
      </c>
      <c r="S60" s="15">
        <v>0</v>
      </c>
      <c r="T60" s="72">
        <v>956.68499999999995</v>
      </c>
      <c r="U60" s="73">
        <f t="shared" si="30"/>
        <v>0</v>
      </c>
      <c r="V60" s="15">
        <v>0</v>
      </c>
      <c r="W60" s="72">
        <v>2682.6750000000002</v>
      </c>
      <c r="X60" s="73">
        <f t="shared" si="31"/>
        <v>0</v>
      </c>
      <c r="Y60" s="15">
        <v>0</v>
      </c>
      <c r="Z60" s="110">
        <v>1794</v>
      </c>
      <c r="AA60" s="111">
        <f t="shared" si="14"/>
        <v>0</v>
      </c>
      <c r="AB60" s="112">
        <v>0</v>
      </c>
      <c r="AC60" s="110">
        <v>3409</v>
      </c>
      <c r="AD60" s="111">
        <f t="shared" si="15"/>
        <v>0</v>
      </c>
      <c r="AE60" s="112">
        <v>0</v>
      </c>
      <c r="AF60" s="110">
        <v>1876</v>
      </c>
      <c r="AG60" s="111">
        <f t="shared" si="16"/>
        <v>0</v>
      </c>
      <c r="AH60" s="112">
        <v>0</v>
      </c>
      <c r="AI60" s="110">
        <v>1947</v>
      </c>
      <c r="AJ60" s="111">
        <f t="shared" si="17"/>
        <v>0</v>
      </c>
      <c r="AK60" s="112">
        <v>0</v>
      </c>
      <c r="AL60" s="110">
        <v>2256</v>
      </c>
      <c r="AM60" s="111">
        <f t="shared" si="18"/>
        <v>0</v>
      </c>
      <c r="AN60" s="112">
        <v>0</v>
      </c>
      <c r="AO60" s="110">
        <v>2997</v>
      </c>
      <c r="AP60" s="111">
        <f t="shared" si="19"/>
        <v>0</v>
      </c>
      <c r="AQ60" s="112">
        <v>0</v>
      </c>
      <c r="AR60" s="110">
        <v>5252</v>
      </c>
      <c r="AS60" s="111">
        <f t="shared" si="20"/>
        <v>0</v>
      </c>
      <c r="AT60" s="112">
        <v>0</v>
      </c>
      <c r="AU60" s="110">
        <v>4606</v>
      </c>
      <c r="AV60" s="111">
        <f t="shared" si="21"/>
        <v>0</v>
      </c>
      <c r="AW60" s="112">
        <v>0</v>
      </c>
      <c r="AX60" s="110">
        <v>7236</v>
      </c>
      <c r="AY60" s="111">
        <f t="shared" si="22"/>
        <v>0</v>
      </c>
      <c r="AZ60" s="112">
        <v>0</v>
      </c>
      <c r="BA60" s="110">
        <v>4410</v>
      </c>
      <c r="BB60" s="111">
        <f t="shared" si="23"/>
        <v>0</v>
      </c>
      <c r="BC60" s="112">
        <v>0</v>
      </c>
    </row>
    <row r="61" spans="1:55" x14ac:dyDescent="0.4">
      <c r="A61" s="103" t="s">
        <v>65</v>
      </c>
      <c r="B61" s="72">
        <v>107821.144</v>
      </c>
      <c r="C61" s="73">
        <f t="shared" si="24"/>
        <v>571.4520632</v>
      </c>
      <c r="D61" s="15">
        <v>5.3E-3</v>
      </c>
      <c r="E61" s="72">
        <v>130059.579</v>
      </c>
      <c r="F61" s="73">
        <f t="shared" si="25"/>
        <v>702.32172660000003</v>
      </c>
      <c r="G61" s="15">
        <v>5.4000000000000003E-3</v>
      </c>
      <c r="H61" s="72">
        <v>157747.78</v>
      </c>
      <c r="I61" s="73">
        <f t="shared" si="26"/>
        <v>820.28845600000011</v>
      </c>
      <c r="J61" s="15">
        <v>5.2000000000000006E-3</v>
      </c>
      <c r="K61" s="72">
        <v>187263.19</v>
      </c>
      <c r="L61" s="73">
        <f t="shared" si="27"/>
        <v>767.77907899999991</v>
      </c>
      <c r="M61" s="15">
        <v>4.0999999999999995E-3</v>
      </c>
      <c r="N61" s="72">
        <v>217868.557</v>
      </c>
      <c r="O61" s="73">
        <f t="shared" si="28"/>
        <v>762.53994949999992</v>
      </c>
      <c r="P61" s="15">
        <v>3.4999999999999996E-3</v>
      </c>
      <c r="Q61" s="72">
        <v>241943.019</v>
      </c>
      <c r="R61" s="73">
        <f t="shared" si="29"/>
        <v>750.02335889999995</v>
      </c>
      <c r="S61" s="15">
        <v>3.0999999999999999E-3</v>
      </c>
      <c r="T61" s="72">
        <v>261304.897</v>
      </c>
      <c r="U61" s="73">
        <f t="shared" si="30"/>
        <v>862.30616010000006</v>
      </c>
      <c r="V61" s="15">
        <v>3.3000000000000004E-3</v>
      </c>
      <c r="W61" s="72">
        <v>277520.85100000002</v>
      </c>
      <c r="X61" s="73">
        <f t="shared" si="31"/>
        <v>1193.3396593</v>
      </c>
      <c r="Y61" s="15">
        <v>4.3E-3</v>
      </c>
      <c r="Z61" s="110">
        <v>309184</v>
      </c>
      <c r="AA61" s="111">
        <f t="shared" si="14"/>
        <v>1422.2464</v>
      </c>
      <c r="AB61" s="112">
        <v>4.5999999999999999E-3</v>
      </c>
      <c r="AC61" s="110">
        <v>348753</v>
      </c>
      <c r="AD61" s="111">
        <f t="shared" si="15"/>
        <v>2092.518</v>
      </c>
      <c r="AE61" s="112">
        <v>6.0000000000000001E-3</v>
      </c>
      <c r="AF61" s="110">
        <v>394038</v>
      </c>
      <c r="AG61" s="111">
        <f t="shared" si="16"/>
        <v>2443.0355999999997</v>
      </c>
      <c r="AH61" s="112">
        <v>6.1999999999999998E-3</v>
      </c>
      <c r="AI61" s="110">
        <v>427547</v>
      </c>
      <c r="AJ61" s="111">
        <f t="shared" si="17"/>
        <v>3206.6025</v>
      </c>
      <c r="AK61" s="112">
        <v>7.4999999999999997E-3</v>
      </c>
      <c r="AL61" s="110">
        <v>464782</v>
      </c>
      <c r="AM61" s="111">
        <f t="shared" si="18"/>
        <v>3904.1687999999999</v>
      </c>
      <c r="AN61" s="112">
        <v>8.3999999999999995E-3</v>
      </c>
      <c r="AO61" s="110">
        <v>526187</v>
      </c>
      <c r="AP61" s="111">
        <f t="shared" si="19"/>
        <v>6156.3879000000006</v>
      </c>
      <c r="AQ61" s="112">
        <v>1.17E-2</v>
      </c>
      <c r="AR61" s="110">
        <v>587304</v>
      </c>
      <c r="AS61" s="111">
        <f t="shared" si="20"/>
        <v>7752.412800000001</v>
      </c>
      <c r="AT61" s="112">
        <v>1.3200000000000002E-2</v>
      </c>
      <c r="AU61" s="110">
        <v>734660</v>
      </c>
      <c r="AV61" s="111">
        <f t="shared" si="21"/>
        <v>10358.706</v>
      </c>
      <c r="AW61" s="112">
        <v>1.41E-2</v>
      </c>
      <c r="AX61" s="110">
        <v>970199</v>
      </c>
      <c r="AY61" s="111">
        <f t="shared" si="22"/>
        <v>10769.2089</v>
      </c>
      <c r="AZ61" s="112">
        <v>1.11E-2</v>
      </c>
      <c r="BA61" s="110">
        <v>1168507</v>
      </c>
      <c r="BB61" s="111">
        <f>BA61*BC61</f>
        <v>13087.278400000001</v>
      </c>
      <c r="BC61" s="112">
        <v>1.1200000000000002E-2</v>
      </c>
    </row>
    <row r="62" spans="1:55" x14ac:dyDescent="0.4">
      <c r="A62" s="3" t="s">
        <v>400</v>
      </c>
      <c r="B62" s="79">
        <v>697564.67</v>
      </c>
      <c r="C62" s="121">
        <f t="shared" si="24"/>
        <v>8440.5325069999999</v>
      </c>
      <c r="D62" s="30">
        <v>1.21E-2</v>
      </c>
      <c r="E62" s="79">
        <v>938718.37199999997</v>
      </c>
      <c r="F62" s="121">
        <f t="shared" si="25"/>
        <v>8448.4653479999997</v>
      </c>
      <c r="G62" s="30">
        <v>8.9999999999999993E-3</v>
      </c>
      <c r="H62" s="79">
        <v>928854.75</v>
      </c>
      <c r="I62" s="121">
        <f t="shared" si="26"/>
        <v>7430.8379999999997</v>
      </c>
      <c r="J62" s="30">
        <v>8.0000000000000002E-3</v>
      </c>
      <c r="K62" s="79">
        <v>1050609.6029999999</v>
      </c>
      <c r="L62" s="121">
        <f t="shared" si="27"/>
        <v>6513.7795385999989</v>
      </c>
      <c r="M62" s="30">
        <v>6.1999999999999998E-3</v>
      </c>
      <c r="N62" s="79">
        <v>1146489.301</v>
      </c>
      <c r="O62" s="121">
        <f t="shared" si="28"/>
        <v>5847.0954351</v>
      </c>
      <c r="P62" s="30">
        <v>5.1000000000000004E-3</v>
      </c>
      <c r="Q62" s="79">
        <v>1237406.645</v>
      </c>
      <c r="R62" s="121">
        <f t="shared" si="29"/>
        <v>5197.1079089999994</v>
      </c>
      <c r="S62" s="30">
        <v>4.1999999999999997E-3</v>
      </c>
      <c r="T62" s="79">
        <v>1331436.044</v>
      </c>
      <c r="U62" s="121">
        <f t="shared" si="30"/>
        <v>5858.3185936</v>
      </c>
      <c r="V62" s="30">
        <v>4.4000000000000003E-3</v>
      </c>
      <c r="W62" s="79">
        <v>1452436.87</v>
      </c>
      <c r="X62" s="121">
        <f t="shared" si="31"/>
        <v>7697.9154110000009</v>
      </c>
      <c r="Y62" s="30">
        <v>5.3E-3</v>
      </c>
      <c r="Z62" s="94">
        <v>1544553</v>
      </c>
      <c r="AA62" s="116">
        <f t="shared" si="14"/>
        <v>8958.4074000000001</v>
      </c>
      <c r="AB62" s="117">
        <v>5.7999999999999996E-3</v>
      </c>
      <c r="AC62" s="94">
        <v>1678286</v>
      </c>
      <c r="AD62" s="116">
        <f t="shared" si="15"/>
        <v>11244.5162</v>
      </c>
      <c r="AE62" s="117">
        <v>6.7000000000000002E-3</v>
      </c>
      <c r="AF62" s="94">
        <v>1767494</v>
      </c>
      <c r="AG62" s="116">
        <f t="shared" si="16"/>
        <v>13079.455600000001</v>
      </c>
      <c r="AH62" s="117">
        <v>7.4000000000000003E-3</v>
      </c>
      <c r="AI62" s="94">
        <v>1898344</v>
      </c>
      <c r="AJ62" s="116">
        <f t="shared" si="17"/>
        <v>17654.599200000001</v>
      </c>
      <c r="AK62" s="117">
        <v>9.300000000000001E-3</v>
      </c>
      <c r="AL62" s="94">
        <v>2028380</v>
      </c>
      <c r="AM62" s="116">
        <f t="shared" si="18"/>
        <v>21500.828000000001</v>
      </c>
      <c r="AN62" s="117">
        <v>1.06E-2</v>
      </c>
      <c r="AO62" s="94">
        <v>2174434</v>
      </c>
      <c r="AP62" s="116">
        <f t="shared" si="19"/>
        <v>27832.7552</v>
      </c>
      <c r="AQ62" s="117">
        <v>1.2800000000000001E-2</v>
      </c>
      <c r="AR62" s="94">
        <v>2245518</v>
      </c>
      <c r="AS62" s="116">
        <f t="shared" si="20"/>
        <v>35030.080800000003</v>
      </c>
      <c r="AT62" s="117">
        <v>1.5600000000000001E-2</v>
      </c>
      <c r="AU62" s="94">
        <v>2448765</v>
      </c>
      <c r="AV62" s="116">
        <f t="shared" si="21"/>
        <v>40404.622500000005</v>
      </c>
      <c r="AW62" s="117">
        <v>1.6500000000000001E-2</v>
      </c>
      <c r="AX62" s="94">
        <v>2762806</v>
      </c>
      <c r="AY62" s="116">
        <f t="shared" si="22"/>
        <v>52217.0334</v>
      </c>
      <c r="AZ62" s="117">
        <v>1.89E-2</v>
      </c>
      <c r="BA62" s="94">
        <v>3027486</v>
      </c>
      <c r="BB62" s="116">
        <f>BA62*BC62</f>
        <v>63274.457399999992</v>
      </c>
      <c r="BC62" s="117">
        <v>2.0899999999999998E-2</v>
      </c>
    </row>
    <row r="63" spans="1:55" x14ac:dyDescent="0.4">
      <c r="A63" s="2" t="s">
        <v>115</v>
      </c>
      <c r="B63" s="6">
        <f>SUM(B37:B61)-B62</f>
        <v>0</v>
      </c>
      <c r="C63" s="6">
        <f>SUM(C37:C61)-C62</f>
        <v>18.162882599999648</v>
      </c>
      <c r="D63" s="8">
        <f>C62/B62-D62</f>
        <v>0</v>
      </c>
      <c r="E63" s="6">
        <f>SUM(E37:E61)-E62</f>
        <v>0</v>
      </c>
      <c r="F63" s="6">
        <f>SUM(F37:F61)-F62</f>
        <v>19.838793499999156</v>
      </c>
      <c r="G63" s="8">
        <f>F62/E62-G62</f>
        <v>0</v>
      </c>
      <c r="H63" s="6">
        <f>SUM(H37:H61)-H62</f>
        <v>0</v>
      </c>
      <c r="I63" s="6">
        <f>SUM(I37:I61)-I62</f>
        <v>42.176516800001082</v>
      </c>
      <c r="J63" s="8">
        <f>I62/H62-J62</f>
        <v>0</v>
      </c>
      <c r="K63" s="6">
        <f>SUM(K37:K61)-K62</f>
        <v>0</v>
      </c>
      <c r="L63" s="6">
        <f>SUM(L37:L61)-L62</f>
        <v>-40.576913199999581</v>
      </c>
      <c r="M63" s="8">
        <f>L62/K62-M62</f>
        <v>0</v>
      </c>
      <c r="N63" s="6">
        <f>SUM(N37:N57)+N61-N62</f>
        <v>0</v>
      </c>
      <c r="O63" s="6">
        <f>SUM(O37:O61)-O62</f>
        <v>-97.606641900000795</v>
      </c>
      <c r="P63" s="8">
        <f>O62/N62-P62</f>
        <v>0</v>
      </c>
      <c r="Q63" s="6">
        <f>SUM(Q37:Q57)+Q61-Q62</f>
        <v>0</v>
      </c>
      <c r="R63" s="6">
        <f>SUM(R37:R61)-R62</f>
        <v>135.11224409999977</v>
      </c>
      <c r="S63" s="8">
        <f>R62/Q62-S62</f>
        <v>0</v>
      </c>
      <c r="T63" s="6">
        <f>SUM(T37:T57)+T61-T62</f>
        <v>0</v>
      </c>
      <c r="U63" s="6">
        <f>SUM(U37:U61)-U62</f>
        <v>-39.459272000000055</v>
      </c>
      <c r="V63" s="8">
        <f>U62/T62-V62</f>
        <v>0</v>
      </c>
      <c r="W63" s="6">
        <f>SUM(W37:W57)+W61-W62</f>
        <v>0</v>
      </c>
      <c r="X63" s="6">
        <f>SUM(X37:X61)-X62</f>
        <v>14.322718799997347</v>
      </c>
      <c r="Y63" s="8">
        <f>X62/W62-Y62</f>
        <v>0</v>
      </c>
      <c r="Z63" s="6">
        <f>SUM(Z37:Z56,Z58:Z61)-Z62</f>
        <v>0</v>
      </c>
      <c r="AA63" s="6">
        <f>SUM(AA37:AA61)-AA62</f>
        <v>-32.35989999999947</v>
      </c>
      <c r="AB63" s="8">
        <f>AA62/Z62-AB62</f>
        <v>0</v>
      </c>
      <c r="AC63" s="6">
        <f>SUM(AC37:AC56,AC58:AC61)-AC62</f>
        <v>0</v>
      </c>
      <c r="AD63" s="6">
        <f>SUM(AD37:AD61)-AD62</f>
        <v>-18.337600000000748</v>
      </c>
      <c r="AE63" s="8">
        <f>AD62/AC62-AE62</f>
        <v>0</v>
      </c>
      <c r="AF63" s="6">
        <f>SUM(AF37:AF56,AF58:AF61)-AF62</f>
        <v>0</v>
      </c>
      <c r="AG63" s="6">
        <f>SUM(AG37:AG61)-AG62</f>
        <v>92.515900000000329</v>
      </c>
      <c r="AH63" s="8">
        <f>AG62/AF62-AH62</f>
        <v>0</v>
      </c>
      <c r="AI63" s="6">
        <f>SUM(AI37:AI56,AI58:AI61)-AI62</f>
        <v>0</v>
      </c>
      <c r="AJ63" s="6">
        <f>SUM(AJ37:AJ61)-AJ62</f>
        <v>-7.5080000000016298</v>
      </c>
      <c r="AK63" s="8">
        <f>AJ62/AI62-AK62</f>
        <v>0</v>
      </c>
      <c r="AL63" s="6">
        <f>SUM(AL37:AL56,AL58:AL61)-AL62</f>
        <v>0</v>
      </c>
      <c r="AM63" s="6">
        <f>SUM(AM37:AM61)-AM62</f>
        <v>172.67479999998977</v>
      </c>
      <c r="AN63" s="8">
        <f>AM62/AL62-AN62</f>
        <v>0</v>
      </c>
      <c r="AO63" s="6">
        <f>SUM(AO37:AO56,AO58:AO61)-AO62</f>
        <v>0</v>
      </c>
      <c r="AP63" s="6">
        <f>SUM(AP37:AP61)-AP62</f>
        <v>-273.85310000000027</v>
      </c>
      <c r="AQ63" s="8">
        <f>AP62/AO62-AQ62</f>
        <v>0</v>
      </c>
      <c r="AR63" s="6">
        <f>SUM(AR37:AR56,AR58:AR61)-AR62</f>
        <v>0</v>
      </c>
      <c r="AS63" s="6">
        <f>SUM(AS37:AS61)-AS62</f>
        <v>-12.671599999994214</v>
      </c>
      <c r="AT63" s="8">
        <f>AS62/AR62-AT62</f>
        <v>0</v>
      </c>
      <c r="AU63" s="6">
        <f>SUM(AU37:AU56,AU58:AU61)-AU62</f>
        <v>0</v>
      </c>
      <c r="AV63" s="6">
        <f>SUM(AV37:AV61)-AV62</f>
        <v>-250.70949999999721</v>
      </c>
      <c r="AW63" s="8">
        <f>AV62/AU62-AW62</f>
        <v>0</v>
      </c>
      <c r="AX63" s="6">
        <f>SUM(AX37:AX56,AX58:AX61)-AX62</f>
        <v>0</v>
      </c>
      <c r="AY63" s="6">
        <f>SUM(AY37:AY61)-AY62</f>
        <v>-273.51260000000912</v>
      </c>
      <c r="AZ63" s="8">
        <f>AY62/AX62-AZ62</f>
        <v>0</v>
      </c>
      <c r="BA63" s="6">
        <f>SUM(BA37:BA56,BA58:BA61)-BA62</f>
        <v>0</v>
      </c>
      <c r="BB63" s="6">
        <f>SUM(BB37:BB61)-BB62</f>
        <v>-185.81599999998434</v>
      </c>
      <c r="BC63" s="8">
        <f>BB62/BA62-BC62</f>
        <v>0</v>
      </c>
    </row>
    <row r="64" spans="1:55" x14ac:dyDescent="0.4">
      <c r="A64" s="9" t="s">
        <v>133</v>
      </c>
    </row>
    <row r="65" spans="1:64" x14ac:dyDescent="0.4">
      <c r="A65" s="9" t="s">
        <v>134</v>
      </c>
    </row>
    <row r="67" spans="1:64" x14ac:dyDescent="0.4">
      <c r="A67" s="3" t="s">
        <v>116</v>
      </c>
      <c r="B67" s="39">
        <v>2008</v>
      </c>
      <c r="C67" s="39" t="s">
        <v>117</v>
      </c>
      <c r="D67" s="39">
        <v>2009</v>
      </c>
      <c r="E67" s="39" t="s">
        <v>118</v>
      </c>
      <c r="F67" s="39">
        <v>2010</v>
      </c>
      <c r="G67" s="39" t="s">
        <v>119</v>
      </c>
      <c r="H67" s="39">
        <v>2011</v>
      </c>
      <c r="I67" s="39" t="s">
        <v>120</v>
      </c>
      <c r="J67" s="39">
        <v>2012</v>
      </c>
      <c r="K67" s="39" t="s">
        <v>20</v>
      </c>
      <c r="L67" s="39">
        <v>2013</v>
      </c>
      <c r="M67" s="39" t="s">
        <v>121</v>
      </c>
      <c r="N67" s="39">
        <v>2014</v>
      </c>
      <c r="O67" s="39" t="s">
        <v>122</v>
      </c>
      <c r="P67" s="39">
        <v>2015</v>
      </c>
      <c r="Q67" s="39" t="s">
        <v>123</v>
      </c>
      <c r="R67" s="39">
        <v>2016</v>
      </c>
      <c r="S67" s="40" t="s">
        <v>124</v>
      </c>
    </row>
    <row r="68" spans="1:64" hidden="1" x14ac:dyDescent="0.4">
      <c r="A68" s="19"/>
      <c r="B68" s="38">
        <v>39813</v>
      </c>
      <c r="C68" s="38">
        <v>39994</v>
      </c>
      <c r="D68" s="38">
        <v>40178</v>
      </c>
      <c r="E68" s="38">
        <v>40359</v>
      </c>
      <c r="F68" s="38">
        <v>40543</v>
      </c>
      <c r="G68" s="38">
        <v>40724</v>
      </c>
      <c r="H68" s="38">
        <v>40908</v>
      </c>
      <c r="I68" s="38">
        <v>41090</v>
      </c>
      <c r="J68" s="11">
        <v>41274</v>
      </c>
      <c r="K68" s="11">
        <v>41455</v>
      </c>
      <c r="L68" s="11">
        <v>41639</v>
      </c>
      <c r="M68" s="11">
        <v>41820</v>
      </c>
      <c r="N68" s="11">
        <v>42004</v>
      </c>
      <c r="O68" s="11">
        <v>42185</v>
      </c>
      <c r="P68" s="11">
        <v>42369</v>
      </c>
      <c r="Q68" s="11">
        <v>42551</v>
      </c>
      <c r="R68" s="11">
        <v>42735</v>
      </c>
      <c r="S68" s="38">
        <v>42916</v>
      </c>
    </row>
    <row r="69" spans="1:64" x14ac:dyDescent="0.4">
      <c r="A69" s="19" t="s">
        <v>125</v>
      </c>
      <c r="B69" s="18">
        <f>[1]!s_stmnote_bank_9501($B$1,B68)/100</f>
        <v>4.07E-2</v>
      </c>
      <c r="C69" s="18">
        <f>[1]!s_stmnote_bank_9501($B$1,C68)/100</f>
        <v>5.8999999999999999E-3</v>
      </c>
      <c r="D69" s="18">
        <f>[1]!s_stmnote_bank_9501($B$1,D68)/100</f>
        <v>1.9299999999999998E-2</v>
      </c>
      <c r="E69" s="18">
        <f>[1]!s_stmnote_bank_9501($B$1,E68)/100</f>
        <v>4.5999999999999999E-3</v>
      </c>
      <c r="F69" s="18">
        <f>[1]!s_stmnote_bank_9501($B$1,F68)/100</f>
        <v>7.0999999999999995E-3</v>
      </c>
      <c r="G69" s="18">
        <f>[1]!s_stmnote_bank_9501($B$1,G68)/100</f>
        <v>3.2000000000000002E-3</v>
      </c>
      <c r="H69" s="18">
        <f>[1]!s_stmnote_bank_9501($B$1,H68)/100</f>
        <v>7.6E-3</v>
      </c>
      <c r="I69" s="18">
        <f>[1]!s_stmnote_bank_9501($B$1,I68)/100</f>
        <v>5.5000000000000005E-3</v>
      </c>
      <c r="J69" s="18">
        <f>[1]!s_stmnote_bank_9501($B$1,J68)/100</f>
        <v>1.3999999999999999E-2</v>
      </c>
      <c r="K69" s="18">
        <f>[1]!s_stmnote_bank_9501($B$1,K68)/100</f>
        <v>7.4999999999999997E-3</v>
      </c>
      <c r="L69" s="18">
        <f>[1]!s_stmnote_bank_9501($B$1,L68)/100</f>
        <v>1.95E-2</v>
      </c>
      <c r="M69" s="18">
        <f>[1]!s_stmnote_bank_9501($B$1,M68)/100</f>
        <v>1.3600000000000001E-2</v>
      </c>
      <c r="N69" s="18">
        <f>[1]!s_stmnote_bank_9501($B$1,N68)/100</f>
        <v>3.3500000000000002E-2</v>
      </c>
      <c r="O69" s="18">
        <f>[1]!s_stmnote_bank_9501($B$1,O68)/100</f>
        <v>2.64E-2</v>
      </c>
      <c r="P69" s="18">
        <f>[1]!s_stmnote_bank_9501($B$1,P68)/100</f>
        <v>5.1900000000000002E-2</v>
      </c>
      <c r="Q69" s="18">
        <f>[1]!s_stmnote_bank_9501($B$1,Q68)/100</f>
        <v>2.8399999999999998E-2</v>
      </c>
      <c r="R69" s="18">
        <f>[1]!s_stmnote_bank_9501($B$1,R68)/100</f>
        <v>7.2099999999999997E-2</v>
      </c>
      <c r="S69" s="44">
        <v>2.69E-2</v>
      </c>
    </row>
    <row r="70" spans="1:64" x14ac:dyDescent="0.4">
      <c r="A70" s="19" t="s">
        <v>126</v>
      </c>
      <c r="B70" s="18">
        <f>[1]!s_stmnote_bank_9502($B$1,B68)/100</f>
        <v>0.2223</v>
      </c>
      <c r="C70" s="18">
        <f>[1]!s_stmnote_bank_9502($B$1,C68)/100</f>
        <v>8.4499999999999992E-2</v>
      </c>
      <c r="D70" s="18">
        <f>[1]!s_stmnote_bank_9502($B$1,D68)/100</f>
        <v>0.2041</v>
      </c>
      <c r="E70" s="18">
        <f>[1]!s_stmnote_bank_9502($B$1,E68)/100</f>
        <v>4.5899999999999996E-2</v>
      </c>
      <c r="F70" s="18">
        <f>[1]!s_stmnote_bank_9502($B$1,F68)/100</f>
        <v>4.2099999999999999E-2</v>
      </c>
      <c r="G70" s="18">
        <f>[1]!s_stmnote_bank_9502($B$1,G68)/100</f>
        <v>2.0199999999999999E-2</v>
      </c>
      <c r="H70" s="18">
        <f>[1]!s_stmnote_bank_9502($B$1,H68)/100</f>
        <v>7.8299999999999995E-2</v>
      </c>
      <c r="I70" s="18">
        <f>[1]!s_stmnote_bank_9502($B$1,I68)/100</f>
        <v>0.1308</v>
      </c>
      <c r="J70" s="18">
        <f>[1]!s_stmnote_bank_9502($B$1,J68)/100</f>
        <v>0.26239999999999997</v>
      </c>
      <c r="K70" s="18">
        <f>[1]!s_stmnote_bank_9502($B$1,K68)/100</f>
        <v>0.2097</v>
      </c>
      <c r="L70" s="18">
        <f>[1]!s_stmnote_bank_9502($B$1,L68)/100</f>
        <v>0.34590000000000004</v>
      </c>
      <c r="M70" s="18">
        <f>[1]!s_stmnote_bank_9502($B$1,M68)/100</f>
        <v>0.32740000000000002</v>
      </c>
      <c r="N70" s="18">
        <f>[1]!s_stmnote_bank_9502($B$1,N68)/100</f>
        <v>0.46289999999999998</v>
      </c>
      <c r="O70" s="18">
        <f>[1]!s_stmnote_bank_9502($B$1,O68)/100</f>
        <v>0.25940000000000002</v>
      </c>
      <c r="P70" s="18">
        <v>0.31769999999999998</v>
      </c>
      <c r="Q70" s="18">
        <f>[1]!s_stmnote_bank_9502($B$1,Q68)/100</f>
        <v>0.26850000000000002</v>
      </c>
      <c r="R70" s="18">
        <f>[1]!s_stmnote_bank_9502($B$1,R68)/100</f>
        <v>0.50170000000000003</v>
      </c>
      <c r="S70" s="44">
        <v>0.28420000000000001</v>
      </c>
    </row>
    <row r="71" spans="1:64" x14ac:dyDescent="0.4">
      <c r="A71" s="19" t="s">
        <v>127</v>
      </c>
      <c r="B71" s="18">
        <f>[1]!s_stmnote_bank_9503($B$1,B68)/100</f>
        <v>0.31259999999999999</v>
      </c>
      <c r="C71" s="18">
        <f>[1]!s_stmnote_bank_9503($B$1,C68)/100</f>
        <v>6.3799999999999996E-2</v>
      </c>
      <c r="D71" s="18">
        <f>[1]!s_stmnote_bank_9503($B$1,D68)/100</f>
        <v>0.2024</v>
      </c>
      <c r="E71" s="18">
        <f>[1]!s_stmnote_bank_9503($B$1,E68)/100</f>
        <v>0.26719999999999999</v>
      </c>
      <c r="F71" s="18">
        <f>[1]!s_stmnote_bank_9503($B$1,F68)/100</f>
        <v>0.41749999999999998</v>
      </c>
      <c r="G71" s="18">
        <f>[1]!s_stmnote_bank_9503($B$1,G68)/100</f>
        <v>0.14499999999999999</v>
      </c>
      <c r="H71" s="18">
        <f>[1]!s_stmnote_bank_9503($B$1,H68)/100</f>
        <v>0.51939999999999997</v>
      </c>
      <c r="I71" s="18">
        <f>[1]!s_stmnote_bank_9503($B$1,I68)/100</f>
        <v>0.34509999999999996</v>
      </c>
      <c r="J71" s="18">
        <f>[1]!s_stmnote_bank_9503($B$1,J68)/100</f>
        <v>0.67900000000000005</v>
      </c>
      <c r="K71" s="18">
        <f>[1]!s_stmnote_bank_9503($B$1,K68)/100</f>
        <v>0.42299999999999999</v>
      </c>
      <c r="L71" s="18">
        <f>[1]!s_stmnote_bank_9503($B$1,L68)/100</f>
        <v>0.53420000000000001</v>
      </c>
      <c r="M71" s="18">
        <f>[1]!s_stmnote_bank_9503($B$1,M68)/100</f>
        <v>8.3100000000000007E-2</v>
      </c>
      <c r="N71" s="18">
        <f>[1]!s_stmnote_bank_9503($B$1,N68)/100</f>
        <v>0.71860000000000002</v>
      </c>
      <c r="O71" s="18">
        <f>[1]!s_stmnote_bank_9503($B$1,O68)/100</f>
        <v>0.37920000000000004</v>
      </c>
      <c r="P71" s="18">
        <v>0.59660000000000002</v>
      </c>
      <c r="Q71" s="18">
        <f>[1]!s_stmnote_bank_9503($B$1,Q68)/100</f>
        <v>0.48049999999999998</v>
      </c>
      <c r="R71" s="18">
        <f>[1]!s_stmnote_bank_9503($B$1,R68)/100</f>
        <v>0.73140000000000005</v>
      </c>
      <c r="S71" s="44">
        <v>0.58309999999999995</v>
      </c>
    </row>
    <row r="72" spans="1:64" x14ac:dyDescent="0.4">
      <c r="A72" s="20" t="s">
        <v>128</v>
      </c>
      <c r="B72" s="50">
        <f>[1]!s_stmnote_bank_9504($B$1,B68)/100</f>
        <v>0.31869999999999998</v>
      </c>
      <c r="C72" s="50">
        <f>[1]!s_stmnote_bank_9504($B$1,C68)/100</f>
        <v>0.1167</v>
      </c>
      <c r="D72" s="50">
        <f>[1]!s_stmnote_bank_9504($B$1,D68)/100</f>
        <v>0.2432</v>
      </c>
      <c r="E72" s="50">
        <f>[1]!s_stmnote_bank_9504($B$1,E68)/100</f>
        <v>0.11460000000000001</v>
      </c>
      <c r="F72" s="50">
        <f>[1]!s_stmnote_bank_9504($B$1,F68)/100</f>
        <v>0.37390000000000001</v>
      </c>
      <c r="G72" s="50">
        <f>[1]!s_stmnote_bank_9504($B$1,G68)/100</f>
        <v>9.8599999999999993E-2</v>
      </c>
      <c r="H72" s="50">
        <f>[1]!s_stmnote_bank_9504($B$1,H68)/100</f>
        <v>0.35630000000000001</v>
      </c>
      <c r="I72" s="50">
        <f>[1]!s_stmnote_bank_9504($B$1,I68)/100</f>
        <v>4.2599999999999999E-2</v>
      </c>
      <c r="J72" s="50">
        <f>[1]!s_stmnote_bank_9504($B$1,J68)/100</f>
        <v>6.8600000000000008E-2</v>
      </c>
      <c r="K72" s="50">
        <f>[1]!s_stmnote_bank_9504($B$1,K68)/100</f>
        <v>8.8000000000000005E-3</v>
      </c>
      <c r="L72" s="50">
        <f>[1]!s_stmnote_bank_9504($B$1,L68)/100</f>
        <v>0.09</v>
      </c>
      <c r="M72" s="50">
        <f>[1]!s_stmnote_bank_9504($B$1,M68)/100</f>
        <v>4.3700000000000003E-2</v>
      </c>
      <c r="N72" s="50">
        <f>[1]!s_stmnote_bank_9504($B$1,N68)/100</f>
        <v>0.12890000000000001</v>
      </c>
      <c r="O72" s="50">
        <f>[1]!s_stmnote_bank_9504($B$1,O68)/100</f>
        <v>5.6399999999999999E-2</v>
      </c>
      <c r="P72" s="50">
        <f>[1]!s_stmnote_bank_9504($B$1,P68)/100</f>
        <v>0.50580000000000003</v>
      </c>
      <c r="Q72" s="50">
        <f>[1]!s_stmnote_bank_9504($B$1,Q68)/100</f>
        <v>0.17010000000000003</v>
      </c>
      <c r="R72" s="50">
        <f>[1]!s_stmnote_bank_9504($B$1,R68)/100</f>
        <v>0.67559999999999998</v>
      </c>
      <c r="S72" s="51">
        <v>0.19700000000000001</v>
      </c>
    </row>
    <row r="76" spans="1:64" x14ac:dyDescent="0.4">
      <c r="A76" s="2" t="s">
        <v>30</v>
      </c>
    </row>
    <row r="77" spans="1:64" x14ac:dyDescent="0.4">
      <c r="A77" s="42" t="s">
        <v>31</v>
      </c>
    </row>
    <row r="78" spans="1:64" s="4" customFormat="1" x14ac:dyDescent="0.4">
      <c r="A78" s="41" t="s">
        <v>49</v>
      </c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2"/>
      <c r="B79" s="9" t="str">
        <f>A78&amp;Z35&amp;"（百万元）"</f>
        <v>制造业贷款余额（百万元）</v>
      </c>
      <c r="C79" s="2" t="s">
        <v>12</v>
      </c>
      <c r="D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102">
        <v>2008</v>
      </c>
      <c r="B80" s="62">
        <f>VLOOKUP($A$78,$A$37:$BC$62,B98,FALSE)</f>
        <v>174664.00399999999</v>
      </c>
      <c r="C80" s="7">
        <f>VLOOKUP($A$78,$A$37:$BC$62,C98,FALSE)</f>
        <v>4488.8649028</v>
      </c>
      <c r="D80" s="5">
        <f>VLOOKUP($A$78,$A$37:$BC$62,D98,FALSE)</f>
        <v>2.5700000000000001E-2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102" t="s">
        <v>129</v>
      </c>
      <c r="B81" s="62">
        <f t="shared" ref="B81:D96" si="32">VLOOKUP($A$78,$A$37:$BC$62,B99,FALSE)</f>
        <v>218437.58799999999</v>
      </c>
      <c r="C81" s="7">
        <f t="shared" si="32"/>
        <v>4281.3767247999995</v>
      </c>
      <c r="D81" s="5">
        <f t="shared" si="32"/>
        <v>1.9599999999999999E-2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102">
        <v>2009</v>
      </c>
      <c r="B82" s="62">
        <f t="shared" si="32"/>
        <v>202455.266</v>
      </c>
      <c r="C82" s="7">
        <f t="shared" si="32"/>
        <v>4008.6142668000002</v>
      </c>
      <c r="D82" s="5">
        <f t="shared" si="32"/>
        <v>1.9800000000000002E-2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102" t="s">
        <v>130</v>
      </c>
      <c r="B83" s="62">
        <f t="shared" si="32"/>
        <v>217863.234</v>
      </c>
      <c r="C83" s="7">
        <f t="shared" si="32"/>
        <v>3507.5980673999998</v>
      </c>
      <c r="D83" s="5">
        <f t="shared" si="32"/>
        <v>1.61E-2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102">
        <v>2010</v>
      </c>
      <c r="B84" s="62">
        <f t="shared" si="32"/>
        <v>239344.45800000001</v>
      </c>
      <c r="C84" s="7">
        <f t="shared" si="32"/>
        <v>2991.8057250000002</v>
      </c>
      <c r="D84" s="5">
        <f t="shared" si="32"/>
        <v>1.2500000000000001E-2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102" t="s">
        <v>131</v>
      </c>
      <c r="B85" s="62">
        <f t="shared" si="32"/>
        <v>264466.48300000001</v>
      </c>
      <c r="C85" s="7">
        <f t="shared" si="32"/>
        <v>2750.4514232000006</v>
      </c>
      <c r="D85" s="5">
        <f t="shared" si="32"/>
        <v>1.0400000000000001E-2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102">
        <v>2011</v>
      </c>
      <c r="B86" s="62">
        <f t="shared" si="32"/>
        <v>301013.06</v>
      </c>
      <c r="C86" s="7">
        <f t="shared" si="32"/>
        <v>2949.9279879999999</v>
      </c>
      <c r="D86" s="5">
        <f t="shared" si="32"/>
        <v>9.7999999999999997E-3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102" t="s">
        <v>132</v>
      </c>
      <c r="B87" s="62">
        <f t="shared" si="32"/>
        <v>327324.45799999998</v>
      </c>
      <c r="C87" s="7">
        <f t="shared" si="32"/>
        <v>3927.8934959999997</v>
      </c>
      <c r="D87" s="5">
        <f t="shared" si="32"/>
        <v>1.2E-2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34">
        <v>2012</v>
      </c>
      <c r="B88" s="62">
        <f t="shared" si="32"/>
        <v>354125</v>
      </c>
      <c r="C88" s="7">
        <f t="shared" si="32"/>
        <v>3753.7249999999999</v>
      </c>
      <c r="D88" s="5">
        <f t="shared" si="32"/>
        <v>1.06E-2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34" t="s">
        <v>20</v>
      </c>
      <c r="B89" s="62">
        <f t="shared" si="32"/>
        <v>383451</v>
      </c>
      <c r="C89" s="7">
        <f t="shared" si="32"/>
        <v>4716.4472999999998</v>
      </c>
      <c r="D89" s="5">
        <f t="shared" si="32"/>
        <v>1.23E-2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4">
      <c r="A90" s="34">
        <v>2013</v>
      </c>
      <c r="B90" s="62">
        <f t="shared" si="32"/>
        <v>379883</v>
      </c>
      <c r="C90" s="7">
        <f t="shared" si="32"/>
        <v>6078.1279999999997</v>
      </c>
      <c r="D90" s="5">
        <f t="shared" si="32"/>
        <v>1.6E-2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4">
      <c r="A91" s="34" t="s">
        <v>23</v>
      </c>
      <c r="B91" s="62">
        <f t="shared" si="32"/>
        <v>371439</v>
      </c>
      <c r="C91" s="7">
        <f t="shared" si="32"/>
        <v>8023.0824000000002</v>
      </c>
      <c r="D91" s="5">
        <f t="shared" si="32"/>
        <v>2.1600000000000001E-2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4">
      <c r="A92" s="34">
        <v>2014</v>
      </c>
      <c r="B92" s="62">
        <f t="shared" si="32"/>
        <v>376429</v>
      </c>
      <c r="C92" s="7">
        <f t="shared" si="32"/>
        <v>9787.1540000000005</v>
      </c>
      <c r="D92" s="5">
        <f t="shared" si="32"/>
        <v>2.6000000000000002E-2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4">
      <c r="A93" s="34" t="s">
        <v>21</v>
      </c>
      <c r="B93" s="62">
        <f t="shared" si="32"/>
        <v>384383</v>
      </c>
      <c r="C93" s="7">
        <f t="shared" si="32"/>
        <v>11608.366600000001</v>
      </c>
      <c r="D93" s="5">
        <f t="shared" si="32"/>
        <v>3.0200000000000001E-2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4" customFormat="1" x14ac:dyDescent="0.4">
      <c r="A94" s="34">
        <v>2015</v>
      </c>
      <c r="B94" s="62">
        <f t="shared" si="32"/>
        <v>350252</v>
      </c>
      <c r="C94" s="7">
        <f t="shared" si="32"/>
        <v>13975.054800000002</v>
      </c>
      <c r="D94" s="5">
        <f t="shared" si="32"/>
        <v>3.9900000000000005E-2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4" customFormat="1" x14ac:dyDescent="0.4">
      <c r="A95" s="34" t="s">
        <v>22</v>
      </c>
      <c r="B95" s="62">
        <f t="shared" si="32"/>
        <v>338367</v>
      </c>
      <c r="C95" s="7">
        <f t="shared" si="32"/>
        <v>14482.107600000001</v>
      </c>
      <c r="D95" s="5">
        <f t="shared" si="32"/>
        <v>4.2800000000000005E-2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4" customFormat="1" x14ac:dyDescent="0.4">
      <c r="A96" s="34">
        <v>2016</v>
      </c>
      <c r="B96" s="62">
        <f t="shared" si="32"/>
        <v>337188</v>
      </c>
      <c r="C96" s="7">
        <f t="shared" si="32"/>
        <v>16421.0556</v>
      </c>
      <c r="D96" s="5">
        <f t="shared" si="32"/>
        <v>4.87E-2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4">
      <c r="A97" s="34" t="s">
        <v>24</v>
      </c>
      <c r="B97" s="62">
        <f t="shared" ref="B97:D97" si="33">VLOOKUP($A$78,$A$37:$BC$62,B115,FALSE)</f>
        <v>320882</v>
      </c>
      <c r="C97" s="7">
        <f t="shared" si="33"/>
        <v>17808.951000000001</v>
      </c>
      <c r="D97" s="5">
        <f t="shared" si="33"/>
        <v>5.5500000000000001E-2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4">
      <c r="A98" s="2"/>
      <c r="B98" s="35">
        <v>2</v>
      </c>
      <c r="C98" s="35">
        <v>3</v>
      </c>
      <c r="D98" s="35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4">
      <c r="A99" s="2"/>
      <c r="B99" s="35">
        <v>5</v>
      </c>
      <c r="C99" s="35">
        <v>6</v>
      </c>
      <c r="D99" s="35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4">
      <c r="A100" s="2"/>
      <c r="B100" s="35">
        <v>8</v>
      </c>
      <c r="C100" s="35">
        <v>9</v>
      </c>
      <c r="D100" s="35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4">
      <c r="A101" s="2"/>
      <c r="B101" s="35">
        <v>11</v>
      </c>
      <c r="C101" s="35">
        <v>12</v>
      </c>
      <c r="D101" s="35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4">
      <c r="A102" s="2"/>
      <c r="B102" s="35">
        <v>14</v>
      </c>
      <c r="C102" s="35">
        <v>15</v>
      </c>
      <c r="D102" s="35">
        <v>16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4" customFormat="1" x14ac:dyDescent="0.4">
      <c r="A103" s="59"/>
      <c r="B103" s="35">
        <v>17</v>
      </c>
      <c r="C103" s="35">
        <v>18</v>
      </c>
      <c r="D103" s="35">
        <v>19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4" customFormat="1" x14ac:dyDescent="0.4">
      <c r="A104" s="2"/>
      <c r="B104" s="35">
        <v>20</v>
      </c>
      <c r="C104" s="35">
        <v>21</v>
      </c>
      <c r="D104" s="35">
        <v>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4" customFormat="1" x14ac:dyDescent="0.4">
      <c r="A105" s="2"/>
      <c r="B105" s="35">
        <v>23</v>
      </c>
      <c r="C105" s="35">
        <v>24</v>
      </c>
      <c r="D105" s="35">
        <v>25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4" customFormat="1" x14ac:dyDescent="0.4">
      <c r="A106" s="2"/>
      <c r="B106" s="35">
        <v>26</v>
      </c>
      <c r="C106" s="35">
        <v>27</v>
      </c>
      <c r="D106" s="35">
        <v>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4" customFormat="1" x14ac:dyDescent="0.4">
      <c r="A107" s="2"/>
      <c r="B107" s="35">
        <v>29</v>
      </c>
      <c r="C107" s="35">
        <v>30</v>
      </c>
      <c r="D107" s="35">
        <v>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4" customFormat="1" x14ac:dyDescent="0.4">
      <c r="A108" s="2"/>
      <c r="B108" s="35">
        <v>32</v>
      </c>
      <c r="C108" s="35">
        <v>33</v>
      </c>
      <c r="D108" s="35">
        <v>34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4" customFormat="1" x14ac:dyDescent="0.4">
      <c r="A109" s="2"/>
      <c r="B109" s="35">
        <v>35</v>
      </c>
      <c r="C109" s="35">
        <v>36</v>
      </c>
      <c r="D109" s="35">
        <v>37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">
      <c r="B110" s="35">
        <v>38</v>
      </c>
      <c r="C110" s="35">
        <v>39</v>
      </c>
      <c r="D110" s="35">
        <v>40</v>
      </c>
    </row>
    <row r="111" spans="1:64" x14ac:dyDescent="0.4">
      <c r="B111" s="35">
        <v>41</v>
      </c>
      <c r="C111" s="35">
        <v>42</v>
      </c>
      <c r="D111" s="35">
        <v>43</v>
      </c>
    </row>
    <row r="112" spans="1:64" x14ac:dyDescent="0.4">
      <c r="B112" s="35">
        <v>44</v>
      </c>
      <c r="C112" s="35">
        <v>45</v>
      </c>
      <c r="D112" s="35">
        <v>46</v>
      </c>
    </row>
    <row r="113" spans="1:19" x14ac:dyDescent="0.4">
      <c r="B113" s="35">
        <v>47</v>
      </c>
      <c r="C113" s="35">
        <v>48</v>
      </c>
      <c r="D113" s="35">
        <v>49</v>
      </c>
    </row>
    <row r="114" spans="1:19" x14ac:dyDescent="0.4">
      <c r="B114" s="35">
        <v>50</v>
      </c>
      <c r="C114" s="35">
        <v>51</v>
      </c>
      <c r="D114" s="35">
        <v>52</v>
      </c>
    </row>
    <row r="115" spans="1:19" x14ac:dyDescent="0.4">
      <c r="B115" s="35">
        <v>53</v>
      </c>
      <c r="C115" s="35">
        <v>54</v>
      </c>
      <c r="D115" s="35">
        <v>55</v>
      </c>
    </row>
    <row r="116" spans="1:19" x14ac:dyDescent="0.4">
      <c r="B116" s="35">
        <v>56</v>
      </c>
      <c r="C116" s="35">
        <v>57</v>
      </c>
      <c r="D116" s="35">
        <v>58</v>
      </c>
    </row>
    <row r="117" spans="1:19" x14ac:dyDescent="0.4">
      <c r="B117" s="118"/>
      <c r="C117" s="35">
        <v>60</v>
      </c>
      <c r="D117" s="35">
        <v>61</v>
      </c>
    </row>
    <row r="118" spans="1:19" x14ac:dyDescent="0.4">
      <c r="A118" s="162" t="s">
        <v>382</v>
      </c>
      <c r="B118" s="270">
        <v>39813</v>
      </c>
      <c r="C118" s="274">
        <v>39994</v>
      </c>
      <c r="D118" s="270">
        <v>40178</v>
      </c>
      <c r="E118" s="274">
        <v>40359</v>
      </c>
      <c r="F118" s="270">
        <v>40543</v>
      </c>
      <c r="G118" s="274">
        <v>40724</v>
      </c>
      <c r="H118" s="270">
        <v>40908</v>
      </c>
      <c r="I118" s="274">
        <v>41090</v>
      </c>
      <c r="J118" s="270">
        <v>41274</v>
      </c>
      <c r="K118" s="274">
        <v>41455</v>
      </c>
      <c r="L118" s="270">
        <v>41639</v>
      </c>
      <c r="M118" s="274">
        <v>41820</v>
      </c>
      <c r="N118" s="270">
        <v>42004</v>
      </c>
      <c r="O118" s="274">
        <v>42185</v>
      </c>
      <c r="P118" s="270">
        <v>42369</v>
      </c>
      <c r="Q118" s="274">
        <v>42551</v>
      </c>
      <c r="R118" s="270">
        <v>42735</v>
      </c>
      <c r="S118" s="274">
        <v>42916</v>
      </c>
    </row>
    <row r="119" spans="1:19" x14ac:dyDescent="0.4">
      <c r="A119" s="163" t="s">
        <v>111</v>
      </c>
      <c r="B119" s="269">
        <f>VLOOKUP($A119,$A$36:$BI$62,B$30-2,FALSE)</f>
        <v>589743.52599999995</v>
      </c>
      <c r="C119" s="269">
        <f t="shared" ref="C119:S133" si="34">VLOOKUP($A119,$A$36:$BI$62,C$30-2,FALSE)</f>
        <v>808658.79299999995</v>
      </c>
      <c r="D119" s="269">
        <f t="shared" si="34"/>
        <v>771106.97</v>
      </c>
      <c r="E119" s="269">
        <f t="shared" si="34"/>
        <v>863346.41299999994</v>
      </c>
      <c r="F119" s="269">
        <f t="shared" si="34"/>
        <v>906732.17500000005</v>
      </c>
      <c r="G119" s="269">
        <f t="shared" si="34"/>
        <v>977346.92799999996</v>
      </c>
      <c r="H119" s="269">
        <f t="shared" si="34"/>
        <v>1046136.632</v>
      </c>
      <c r="I119" s="269">
        <f t="shared" si="34"/>
        <v>1104878.949</v>
      </c>
      <c r="J119" s="269">
        <f t="shared" si="34"/>
        <v>1180245</v>
      </c>
      <c r="K119" s="269">
        <f t="shared" si="34"/>
        <v>1259693</v>
      </c>
      <c r="L119" s="269">
        <f t="shared" si="34"/>
        <v>1339766</v>
      </c>
      <c r="M119" s="269">
        <f t="shared" si="34"/>
        <v>1432732</v>
      </c>
      <c r="N119" s="269">
        <f t="shared" si="34"/>
        <v>1519765</v>
      </c>
      <c r="O119" s="269">
        <f t="shared" si="34"/>
        <v>1598114</v>
      </c>
      <c r="P119" s="269">
        <f t="shared" si="34"/>
        <v>1596134</v>
      </c>
      <c r="Q119" s="269">
        <f t="shared" si="34"/>
        <v>1648386</v>
      </c>
      <c r="R119" s="269">
        <f t="shared" si="34"/>
        <v>1731314</v>
      </c>
      <c r="S119" s="269">
        <f t="shared" si="34"/>
        <v>1798125</v>
      </c>
    </row>
    <row r="120" spans="1:19" x14ac:dyDescent="0.4">
      <c r="A120" s="122" t="s">
        <v>3</v>
      </c>
      <c r="B120" s="269">
        <f t="shared" ref="B120:Q141" si="35">VLOOKUP($A120,$A$36:$BI$62,B$30-2,FALSE)</f>
        <v>174664.00399999999</v>
      </c>
      <c r="C120" s="269">
        <f t="shared" si="34"/>
        <v>218437.58799999999</v>
      </c>
      <c r="D120" s="269">
        <f t="shared" si="34"/>
        <v>202455.266</v>
      </c>
      <c r="E120" s="269">
        <f t="shared" si="34"/>
        <v>217863.234</v>
      </c>
      <c r="F120" s="269">
        <f t="shared" si="34"/>
        <v>239344.45800000001</v>
      </c>
      <c r="G120" s="269">
        <f t="shared" si="34"/>
        <v>264466.48300000001</v>
      </c>
      <c r="H120" s="269">
        <f t="shared" si="34"/>
        <v>301013.06</v>
      </c>
      <c r="I120" s="269">
        <f t="shared" si="34"/>
        <v>327324.45799999998</v>
      </c>
      <c r="J120" s="269">
        <f t="shared" si="34"/>
        <v>354125</v>
      </c>
      <c r="K120" s="269">
        <f t="shared" si="34"/>
        <v>383451</v>
      </c>
      <c r="L120" s="269">
        <f t="shared" si="34"/>
        <v>379883</v>
      </c>
      <c r="M120" s="269">
        <f t="shared" si="34"/>
        <v>371439</v>
      </c>
      <c r="N120" s="269">
        <f t="shared" si="34"/>
        <v>376429</v>
      </c>
      <c r="O120" s="269">
        <f t="shared" si="34"/>
        <v>384383</v>
      </c>
      <c r="P120" s="269">
        <f t="shared" si="34"/>
        <v>350252</v>
      </c>
      <c r="Q120" s="269">
        <f t="shared" si="34"/>
        <v>338367</v>
      </c>
      <c r="R120" s="269">
        <f t="shared" si="34"/>
        <v>337188</v>
      </c>
      <c r="S120" s="269">
        <f t="shared" si="34"/>
        <v>320882</v>
      </c>
    </row>
    <row r="121" spans="1:19" x14ac:dyDescent="0.4">
      <c r="A121" s="122" t="s">
        <v>2</v>
      </c>
      <c r="B121" s="269">
        <f t="shared" si="35"/>
        <v>69121.357999999993</v>
      </c>
      <c r="C121" s="269">
        <f t="shared" si="34"/>
        <v>107652.842</v>
      </c>
      <c r="D121" s="269">
        <f t="shared" si="34"/>
        <v>88315.982999999993</v>
      </c>
      <c r="E121" s="269">
        <f t="shared" si="34"/>
        <v>101935.24800000001</v>
      </c>
      <c r="F121" s="269">
        <f t="shared" si="34"/>
        <v>111587.341</v>
      </c>
      <c r="G121" s="269">
        <f t="shared" si="34"/>
        <v>129178.28599999999</v>
      </c>
      <c r="H121" s="269">
        <f t="shared" si="34"/>
        <v>154511.92300000001</v>
      </c>
      <c r="I121" s="269">
        <f t="shared" si="34"/>
        <v>182176.70499999999</v>
      </c>
      <c r="J121" s="269">
        <f t="shared" si="34"/>
        <v>203400</v>
      </c>
      <c r="K121" s="269">
        <f t="shared" si="34"/>
        <v>235310</v>
      </c>
      <c r="L121" s="269">
        <f t="shared" si="34"/>
        <v>253692</v>
      </c>
      <c r="M121" s="269">
        <f t="shared" si="34"/>
        <v>289772</v>
      </c>
      <c r="N121" s="269">
        <f t="shared" si="34"/>
        <v>317184</v>
      </c>
      <c r="O121" s="269">
        <f t="shared" si="34"/>
        <v>315298</v>
      </c>
      <c r="P121" s="269">
        <f t="shared" si="34"/>
        <v>299024</v>
      </c>
      <c r="Q121" s="269">
        <f t="shared" si="34"/>
        <v>290389</v>
      </c>
      <c r="R121" s="269">
        <f t="shared" si="34"/>
        <v>303465</v>
      </c>
      <c r="S121" s="269">
        <f t="shared" si="34"/>
        <v>282168</v>
      </c>
    </row>
    <row r="122" spans="1:19" x14ac:dyDescent="0.4">
      <c r="A122" s="122" t="s">
        <v>8</v>
      </c>
      <c r="B122" s="269">
        <f t="shared" si="35"/>
        <v>63952.62</v>
      </c>
      <c r="C122" s="269">
        <f t="shared" si="34"/>
        <v>76613.481</v>
      </c>
      <c r="D122" s="269">
        <f t="shared" si="34"/>
        <v>80904.210999999996</v>
      </c>
      <c r="E122" s="269">
        <f t="shared" si="34"/>
        <v>101350.603</v>
      </c>
      <c r="F122" s="269">
        <f t="shared" si="34"/>
        <v>116295.395</v>
      </c>
      <c r="G122" s="269">
        <f t="shared" si="34"/>
        <v>125123.962</v>
      </c>
      <c r="H122" s="269">
        <f t="shared" si="34"/>
        <v>115118.113</v>
      </c>
      <c r="I122" s="269">
        <f t="shared" si="34"/>
        <v>107392.66099999999</v>
      </c>
      <c r="J122" s="269">
        <f t="shared" si="34"/>
        <v>112803</v>
      </c>
      <c r="K122" s="269">
        <f t="shared" si="34"/>
        <v>118232</v>
      </c>
      <c r="L122" s="269">
        <f t="shared" si="34"/>
        <v>149953</v>
      </c>
      <c r="M122" s="269">
        <f t="shared" si="34"/>
        <v>173976</v>
      </c>
      <c r="N122" s="269">
        <f t="shared" si="34"/>
        <v>201190</v>
      </c>
      <c r="O122" s="269">
        <f t="shared" si="34"/>
        <v>229325</v>
      </c>
      <c r="P122" s="269">
        <f t="shared" si="34"/>
        <v>236579</v>
      </c>
      <c r="Q122" s="269">
        <f t="shared" si="34"/>
        <v>242245</v>
      </c>
      <c r="R122" s="269">
        <f t="shared" si="34"/>
        <v>244285</v>
      </c>
      <c r="S122" s="269">
        <f t="shared" si="34"/>
        <v>273037</v>
      </c>
    </row>
    <row r="123" spans="1:19" x14ac:dyDescent="0.4">
      <c r="A123" s="122" t="s">
        <v>48</v>
      </c>
      <c r="B123" s="269">
        <f t="shared" si="35"/>
        <v>0</v>
      </c>
      <c r="C123" s="269">
        <f t="shared" si="34"/>
        <v>0</v>
      </c>
      <c r="D123" s="269">
        <f t="shared" si="34"/>
        <v>0</v>
      </c>
      <c r="E123" s="269">
        <f t="shared" si="34"/>
        <v>0</v>
      </c>
      <c r="F123" s="269">
        <f t="shared" si="34"/>
        <v>0</v>
      </c>
      <c r="G123" s="269">
        <f t="shared" si="34"/>
        <v>0</v>
      </c>
      <c r="H123" s="269">
        <f t="shared" si="34"/>
        <v>0</v>
      </c>
      <c r="I123" s="269">
        <f t="shared" si="34"/>
        <v>0</v>
      </c>
      <c r="J123" s="269">
        <f t="shared" si="34"/>
        <v>0</v>
      </c>
      <c r="K123" s="269">
        <f t="shared" si="34"/>
        <v>0</v>
      </c>
      <c r="L123" s="269">
        <f t="shared" si="34"/>
        <v>97409</v>
      </c>
      <c r="M123" s="269">
        <f t="shared" si="34"/>
        <v>108698</v>
      </c>
      <c r="N123" s="269">
        <f t="shared" si="34"/>
        <v>126770</v>
      </c>
      <c r="O123" s="269">
        <f t="shared" si="34"/>
        <v>140671</v>
      </c>
      <c r="P123" s="269">
        <f t="shared" si="34"/>
        <v>168908</v>
      </c>
      <c r="Q123" s="269">
        <f t="shared" si="34"/>
        <v>202919</v>
      </c>
      <c r="R123" s="269">
        <f t="shared" si="34"/>
        <v>244088</v>
      </c>
      <c r="S123" s="269">
        <f t="shared" si="34"/>
        <v>278903</v>
      </c>
    </row>
    <row r="124" spans="1:19" x14ac:dyDescent="0.4">
      <c r="A124" s="122" t="s">
        <v>1</v>
      </c>
      <c r="B124" s="269">
        <f t="shared" si="35"/>
        <v>37965.781999999999</v>
      </c>
      <c r="C124" s="269">
        <f t="shared" si="34"/>
        <v>50455.402000000002</v>
      </c>
      <c r="D124" s="269">
        <f t="shared" si="34"/>
        <v>48253.345000000001</v>
      </c>
      <c r="E124" s="269">
        <f t="shared" si="34"/>
        <v>54575.692000000003</v>
      </c>
      <c r="F124" s="269">
        <f t="shared" si="34"/>
        <v>55872.464</v>
      </c>
      <c r="G124" s="269">
        <f t="shared" si="34"/>
        <v>62118.288</v>
      </c>
      <c r="H124" s="269">
        <f t="shared" si="34"/>
        <v>69554.535999999993</v>
      </c>
      <c r="I124" s="269">
        <f t="shared" si="34"/>
        <v>76054.982999999993</v>
      </c>
      <c r="J124" s="269">
        <f t="shared" si="34"/>
        <v>81622</v>
      </c>
      <c r="K124" s="269">
        <f t="shared" si="34"/>
        <v>93606</v>
      </c>
      <c r="L124" s="269">
        <f t="shared" si="34"/>
        <v>100650</v>
      </c>
      <c r="M124" s="269">
        <f t="shared" si="34"/>
        <v>112359</v>
      </c>
      <c r="N124" s="269">
        <f t="shared" si="34"/>
        <v>113124</v>
      </c>
      <c r="O124" s="269">
        <f t="shared" si="34"/>
        <v>120700</v>
      </c>
      <c r="P124" s="269">
        <f t="shared" si="34"/>
        <v>125383</v>
      </c>
      <c r="Q124" s="269">
        <f t="shared" si="34"/>
        <v>124023</v>
      </c>
      <c r="R124" s="269">
        <f t="shared" si="34"/>
        <v>125173</v>
      </c>
      <c r="S124" s="269">
        <f t="shared" si="34"/>
        <v>125020</v>
      </c>
    </row>
    <row r="125" spans="1:19" x14ac:dyDescent="0.4">
      <c r="A125" s="122" t="s">
        <v>0</v>
      </c>
      <c r="B125" s="269">
        <f t="shared" si="35"/>
        <v>50608.675999999999</v>
      </c>
      <c r="C125" s="269">
        <f t="shared" si="34"/>
        <v>65707.914000000004</v>
      </c>
      <c r="D125" s="269">
        <f t="shared" si="34"/>
        <v>69334.3</v>
      </c>
      <c r="E125" s="269">
        <f t="shared" si="34"/>
        <v>79127.248999999996</v>
      </c>
      <c r="F125" s="269">
        <f t="shared" si="34"/>
        <v>88620.160999999993</v>
      </c>
      <c r="G125" s="269">
        <f t="shared" si="34"/>
        <v>90773.312000000005</v>
      </c>
      <c r="H125" s="269">
        <f t="shared" si="34"/>
        <v>92241.356</v>
      </c>
      <c r="I125" s="269">
        <f t="shared" si="34"/>
        <v>94884.657999999996</v>
      </c>
      <c r="J125" s="269">
        <f t="shared" si="34"/>
        <v>98500</v>
      </c>
      <c r="K125" s="269">
        <f t="shared" si="34"/>
        <v>100865</v>
      </c>
      <c r="L125" s="269">
        <f t="shared" si="34"/>
        <v>97414</v>
      </c>
      <c r="M125" s="269">
        <f t="shared" si="34"/>
        <v>99517</v>
      </c>
      <c r="N125" s="269">
        <f t="shared" si="34"/>
        <v>97023</v>
      </c>
      <c r="O125" s="269">
        <f t="shared" si="34"/>
        <v>100298</v>
      </c>
      <c r="P125" s="269">
        <f t="shared" si="34"/>
        <v>99416</v>
      </c>
      <c r="Q125" s="269">
        <f t="shared" si="34"/>
        <v>101271</v>
      </c>
      <c r="R125" s="269">
        <f t="shared" si="34"/>
        <v>111969</v>
      </c>
      <c r="S125" s="269">
        <f t="shared" si="34"/>
        <v>116422</v>
      </c>
    </row>
    <row r="126" spans="1:19" x14ac:dyDescent="0.4">
      <c r="A126" s="122" t="s">
        <v>7</v>
      </c>
      <c r="B126" s="269">
        <f t="shared" si="35"/>
        <v>51050.351999999999</v>
      </c>
      <c r="C126" s="269">
        <f t="shared" si="34"/>
        <v>95174.010999999999</v>
      </c>
      <c r="D126" s="269">
        <f t="shared" si="34"/>
        <v>106028.023</v>
      </c>
      <c r="E126" s="269">
        <f t="shared" si="34"/>
        <v>108189.44899999999</v>
      </c>
      <c r="F126" s="269">
        <f t="shared" si="34"/>
        <v>109944.003</v>
      </c>
      <c r="G126" s="269">
        <f t="shared" si="34"/>
        <v>104991.678</v>
      </c>
      <c r="H126" s="269">
        <f t="shared" si="34"/>
        <v>96352.525999999998</v>
      </c>
      <c r="I126" s="269">
        <f t="shared" si="34"/>
        <v>88490.418000000005</v>
      </c>
      <c r="J126" s="269">
        <f t="shared" si="34"/>
        <v>84436</v>
      </c>
      <c r="K126" s="269">
        <f t="shared" si="34"/>
        <v>82974</v>
      </c>
      <c r="L126" s="269">
        <f t="shared" si="34"/>
        <v>75552</v>
      </c>
      <c r="M126" s="269">
        <f t="shared" si="34"/>
        <v>74555</v>
      </c>
      <c r="N126" s="269">
        <f t="shared" si="34"/>
        <v>81342</v>
      </c>
      <c r="O126" s="269">
        <f t="shared" si="34"/>
        <v>87237</v>
      </c>
      <c r="P126" s="269">
        <f t="shared" si="34"/>
        <v>92399</v>
      </c>
      <c r="Q126" s="269">
        <f t="shared" si="34"/>
        <v>101690</v>
      </c>
      <c r="R126" s="269">
        <f t="shared" si="34"/>
        <v>101138</v>
      </c>
      <c r="S126" s="269">
        <f t="shared" si="34"/>
        <v>109234</v>
      </c>
    </row>
    <row r="127" spans="1:19" x14ac:dyDescent="0.4">
      <c r="A127" s="122" t="s">
        <v>33</v>
      </c>
      <c r="B127" s="269">
        <f t="shared" si="35"/>
        <v>17045.222000000002</v>
      </c>
      <c r="C127" s="269">
        <f t="shared" si="34"/>
        <v>21828.824000000001</v>
      </c>
      <c r="D127" s="269">
        <f t="shared" si="34"/>
        <v>20364.955000000002</v>
      </c>
      <c r="E127" s="269">
        <f t="shared" si="34"/>
        <v>24253.817999999999</v>
      </c>
      <c r="F127" s="269">
        <f t="shared" si="34"/>
        <v>26491.675999999999</v>
      </c>
      <c r="G127" s="269">
        <f t="shared" si="34"/>
        <v>29959.913</v>
      </c>
      <c r="H127" s="269">
        <f t="shared" si="34"/>
        <v>32493.241000000002</v>
      </c>
      <c r="I127" s="269">
        <f t="shared" si="34"/>
        <v>39839.955000000002</v>
      </c>
      <c r="J127" s="269">
        <f t="shared" si="34"/>
        <v>45623</v>
      </c>
      <c r="K127" s="269">
        <f t="shared" si="34"/>
        <v>50091</v>
      </c>
      <c r="L127" s="269">
        <f t="shared" si="34"/>
        <v>53078</v>
      </c>
      <c r="M127" s="269">
        <f t="shared" si="34"/>
        <v>59009</v>
      </c>
      <c r="N127" s="269">
        <f t="shared" si="34"/>
        <v>61829</v>
      </c>
      <c r="O127" s="269">
        <f t="shared" si="34"/>
        <v>59856</v>
      </c>
      <c r="P127" s="269">
        <f t="shared" si="34"/>
        <v>60021</v>
      </c>
      <c r="Q127" s="269">
        <f t="shared" si="34"/>
        <v>65584</v>
      </c>
      <c r="R127" s="269">
        <f t="shared" si="34"/>
        <v>65748</v>
      </c>
      <c r="S127" s="269">
        <f t="shared" si="34"/>
        <v>77611</v>
      </c>
    </row>
    <row r="128" spans="1:19" x14ac:dyDescent="0.4">
      <c r="A128" s="122" t="s">
        <v>4</v>
      </c>
      <c r="B128" s="269">
        <f t="shared" si="35"/>
        <v>48263.786999999997</v>
      </c>
      <c r="C128" s="269">
        <f t="shared" si="34"/>
        <v>53295.411</v>
      </c>
      <c r="D128" s="269">
        <f t="shared" si="34"/>
        <v>48228.71</v>
      </c>
      <c r="E128" s="269">
        <f t="shared" si="34"/>
        <v>43788.29</v>
      </c>
      <c r="F128" s="269">
        <f t="shared" si="34"/>
        <v>45688.322999999997</v>
      </c>
      <c r="G128" s="269">
        <f t="shared" si="34"/>
        <v>48878.879000000001</v>
      </c>
      <c r="H128" s="269">
        <f t="shared" si="34"/>
        <v>50809.298000000003</v>
      </c>
      <c r="I128" s="269">
        <f t="shared" si="34"/>
        <v>47302.26</v>
      </c>
      <c r="J128" s="269">
        <f t="shared" si="34"/>
        <v>43571</v>
      </c>
      <c r="K128" s="269">
        <f t="shared" si="34"/>
        <v>43908</v>
      </c>
      <c r="L128" s="269">
        <f t="shared" si="34"/>
        <v>43712</v>
      </c>
      <c r="M128" s="269">
        <f t="shared" si="34"/>
        <v>43415</v>
      </c>
      <c r="N128" s="269">
        <f t="shared" si="34"/>
        <v>44542</v>
      </c>
      <c r="O128" s="269">
        <f t="shared" si="34"/>
        <v>48036</v>
      </c>
      <c r="P128" s="269">
        <f t="shared" si="34"/>
        <v>46785</v>
      </c>
      <c r="Q128" s="269">
        <f t="shared" si="34"/>
        <v>49191</v>
      </c>
      <c r="R128" s="269">
        <f t="shared" si="34"/>
        <v>58505</v>
      </c>
      <c r="S128" s="269">
        <f t="shared" si="34"/>
        <v>59675</v>
      </c>
    </row>
    <row r="129" spans="1:19" x14ac:dyDescent="0.4">
      <c r="A129" s="122" t="s">
        <v>6</v>
      </c>
      <c r="B129" s="269">
        <f t="shared" si="35"/>
        <v>2687.4749999999999</v>
      </c>
      <c r="C129" s="269">
        <f t="shared" si="34"/>
        <v>3860.3159999999998</v>
      </c>
      <c r="D129" s="269">
        <f t="shared" si="34"/>
        <v>3689.48</v>
      </c>
      <c r="E129" s="269">
        <f t="shared" si="34"/>
        <v>3786.2779999999998</v>
      </c>
      <c r="F129" s="269">
        <f t="shared" si="34"/>
        <v>5653.125</v>
      </c>
      <c r="G129" s="269">
        <f t="shared" si="34"/>
        <v>6671.9430000000002</v>
      </c>
      <c r="H129" s="269">
        <f t="shared" si="34"/>
        <v>8012.9219999999996</v>
      </c>
      <c r="I129" s="269">
        <f t="shared" si="34"/>
        <v>8989.8850000000002</v>
      </c>
      <c r="J129" s="269">
        <f t="shared" si="34"/>
        <v>10830</v>
      </c>
      <c r="K129" s="269">
        <f t="shared" si="34"/>
        <v>11949</v>
      </c>
      <c r="L129" s="269">
        <f t="shared" si="34"/>
        <v>14588</v>
      </c>
      <c r="M129" s="269">
        <f t="shared" si="34"/>
        <v>16635</v>
      </c>
      <c r="N129" s="269">
        <f t="shared" si="34"/>
        <v>17892</v>
      </c>
      <c r="O129" s="269">
        <f t="shared" si="34"/>
        <v>18754</v>
      </c>
      <c r="P129" s="269">
        <f t="shared" si="34"/>
        <v>19924</v>
      </c>
      <c r="Q129" s="269">
        <f t="shared" si="34"/>
        <v>20185</v>
      </c>
      <c r="R129" s="269">
        <f t="shared" si="34"/>
        <v>21590</v>
      </c>
      <c r="S129" s="269">
        <f t="shared" si="34"/>
        <v>32848</v>
      </c>
    </row>
    <row r="130" spans="1:19" x14ac:dyDescent="0.4">
      <c r="A130" s="122" t="s">
        <v>34</v>
      </c>
      <c r="B130" s="269">
        <f t="shared" si="35"/>
        <v>600.51800000000003</v>
      </c>
      <c r="C130" s="269">
        <f t="shared" si="34"/>
        <v>1099.8579999999999</v>
      </c>
      <c r="D130" s="269">
        <f t="shared" si="34"/>
        <v>1451.1410000000001</v>
      </c>
      <c r="E130" s="269">
        <f t="shared" si="34"/>
        <v>1858.759</v>
      </c>
      <c r="F130" s="269">
        <f t="shared" si="34"/>
        <v>1613.7860000000001</v>
      </c>
      <c r="G130" s="269">
        <f t="shared" si="34"/>
        <v>2741.4679999999998</v>
      </c>
      <c r="H130" s="269">
        <f t="shared" si="34"/>
        <v>3566.9690000000001</v>
      </c>
      <c r="I130" s="269">
        <f t="shared" si="34"/>
        <v>3897.0250000000001</v>
      </c>
      <c r="J130" s="269">
        <f t="shared" si="34"/>
        <v>5260</v>
      </c>
      <c r="K130" s="269">
        <f t="shared" si="34"/>
        <v>6416</v>
      </c>
      <c r="L130" s="269">
        <f t="shared" si="34"/>
        <v>6774</v>
      </c>
      <c r="M130" s="269">
        <f t="shared" si="34"/>
        <v>6720</v>
      </c>
      <c r="N130" s="269">
        <f t="shared" si="34"/>
        <v>6887</v>
      </c>
      <c r="O130" s="269">
        <f t="shared" si="34"/>
        <v>6837</v>
      </c>
      <c r="P130" s="269">
        <f t="shared" si="34"/>
        <v>7616</v>
      </c>
      <c r="Q130" s="269">
        <f t="shared" si="34"/>
        <v>15028</v>
      </c>
      <c r="R130" s="269">
        <f t="shared" si="34"/>
        <v>18254</v>
      </c>
      <c r="S130" s="269">
        <f t="shared" si="34"/>
        <v>17879</v>
      </c>
    </row>
    <row r="131" spans="1:19" x14ac:dyDescent="0.4">
      <c r="A131" s="122" t="s">
        <v>53</v>
      </c>
      <c r="B131" s="269">
        <f t="shared" si="35"/>
        <v>0</v>
      </c>
      <c r="C131" s="269">
        <f t="shared" si="34"/>
        <v>0</v>
      </c>
      <c r="D131" s="269">
        <f t="shared" si="34"/>
        <v>0</v>
      </c>
      <c r="E131" s="269">
        <f t="shared" si="34"/>
        <v>0</v>
      </c>
      <c r="F131" s="269">
        <f t="shared" si="34"/>
        <v>0</v>
      </c>
      <c r="G131" s="269">
        <f t="shared" si="34"/>
        <v>0</v>
      </c>
      <c r="H131" s="269">
        <f t="shared" si="34"/>
        <v>0</v>
      </c>
      <c r="I131" s="269">
        <f t="shared" si="34"/>
        <v>0</v>
      </c>
      <c r="J131" s="269">
        <f t="shared" si="34"/>
        <v>0</v>
      </c>
      <c r="K131" s="269">
        <f t="shared" si="34"/>
        <v>0</v>
      </c>
      <c r="L131" s="269">
        <f t="shared" si="34"/>
        <v>11355</v>
      </c>
      <c r="M131" s="269">
        <f t="shared" si="34"/>
        <v>11721</v>
      </c>
      <c r="N131" s="269">
        <f t="shared" si="34"/>
        <v>12643</v>
      </c>
      <c r="O131" s="269">
        <f t="shared" si="34"/>
        <v>12770</v>
      </c>
      <c r="P131" s="269">
        <f t="shared" si="34"/>
        <v>12452</v>
      </c>
      <c r="Q131" s="269">
        <f t="shared" si="34"/>
        <v>14150</v>
      </c>
      <c r="R131" s="269">
        <f t="shared" si="34"/>
        <v>16340</v>
      </c>
      <c r="S131" s="269">
        <f t="shared" si="34"/>
        <v>21918</v>
      </c>
    </row>
    <row r="132" spans="1:19" x14ac:dyDescent="0.4">
      <c r="A132" s="122" t="s">
        <v>67</v>
      </c>
      <c r="B132" s="269">
        <f t="shared" si="35"/>
        <v>3254.9</v>
      </c>
      <c r="C132" s="269">
        <f t="shared" si="34"/>
        <v>5683.5739999999996</v>
      </c>
      <c r="D132" s="269">
        <f t="shared" si="34"/>
        <v>5837.902</v>
      </c>
      <c r="E132" s="269">
        <f t="shared" si="34"/>
        <v>6333.16</v>
      </c>
      <c r="F132" s="269">
        <f t="shared" si="34"/>
        <v>6665.0360000000001</v>
      </c>
      <c r="G132" s="269">
        <f t="shared" si="34"/>
        <v>6099.5879999999997</v>
      </c>
      <c r="H132" s="269">
        <f t="shared" si="34"/>
        <v>4873.4880000000003</v>
      </c>
      <c r="I132" s="269">
        <f t="shared" si="34"/>
        <v>4900.5349999999999</v>
      </c>
      <c r="J132" s="269">
        <f t="shared" si="34"/>
        <v>0</v>
      </c>
      <c r="K132" s="269">
        <f t="shared" si="34"/>
        <v>0</v>
      </c>
      <c r="L132" s="269">
        <f t="shared" si="34"/>
        <v>6984</v>
      </c>
      <c r="M132" s="269">
        <f t="shared" si="34"/>
        <v>13338</v>
      </c>
      <c r="N132" s="269">
        <f t="shared" si="34"/>
        <v>9318</v>
      </c>
      <c r="O132" s="269">
        <f t="shared" si="34"/>
        <v>11991</v>
      </c>
      <c r="P132" s="269">
        <f t="shared" si="34"/>
        <v>15073</v>
      </c>
      <c r="Q132" s="269">
        <f t="shared" si="34"/>
        <v>21486</v>
      </c>
      <c r="R132" s="269">
        <f t="shared" si="34"/>
        <v>15421</v>
      </c>
      <c r="S132" s="269">
        <f t="shared" si="34"/>
        <v>13230</v>
      </c>
    </row>
    <row r="133" spans="1:19" x14ac:dyDescent="0.4">
      <c r="A133" s="122" t="s">
        <v>34</v>
      </c>
      <c r="B133" s="269">
        <f t="shared" si="35"/>
        <v>600.51800000000003</v>
      </c>
      <c r="C133" s="269">
        <f t="shared" si="34"/>
        <v>1099.8579999999999</v>
      </c>
      <c r="D133" s="269">
        <f t="shared" si="34"/>
        <v>1451.1410000000001</v>
      </c>
      <c r="E133" s="269">
        <f t="shared" si="34"/>
        <v>1858.759</v>
      </c>
      <c r="F133" s="269">
        <f t="shared" si="34"/>
        <v>1613.7860000000001</v>
      </c>
      <c r="G133" s="269">
        <f t="shared" si="34"/>
        <v>2741.4679999999998</v>
      </c>
      <c r="H133" s="269">
        <f t="shared" si="34"/>
        <v>3566.9690000000001</v>
      </c>
      <c r="I133" s="269">
        <f t="shared" si="34"/>
        <v>3897.0250000000001</v>
      </c>
      <c r="J133" s="269">
        <f t="shared" si="34"/>
        <v>5260</v>
      </c>
      <c r="K133" s="269">
        <f t="shared" si="34"/>
        <v>6416</v>
      </c>
      <c r="L133" s="269">
        <f t="shared" si="34"/>
        <v>6774</v>
      </c>
      <c r="M133" s="269">
        <f t="shared" si="34"/>
        <v>6720</v>
      </c>
      <c r="N133" s="269">
        <f t="shared" si="34"/>
        <v>6887</v>
      </c>
      <c r="O133" s="269">
        <f t="shared" si="34"/>
        <v>6837</v>
      </c>
      <c r="P133" s="269">
        <f t="shared" si="34"/>
        <v>7616</v>
      </c>
      <c r="Q133" s="269">
        <f t="shared" si="34"/>
        <v>15028</v>
      </c>
      <c r="R133" s="269">
        <f t="shared" si="34"/>
        <v>18254</v>
      </c>
      <c r="S133" s="269">
        <f t="shared" si="34"/>
        <v>17879</v>
      </c>
    </row>
    <row r="134" spans="1:19" x14ac:dyDescent="0.4">
      <c r="A134" s="122" t="s">
        <v>55</v>
      </c>
      <c r="B134" s="269">
        <f t="shared" si="35"/>
        <v>11365.885</v>
      </c>
      <c r="C134" s="269">
        <f t="shared" si="35"/>
        <v>17384.685000000001</v>
      </c>
      <c r="D134" s="269">
        <f t="shared" si="35"/>
        <v>16665.918000000001</v>
      </c>
      <c r="E134" s="269">
        <f t="shared" si="35"/>
        <v>18940.343000000001</v>
      </c>
      <c r="F134" s="269">
        <f t="shared" si="35"/>
        <v>19300.14</v>
      </c>
      <c r="G134" s="269">
        <f t="shared" si="35"/>
        <v>20355.665000000001</v>
      </c>
      <c r="H134" s="269">
        <f t="shared" si="35"/>
        <v>18764.173999999999</v>
      </c>
      <c r="I134" s="269">
        <f t="shared" si="35"/>
        <v>18810.196</v>
      </c>
      <c r="J134" s="269">
        <f t="shared" si="35"/>
        <v>16351</v>
      </c>
      <c r="K134" s="269">
        <f t="shared" si="35"/>
        <v>17184</v>
      </c>
      <c r="L134" s="269">
        <f t="shared" si="35"/>
        <v>10388</v>
      </c>
      <c r="M134" s="269">
        <f t="shared" si="35"/>
        <v>11620</v>
      </c>
      <c r="N134" s="269">
        <f t="shared" si="35"/>
        <v>11005</v>
      </c>
      <c r="O134" s="269">
        <f t="shared" si="35"/>
        <v>11962</v>
      </c>
      <c r="P134" s="269">
        <f t="shared" si="35"/>
        <v>11204</v>
      </c>
      <c r="Q134" s="269">
        <f t="shared" si="35"/>
        <v>10349</v>
      </c>
      <c r="R134" s="269">
        <f t="shared" ref="R134:S141" si="36">VLOOKUP($A134,$A$36:$BI$62,R$30-2,FALSE)</f>
        <v>10191</v>
      </c>
      <c r="S134" s="269">
        <f t="shared" si="36"/>
        <v>10314</v>
      </c>
    </row>
    <row r="135" spans="1:19" x14ac:dyDescent="0.4">
      <c r="A135" s="122" t="s">
        <v>34</v>
      </c>
      <c r="B135" s="269">
        <f t="shared" si="35"/>
        <v>600.51800000000003</v>
      </c>
      <c r="C135" s="269">
        <f t="shared" si="35"/>
        <v>1099.8579999999999</v>
      </c>
      <c r="D135" s="269">
        <f t="shared" si="35"/>
        <v>1451.1410000000001</v>
      </c>
      <c r="E135" s="269">
        <f t="shared" si="35"/>
        <v>1858.759</v>
      </c>
      <c r="F135" s="269">
        <f t="shared" si="35"/>
        <v>1613.7860000000001</v>
      </c>
      <c r="G135" s="269">
        <f t="shared" si="35"/>
        <v>2741.4679999999998</v>
      </c>
      <c r="H135" s="269">
        <f t="shared" si="35"/>
        <v>3566.9690000000001</v>
      </c>
      <c r="I135" s="269">
        <f t="shared" si="35"/>
        <v>3897.0250000000001</v>
      </c>
      <c r="J135" s="269">
        <f t="shared" si="35"/>
        <v>5260</v>
      </c>
      <c r="K135" s="269">
        <f t="shared" si="35"/>
        <v>6416</v>
      </c>
      <c r="L135" s="269">
        <f t="shared" si="35"/>
        <v>6774</v>
      </c>
      <c r="M135" s="269">
        <f t="shared" si="35"/>
        <v>6720</v>
      </c>
      <c r="N135" s="269">
        <f t="shared" si="35"/>
        <v>6887</v>
      </c>
      <c r="O135" s="269">
        <f t="shared" si="35"/>
        <v>6837</v>
      </c>
      <c r="P135" s="269">
        <f t="shared" si="35"/>
        <v>7616</v>
      </c>
      <c r="Q135" s="269">
        <f t="shared" si="35"/>
        <v>15028</v>
      </c>
      <c r="R135" s="269">
        <f t="shared" si="36"/>
        <v>18254</v>
      </c>
      <c r="S135" s="269">
        <f t="shared" si="36"/>
        <v>17879</v>
      </c>
    </row>
    <row r="136" spans="1:19" x14ac:dyDescent="0.4">
      <c r="A136" s="122" t="s">
        <v>5</v>
      </c>
      <c r="B136" s="269">
        <f t="shared" si="35"/>
        <v>0</v>
      </c>
      <c r="C136" s="269">
        <f t="shared" si="35"/>
        <v>0</v>
      </c>
      <c r="D136" s="269">
        <f t="shared" si="35"/>
        <v>0</v>
      </c>
      <c r="E136" s="269">
        <f t="shared" si="35"/>
        <v>0</v>
      </c>
      <c r="F136" s="269">
        <f t="shared" si="35"/>
        <v>0</v>
      </c>
      <c r="G136" s="269">
        <f t="shared" si="35"/>
        <v>0</v>
      </c>
      <c r="H136" s="269">
        <f t="shared" si="35"/>
        <v>0</v>
      </c>
      <c r="I136" s="269">
        <f t="shared" si="35"/>
        <v>0</v>
      </c>
      <c r="J136" s="269">
        <f t="shared" si="35"/>
        <v>0</v>
      </c>
      <c r="K136" s="269">
        <f t="shared" si="35"/>
        <v>0</v>
      </c>
      <c r="L136" s="269">
        <f t="shared" si="35"/>
        <v>10373</v>
      </c>
      <c r="M136" s="269">
        <f t="shared" si="35"/>
        <v>10409</v>
      </c>
      <c r="N136" s="269">
        <f t="shared" si="35"/>
        <v>10431</v>
      </c>
      <c r="O136" s="269">
        <f t="shared" si="35"/>
        <v>10917</v>
      </c>
      <c r="P136" s="269">
        <f t="shared" si="35"/>
        <v>11858</v>
      </c>
      <c r="Q136" s="269">
        <f t="shared" si="35"/>
        <v>11167</v>
      </c>
      <c r="R136" s="269">
        <f t="shared" si="36"/>
        <v>9999</v>
      </c>
      <c r="S136" s="269">
        <f t="shared" si="36"/>
        <v>10684</v>
      </c>
    </row>
    <row r="137" spans="1:19" x14ac:dyDescent="0.4">
      <c r="A137" s="122" t="s">
        <v>56</v>
      </c>
      <c r="B137" s="269">
        <f t="shared" si="35"/>
        <v>46677.95</v>
      </c>
      <c r="C137" s="269">
        <f t="shared" si="35"/>
        <v>76269.259000000005</v>
      </c>
      <c r="D137" s="269">
        <f t="shared" si="35"/>
        <v>64659.538999999997</v>
      </c>
      <c r="E137" s="269">
        <f t="shared" si="35"/>
        <v>91577.652000000002</v>
      </c>
      <c r="F137" s="269">
        <f t="shared" si="35"/>
        <v>71617.633000000002</v>
      </c>
      <c r="G137" s="269">
        <f t="shared" si="35"/>
        <v>74524.914000000004</v>
      </c>
      <c r="H137" s="269">
        <f t="shared" si="35"/>
        <v>81128.873000000007</v>
      </c>
      <c r="I137" s="269">
        <f t="shared" si="35"/>
        <v>80196.066000000006</v>
      </c>
      <c r="J137" s="269">
        <f t="shared" si="35"/>
        <v>91205</v>
      </c>
      <c r="K137" s="269">
        <f t="shared" si="35"/>
        <v>102391</v>
      </c>
      <c r="L137" s="269">
        <f t="shared" si="35"/>
        <v>9315</v>
      </c>
      <c r="M137" s="269">
        <f t="shared" si="35"/>
        <v>10090</v>
      </c>
      <c r="N137" s="269">
        <f t="shared" si="35"/>
        <v>9123</v>
      </c>
      <c r="O137" s="269">
        <f t="shared" si="35"/>
        <v>11669</v>
      </c>
      <c r="P137" s="269">
        <f t="shared" si="35"/>
        <v>11787</v>
      </c>
      <c r="Q137" s="269">
        <f t="shared" si="35"/>
        <v>9782</v>
      </c>
      <c r="R137" s="269">
        <f t="shared" si="36"/>
        <v>9882</v>
      </c>
      <c r="S137" s="269">
        <f t="shared" si="36"/>
        <v>13090</v>
      </c>
    </row>
    <row r="138" spans="1:19" x14ac:dyDescent="0.4">
      <c r="A138" s="122" t="s">
        <v>41</v>
      </c>
      <c r="B138" s="269">
        <f t="shared" si="35"/>
        <v>0</v>
      </c>
      <c r="C138" s="269">
        <f t="shared" si="35"/>
        <v>0</v>
      </c>
      <c r="D138" s="269">
        <f t="shared" si="35"/>
        <v>0</v>
      </c>
      <c r="E138" s="269">
        <f t="shared" si="35"/>
        <v>0</v>
      </c>
      <c r="F138" s="269">
        <f t="shared" si="35"/>
        <v>0</v>
      </c>
      <c r="G138" s="269">
        <f t="shared" si="35"/>
        <v>0</v>
      </c>
      <c r="H138" s="269">
        <f t="shared" si="35"/>
        <v>0</v>
      </c>
      <c r="I138" s="269">
        <f t="shared" si="35"/>
        <v>0</v>
      </c>
      <c r="J138" s="269">
        <f t="shared" si="35"/>
        <v>0</v>
      </c>
      <c r="K138" s="269">
        <f t="shared" si="35"/>
        <v>0</v>
      </c>
      <c r="L138" s="269">
        <f t="shared" si="35"/>
        <v>2782</v>
      </c>
      <c r="M138" s="269">
        <f t="shared" si="35"/>
        <v>3637</v>
      </c>
      <c r="N138" s="269">
        <f t="shared" si="35"/>
        <v>4656</v>
      </c>
      <c r="O138" s="269">
        <f t="shared" si="35"/>
        <v>5067</v>
      </c>
      <c r="P138" s="269">
        <f t="shared" si="35"/>
        <v>4386</v>
      </c>
      <c r="Q138" s="269">
        <f t="shared" si="35"/>
        <v>5024</v>
      </c>
      <c r="R138" s="269">
        <f t="shared" si="36"/>
        <v>8747</v>
      </c>
      <c r="S138" s="269">
        <f t="shared" si="36"/>
        <v>9070</v>
      </c>
    </row>
    <row r="139" spans="1:19" x14ac:dyDescent="0.4">
      <c r="A139" s="122" t="s">
        <v>35</v>
      </c>
      <c r="B139" s="269">
        <f t="shared" si="35"/>
        <v>12484.996999999999</v>
      </c>
      <c r="C139" s="269">
        <f t="shared" si="35"/>
        <v>15195.628000000001</v>
      </c>
      <c r="D139" s="269">
        <f t="shared" si="35"/>
        <v>14918.197</v>
      </c>
      <c r="E139" s="269">
        <f t="shared" si="35"/>
        <v>9766.6380000000008</v>
      </c>
      <c r="F139" s="269">
        <f t="shared" si="35"/>
        <v>8038.634</v>
      </c>
      <c r="G139" s="269">
        <f t="shared" si="35"/>
        <v>11462.549000000001</v>
      </c>
      <c r="H139" s="269">
        <f t="shared" si="35"/>
        <v>17696.152999999998</v>
      </c>
      <c r="I139" s="269">
        <f t="shared" si="35"/>
        <v>24619.144</v>
      </c>
      <c r="J139" s="269">
        <f t="shared" si="35"/>
        <v>26567</v>
      </c>
      <c r="K139" s="269">
        <f t="shared" si="35"/>
        <v>6719</v>
      </c>
      <c r="L139" s="269">
        <f t="shared" si="35"/>
        <v>3142</v>
      </c>
      <c r="M139" s="269">
        <f t="shared" si="35"/>
        <v>2337</v>
      </c>
      <c r="N139" s="269">
        <f t="shared" si="35"/>
        <v>3424</v>
      </c>
      <c r="O139" s="269">
        <f t="shared" si="35"/>
        <v>6069</v>
      </c>
      <c r="P139" s="269">
        <f t="shared" si="35"/>
        <v>3934</v>
      </c>
      <c r="Q139" s="269">
        <f t="shared" si="35"/>
        <v>3620</v>
      </c>
      <c r="R139" s="269">
        <f t="shared" si="36"/>
        <v>5716</v>
      </c>
      <c r="S139" s="269">
        <f t="shared" si="36"/>
        <v>5876</v>
      </c>
    </row>
    <row r="140" spans="1:19" x14ac:dyDescent="0.4">
      <c r="A140" s="163" t="s">
        <v>65</v>
      </c>
      <c r="B140" s="269">
        <f t="shared" si="35"/>
        <v>107821.144</v>
      </c>
      <c r="C140" s="269">
        <f t="shared" si="35"/>
        <v>130059.579</v>
      </c>
      <c r="D140" s="269">
        <f t="shared" si="35"/>
        <v>157747.78</v>
      </c>
      <c r="E140" s="269">
        <f t="shared" si="35"/>
        <v>187263.19</v>
      </c>
      <c r="F140" s="269">
        <f t="shared" si="35"/>
        <v>217868.557</v>
      </c>
      <c r="G140" s="269">
        <f t="shared" si="35"/>
        <v>241943.019</v>
      </c>
      <c r="H140" s="269">
        <f t="shared" si="35"/>
        <v>261304.897</v>
      </c>
      <c r="I140" s="269">
        <f t="shared" si="35"/>
        <v>277520.85100000002</v>
      </c>
      <c r="J140" s="269">
        <f t="shared" si="35"/>
        <v>309184</v>
      </c>
      <c r="K140" s="269">
        <f t="shared" si="35"/>
        <v>348753</v>
      </c>
      <c r="L140" s="269">
        <f t="shared" si="35"/>
        <v>394038</v>
      </c>
      <c r="M140" s="269">
        <f t="shared" si="35"/>
        <v>427547</v>
      </c>
      <c r="N140" s="269">
        <f t="shared" si="35"/>
        <v>464782</v>
      </c>
      <c r="O140" s="269">
        <f t="shared" si="35"/>
        <v>526187</v>
      </c>
      <c r="P140" s="269">
        <f t="shared" si="35"/>
        <v>587304</v>
      </c>
      <c r="Q140" s="269">
        <f t="shared" si="35"/>
        <v>734660</v>
      </c>
      <c r="R140" s="269">
        <f t="shared" si="36"/>
        <v>970199</v>
      </c>
      <c r="S140" s="269">
        <f t="shared" si="36"/>
        <v>1168507</v>
      </c>
    </row>
    <row r="141" spans="1:19" x14ac:dyDescent="0.4">
      <c r="A141" s="137" t="s">
        <v>400</v>
      </c>
      <c r="B141" s="269">
        <f t="shared" si="35"/>
        <v>697564.67</v>
      </c>
      <c r="C141" s="269">
        <f t="shared" si="35"/>
        <v>938718.37199999997</v>
      </c>
      <c r="D141" s="269">
        <f t="shared" si="35"/>
        <v>928854.75</v>
      </c>
      <c r="E141" s="269">
        <f t="shared" si="35"/>
        <v>1050609.6029999999</v>
      </c>
      <c r="F141" s="269">
        <f t="shared" si="35"/>
        <v>1146489.301</v>
      </c>
      <c r="G141" s="269">
        <f t="shared" si="35"/>
        <v>1237406.645</v>
      </c>
      <c r="H141" s="269">
        <f t="shared" si="35"/>
        <v>1331436.044</v>
      </c>
      <c r="I141" s="269">
        <f t="shared" si="35"/>
        <v>1452436.87</v>
      </c>
      <c r="J141" s="269">
        <f t="shared" si="35"/>
        <v>1544553</v>
      </c>
      <c r="K141" s="269">
        <f t="shared" si="35"/>
        <v>1678286</v>
      </c>
      <c r="L141" s="269">
        <f t="shared" si="35"/>
        <v>1767494</v>
      </c>
      <c r="M141" s="269">
        <f t="shared" si="35"/>
        <v>1898344</v>
      </c>
      <c r="N141" s="269">
        <f t="shared" si="35"/>
        <v>2028380</v>
      </c>
      <c r="O141" s="269">
        <f t="shared" si="35"/>
        <v>2174434</v>
      </c>
      <c r="P141" s="269">
        <f t="shared" si="35"/>
        <v>2245518</v>
      </c>
      <c r="Q141" s="269">
        <f t="shared" si="35"/>
        <v>2448765</v>
      </c>
      <c r="R141" s="269">
        <f t="shared" si="36"/>
        <v>2762806</v>
      </c>
      <c r="S141" s="269">
        <f t="shared" si="36"/>
        <v>3027486</v>
      </c>
    </row>
    <row r="148" spans="1:19" x14ac:dyDescent="0.4">
      <c r="A148" s="162" t="s">
        <v>383</v>
      </c>
      <c r="B148" s="270">
        <v>39813</v>
      </c>
      <c r="C148" s="274">
        <v>39994</v>
      </c>
      <c r="D148" s="270">
        <v>40178</v>
      </c>
      <c r="E148" s="274">
        <v>40359</v>
      </c>
      <c r="F148" s="270">
        <v>40543</v>
      </c>
      <c r="G148" s="274">
        <v>40724</v>
      </c>
      <c r="H148" s="270">
        <v>40908</v>
      </c>
      <c r="I148" s="274">
        <v>41090</v>
      </c>
      <c r="J148" s="270">
        <v>41274</v>
      </c>
      <c r="K148" s="274">
        <v>41455</v>
      </c>
      <c r="L148" s="270">
        <v>41639</v>
      </c>
      <c r="M148" s="274">
        <v>41820</v>
      </c>
      <c r="N148" s="270">
        <v>42004</v>
      </c>
      <c r="O148" s="274">
        <v>42185</v>
      </c>
      <c r="P148" s="270">
        <v>42369</v>
      </c>
      <c r="Q148" s="274">
        <v>42551</v>
      </c>
      <c r="R148" s="270">
        <v>42735</v>
      </c>
      <c r="S148" s="274">
        <v>42916</v>
      </c>
    </row>
    <row r="149" spans="1:19" x14ac:dyDescent="0.4">
      <c r="A149" s="163" t="s">
        <v>111</v>
      </c>
      <c r="B149" s="269">
        <f>VLOOKUP($A149,$A$36:$BI$62,B$30-1,FALSE)</f>
        <v>7902.5632483999998</v>
      </c>
      <c r="C149" s="269">
        <f t="shared" ref="C149:S163" si="37">VLOOKUP($A149,$A$36:$BI$62,C$30-1,FALSE)</f>
        <v>7763.1244127999989</v>
      </c>
      <c r="D149" s="269">
        <f t="shared" si="37"/>
        <v>6631.5199419999999</v>
      </c>
      <c r="E149" s="269">
        <f t="shared" si="37"/>
        <v>5698.0863257999999</v>
      </c>
      <c r="F149" s="269">
        <f t="shared" si="37"/>
        <v>5077.7001800000007</v>
      </c>
      <c r="G149" s="269">
        <f t="shared" si="37"/>
        <v>4495.7958687999999</v>
      </c>
      <c r="H149" s="269">
        <f t="shared" si="37"/>
        <v>4916.8421704000002</v>
      </c>
      <c r="I149" s="269">
        <f t="shared" si="37"/>
        <v>6518.7857991000001</v>
      </c>
      <c r="J149" s="269">
        <f t="shared" si="37"/>
        <v>7553.5680000000002</v>
      </c>
      <c r="K149" s="269">
        <f t="shared" si="37"/>
        <v>9195.7589000000007</v>
      </c>
      <c r="L149" s="269">
        <f t="shared" si="37"/>
        <v>10584.151400000001</v>
      </c>
      <c r="M149" s="269">
        <f t="shared" si="37"/>
        <v>14470.593199999999</v>
      </c>
      <c r="N149" s="269">
        <f t="shared" si="37"/>
        <v>17629.273999999998</v>
      </c>
      <c r="O149" s="269">
        <f t="shared" si="37"/>
        <v>21574.539000000004</v>
      </c>
      <c r="P149" s="269">
        <f t="shared" si="37"/>
        <v>27293.8914</v>
      </c>
      <c r="Q149" s="269">
        <f t="shared" si="37"/>
        <v>30000.625200000002</v>
      </c>
      <c r="R149" s="269">
        <f t="shared" si="37"/>
        <v>41378.404600000002</v>
      </c>
      <c r="S149" s="269">
        <f t="shared" si="37"/>
        <v>50347.5</v>
      </c>
    </row>
    <row r="150" spans="1:19" x14ac:dyDescent="0.4">
      <c r="A150" s="122" t="s">
        <v>3</v>
      </c>
      <c r="B150" s="269">
        <f t="shared" ref="B150:Q171" si="38">VLOOKUP($A150,$A$36:$BI$62,B$30-1,FALSE)</f>
        <v>4488.8649028</v>
      </c>
      <c r="C150" s="269">
        <f t="shared" si="37"/>
        <v>4281.3767247999995</v>
      </c>
      <c r="D150" s="269">
        <f t="shared" si="37"/>
        <v>4008.6142668000002</v>
      </c>
      <c r="E150" s="269">
        <f t="shared" si="37"/>
        <v>3507.5980673999998</v>
      </c>
      <c r="F150" s="269">
        <f t="shared" si="37"/>
        <v>2991.8057250000002</v>
      </c>
      <c r="G150" s="269">
        <f t="shared" si="37"/>
        <v>2750.4514232000006</v>
      </c>
      <c r="H150" s="269">
        <f t="shared" si="37"/>
        <v>2949.9279879999999</v>
      </c>
      <c r="I150" s="269">
        <f t="shared" si="37"/>
        <v>3927.8934959999997</v>
      </c>
      <c r="J150" s="269">
        <f t="shared" si="37"/>
        <v>3753.7249999999999</v>
      </c>
      <c r="K150" s="269">
        <f t="shared" si="37"/>
        <v>4716.4472999999998</v>
      </c>
      <c r="L150" s="269">
        <f t="shared" si="37"/>
        <v>6078.1279999999997</v>
      </c>
      <c r="M150" s="269">
        <f t="shared" si="37"/>
        <v>8023.0824000000002</v>
      </c>
      <c r="N150" s="269">
        <f t="shared" si="37"/>
        <v>9787.1540000000005</v>
      </c>
      <c r="O150" s="269">
        <f t="shared" si="37"/>
        <v>11608.366600000001</v>
      </c>
      <c r="P150" s="269">
        <f t="shared" si="37"/>
        <v>13975.054800000002</v>
      </c>
      <c r="Q150" s="269">
        <f t="shared" si="37"/>
        <v>14482.107600000001</v>
      </c>
      <c r="R150" s="269">
        <f t="shared" si="37"/>
        <v>16421.0556</v>
      </c>
      <c r="S150" s="269">
        <f t="shared" si="37"/>
        <v>17808.951000000001</v>
      </c>
    </row>
    <row r="151" spans="1:19" x14ac:dyDescent="0.4">
      <c r="A151" s="122" t="s">
        <v>2</v>
      </c>
      <c r="B151" s="269">
        <f t="shared" si="38"/>
        <v>1983.7829746</v>
      </c>
      <c r="C151" s="269">
        <f t="shared" si="37"/>
        <v>2088.4651348000002</v>
      </c>
      <c r="D151" s="269">
        <f t="shared" si="37"/>
        <v>1572.0244974</v>
      </c>
      <c r="E151" s="269">
        <f t="shared" si="37"/>
        <v>1172.2553520000001</v>
      </c>
      <c r="F151" s="269">
        <f t="shared" si="37"/>
        <v>1182.8258146000001</v>
      </c>
      <c r="G151" s="269">
        <f t="shared" si="37"/>
        <v>955.91931639999996</v>
      </c>
      <c r="H151" s="269">
        <f t="shared" si="37"/>
        <v>1205.1929994000002</v>
      </c>
      <c r="I151" s="269">
        <f t="shared" si="37"/>
        <v>1730.6786974999998</v>
      </c>
      <c r="J151" s="269">
        <f t="shared" si="37"/>
        <v>2928.96</v>
      </c>
      <c r="K151" s="269">
        <f t="shared" si="37"/>
        <v>3576.712</v>
      </c>
      <c r="L151" s="269">
        <f t="shared" si="37"/>
        <v>3450.2112000000002</v>
      </c>
      <c r="M151" s="269">
        <f t="shared" si="37"/>
        <v>4752.2607999999991</v>
      </c>
      <c r="N151" s="269">
        <f t="shared" si="37"/>
        <v>5328.6911999999993</v>
      </c>
      <c r="O151" s="269">
        <f t="shared" si="37"/>
        <v>6400.5493999999999</v>
      </c>
      <c r="P151" s="269">
        <f t="shared" si="37"/>
        <v>8940.8176000000003</v>
      </c>
      <c r="Q151" s="269">
        <f t="shared" si="37"/>
        <v>10366.8873</v>
      </c>
      <c r="R151" s="269">
        <f t="shared" si="37"/>
        <v>16629.882000000001</v>
      </c>
      <c r="S151" s="269">
        <f t="shared" si="37"/>
        <v>20795.781600000002</v>
      </c>
    </row>
    <row r="152" spans="1:19" x14ac:dyDescent="0.4">
      <c r="A152" s="122" t="s">
        <v>8</v>
      </c>
      <c r="B152" s="269">
        <f t="shared" si="38"/>
        <v>396.50624399999998</v>
      </c>
      <c r="C152" s="269">
        <f t="shared" si="37"/>
        <v>291.13122779999998</v>
      </c>
      <c r="D152" s="269">
        <f t="shared" si="37"/>
        <v>234.62221189999997</v>
      </c>
      <c r="E152" s="269">
        <f t="shared" si="37"/>
        <v>283.78168840000006</v>
      </c>
      <c r="F152" s="269">
        <f t="shared" si="37"/>
        <v>186.07263200000003</v>
      </c>
      <c r="G152" s="269">
        <f t="shared" si="37"/>
        <v>187.68594300000001</v>
      </c>
      <c r="H152" s="269">
        <f t="shared" si="37"/>
        <v>184.1889808</v>
      </c>
      <c r="I152" s="269">
        <f t="shared" si="37"/>
        <v>161.08899149999999</v>
      </c>
      <c r="J152" s="269">
        <f t="shared" si="37"/>
        <v>124.08330000000001</v>
      </c>
      <c r="K152" s="269">
        <f t="shared" si="37"/>
        <v>118.232</v>
      </c>
      <c r="L152" s="269">
        <f t="shared" si="37"/>
        <v>74.976500000000001</v>
      </c>
      <c r="M152" s="269">
        <f t="shared" si="37"/>
        <v>521.928</v>
      </c>
      <c r="N152" s="269">
        <f t="shared" si="37"/>
        <v>663.92700000000013</v>
      </c>
      <c r="O152" s="269">
        <f t="shared" si="37"/>
        <v>986.09749999999997</v>
      </c>
      <c r="P152" s="269">
        <f t="shared" si="37"/>
        <v>828.02649999999994</v>
      </c>
      <c r="Q152" s="269">
        <f t="shared" si="37"/>
        <v>654.06150000000002</v>
      </c>
      <c r="R152" s="269">
        <f t="shared" si="37"/>
        <v>659.56950000000006</v>
      </c>
      <c r="S152" s="269">
        <f t="shared" si="37"/>
        <v>764.50360000000012</v>
      </c>
    </row>
    <row r="153" spans="1:19" x14ac:dyDescent="0.4">
      <c r="A153" s="122" t="s">
        <v>48</v>
      </c>
      <c r="B153" s="269">
        <f t="shared" si="38"/>
        <v>0</v>
      </c>
      <c r="C153" s="269">
        <f t="shared" si="37"/>
        <v>0</v>
      </c>
      <c r="D153" s="269">
        <f t="shared" si="37"/>
        <v>0</v>
      </c>
      <c r="E153" s="269">
        <f t="shared" si="37"/>
        <v>0</v>
      </c>
      <c r="F153" s="269">
        <f t="shared" si="37"/>
        <v>0</v>
      </c>
      <c r="G153" s="269">
        <f t="shared" si="37"/>
        <v>0</v>
      </c>
      <c r="H153" s="269">
        <f t="shared" si="37"/>
        <v>0</v>
      </c>
      <c r="I153" s="269">
        <f t="shared" si="37"/>
        <v>0</v>
      </c>
      <c r="J153" s="269">
        <f t="shared" si="37"/>
        <v>0</v>
      </c>
      <c r="K153" s="269">
        <f t="shared" si="37"/>
        <v>0</v>
      </c>
      <c r="L153" s="269">
        <f t="shared" si="37"/>
        <v>116.89079999999998</v>
      </c>
      <c r="M153" s="269">
        <f t="shared" si="37"/>
        <v>163.047</v>
      </c>
      <c r="N153" s="269">
        <f t="shared" si="37"/>
        <v>354.95600000000007</v>
      </c>
      <c r="O153" s="269">
        <f t="shared" si="37"/>
        <v>70.335499999999996</v>
      </c>
      <c r="P153" s="269">
        <f t="shared" si="37"/>
        <v>185.7988</v>
      </c>
      <c r="Q153" s="269">
        <f t="shared" si="37"/>
        <v>223.21090000000001</v>
      </c>
      <c r="R153" s="269">
        <f t="shared" si="37"/>
        <v>366.13200000000001</v>
      </c>
      <c r="S153" s="269">
        <f t="shared" si="37"/>
        <v>725.14780000000007</v>
      </c>
    </row>
    <row r="154" spans="1:19" x14ac:dyDescent="0.4">
      <c r="A154" s="122" t="s">
        <v>1</v>
      </c>
      <c r="B154" s="269">
        <f t="shared" si="38"/>
        <v>68.338407599999996</v>
      </c>
      <c r="C154" s="269">
        <f t="shared" si="37"/>
        <v>201.821608</v>
      </c>
      <c r="D154" s="269">
        <f t="shared" si="37"/>
        <v>188.18804550000002</v>
      </c>
      <c r="E154" s="269">
        <f t="shared" si="37"/>
        <v>174.64221440000003</v>
      </c>
      <c r="F154" s="269">
        <f t="shared" si="37"/>
        <v>173.20463839999999</v>
      </c>
      <c r="G154" s="269">
        <f t="shared" si="37"/>
        <v>211.20217920000002</v>
      </c>
      <c r="H154" s="269">
        <f t="shared" si="37"/>
        <v>243.44087599999995</v>
      </c>
      <c r="I154" s="269">
        <f t="shared" si="37"/>
        <v>250.98144390000002</v>
      </c>
      <c r="J154" s="269">
        <f t="shared" si="37"/>
        <v>228.54160000000005</v>
      </c>
      <c r="K154" s="269">
        <f t="shared" si="37"/>
        <v>159.1302</v>
      </c>
      <c r="L154" s="269">
        <f t="shared" si="37"/>
        <v>161.04000000000002</v>
      </c>
      <c r="M154" s="269">
        <f t="shared" si="37"/>
        <v>213.4821</v>
      </c>
      <c r="N154" s="269">
        <f t="shared" si="37"/>
        <v>622.18200000000002</v>
      </c>
      <c r="O154" s="269">
        <f t="shared" si="37"/>
        <v>651.78000000000009</v>
      </c>
      <c r="P154" s="269">
        <f t="shared" si="37"/>
        <v>651.99160000000006</v>
      </c>
      <c r="Q154" s="269">
        <f t="shared" si="37"/>
        <v>954.97710000000006</v>
      </c>
      <c r="R154" s="269">
        <f t="shared" si="37"/>
        <v>1114.0397</v>
      </c>
      <c r="S154" s="269">
        <f t="shared" si="37"/>
        <v>1562.75</v>
      </c>
    </row>
    <row r="155" spans="1:19" x14ac:dyDescent="0.4">
      <c r="A155" s="122" t="s">
        <v>0</v>
      </c>
      <c r="B155" s="269">
        <f t="shared" si="38"/>
        <v>187.2521012</v>
      </c>
      <c r="C155" s="269">
        <f t="shared" si="37"/>
        <v>197.12374200000002</v>
      </c>
      <c r="D155" s="269">
        <f t="shared" si="37"/>
        <v>83.201160000000002</v>
      </c>
      <c r="E155" s="269">
        <f t="shared" si="37"/>
        <v>47.476349399999997</v>
      </c>
      <c r="F155" s="269">
        <f t="shared" si="37"/>
        <v>35.4480644</v>
      </c>
      <c r="G155" s="269">
        <f t="shared" si="37"/>
        <v>36.309324800000006</v>
      </c>
      <c r="H155" s="269">
        <f t="shared" si="37"/>
        <v>9.2241356000000003</v>
      </c>
      <c r="I155" s="269">
        <f t="shared" si="37"/>
        <v>56.930794799999994</v>
      </c>
      <c r="J155" s="269">
        <f t="shared" si="37"/>
        <v>49.25</v>
      </c>
      <c r="K155" s="269">
        <f t="shared" si="37"/>
        <v>10.086500000000001</v>
      </c>
      <c r="L155" s="269">
        <f t="shared" si="37"/>
        <v>272.75920000000002</v>
      </c>
      <c r="M155" s="269">
        <f t="shared" si="37"/>
        <v>258.74420000000003</v>
      </c>
      <c r="N155" s="269">
        <f t="shared" si="37"/>
        <v>58.213799999999992</v>
      </c>
      <c r="O155" s="269">
        <f t="shared" si="37"/>
        <v>511.51980000000003</v>
      </c>
      <c r="P155" s="269">
        <f t="shared" si="37"/>
        <v>437.43040000000002</v>
      </c>
      <c r="Q155" s="269">
        <f t="shared" si="37"/>
        <v>526.6092000000001</v>
      </c>
      <c r="R155" s="269">
        <f t="shared" si="37"/>
        <v>817.37369999999999</v>
      </c>
      <c r="S155" s="269">
        <f t="shared" si="37"/>
        <v>1106.009</v>
      </c>
    </row>
    <row r="156" spans="1:19" x14ac:dyDescent="0.4">
      <c r="A156" s="122" t="s">
        <v>7</v>
      </c>
      <c r="B156" s="269">
        <f t="shared" si="38"/>
        <v>0</v>
      </c>
      <c r="C156" s="269">
        <f t="shared" si="37"/>
        <v>0</v>
      </c>
      <c r="D156" s="269">
        <f t="shared" si="37"/>
        <v>0</v>
      </c>
      <c r="E156" s="269">
        <f t="shared" si="37"/>
        <v>0</v>
      </c>
      <c r="F156" s="269">
        <f t="shared" si="37"/>
        <v>0</v>
      </c>
      <c r="G156" s="269">
        <f t="shared" si="37"/>
        <v>0</v>
      </c>
      <c r="H156" s="269">
        <f t="shared" si="37"/>
        <v>0</v>
      </c>
      <c r="I156" s="269">
        <f t="shared" si="37"/>
        <v>0</v>
      </c>
      <c r="J156" s="269">
        <f t="shared" si="37"/>
        <v>0</v>
      </c>
      <c r="K156" s="269">
        <f t="shared" si="37"/>
        <v>0</v>
      </c>
      <c r="L156" s="269">
        <f t="shared" si="37"/>
        <v>0</v>
      </c>
      <c r="M156" s="269">
        <f t="shared" si="37"/>
        <v>7.4555000000000007</v>
      </c>
      <c r="N156" s="269">
        <f t="shared" si="37"/>
        <v>113.87880000000001</v>
      </c>
      <c r="O156" s="269">
        <f t="shared" si="37"/>
        <v>104.6844</v>
      </c>
      <c r="P156" s="269">
        <f t="shared" si="37"/>
        <v>166.31819999999999</v>
      </c>
      <c r="Q156" s="269">
        <f t="shared" si="37"/>
        <v>162.70400000000001</v>
      </c>
      <c r="R156" s="269">
        <f t="shared" si="37"/>
        <v>192.16220000000001</v>
      </c>
      <c r="S156" s="269">
        <f t="shared" si="37"/>
        <v>273.08499999999998</v>
      </c>
    </row>
    <row r="157" spans="1:19" x14ac:dyDescent="0.4">
      <c r="A157" s="122" t="s">
        <v>33</v>
      </c>
      <c r="B157" s="269">
        <f t="shared" si="38"/>
        <v>64.771843600000011</v>
      </c>
      <c r="C157" s="269">
        <f t="shared" si="37"/>
        <v>45.840530399999999</v>
      </c>
      <c r="D157" s="269">
        <f t="shared" si="37"/>
        <v>44.802901000000006</v>
      </c>
      <c r="E157" s="269">
        <f t="shared" si="37"/>
        <v>46.082254200000001</v>
      </c>
      <c r="F157" s="269">
        <f t="shared" si="37"/>
        <v>45.035849200000001</v>
      </c>
      <c r="G157" s="269">
        <f t="shared" si="37"/>
        <v>0</v>
      </c>
      <c r="H157" s="269">
        <f t="shared" si="37"/>
        <v>0</v>
      </c>
      <c r="I157" s="269">
        <f t="shared" si="37"/>
        <v>11.9519865</v>
      </c>
      <c r="J157" s="269">
        <f t="shared" si="37"/>
        <v>141.43129999999999</v>
      </c>
      <c r="K157" s="269">
        <f t="shared" si="37"/>
        <v>135.2457</v>
      </c>
      <c r="L157" s="269">
        <f t="shared" si="37"/>
        <v>127.38719999999999</v>
      </c>
      <c r="M157" s="269">
        <f t="shared" si="37"/>
        <v>17.7027</v>
      </c>
      <c r="N157" s="269">
        <f t="shared" si="37"/>
        <v>253.49889999999996</v>
      </c>
      <c r="O157" s="269">
        <f t="shared" si="37"/>
        <v>430.96319999999997</v>
      </c>
      <c r="P157" s="269">
        <f t="shared" si="37"/>
        <v>1272.4452000000001</v>
      </c>
      <c r="Q157" s="269">
        <f t="shared" si="37"/>
        <v>1495.3151999999998</v>
      </c>
      <c r="R157" s="269">
        <f t="shared" si="37"/>
        <v>3898.8564000000001</v>
      </c>
      <c r="S157" s="269">
        <f t="shared" si="37"/>
        <v>5021.4316999999992</v>
      </c>
    </row>
    <row r="158" spans="1:19" x14ac:dyDescent="0.4">
      <c r="A158" s="122" t="s">
        <v>4</v>
      </c>
      <c r="B158" s="269">
        <f t="shared" si="38"/>
        <v>226.83979890000001</v>
      </c>
      <c r="C158" s="269">
        <f t="shared" si="37"/>
        <v>213.18164400000001</v>
      </c>
      <c r="D158" s="269">
        <f t="shared" si="37"/>
        <v>202.56058199999998</v>
      </c>
      <c r="E158" s="269">
        <f t="shared" si="37"/>
        <v>201.42613399999999</v>
      </c>
      <c r="F158" s="269">
        <f t="shared" si="37"/>
        <v>191.89095659999998</v>
      </c>
      <c r="G158" s="269">
        <f t="shared" si="37"/>
        <v>166.18818860000002</v>
      </c>
      <c r="H158" s="269">
        <f t="shared" si="37"/>
        <v>147.3469642</v>
      </c>
      <c r="I158" s="269">
        <f t="shared" si="37"/>
        <v>122.98587600000002</v>
      </c>
      <c r="J158" s="269">
        <f t="shared" si="37"/>
        <v>47.928100000000001</v>
      </c>
      <c r="K158" s="269">
        <f t="shared" si="37"/>
        <v>57.080400000000004</v>
      </c>
      <c r="L158" s="269">
        <f t="shared" si="37"/>
        <v>87.424000000000007</v>
      </c>
      <c r="M158" s="269">
        <f t="shared" si="37"/>
        <v>60.781000000000006</v>
      </c>
      <c r="N158" s="269">
        <f t="shared" si="37"/>
        <v>97.992400000000004</v>
      </c>
      <c r="O158" s="269">
        <f t="shared" si="37"/>
        <v>81.661200000000008</v>
      </c>
      <c r="P158" s="269">
        <f t="shared" si="37"/>
        <v>65.499000000000009</v>
      </c>
      <c r="Q158" s="269">
        <f t="shared" si="37"/>
        <v>152.49209999999999</v>
      </c>
      <c r="R158" s="269">
        <f t="shared" si="37"/>
        <v>76.0565</v>
      </c>
      <c r="S158" s="269">
        <f t="shared" si="37"/>
        <v>364.01750000000004</v>
      </c>
    </row>
    <row r="159" spans="1:19" x14ac:dyDescent="0.4">
      <c r="A159" s="122" t="s">
        <v>6</v>
      </c>
      <c r="B159" s="269">
        <f t="shared" si="38"/>
        <v>48.643297500000003</v>
      </c>
      <c r="C159" s="269">
        <f t="shared" si="37"/>
        <v>48.639981599999999</v>
      </c>
      <c r="D159" s="269">
        <f t="shared" si="37"/>
        <v>28.408996000000002</v>
      </c>
      <c r="E159" s="269">
        <f t="shared" si="37"/>
        <v>28.397084999999997</v>
      </c>
      <c r="F159" s="269">
        <f t="shared" si="37"/>
        <v>8.4796875000000007</v>
      </c>
      <c r="G159" s="269">
        <f t="shared" si="37"/>
        <v>8.6735259000000013</v>
      </c>
      <c r="H159" s="269">
        <f t="shared" si="37"/>
        <v>0</v>
      </c>
      <c r="I159" s="269">
        <f t="shared" si="37"/>
        <v>0</v>
      </c>
      <c r="J159" s="269">
        <f t="shared" si="37"/>
        <v>3.2489999999999997</v>
      </c>
      <c r="K159" s="269">
        <f t="shared" si="37"/>
        <v>3.5846999999999998</v>
      </c>
      <c r="L159" s="269">
        <f t="shared" si="37"/>
        <v>10.211600000000001</v>
      </c>
      <c r="M159" s="269">
        <f t="shared" si="37"/>
        <v>21.625500000000002</v>
      </c>
      <c r="N159" s="269">
        <f t="shared" si="37"/>
        <v>46.519200000000005</v>
      </c>
      <c r="O159" s="269">
        <f t="shared" si="37"/>
        <v>101.27160000000001</v>
      </c>
      <c r="P159" s="269">
        <f t="shared" si="37"/>
        <v>165.36920000000001</v>
      </c>
      <c r="Q159" s="269">
        <f t="shared" si="37"/>
        <v>220.01650000000004</v>
      </c>
      <c r="R159" s="269">
        <f t="shared" si="37"/>
        <v>468.50299999999999</v>
      </c>
      <c r="S159" s="269">
        <f t="shared" si="37"/>
        <v>900.03520000000015</v>
      </c>
    </row>
    <row r="160" spans="1:19" x14ac:dyDescent="0.4">
      <c r="A160" s="122" t="s">
        <v>34</v>
      </c>
      <c r="B160" s="269">
        <f t="shared" si="38"/>
        <v>0</v>
      </c>
      <c r="C160" s="269">
        <f t="shared" si="37"/>
        <v>14.078182399999999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8.5607255999999996</v>
      </c>
      <c r="I160" s="269">
        <f t="shared" si="37"/>
        <v>8.1837524999999989</v>
      </c>
      <c r="J160" s="269">
        <f t="shared" si="37"/>
        <v>7.8900000000000006</v>
      </c>
      <c r="K160" s="269">
        <f t="shared" si="37"/>
        <v>1.2832000000000001</v>
      </c>
      <c r="L160" s="269">
        <f t="shared" si="37"/>
        <v>23.708999999999996</v>
      </c>
      <c r="M160" s="269">
        <f t="shared" si="37"/>
        <v>24.192</v>
      </c>
      <c r="N160" s="269">
        <f t="shared" si="37"/>
        <v>33.746299999999998</v>
      </c>
      <c r="O160" s="269">
        <f t="shared" si="37"/>
        <v>54.012300000000003</v>
      </c>
      <c r="P160" s="269">
        <f t="shared" si="37"/>
        <v>41.126400000000004</v>
      </c>
      <c r="Q160" s="269">
        <f t="shared" si="37"/>
        <v>64.620400000000004</v>
      </c>
      <c r="R160" s="269">
        <f t="shared" si="37"/>
        <v>45.634999999999998</v>
      </c>
      <c r="S160" s="269">
        <f t="shared" si="37"/>
        <v>78.667600000000007</v>
      </c>
    </row>
    <row r="161" spans="1:19" x14ac:dyDescent="0.4">
      <c r="A161" s="122" t="s">
        <v>53</v>
      </c>
      <c r="B161" s="269">
        <f t="shared" si="38"/>
        <v>0</v>
      </c>
      <c r="C161" s="269">
        <f t="shared" si="37"/>
        <v>0</v>
      </c>
      <c r="D161" s="269">
        <f t="shared" si="37"/>
        <v>0</v>
      </c>
      <c r="E161" s="269">
        <f t="shared" si="37"/>
        <v>0</v>
      </c>
      <c r="F161" s="269">
        <f t="shared" si="37"/>
        <v>0</v>
      </c>
      <c r="G161" s="269">
        <f t="shared" si="37"/>
        <v>0</v>
      </c>
      <c r="H161" s="269">
        <f t="shared" si="37"/>
        <v>0</v>
      </c>
      <c r="I161" s="269">
        <f t="shared" si="37"/>
        <v>0</v>
      </c>
      <c r="J161" s="269">
        <f t="shared" si="37"/>
        <v>0</v>
      </c>
      <c r="K161" s="269">
        <f t="shared" si="37"/>
        <v>0</v>
      </c>
      <c r="L161" s="269">
        <f t="shared" si="37"/>
        <v>113.55</v>
      </c>
      <c r="M161" s="269">
        <f t="shared" si="37"/>
        <v>132.44729999999998</v>
      </c>
      <c r="N161" s="269">
        <f t="shared" si="37"/>
        <v>173.20910000000003</v>
      </c>
      <c r="O161" s="269">
        <f t="shared" si="37"/>
        <v>150.68600000000001</v>
      </c>
      <c r="P161" s="269">
        <f t="shared" si="37"/>
        <v>197.98680000000002</v>
      </c>
      <c r="Q161" s="269">
        <f t="shared" si="37"/>
        <v>135.83999999999997</v>
      </c>
      <c r="R161" s="269">
        <f t="shared" si="37"/>
        <v>127.45200000000001</v>
      </c>
      <c r="S161" s="269">
        <f t="shared" si="37"/>
        <v>293.70120000000003</v>
      </c>
    </row>
    <row r="162" spans="1:19" x14ac:dyDescent="0.4">
      <c r="A162" s="122" t="s">
        <v>67</v>
      </c>
      <c r="B162" s="269">
        <f t="shared" si="38"/>
        <v>0</v>
      </c>
      <c r="C162" s="269">
        <f t="shared" si="37"/>
        <v>0</v>
      </c>
      <c r="D162" s="269">
        <f t="shared" si="37"/>
        <v>0</v>
      </c>
      <c r="E162" s="269">
        <f t="shared" si="37"/>
        <v>0</v>
      </c>
      <c r="F162" s="269">
        <f t="shared" si="37"/>
        <v>0</v>
      </c>
      <c r="G162" s="269">
        <f t="shared" si="37"/>
        <v>0</v>
      </c>
      <c r="H162" s="269">
        <f t="shared" si="37"/>
        <v>0</v>
      </c>
      <c r="I162" s="269">
        <f t="shared" si="37"/>
        <v>0</v>
      </c>
      <c r="J162" s="269">
        <f t="shared" si="37"/>
        <v>0</v>
      </c>
      <c r="K162" s="269">
        <f t="shared" si="37"/>
        <v>0</v>
      </c>
      <c r="L162" s="269">
        <f t="shared" si="37"/>
        <v>0</v>
      </c>
      <c r="M162" s="269">
        <f t="shared" si="37"/>
        <v>0</v>
      </c>
      <c r="N162" s="269">
        <f t="shared" si="37"/>
        <v>0</v>
      </c>
      <c r="O162" s="269">
        <f t="shared" si="37"/>
        <v>0</v>
      </c>
      <c r="P162" s="269">
        <f t="shared" si="37"/>
        <v>0</v>
      </c>
      <c r="Q162" s="269">
        <f t="shared" si="37"/>
        <v>0</v>
      </c>
      <c r="R162" s="269">
        <f t="shared" si="37"/>
        <v>0</v>
      </c>
      <c r="S162" s="269">
        <f t="shared" si="37"/>
        <v>0</v>
      </c>
    </row>
    <row r="163" spans="1:19" x14ac:dyDescent="0.4">
      <c r="A163" s="122" t="s">
        <v>34</v>
      </c>
      <c r="B163" s="269">
        <f t="shared" si="38"/>
        <v>0</v>
      </c>
      <c r="C163" s="269">
        <f t="shared" si="37"/>
        <v>14.078182399999999</v>
      </c>
      <c r="D163" s="269">
        <f t="shared" si="37"/>
        <v>0</v>
      </c>
      <c r="E163" s="269">
        <f t="shared" si="37"/>
        <v>0</v>
      </c>
      <c r="F163" s="269">
        <f t="shared" si="37"/>
        <v>0</v>
      </c>
      <c r="G163" s="269">
        <f t="shared" si="37"/>
        <v>0</v>
      </c>
      <c r="H163" s="269">
        <f t="shared" si="37"/>
        <v>8.5607255999999996</v>
      </c>
      <c r="I163" s="269">
        <f t="shared" si="37"/>
        <v>8.1837524999999989</v>
      </c>
      <c r="J163" s="269">
        <f t="shared" si="37"/>
        <v>7.8900000000000006</v>
      </c>
      <c r="K163" s="269">
        <f t="shared" si="37"/>
        <v>1.2832000000000001</v>
      </c>
      <c r="L163" s="269">
        <f t="shared" si="37"/>
        <v>23.708999999999996</v>
      </c>
      <c r="M163" s="269">
        <f t="shared" si="37"/>
        <v>24.192</v>
      </c>
      <c r="N163" s="269">
        <f t="shared" si="37"/>
        <v>33.746299999999998</v>
      </c>
      <c r="O163" s="269">
        <f t="shared" si="37"/>
        <v>54.012300000000003</v>
      </c>
      <c r="P163" s="269">
        <f t="shared" si="37"/>
        <v>41.126400000000004</v>
      </c>
      <c r="Q163" s="269">
        <f t="shared" si="37"/>
        <v>64.620400000000004</v>
      </c>
      <c r="R163" s="269">
        <f t="shared" si="37"/>
        <v>45.634999999999998</v>
      </c>
      <c r="S163" s="269">
        <f t="shared" si="37"/>
        <v>78.667600000000007</v>
      </c>
    </row>
    <row r="164" spans="1:19" x14ac:dyDescent="0.4">
      <c r="A164" s="122" t="s">
        <v>55</v>
      </c>
      <c r="B164" s="269">
        <f t="shared" si="38"/>
        <v>10.2292965</v>
      </c>
      <c r="C164" s="269">
        <f t="shared" si="38"/>
        <v>24.338559000000004</v>
      </c>
      <c r="D164" s="269">
        <f t="shared" si="38"/>
        <v>31.665244200000004</v>
      </c>
      <c r="E164" s="269">
        <f t="shared" si="38"/>
        <v>60.609097600000005</v>
      </c>
      <c r="F164" s="269">
        <f t="shared" si="38"/>
        <v>28.950209999999998</v>
      </c>
      <c r="G164" s="269">
        <f t="shared" si="38"/>
        <v>124.16955650000001</v>
      </c>
      <c r="H164" s="269">
        <f t="shared" si="38"/>
        <v>103.20295700000001</v>
      </c>
      <c r="I164" s="269">
        <f t="shared" si="38"/>
        <v>127.90933280000002</v>
      </c>
      <c r="J164" s="269">
        <f t="shared" si="38"/>
        <v>127.5378</v>
      </c>
      <c r="K164" s="269">
        <f t="shared" si="38"/>
        <v>130.5984</v>
      </c>
      <c r="L164" s="269">
        <f t="shared" si="38"/>
        <v>103.88</v>
      </c>
      <c r="M164" s="269">
        <f t="shared" si="38"/>
        <v>29.05</v>
      </c>
      <c r="N164" s="269">
        <f t="shared" si="38"/>
        <v>37.417000000000002</v>
      </c>
      <c r="O164" s="269">
        <f t="shared" si="38"/>
        <v>13.158200000000001</v>
      </c>
      <c r="P164" s="269">
        <f t="shared" si="38"/>
        <v>13.444799999999999</v>
      </c>
      <c r="Q164" s="269">
        <f t="shared" si="38"/>
        <v>16.558400000000002</v>
      </c>
      <c r="R164" s="269">
        <f t="shared" ref="R164:S171" si="39">VLOOKUP($A164,$A$36:$BI$62,R$30-1,FALSE)</f>
        <v>15.2865</v>
      </c>
      <c r="S164" s="269">
        <f t="shared" si="39"/>
        <v>6.1883999999999997</v>
      </c>
    </row>
    <row r="165" spans="1:19" x14ac:dyDescent="0.4">
      <c r="A165" s="122" t="s">
        <v>34</v>
      </c>
      <c r="B165" s="269">
        <f t="shared" si="38"/>
        <v>0</v>
      </c>
      <c r="C165" s="269">
        <f t="shared" si="38"/>
        <v>14.078182399999999</v>
      </c>
      <c r="D165" s="269">
        <f t="shared" si="38"/>
        <v>0</v>
      </c>
      <c r="E165" s="269">
        <f t="shared" si="38"/>
        <v>0</v>
      </c>
      <c r="F165" s="269">
        <f t="shared" si="38"/>
        <v>0</v>
      </c>
      <c r="G165" s="269">
        <f t="shared" si="38"/>
        <v>0</v>
      </c>
      <c r="H165" s="269">
        <f t="shared" si="38"/>
        <v>8.5607255999999996</v>
      </c>
      <c r="I165" s="269">
        <f t="shared" si="38"/>
        <v>8.1837524999999989</v>
      </c>
      <c r="J165" s="269">
        <f t="shared" si="38"/>
        <v>7.8900000000000006</v>
      </c>
      <c r="K165" s="269">
        <f t="shared" si="38"/>
        <v>1.2832000000000001</v>
      </c>
      <c r="L165" s="269">
        <f t="shared" si="38"/>
        <v>23.708999999999996</v>
      </c>
      <c r="M165" s="269">
        <f t="shared" si="38"/>
        <v>24.192</v>
      </c>
      <c r="N165" s="269">
        <f t="shared" si="38"/>
        <v>33.746299999999998</v>
      </c>
      <c r="O165" s="269">
        <f t="shared" si="38"/>
        <v>54.012300000000003</v>
      </c>
      <c r="P165" s="269">
        <f t="shared" si="38"/>
        <v>41.126400000000004</v>
      </c>
      <c r="Q165" s="269">
        <f t="shared" si="38"/>
        <v>64.620400000000004</v>
      </c>
      <c r="R165" s="269">
        <f t="shared" si="39"/>
        <v>45.634999999999998</v>
      </c>
      <c r="S165" s="269">
        <f t="shared" si="39"/>
        <v>78.667600000000007</v>
      </c>
    </row>
    <row r="166" spans="1:19" x14ac:dyDescent="0.4">
      <c r="A166" s="122" t="s">
        <v>5</v>
      </c>
      <c r="B166" s="269">
        <f t="shared" si="38"/>
        <v>0</v>
      </c>
      <c r="C166" s="269">
        <f t="shared" si="38"/>
        <v>0</v>
      </c>
      <c r="D166" s="269">
        <f t="shared" si="38"/>
        <v>0</v>
      </c>
      <c r="E166" s="269">
        <f t="shared" si="38"/>
        <v>0</v>
      </c>
      <c r="F166" s="269">
        <f t="shared" si="38"/>
        <v>0</v>
      </c>
      <c r="G166" s="269">
        <f t="shared" si="38"/>
        <v>0</v>
      </c>
      <c r="H166" s="269">
        <f t="shared" si="38"/>
        <v>0</v>
      </c>
      <c r="I166" s="269">
        <f t="shared" si="38"/>
        <v>0</v>
      </c>
      <c r="J166" s="269">
        <f t="shared" si="38"/>
        <v>0</v>
      </c>
      <c r="K166" s="269">
        <f t="shared" si="38"/>
        <v>0</v>
      </c>
      <c r="L166" s="269">
        <f t="shared" si="38"/>
        <v>60.163399999999996</v>
      </c>
      <c r="M166" s="269">
        <f t="shared" si="38"/>
        <v>62.454000000000001</v>
      </c>
      <c r="N166" s="269">
        <f t="shared" si="38"/>
        <v>74.060099999999991</v>
      </c>
      <c r="O166" s="269">
        <f t="shared" si="38"/>
        <v>78.602400000000003</v>
      </c>
      <c r="P166" s="269">
        <f t="shared" si="38"/>
        <v>173.1268</v>
      </c>
      <c r="Q166" s="269">
        <f t="shared" si="38"/>
        <v>168.6217</v>
      </c>
      <c r="R166" s="269">
        <f t="shared" si="39"/>
        <v>111.98880000000001</v>
      </c>
      <c r="S166" s="269">
        <f t="shared" si="39"/>
        <v>123.9344</v>
      </c>
    </row>
    <row r="167" spans="1:19" x14ac:dyDescent="0.4">
      <c r="A167" s="122" t="s">
        <v>56</v>
      </c>
      <c r="B167" s="269">
        <f t="shared" si="38"/>
        <v>410.76596000000001</v>
      </c>
      <c r="C167" s="269">
        <f t="shared" si="38"/>
        <v>358.46551730000004</v>
      </c>
      <c r="D167" s="269">
        <f t="shared" si="38"/>
        <v>258.63815599999998</v>
      </c>
      <c r="E167" s="269">
        <f t="shared" si="38"/>
        <v>183.155304</v>
      </c>
      <c r="F167" s="269">
        <f t="shared" si="38"/>
        <v>143.235266</v>
      </c>
      <c r="G167" s="269">
        <f t="shared" si="38"/>
        <v>141.59733660000001</v>
      </c>
      <c r="H167" s="269">
        <f t="shared" si="38"/>
        <v>105.46753490000002</v>
      </c>
      <c r="I167" s="269">
        <f t="shared" si="38"/>
        <v>120.29409900000002</v>
      </c>
      <c r="J167" s="269">
        <f t="shared" si="38"/>
        <v>91.204999999999998</v>
      </c>
      <c r="K167" s="269">
        <f t="shared" si="38"/>
        <v>225.26020000000003</v>
      </c>
      <c r="L167" s="269">
        <f t="shared" si="38"/>
        <v>46.575000000000003</v>
      </c>
      <c r="M167" s="269">
        <f t="shared" si="38"/>
        <v>46.414000000000001</v>
      </c>
      <c r="N167" s="269">
        <f t="shared" si="38"/>
        <v>30.105900000000005</v>
      </c>
      <c r="O167" s="269">
        <f t="shared" si="38"/>
        <v>46.676000000000002</v>
      </c>
      <c r="P167" s="269">
        <f t="shared" si="38"/>
        <v>54.220199999999998</v>
      </c>
      <c r="Q167" s="269">
        <f t="shared" si="38"/>
        <v>70.430399999999992</v>
      </c>
      <c r="R167" s="269">
        <f t="shared" si="39"/>
        <v>85.973399999999998</v>
      </c>
      <c r="S167" s="269">
        <f t="shared" si="39"/>
        <v>43.197000000000003</v>
      </c>
    </row>
    <row r="168" spans="1:19" x14ac:dyDescent="0.4">
      <c r="A168" s="122" t="s">
        <v>41</v>
      </c>
      <c r="B168" s="269">
        <f t="shared" si="38"/>
        <v>0</v>
      </c>
      <c r="C168" s="269">
        <f t="shared" si="38"/>
        <v>0</v>
      </c>
      <c r="D168" s="269">
        <f t="shared" si="38"/>
        <v>0</v>
      </c>
      <c r="E168" s="269">
        <f t="shared" si="38"/>
        <v>0</v>
      </c>
      <c r="F168" s="269">
        <f t="shared" si="38"/>
        <v>0</v>
      </c>
      <c r="G168" s="269">
        <f t="shared" si="38"/>
        <v>0</v>
      </c>
      <c r="H168" s="269">
        <f t="shared" si="38"/>
        <v>0</v>
      </c>
      <c r="I168" s="269">
        <f t="shared" si="38"/>
        <v>0</v>
      </c>
      <c r="J168" s="269">
        <f t="shared" si="38"/>
        <v>0</v>
      </c>
      <c r="K168" s="269">
        <f t="shared" si="38"/>
        <v>0</v>
      </c>
      <c r="L168" s="269">
        <f t="shared" si="38"/>
        <v>0</v>
      </c>
      <c r="M168" s="269">
        <f t="shared" si="38"/>
        <v>49.826900000000009</v>
      </c>
      <c r="N168" s="269">
        <f t="shared" si="38"/>
        <v>0</v>
      </c>
      <c r="O168" s="269">
        <f t="shared" si="38"/>
        <v>0</v>
      </c>
      <c r="P168" s="269">
        <f t="shared" si="38"/>
        <v>0</v>
      </c>
      <c r="Q168" s="269">
        <f t="shared" si="38"/>
        <v>0</v>
      </c>
      <c r="R168" s="269">
        <f t="shared" si="39"/>
        <v>0</v>
      </c>
      <c r="S168" s="269">
        <f t="shared" si="39"/>
        <v>0</v>
      </c>
    </row>
    <row r="169" spans="1:19" x14ac:dyDescent="0.4">
      <c r="A169" s="122" t="s">
        <v>35</v>
      </c>
      <c r="B169" s="269">
        <f t="shared" si="38"/>
        <v>1.2484997</v>
      </c>
      <c r="C169" s="269">
        <f t="shared" si="38"/>
        <v>1.5195628000000001</v>
      </c>
      <c r="D169" s="269">
        <f t="shared" si="38"/>
        <v>0</v>
      </c>
      <c r="E169" s="269">
        <f t="shared" si="38"/>
        <v>0</v>
      </c>
      <c r="F169" s="269">
        <f t="shared" si="38"/>
        <v>0</v>
      </c>
      <c r="G169" s="269">
        <f t="shared" si="38"/>
        <v>0</v>
      </c>
      <c r="H169" s="269">
        <f t="shared" si="38"/>
        <v>0</v>
      </c>
      <c r="I169" s="269">
        <f t="shared" si="38"/>
        <v>0</v>
      </c>
      <c r="J169" s="269">
        <f t="shared" si="38"/>
        <v>0</v>
      </c>
      <c r="K169" s="269">
        <f t="shared" si="38"/>
        <v>0</v>
      </c>
      <c r="L169" s="269">
        <f t="shared" si="38"/>
        <v>0</v>
      </c>
      <c r="M169" s="269">
        <f t="shared" si="38"/>
        <v>0</v>
      </c>
      <c r="N169" s="269">
        <f t="shared" si="38"/>
        <v>0</v>
      </c>
      <c r="O169" s="269">
        <f t="shared" si="38"/>
        <v>13.351800000000001</v>
      </c>
      <c r="P169" s="269">
        <f t="shared" si="38"/>
        <v>33.8324</v>
      </c>
      <c r="Q169" s="269">
        <f t="shared" si="38"/>
        <v>0</v>
      </c>
      <c r="R169" s="269">
        <f t="shared" si="39"/>
        <v>0</v>
      </c>
      <c r="S169" s="269">
        <f t="shared" si="39"/>
        <v>0</v>
      </c>
    </row>
    <row r="170" spans="1:19" x14ac:dyDescent="0.4">
      <c r="A170" s="163" t="s">
        <v>65</v>
      </c>
      <c r="B170" s="269">
        <f t="shared" si="38"/>
        <v>571.4520632</v>
      </c>
      <c r="C170" s="269">
        <f t="shared" si="38"/>
        <v>702.32172660000003</v>
      </c>
      <c r="D170" s="269">
        <f t="shared" si="38"/>
        <v>820.28845600000011</v>
      </c>
      <c r="E170" s="269">
        <f t="shared" si="38"/>
        <v>767.77907899999991</v>
      </c>
      <c r="F170" s="269">
        <f t="shared" si="38"/>
        <v>762.53994949999992</v>
      </c>
      <c r="G170" s="269">
        <f t="shared" si="38"/>
        <v>750.02335889999995</v>
      </c>
      <c r="H170" s="269">
        <f t="shared" si="38"/>
        <v>862.30616010000006</v>
      </c>
      <c r="I170" s="269">
        <f t="shared" si="38"/>
        <v>1193.3396593</v>
      </c>
      <c r="J170" s="269">
        <f t="shared" si="38"/>
        <v>1422.2464</v>
      </c>
      <c r="K170" s="269">
        <f t="shared" si="38"/>
        <v>2092.518</v>
      </c>
      <c r="L170" s="269">
        <f t="shared" si="38"/>
        <v>2443.0355999999997</v>
      </c>
      <c r="M170" s="269">
        <f t="shared" si="38"/>
        <v>3206.6025</v>
      </c>
      <c r="N170" s="269">
        <f t="shared" si="38"/>
        <v>3904.1687999999999</v>
      </c>
      <c r="O170" s="269">
        <f t="shared" si="38"/>
        <v>6156.3879000000006</v>
      </c>
      <c r="P170" s="269">
        <f t="shared" si="38"/>
        <v>7752.412800000001</v>
      </c>
      <c r="Q170" s="269">
        <f t="shared" si="38"/>
        <v>10358.706</v>
      </c>
      <c r="R170" s="269">
        <f t="shared" si="39"/>
        <v>10769.2089</v>
      </c>
      <c r="S170" s="269">
        <f t="shared" si="39"/>
        <v>13087.278400000001</v>
      </c>
    </row>
    <row r="171" spans="1:19" x14ac:dyDescent="0.4">
      <c r="A171" s="137" t="s">
        <v>400</v>
      </c>
      <c r="B171" s="269">
        <f t="shared" si="38"/>
        <v>8440.5325069999999</v>
      </c>
      <c r="C171" s="269">
        <f t="shared" si="38"/>
        <v>8448.4653479999997</v>
      </c>
      <c r="D171" s="269">
        <f t="shared" si="38"/>
        <v>7430.8379999999997</v>
      </c>
      <c r="E171" s="269">
        <f t="shared" si="38"/>
        <v>6513.7795385999989</v>
      </c>
      <c r="F171" s="269">
        <f t="shared" si="38"/>
        <v>5847.0954351</v>
      </c>
      <c r="G171" s="269">
        <f t="shared" si="38"/>
        <v>5197.1079089999994</v>
      </c>
      <c r="H171" s="269">
        <f t="shared" si="38"/>
        <v>5858.3185936</v>
      </c>
      <c r="I171" s="269">
        <f t="shared" si="38"/>
        <v>7697.9154110000009</v>
      </c>
      <c r="J171" s="269">
        <f t="shared" si="38"/>
        <v>8958.4074000000001</v>
      </c>
      <c r="K171" s="269">
        <f t="shared" si="38"/>
        <v>11244.5162</v>
      </c>
      <c r="L171" s="269">
        <f t="shared" si="38"/>
        <v>13079.455600000001</v>
      </c>
      <c r="M171" s="269">
        <f t="shared" si="38"/>
        <v>17654.599200000001</v>
      </c>
      <c r="N171" s="269">
        <f t="shared" si="38"/>
        <v>21500.828000000001</v>
      </c>
      <c r="O171" s="269">
        <f t="shared" si="38"/>
        <v>27832.7552</v>
      </c>
      <c r="P171" s="269">
        <f t="shared" si="38"/>
        <v>35030.080800000003</v>
      </c>
      <c r="Q171" s="269">
        <f t="shared" si="38"/>
        <v>40404.622500000005</v>
      </c>
      <c r="R171" s="269">
        <f t="shared" si="39"/>
        <v>52217.0334</v>
      </c>
      <c r="S171" s="269">
        <f t="shared" si="39"/>
        <v>63274.457399999992</v>
      </c>
    </row>
  </sheetData>
  <phoneticPr fontId="2" type="noConversion"/>
  <dataValidations disablePrompts="1" count="1">
    <dataValidation type="list" allowBlank="1" showInputMessage="1" showErrorMessage="1" sqref="A78">
      <formula1>$A$37:$A$62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showGridLines="0" zoomScale="85" zoomScaleNormal="85" workbookViewId="0">
      <selection activeCell="A110" sqref="A110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10" width="9.066406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0" x14ac:dyDescent="0.4">
      <c r="A1" s="9" t="s">
        <v>39</v>
      </c>
      <c r="B1" s="2" t="str">
        <f>[1]!to_tradecode(A1)</f>
        <v>600016</v>
      </c>
    </row>
    <row r="2" spans="1:10" x14ac:dyDescent="0.4">
      <c r="A2" s="9"/>
    </row>
    <row r="3" spans="1:10" x14ac:dyDescent="0.4">
      <c r="A3" s="9"/>
    </row>
    <row r="4" spans="1:10" x14ac:dyDescent="0.4">
      <c r="A4" s="146"/>
    </row>
    <row r="5" spans="1:10" x14ac:dyDescent="0.4">
      <c r="A5" s="11"/>
    </row>
    <row r="6" spans="1:10" x14ac:dyDescent="0.4">
      <c r="A6" s="127" t="s">
        <v>305</v>
      </c>
      <c r="B6" s="270">
        <v>41274</v>
      </c>
      <c r="C6" s="271">
        <v>41639</v>
      </c>
      <c r="D6" s="272">
        <v>41820</v>
      </c>
      <c r="E6" s="272">
        <v>42004</v>
      </c>
      <c r="F6" s="271">
        <v>42185</v>
      </c>
      <c r="G6" s="271">
        <v>42369</v>
      </c>
      <c r="H6" s="271">
        <v>42551</v>
      </c>
      <c r="I6" s="271">
        <v>42735</v>
      </c>
      <c r="J6" s="273">
        <v>42916</v>
      </c>
    </row>
    <row r="7" spans="1:10" x14ac:dyDescent="0.4">
      <c r="A7" s="166" t="s">
        <v>33</v>
      </c>
      <c r="B7" s="130">
        <f>VLOOKUP($A7,$A$30:$AB$45,B$23,FALSE)</f>
        <v>1.1670044837540691E-3</v>
      </c>
      <c r="C7" s="131">
        <f>VLOOKUP($A7,$A$30:$AB$45,C$23,FALSE)</f>
        <v>7.4128068593172801E-5</v>
      </c>
      <c r="D7" s="131">
        <f t="shared" ref="D7:J22" si="0">VLOOKUP($A7,$A$30:$AB$45,D$23,FALSE)</f>
        <v>1.0304531801539102E-3</v>
      </c>
      <c r="E7" s="131">
        <f t="shared" si="0"/>
        <v>1.3202817976461852E-3</v>
      </c>
      <c r="F7" s="131">
        <f t="shared" si="0"/>
        <v>8.7673815696441202E-4</v>
      </c>
      <c r="G7" s="131">
        <f t="shared" si="0"/>
        <v>4.1752390173060636E-3</v>
      </c>
      <c r="H7" s="131">
        <f t="shared" si="0"/>
        <v>1.6844399341196827E-2</v>
      </c>
      <c r="I7" s="131">
        <f t="shared" si="0"/>
        <v>1.4612883354257153E-2</v>
      </c>
      <c r="J7" s="97">
        <f t="shared" si="0"/>
        <v>1.6049843075106429E-2</v>
      </c>
    </row>
    <row r="8" spans="1:10" x14ac:dyDescent="0.4">
      <c r="A8" s="53" t="s">
        <v>4</v>
      </c>
      <c r="B8" s="133">
        <f t="shared" ref="B8:C22" si="1">VLOOKUP($A8,$A$30:$AB$45,B$23,FALSE)</f>
        <v>1.3908205841446453E-3</v>
      </c>
      <c r="C8" s="18">
        <f t="shared" si="1"/>
        <v>0</v>
      </c>
      <c r="D8" s="18">
        <f t="shared" si="0"/>
        <v>0</v>
      </c>
      <c r="E8" s="18">
        <f t="shared" si="0"/>
        <v>0</v>
      </c>
      <c r="F8" s="18">
        <f t="shared" si="0"/>
        <v>1.4174846734469684E-3</v>
      </c>
      <c r="G8" s="18">
        <f t="shared" si="0"/>
        <v>3.5961815090885313E-3</v>
      </c>
      <c r="H8" s="18">
        <f t="shared" si="0"/>
        <v>3.0852078308184214E-3</v>
      </c>
      <c r="I8" s="18">
        <f t="shared" si="0"/>
        <v>3.3283944254761753E-3</v>
      </c>
      <c r="J8" s="44">
        <f t="shared" si="0"/>
        <v>7.8591266323937842E-3</v>
      </c>
    </row>
    <row r="9" spans="1:10" x14ac:dyDescent="0.4">
      <c r="A9" s="53" t="s">
        <v>8</v>
      </c>
      <c r="B9" s="133">
        <f t="shared" si="1"/>
        <v>4.2782411224807039E-3</v>
      </c>
      <c r="C9" s="18">
        <f t="shared" si="1"/>
        <v>2.5548106541040043E-3</v>
      </c>
      <c r="D9" s="18">
        <f t="shared" si="0"/>
        <v>1.6123300821545821E-3</v>
      </c>
      <c r="E9" s="18">
        <f t="shared" si="0"/>
        <v>2.0512301049672691E-3</v>
      </c>
      <c r="F9" s="18">
        <f t="shared" si="0"/>
        <v>1.3866401628701047E-3</v>
      </c>
      <c r="G9" s="18">
        <f t="shared" si="0"/>
        <v>1.4181315911354479E-3</v>
      </c>
      <c r="H9" s="18">
        <f t="shared" si="0"/>
        <v>1.4138896267086203E-3</v>
      </c>
      <c r="I9" s="18">
        <f t="shared" si="0"/>
        <v>2.5821347997743937E-3</v>
      </c>
      <c r="J9" s="44">
        <f t="shared" si="0"/>
        <v>2.3078413029412612E-3</v>
      </c>
    </row>
    <row r="10" spans="1:10" x14ac:dyDescent="0.4">
      <c r="A10" s="53" t="s">
        <v>336</v>
      </c>
      <c r="B10" s="133"/>
      <c r="C10" s="18"/>
      <c r="D10" s="18"/>
      <c r="E10" s="18"/>
      <c r="F10" s="18"/>
      <c r="G10" s="18"/>
      <c r="H10" s="18"/>
      <c r="I10" s="18"/>
      <c r="J10" s="44"/>
    </row>
    <row r="11" spans="1:10" x14ac:dyDescent="0.4">
      <c r="A11" s="53" t="s">
        <v>1</v>
      </c>
      <c r="B11" s="133">
        <f t="shared" si="1"/>
        <v>4.0344066377407325E-3</v>
      </c>
      <c r="C11" s="18">
        <f t="shared" si="1"/>
        <v>1.2245079704336984E-3</v>
      </c>
      <c r="D11" s="18">
        <f t="shared" si="0"/>
        <v>3.5625890647266183E-3</v>
      </c>
      <c r="E11" s="18">
        <f t="shared" si="0"/>
        <v>5.0215928492517827E-3</v>
      </c>
      <c r="F11" s="18">
        <f t="shared" si="0"/>
        <v>8.4065291966675462E-3</v>
      </c>
      <c r="G11" s="18">
        <f t="shared" si="0"/>
        <v>1.2907407407407407E-2</v>
      </c>
      <c r="H11" s="18">
        <f t="shared" si="0"/>
        <v>1.0622948740308542E-2</v>
      </c>
      <c r="I11" s="18">
        <f t="shared" si="0"/>
        <v>1.189297819370707E-2</v>
      </c>
      <c r="J11" s="44">
        <f t="shared" si="0"/>
        <v>9.7145439081437381E-3</v>
      </c>
    </row>
    <row r="12" spans="1:10" x14ac:dyDescent="0.4">
      <c r="A12" s="53" t="s">
        <v>0</v>
      </c>
      <c r="B12" s="133">
        <f t="shared" si="1"/>
        <v>2.1584084084084083E-3</v>
      </c>
      <c r="C12" s="18">
        <f t="shared" si="1"/>
        <v>2.2667360952907865E-2</v>
      </c>
      <c r="D12" s="18">
        <f t="shared" si="0"/>
        <v>5.4801384126387646E-4</v>
      </c>
      <c r="E12" s="18">
        <f t="shared" si="0"/>
        <v>3.6258603736479844E-3</v>
      </c>
      <c r="F12" s="18">
        <f t="shared" si="0"/>
        <v>9.6007530002353118E-3</v>
      </c>
      <c r="G12" s="18">
        <f t="shared" si="0"/>
        <v>8.3576927827411582E-3</v>
      </c>
      <c r="H12" s="18">
        <f t="shared" si="0"/>
        <v>8.210750874407759E-3</v>
      </c>
      <c r="I12" s="18">
        <f t="shared" si="0"/>
        <v>1.5836394869158527E-2</v>
      </c>
      <c r="J12" s="44">
        <f t="shared" si="0"/>
        <v>1.4529972291680746E-2</v>
      </c>
    </row>
    <row r="13" spans="1:10" x14ac:dyDescent="0.4">
      <c r="A13" s="53" t="s">
        <v>41</v>
      </c>
      <c r="B13" s="133">
        <f t="shared" si="1"/>
        <v>0</v>
      </c>
      <c r="C13" s="18">
        <f t="shared" si="1"/>
        <v>1.3100436681222707E-3</v>
      </c>
      <c r="D13" s="18">
        <f t="shared" si="0"/>
        <v>9.6112110125875865E-4</v>
      </c>
      <c r="E13" s="18">
        <f t="shared" si="0"/>
        <v>1.2418931971850422E-3</v>
      </c>
      <c r="F13" s="18">
        <f t="shared" si="0"/>
        <v>6.4215077700244022E-4</v>
      </c>
      <c r="G13" s="18">
        <f t="shared" si="0"/>
        <v>7.6839013728570449E-4</v>
      </c>
      <c r="H13" s="18">
        <f t="shared" si="0"/>
        <v>4.0421678954857067E-4</v>
      </c>
      <c r="I13" s="18">
        <f t="shared" si="0"/>
        <v>4.0600526904615826E-4</v>
      </c>
      <c r="J13" s="44">
        <f t="shared" si="0"/>
        <v>1.5129050803352597E-4</v>
      </c>
    </row>
    <row r="14" spans="1:10" x14ac:dyDescent="0.4">
      <c r="A14" s="53" t="s">
        <v>6</v>
      </c>
      <c r="B14" s="133">
        <f t="shared" si="1"/>
        <v>3.5591879778539416E-3</v>
      </c>
      <c r="C14" s="18">
        <f t="shared" si="1"/>
        <v>6.075738660008323E-3</v>
      </c>
      <c r="D14" s="18">
        <f t="shared" si="0"/>
        <v>5.0315470010382553E-3</v>
      </c>
      <c r="E14" s="18">
        <f t="shared" si="0"/>
        <v>6.9141437873397327E-3</v>
      </c>
      <c r="F14" s="18">
        <f t="shared" si="0"/>
        <v>1.6171925537267304E-2</v>
      </c>
      <c r="G14" s="18">
        <f t="shared" si="0"/>
        <v>1.5492616799806342E-2</v>
      </c>
      <c r="H14" s="18">
        <f t="shared" si="0"/>
        <v>1.025183864497437E-2</v>
      </c>
      <c r="I14" s="18">
        <f t="shared" si="0"/>
        <v>1.8421879911977367E-2</v>
      </c>
      <c r="J14" s="44">
        <f t="shared" si="0"/>
        <v>2.5398256687706643E-2</v>
      </c>
    </row>
    <row r="15" spans="1:10" x14ac:dyDescent="0.4">
      <c r="A15" s="53" t="s">
        <v>2</v>
      </c>
      <c r="B15" s="133">
        <f t="shared" si="1"/>
        <v>1.5914688168022693E-2</v>
      </c>
      <c r="C15" s="18">
        <f t="shared" si="1"/>
        <v>2.3622264156141101E-2</v>
      </c>
      <c r="D15" s="18">
        <f t="shared" si="0"/>
        <v>2.2085667577748914E-2</v>
      </c>
      <c r="E15" s="18">
        <f t="shared" si="0"/>
        <v>4.3324910156484403E-2</v>
      </c>
      <c r="F15" s="18">
        <f t="shared" si="0"/>
        <v>4.2973937835829076E-2</v>
      </c>
      <c r="G15" s="18">
        <f t="shared" si="0"/>
        <v>3.9502584512740906E-2</v>
      </c>
      <c r="H15" s="18">
        <f t="shared" si="0"/>
        <v>3.6349054536035229E-2</v>
      </c>
      <c r="I15" s="18">
        <f t="shared" si="0"/>
        <v>2.6627660392202965E-2</v>
      </c>
      <c r="J15" s="44">
        <f t="shared" si="0"/>
        <v>2.6963963848251709E-2</v>
      </c>
    </row>
    <row r="16" spans="1:10" x14ac:dyDescent="0.4">
      <c r="A16" s="53" t="s">
        <v>7</v>
      </c>
      <c r="B16" s="133">
        <f t="shared" si="1"/>
        <v>0</v>
      </c>
      <c r="C16" s="18">
        <f t="shared" si="1"/>
        <v>6.0270908413073195E-3</v>
      </c>
      <c r="D16" s="18">
        <f t="shared" si="0"/>
        <v>2.3616903673182254E-3</v>
      </c>
      <c r="E16" s="18">
        <f t="shared" si="0"/>
        <v>0</v>
      </c>
      <c r="F16" s="18">
        <f t="shared" si="0"/>
        <v>1.941634467895074E-4</v>
      </c>
      <c r="G16" s="18">
        <f t="shared" si="0"/>
        <v>7.6187573806712127E-4</v>
      </c>
      <c r="H16" s="18">
        <f t="shared" si="0"/>
        <v>5.1312124321946926E-4</v>
      </c>
      <c r="I16" s="18">
        <f t="shared" si="0"/>
        <v>0</v>
      </c>
      <c r="J16" s="44">
        <f t="shared" si="0"/>
        <v>0</v>
      </c>
    </row>
    <row r="17" spans="1:30" x14ac:dyDescent="0.4">
      <c r="A17" s="53" t="s">
        <v>3</v>
      </c>
      <c r="B17" s="133">
        <f t="shared" si="1"/>
        <v>1.8173520368946965E-2</v>
      </c>
      <c r="C17" s="18">
        <f t="shared" si="1"/>
        <v>1.790423816006434E-2</v>
      </c>
      <c r="D17" s="18">
        <f t="shared" si="0"/>
        <v>2.6529451945534046E-2</v>
      </c>
      <c r="E17" s="18">
        <f t="shared" si="0"/>
        <v>2.6256632376827287E-2</v>
      </c>
      <c r="F17" s="18">
        <f t="shared" si="0"/>
        <v>3.5390964100151807E-2</v>
      </c>
      <c r="G17" s="18">
        <f t="shared" si="0"/>
        <v>3.7552934588597625E-2</v>
      </c>
      <c r="H17" s="18">
        <f t="shared" si="0"/>
        <v>3.5358910052192771E-2</v>
      </c>
      <c r="I17" s="18">
        <f t="shared" si="0"/>
        <v>3.175136811042005E-2</v>
      </c>
      <c r="J17" s="44">
        <f t="shared" si="0"/>
        <v>3.4362292000586867E-2</v>
      </c>
    </row>
    <row r="18" spans="1:30" x14ac:dyDescent="0.4">
      <c r="A18" s="53" t="s">
        <v>5</v>
      </c>
      <c r="B18" s="133">
        <f t="shared" si="1"/>
        <v>7.0925245098039214E-2</v>
      </c>
      <c r="C18" s="18">
        <f t="shared" si="1"/>
        <v>2.709153067148294E-3</v>
      </c>
      <c r="D18" s="18">
        <f t="shared" si="0"/>
        <v>4.273123831567702E-3</v>
      </c>
      <c r="E18" s="18">
        <f t="shared" si="0"/>
        <v>5.9808612440191387E-3</v>
      </c>
      <c r="F18" s="18">
        <f t="shared" si="0"/>
        <v>6.091757091185989E-3</v>
      </c>
      <c r="G18" s="18">
        <f t="shared" si="0"/>
        <v>7.4381043459781108E-3</v>
      </c>
      <c r="H18" s="18">
        <f t="shared" si="0"/>
        <v>7.71158665895508E-3</v>
      </c>
      <c r="I18" s="18">
        <f t="shared" si="0"/>
        <v>8.6988039144617613E-3</v>
      </c>
      <c r="J18" s="44">
        <f t="shared" si="0"/>
        <v>8.9563378529667875E-3</v>
      </c>
    </row>
    <row r="19" spans="1:30" x14ac:dyDescent="0.4">
      <c r="A19" s="53" t="s">
        <v>48</v>
      </c>
      <c r="B19" s="133">
        <f t="shared" si="1"/>
        <v>2.965882197596823E-3</v>
      </c>
      <c r="C19" s="18">
        <f t="shared" si="1"/>
        <v>2.6022826662059581E-3</v>
      </c>
      <c r="D19" s="18">
        <f t="shared" si="0"/>
        <v>7.1151419707994568E-4</v>
      </c>
      <c r="E19" s="18">
        <f t="shared" si="0"/>
        <v>0</v>
      </c>
      <c r="F19" s="18">
        <f t="shared" si="0"/>
        <v>0</v>
      </c>
      <c r="G19" s="18">
        <f t="shared" si="0"/>
        <v>8.0823058271601938E-4</v>
      </c>
      <c r="H19" s="18">
        <f t="shared" si="0"/>
        <v>1.6471324255369064E-3</v>
      </c>
      <c r="I19" s="18">
        <f t="shared" si="0"/>
        <v>4.06323026806311E-3</v>
      </c>
      <c r="J19" s="44">
        <f t="shared" si="0"/>
        <v>3.6819896508561915E-3</v>
      </c>
    </row>
    <row r="20" spans="1:30" x14ac:dyDescent="0.4">
      <c r="A20" s="53" t="s">
        <v>65</v>
      </c>
      <c r="B20" s="133">
        <f t="shared" si="1"/>
        <v>4.8606457377528053E-3</v>
      </c>
      <c r="C20" s="18">
        <f t="shared" si="1"/>
        <v>5.7338294284831944E-3</v>
      </c>
      <c r="D20" s="18">
        <f t="shared" si="0"/>
        <v>7.9439844336236329E-3</v>
      </c>
      <c r="E20" s="18">
        <f t="shared" si="0"/>
        <v>1.0933569173383678E-2</v>
      </c>
      <c r="F20" s="18">
        <f t="shared" si="0"/>
        <v>1.2725028187908126E-2</v>
      </c>
      <c r="G20" s="18">
        <f t="shared" si="0"/>
        <v>1.8008922733741009E-2</v>
      </c>
      <c r="H20" s="18">
        <f t="shared" si="0"/>
        <v>1.9602590587068494E-2</v>
      </c>
      <c r="I20" s="18">
        <f t="shared" si="0"/>
        <v>2.1352569922812408E-2</v>
      </c>
      <c r="J20" s="44">
        <f t="shared" si="0"/>
        <v>2.0047070360382446E-2</v>
      </c>
    </row>
    <row r="21" spans="1:30" x14ac:dyDescent="0.4">
      <c r="A21" s="54" t="s">
        <v>35</v>
      </c>
      <c r="B21" s="133">
        <f t="shared" si="1"/>
        <v>6.1515337081779215E-3</v>
      </c>
      <c r="C21" s="18">
        <f t="shared" si="1"/>
        <v>3.2116093731414299E-3</v>
      </c>
      <c r="D21" s="18">
        <f t="shared" si="0"/>
        <v>2.9799772316346346E-3</v>
      </c>
      <c r="E21" s="18">
        <f t="shared" si="0"/>
        <v>2.9684817089141759E-3</v>
      </c>
      <c r="F21" s="18">
        <f t="shared" si="0"/>
        <v>4.3566386319688743E-3</v>
      </c>
      <c r="G21" s="18">
        <f t="shared" si="0"/>
        <v>3.760328533966652E-3</v>
      </c>
      <c r="H21" s="18">
        <f t="shared" si="0"/>
        <v>3.8587610472594499E-3</v>
      </c>
      <c r="I21" s="18">
        <f t="shared" si="0"/>
        <v>4.3957833041637839E-3</v>
      </c>
      <c r="J21" s="44">
        <f t="shared" si="0"/>
        <v>2.4664920364811382E-3</v>
      </c>
    </row>
    <row r="22" spans="1:30" x14ac:dyDescent="0.4">
      <c r="A22" s="3" t="s">
        <v>400</v>
      </c>
      <c r="B22" s="138">
        <f t="shared" si="1"/>
        <v>7.5999739998988888E-3</v>
      </c>
      <c r="C22" s="32">
        <f t="shared" si="1"/>
        <v>8.5144604173508498E-3</v>
      </c>
      <c r="D22" s="32">
        <f t="shared" si="0"/>
        <v>9.3250949281458335E-3</v>
      </c>
      <c r="E22" s="32">
        <f t="shared" si="0"/>
        <v>1.1659070121026157E-2</v>
      </c>
      <c r="F22" s="32">
        <f t="shared" si="0"/>
        <v>1.3554872017958935E-2</v>
      </c>
      <c r="G22" s="32">
        <f t="shared" si="0"/>
        <v>1.6025503308516206E-2</v>
      </c>
      <c r="H22" s="32">
        <f t="shared" si="0"/>
        <v>1.6739276655046136E-2</v>
      </c>
      <c r="I22" s="32">
        <f t="shared" si="0"/>
        <v>1.6832643669569131E-2</v>
      </c>
      <c r="J22" s="77">
        <f t="shared" si="0"/>
        <v>1.6853305664499128E-2</v>
      </c>
    </row>
    <row r="23" spans="1:30" x14ac:dyDescent="0.4">
      <c r="A23" s="9"/>
      <c r="B23" s="6">
        <v>4</v>
      </c>
      <c r="C23" s="6">
        <v>7</v>
      </c>
      <c r="D23" s="126">
        <v>10</v>
      </c>
      <c r="E23" s="6">
        <v>13</v>
      </c>
      <c r="F23" s="6">
        <v>16</v>
      </c>
      <c r="G23" s="126">
        <v>19</v>
      </c>
      <c r="H23" s="6">
        <v>22</v>
      </c>
      <c r="I23" s="6">
        <v>25</v>
      </c>
      <c r="J23" s="126">
        <v>28</v>
      </c>
    </row>
    <row r="24" spans="1:30" x14ac:dyDescent="0.4">
      <c r="A24" s="9"/>
      <c r="K24" s="6"/>
      <c r="L24" s="126"/>
      <c r="M24" s="6"/>
      <c r="N24" s="6"/>
      <c r="O24" s="126"/>
      <c r="P24" s="6"/>
      <c r="Q24" s="6"/>
      <c r="R24" s="126"/>
      <c r="S24" s="6"/>
      <c r="T24" s="6"/>
      <c r="U24" s="5"/>
      <c r="V24" s="62"/>
      <c r="W24" s="6"/>
      <c r="X24" s="5"/>
      <c r="Y24" s="62"/>
      <c r="Z24" s="6"/>
      <c r="AA24" s="5"/>
      <c r="AB24" s="6"/>
      <c r="AC24" s="6"/>
      <c r="AD24" s="5"/>
    </row>
    <row r="25" spans="1:30" x14ac:dyDescent="0.4">
      <c r="A25" s="9"/>
    </row>
    <row r="26" spans="1:30" x14ac:dyDescent="0.4">
      <c r="A26" s="37" t="s">
        <v>32</v>
      </c>
    </row>
    <row r="27" spans="1:30" x14ac:dyDescent="0.4">
      <c r="A27" s="2" t="s">
        <v>18</v>
      </c>
      <c r="E27" s="2"/>
    </row>
    <row r="28" spans="1:30" s="10" customFormat="1" x14ac:dyDescent="0.4">
      <c r="A28" s="21" t="s">
        <v>9</v>
      </c>
      <c r="B28" s="22">
        <v>41274</v>
      </c>
      <c r="C28" s="22">
        <v>41274</v>
      </c>
      <c r="D28" s="22">
        <v>41274</v>
      </c>
      <c r="E28" s="22">
        <v>41639</v>
      </c>
      <c r="F28" s="22">
        <v>41639</v>
      </c>
      <c r="G28" s="22">
        <v>41639</v>
      </c>
      <c r="H28" s="22">
        <v>41820</v>
      </c>
      <c r="I28" s="22">
        <v>41820</v>
      </c>
      <c r="J28" s="22">
        <v>41820</v>
      </c>
      <c r="K28" s="22">
        <v>42004</v>
      </c>
      <c r="L28" s="22">
        <v>42004</v>
      </c>
      <c r="M28" s="22">
        <v>42004</v>
      </c>
      <c r="N28" s="22">
        <v>42185</v>
      </c>
      <c r="O28" s="22">
        <v>42185</v>
      </c>
      <c r="P28" s="22">
        <v>42185</v>
      </c>
      <c r="Q28" s="22">
        <v>42369</v>
      </c>
      <c r="R28" s="22">
        <v>42369</v>
      </c>
      <c r="S28" s="22">
        <v>42369</v>
      </c>
      <c r="T28" s="22">
        <v>42551</v>
      </c>
      <c r="U28" s="22">
        <v>42551</v>
      </c>
      <c r="V28" s="22">
        <v>42551</v>
      </c>
      <c r="W28" s="22">
        <v>42735</v>
      </c>
      <c r="X28" s="22">
        <v>42735</v>
      </c>
      <c r="Y28" s="22">
        <v>42735</v>
      </c>
      <c r="Z28" s="23">
        <v>42916</v>
      </c>
      <c r="AA28" s="23">
        <v>42916</v>
      </c>
      <c r="AB28" s="23">
        <v>42916</v>
      </c>
    </row>
    <row r="29" spans="1:30" x14ac:dyDescent="0.4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7" t="s">
        <v>11</v>
      </c>
      <c r="Q29" s="25" t="s">
        <v>10</v>
      </c>
      <c r="R29" s="26" t="s">
        <v>12</v>
      </c>
      <c r="S29" s="26" t="s">
        <v>11</v>
      </c>
      <c r="T29" s="25" t="s">
        <v>10</v>
      </c>
      <c r="U29" s="26" t="s">
        <v>12</v>
      </c>
      <c r="V29" s="27" t="s">
        <v>11</v>
      </c>
      <c r="W29" s="25" t="s">
        <v>10</v>
      </c>
      <c r="X29" s="26" t="s">
        <v>12</v>
      </c>
      <c r="Y29" s="27" t="s">
        <v>11</v>
      </c>
      <c r="Z29" s="26" t="s">
        <v>10</v>
      </c>
      <c r="AA29" s="26" t="s">
        <v>12</v>
      </c>
      <c r="AB29" s="27" t="s">
        <v>11</v>
      </c>
    </row>
    <row r="30" spans="1:30" x14ac:dyDescent="0.4">
      <c r="A30" s="52" t="s">
        <v>33</v>
      </c>
      <c r="B30" s="14">
        <v>81405</v>
      </c>
      <c r="C30" s="13">
        <v>95</v>
      </c>
      <c r="D30" s="15">
        <f>C30/B30</f>
        <v>1.1670044837540691E-3</v>
      </c>
      <c r="E30" s="14">
        <v>80941</v>
      </c>
      <c r="F30" s="13">
        <v>6</v>
      </c>
      <c r="G30" s="15">
        <f>F30/E30</f>
        <v>7.4128068593172801E-5</v>
      </c>
      <c r="H30" s="14">
        <v>91222</v>
      </c>
      <c r="I30" s="13">
        <v>94</v>
      </c>
      <c r="J30" s="15">
        <f>I30/H30</f>
        <v>1.0304531801539102E-3</v>
      </c>
      <c r="K30" s="14">
        <v>96949</v>
      </c>
      <c r="L30" s="13">
        <v>128</v>
      </c>
      <c r="M30" s="15">
        <f>L30/K30</f>
        <v>1.3202817976461852E-3</v>
      </c>
      <c r="N30" s="14">
        <v>106075</v>
      </c>
      <c r="O30" s="13">
        <v>93</v>
      </c>
      <c r="P30" s="15">
        <f>O30/N30</f>
        <v>8.7673815696441202E-4</v>
      </c>
      <c r="Q30" s="17">
        <v>115682</v>
      </c>
      <c r="R30" s="13">
        <v>483</v>
      </c>
      <c r="S30" s="15">
        <f>R30/Q30</f>
        <v>4.1752390173060636E-3</v>
      </c>
      <c r="T30" s="14">
        <v>120218</v>
      </c>
      <c r="U30" s="13">
        <v>2025</v>
      </c>
      <c r="V30" s="15">
        <f>U30/T30</f>
        <v>1.6844399341196827E-2</v>
      </c>
      <c r="W30" s="14">
        <v>128243</v>
      </c>
      <c r="X30" s="13">
        <v>1874</v>
      </c>
      <c r="Y30" s="15">
        <f>X30/W30</f>
        <v>1.4612883354257153E-2</v>
      </c>
      <c r="Z30" s="12">
        <v>128724</v>
      </c>
      <c r="AA30" s="13">
        <v>2066</v>
      </c>
      <c r="AB30" s="15">
        <f>AA30/Z30</f>
        <v>1.6049843075106429E-2</v>
      </c>
    </row>
    <row r="31" spans="1:30" x14ac:dyDescent="0.4">
      <c r="A31" s="53" t="s">
        <v>4</v>
      </c>
      <c r="B31" s="14">
        <v>20132</v>
      </c>
      <c r="C31" s="13">
        <v>28</v>
      </c>
      <c r="D31" s="15">
        <f t="shared" ref="D31:D44" si="2">C31/B31</f>
        <v>1.3908205841446453E-3</v>
      </c>
      <c r="E31" s="14">
        <v>19965</v>
      </c>
      <c r="F31" s="13"/>
      <c r="G31" s="15">
        <f t="shared" ref="G31:G44" si="3">F31/E31</f>
        <v>0</v>
      </c>
      <c r="H31" s="14">
        <v>25572</v>
      </c>
      <c r="I31" s="13"/>
      <c r="J31" s="15">
        <f t="shared" ref="J31:J44" si="4">I31/H31</f>
        <v>0</v>
      </c>
      <c r="K31" s="14">
        <v>25144</v>
      </c>
      <c r="L31" s="13"/>
      <c r="M31" s="15">
        <f t="shared" ref="M31:M44" si="5">L31/K31</f>
        <v>0</v>
      </c>
      <c r="N31" s="14">
        <v>28219</v>
      </c>
      <c r="O31" s="13">
        <v>40</v>
      </c>
      <c r="P31" s="15">
        <f t="shared" ref="P31:P44" si="6">O31/N31</f>
        <v>1.4174846734469684E-3</v>
      </c>
      <c r="Q31" s="17">
        <v>30588</v>
      </c>
      <c r="R31" s="13">
        <v>110</v>
      </c>
      <c r="S31" s="15">
        <f t="shared" ref="S31:S44" si="7">R31/Q31</f>
        <v>3.5961815090885313E-3</v>
      </c>
      <c r="T31" s="14">
        <v>35654</v>
      </c>
      <c r="U31" s="13">
        <v>110</v>
      </c>
      <c r="V31" s="15">
        <f t="shared" ref="V31:V44" si="8">U31/T31</f>
        <v>3.0852078308184214E-3</v>
      </c>
      <c r="W31" s="14">
        <v>46569</v>
      </c>
      <c r="X31" s="13">
        <v>155</v>
      </c>
      <c r="Y31" s="15">
        <f t="shared" ref="Y31:Y44" si="9">X31/W31</f>
        <v>3.3283944254761753E-3</v>
      </c>
      <c r="Z31" s="12">
        <v>50769</v>
      </c>
      <c r="AA31" s="13">
        <v>399</v>
      </c>
      <c r="AB31" s="15">
        <f t="shared" ref="AB31:AB44" si="10">AA31/Z31</f>
        <v>7.8591266323937842E-3</v>
      </c>
    </row>
    <row r="32" spans="1:30" x14ac:dyDescent="0.4">
      <c r="A32" s="53" t="s">
        <v>8</v>
      </c>
      <c r="B32" s="14">
        <v>147958</v>
      </c>
      <c r="C32" s="13">
        <v>633</v>
      </c>
      <c r="D32" s="15">
        <f t="shared" si="2"/>
        <v>4.2782411224807039E-3</v>
      </c>
      <c r="E32" s="14">
        <v>165570</v>
      </c>
      <c r="F32" s="13">
        <v>423</v>
      </c>
      <c r="G32" s="15">
        <f t="shared" si="3"/>
        <v>2.5548106541040043E-3</v>
      </c>
      <c r="H32" s="14">
        <v>188547</v>
      </c>
      <c r="I32" s="13">
        <v>304</v>
      </c>
      <c r="J32" s="15">
        <f t="shared" si="4"/>
        <v>1.6123300821545821E-3</v>
      </c>
      <c r="K32" s="14">
        <v>236931</v>
      </c>
      <c r="L32" s="13">
        <v>486</v>
      </c>
      <c r="M32" s="15">
        <f t="shared" si="5"/>
        <v>2.0512301049672691E-3</v>
      </c>
      <c r="N32" s="14">
        <v>249524</v>
      </c>
      <c r="O32" s="13">
        <v>346</v>
      </c>
      <c r="P32" s="15">
        <f t="shared" si="6"/>
        <v>1.3866401628701047E-3</v>
      </c>
      <c r="Q32" s="17">
        <v>243983</v>
      </c>
      <c r="R32" s="13">
        <v>346</v>
      </c>
      <c r="S32" s="15">
        <f t="shared" si="7"/>
        <v>1.4181315911354479E-3</v>
      </c>
      <c r="T32" s="14">
        <v>244715</v>
      </c>
      <c r="U32" s="13">
        <v>346</v>
      </c>
      <c r="V32" s="15">
        <f t="shared" si="8"/>
        <v>1.4138896267086203E-3</v>
      </c>
      <c r="W32" s="14">
        <v>226944</v>
      </c>
      <c r="X32" s="13">
        <v>586</v>
      </c>
      <c r="Y32" s="15">
        <f t="shared" si="9"/>
        <v>2.5821347997743937E-3</v>
      </c>
      <c r="Z32" s="12">
        <v>242651</v>
      </c>
      <c r="AA32" s="13">
        <v>560</v>
      </c>
      <c r="AB32" s="15">
        <f t="shared" si="10"/>
        <v>2.3078413029412612E-3</v>
      </c>
    </row>
    <row r="33" spans="1:28" x14ac:dyDescent="0.4">
      <c r="A33" s="53" t="s">
        <v>335</v>
      </c>
      <c r="B33" s="14">
        <v>30014</v>
      </c>
      <c r="C33" s="13"/>
      <c r="D33" s="15">
        <f t="shared" si="2"/>
        <v>0</v>
      </c>
      <c r="E33" s="14">
        <v>31502</v>
      </c>
      <c r="F33" s="13"/>
      <c r="G33" s="15">
        <f t="shared" si="3"/>
        <v>0</v>
      </c>
      <c r="H33" s="14">
        <v>27728</v>
      </c>
      <c r="I33" s="13"/>
      <c r="J33" s="15">
        <f t="shared" si="4"/>
        <v>0</v>
      </c>
      <c r="K33" s="14">
        <v>31366</v>
      </c>
      <c r="L33" s="13"/>
      <c r="M33" s="15">
        <f t="shared" si="5"/>
        <v>0</v>
      </c>
      <c r="N33" s="14">
        <v>32263</v>
      </c>
      <c r="O33" s="13">
        <v>0</v>
      </c>
      <c r="P33" s="15">
        <f t="shared" si="6"/>
        <v>0</v>
      </c>
      <c r="Q33" s="17">
        <v>26235</v>
      </c>
      <c r="R33" s="13"/>
      <c r="S33" s="15">
        <f t="shared" si="7"/>
        <v>0</v>
      </c>
      <c r="T33" s="14">
        <v>25327</v>
      </c>
      <c r="U33" s="13"/>
      <c r="V33" s="15">
        <f t="shared" si="8"/>
        <v>0</v>
      </c>
      <c r="W33" s="14">
        <v>24886</v>
      </c>
      <c r="X33" s="13"/>
      <c r="Y33" s="15">
        <f t="shared" si="9"/>
        <v>0</v>
      </c>
      <c r="Z33" s="12">
        <v>15629</v>
      </c>
      <c r="AA33" s="13"/>
      <c r="AB33" s="15">
        <f t="shared" si="10"/>
        <v>0</v>
      </c>
    </row>
    <row r="34" spans="1:28" x14ac:dyDescent="0.4">
      <c r="A34" s="53" t="s">
        <v>1</v>
      </c>
      <c r="B34" s="14">
        <v>39411</v>
      </c>
      <c r="C34" s="13">
        <v>159</v>
      </c>
      <c r="D34" s="15">
        <f t="shared" si="2"/>
        <v>4.0344066377407325E-3</v>
      </c>
      <c r="E34" s="14">
        <v>44916</v>
      </c>
      <c r="F34" s="13">
        <v>55</v>
      </c>
      <c r="G34" s="15">
        <f t="shared" si="3"/>
        <v>1.2245079704336984E-3</v>
      </c>
      <c r="H34" s="14">
        <v>53332</v>
      </c>
      <c r="I34" s="13">
        <v>190</v>
      </c>
      <c r="J34" s="15">
        <f t="shared" si="4"/>
        <v>3.5625890647266183E-3</v>
      </c>
      <c r="K34" s="14">
        <v>49785</v>
      </c>
      <c r="L34" s="13">
        <v>250</v>
      </c>
      <c r="M34" s="15">
        <f t="shared" si="5"/>
        <v>5.0215928492517827E-3</v>
      </c>
      <c r="N34" s="14">
        <v>53054</v>
      </c>
      <c r="O34" s="13">
        <v>446</v>
      </c>
      <c r="P34" s="15">
        <f t="shared" si="6"/>
        <v>8.4065291966675462E-3</v>
      </c>
      <c r="Q34" s="17">
        <v>54000</v>
      </c>
      <c r="R34" s="13">
        <v>697</v>
      </c>
      <c r="S34" s="15">
        <f t="shared" si="7"/>
        <v>1.2907407407407407E-2</v>
      </c>
      <c r="T34" s="14">
        <v>63071</v>
      </c>
      <c r="U34" s="13">
        <v>670</v>
      </c>
      <c r="V34" s="15">
        <f t="shared" si="8"/>
        <v>1.0622948740308542E-2</v>
      </c>
      <c r="W34" s="14">
        <v>66678</v>
      </c>
      <c r="X34" s="13">
        <v>793</v>
      </c>
      <c r="Y34" s="15">
        <f t="shared" si="9"/>
        <v>1.189297819370707E-2</v>
      </c>
      <c r="Z34" s="12">
        <v>75248</v>
      </c>
      <c r="AA34" s="13">
        <v>731</v>
      </c>
      <c r="AB34" s="15">
        <f t="shared" si="10"/>
        <v>9.7145439081437381E-3</v>
      </c>
    </row>
    <row r="35" spans="1:28" x14ac:dyDescent="0.4">
      <c r="A35" s="53" t="s">
        <v>0</v>
      </c>
      <c r="B35" s="14">
        <v>63936</v>
      </c>
      <c r="C35" s="13">
        <v>138</v>
      </c>
      <c r="D35" s="15">
        <f t="shared" si="2"/>
        <v>2.1584084084084083E-3</v>
      </c>
      <c r="E35" s="14">
        <v>61454</v>
      </c>
      <c r="F35" s="13">
        <v>1393</v>
      </c>
      <c r="G35" s="15">
        <f t="shared" si="3"/>
        <v>2.2667360952907865E-2</v>
      </c>
      <c r="H35" s="14">
        <v>63867</v>
      </c>
      <c r="I35" s="13">
        <v>35</v>
      </c>
      <c r="J35" s="15">
        <f t="shared" si="4"/>
        <v>5.4801384126387646E-4</v>
      </c>
      <c r="K35" s="14">
        <v>65088</v>
      </c>
      <c r="L35" s="13">
        <v>236</v>
      </c>
      <c r="M35" s="15">
        <f t="shared" si="5"/>
        <v>3.6258603736479844E-3</v>
      </c>
      <c r="N35" s="14">
        <v>63745</v>
      </c>
      <c r="O35" s="13">
        <v>612</v>
      </c>
      <c r="P35" s="15">
        <f t="shared" si="6"/>
        <v>9.6007530002353118E-3</v>
      </c>
      <c r="Q35" s="17">
        <v>72867</v>
      </c>
      <c r="R35" s="13">
        <v>609</v>
      </c>
      <c r="S35" s="15">
        <f t="shared" si="7"/>
        <v>8.3576927827411582E-3</v>
      </c>
      <c r="T35" s="14">
        <v>80626</v>
      </c>
      <c r="U35" s="13">
        <v>662</v>
      </c>
      <c r="V35" s="15">
        <f t="shared" si="8"/>
        <v>8.210750874407759E-3</v>
      </c>
      <c r="W35" s="14">
        <v>79753</v>
      </c>
      <c r="X35" s="13">
        <v>1263</v>
      </c>
      <c r="Y35" s="15">
        <f t="shared" si="9"/>
        <v>1.5836394869158527E-2</v>
      </c>
      <c r="Z35" s="12">
        <v>88782</v>
      </c>
      <c r="AA35" s="13">
        <v>1290</v>
      </c>
      <c r="AB35" s="15">
        <f t="shared" si="10"/>
        <v>1.4529972291680746E-2</v>
      </c>
    </row>
    <row r="36" spans="1:28" x14ac:dyDescent="0.4">
      <c r="A36" s="53" t="s">
        <v>41</v>
      </c>
      <c r="B36" s="14">
        <v>18415</v>
      </c>
      <c r="C36" s="13"/>
      <c r="D36" s="15">
        <f t="shared" si="2"/>
        <v>0</v>
      </c>
      <c r="E36" s="14">
        <v>27480</v>
      </c>
      <c r="F36" s="13">
        <v>36</v>
      </c>
      <c r="G36" s="15">
        <f t="shared" si="3"/>
        <v>1.3100436681222707E-3</v>
      </c>
      <c r="H36" s="14">
        <v>32254</v>
      </c>
      <c r="I36" s="13">
        <v>31</v>
      </c>
      <c r="J36" s="15">
        <f t="shared" si="4"/>
        <v>9.6112110125875865E-4</v>
      </c>
      <c r="K36" s="14">
        <v>28988</v>
      </c>
      <c r="L36" s="13">
        <v>36</v>
      </c>
      <c r="M36" s="15">
        <f t="shared" si="5"/>
        <v>1.2418931971850422E-3</v>
      </c>
      <c r="N36" s="14">
        <v>46718</v>
      </c>
      <c r="O36" s="13">
        <v>30</v>
      </c>
      <c r="P36" s="15">
        <f t="shared" si="6"/>
        <v>6.4215077700244022E-4</v>
      </c>
      <c r="Q36" s="17">
        <v>58564</v>
      </c>
      <c r="R36" s="13">
        <v>45</v>
      </c>
      <c r="S36" s="15">
        <f t="shared" si="7"/>
        <v>7.6839013728570449E-4</v>
      </c>
      <c r="T36" s="14">
        <v>61848</v>
      </c>
      <c r="U36" s="13">
        <v>25</v>
      </c>
      <c r="V36" s="15">
        <f t="shared" si="8"/>
        <v>4.0421678954857067E-4</v>
      </c>
      <c r="W36" s="14">
        <v>110836</v>
      </c>
      <c r="X36" s="13">
        <v>45</v>
      </c>
      <c r="Y36" s="15">
        <f t="shared" si="9"/>
        <v>4.0600526904615826E-4</v>
      </c>
      <c r="Z36" s="12">
        <v>99147</v>
      </c>
      <c r="AA36" s="13">
        <v>15</v>
      </c>
      <c r="AB36" s="15">
        <f t="shared" si="10"/>
        <v>1.5129050803352597E-4</v>
      </c>
    </row>
    <row r="37" spans="1:28" x14ac:dyDescent="0.4">
      <c r="A37" s="53" t="s">
        <v>6</v>
      </c>
      <c r="B37" s="14">
        <v>7586</v>
      </c>
      <c r="C37" s="13">
        <v>27</v>
      </c>
      <c r="D37" s="15">
        <f t="shared" si="2"/>
        <v>3.5591879778539416E-3</v>
      </c>
      <c r="E37" s="14">
        <v>12015</v>
      </c>
      <c r="F37" s="13">
        <v>73</v>
      </c>
      <c r="G37" s="15">
        <f t="shared" si="3"/>
        <v>6.075738660008323E-3</v>
      </c>
      <c r="H37" s="14">
        <v>12521</v>
      </c>
      <c r="I37" s="13">
        <v>63</v>
      </c>
      <c r="J37" s="15">
        <f t="shared" si="4"/>
        <v>5.0315470010382553E-3</v>
      </c>
      <c r="K37" s="14">
        <v>14897</v>
      </c>
      <c r="L37" s="13">
        <v>103</v>
      </c>
      <c r="M37" s="15">
        <f t="shared" si="5"/>
        <v>6.9141437873397327E-3</v>
      </c>
      <c r="N37" s="14">
        <v>13913</v>
      </c>
      <c r="O37" s="13">
        <v>225</v>
      </c>
      <c r="P37" s="15">
        <f t="shared" si="6"/>
        <v>1.6171925537267304E-2</v>
      </c>
      <c r="Q37" s="17">
        <v>12393</v>
      </c>
      <c r="R37" s="13">
        <v>192</v>
      </c>
      <c r="S37" s="15">
        <f t="shared" si="7"/>
        <v>1.5492616799806342E-2</v>
      </c>
      <c r="T37" s="14">
        <v>13461</v>
      </c>
      <c r="U37" s="13">
        <v>138</v>
      </c>
      <c r="V37" s="15">
        <f t="shared" si="8"/>
        <v>1.025183864497437E-2</v>
      </c>
      <c r="W37" s="14">
        <v>15905</v>
      </c>
      <c r="X37" s="13">
        <v>293</v>
      </c>
      <c r="Y37" s="15">
        <f t="shared" si="9"/>
        <v>1.8421879911977367E-2</v>
      </c>
      <c r="Z37" s="12">
        <v>13308</v>
      </c>
      <c r="AA37" s="13">
        <v>338</v>
      </c>
      <c r="AB37" s="15">
        <f t="shared" si="10"/>
        <v>2.5398256687706643E-2</v>
      </c>
    </row>
    <row r="38" spans="1:28" x14ac:dyDescent="0.4">
      <c r="A38" s="53" t="s">
        <v>2</v>
      </c>
      <c r="B38" s="14">
        <v>123031</v>
      </c>
      <c r="C38" s="13">
        <v>1958</v>
      </c>
      <c r="D38" s="15">
        <f t="shared" si="2"/>
        <v>1.5914688168022693E-2</v>
      </c>
      <c r="E38" s="14">
        <v>145202</v>
      </c>
      <c r="F38" s="13">
        <v>3430</v>
      </c>
      <c r="G38" s="15">
        <f t="shared" si="3"/>
        <v>2.3622264156141101E-2</v>
      </c>
      <c r="H38" s="14">
        <v>154761</v>
      </c>
      <c r="I38" s="13">
        <v>3418</v>
      </c>
      <c r="J38" s="15">
        <f t="shared" si="4"/>
        <v>2.2085667577748914E-2</v>
      </c>
      <c r="K38" s="14">
        <v>149983</v>
      </c>
      <c r="L38" s="13">
        <v>6498</v>
      </c>
      <c r="M38" s="15">
        <f t="shared" si="5"/>
        <v>4.3324910156484403E-2</v>
      </c>
      <c r="N38" s="14">
        <v>164146</v>
      </c>
      <c r="O38" s="13">
        <v>7054</v>
      </c>
      <c r="P38" s="15">
        <f t="shared" si="6"/>
        <v>4.2973937835829076E-2</v>
      </c>
      <c r="Q38" s="17">
        <v>181659</v>
      </c>
      <c r="R38" s="13">
        <v>7176</v>
      </c>
      <c r="S38" s="15">
        <f t="shared" si="7"/>
        <v>3.9502584512740906E-2</v>
      </c>
      <c r="T38" s="14">
        <v>200748</v>
      </c>
      <c r="U38" s="13">
        <v>7297</v>
      </c>
      <c r="V38" s="15">
        <f t="shared" si="8"/>
        <v>3.6349054536035229E-2</v>
      </c>
      <c r="W38" s="14">
        <v>221161</v>
      </c>
      <c r="X38" s="13">
        <v>5889</v>
      </c>
      <c r="Y38" s="15">
        <f t="shared" si="9"/>
        <v>2.6627660392202965E-2</v>
      </c>
      <c r="Z38" s="12">
        <v>233571</v>
      </c>
      <c r="AA38" s="13">
        <v>6298</v>
      </c>
      <c r="AB38" s="15">
        <f t="shared" si="10"/>
        <v>2.6963963848251709E-2</v>
      </c>
    </row>
    <row r="39" spans="1:28" x14ac:dyDescent="0.4">
      <c r="A39" s="53" t="s">
        <v>7</v>
      </c>
      <c r="B39" s="14">
        <v>31551</v>
      </c>
      <c r="C39" s="13"/>
      <c r="D39" s="15">
        <f t="shared" si="2"/>
        <v>0</v>
      </c>
      <c r="E39" s="14">
        <v>32188</v>
      </c>
      <c r="F39" s="13">
        <v>194</v>
      </c>
      <c r="G39" s="15">
        <f t="shared" si="3"/>
        <v>6.0270908413073195E-3</v>
      </c>
      <c r="H39" s="14">
        <v>39802</v>
      </c>
      <c r="I39" s="13">
        <v>94</v>
      </c>
      <c r="J39" s="15">
        <f t="shared" si="4"/>
        <v>2.3616903673182254E-3</v>
      </c>
      <c r="K39" s="14">
        <v>54107</v>
      </c>
      <c r="L39" s="13"/>
      <c r="M39" s="15">
        <f t="shared" si="5"/>
        <v>0</v>
      </c>
      <c r="N39" s="14">
        <v>51503</v>
      </c>
      <c r="O39" s="13">
        <v>10</v>
      </c>
      <c r="P39" s="15">
        <f t="shared" si="6"/>
        <v>1.941634467895074E-4</v>
      </c>
      <c r="Q39" s="17">
        <v>52502</v>
      </c>
      <c r="R39" s="13">
        <v>40</v>
      </c>
      <c r="S39" s="15">
        <f t="shared" si="7"/>
        <v>7.6187573806712127E-4</v>
      </c>
      <c r="T39" s="14">
        <v>68210</v>
      </c>
      <c r="U39" s="13">
        <v>35</v>
      </c>
      <c r="V39" s="15">
        <f t="shared" si="8"/>
        <v>5.1312124321946926E-4</v>
      </c>
      <c r="W39" s="14">
        <v>61187</v>
      </c>
      <c r="X39" s="13"/>
      <c r="Y39" s="15">
        <f t="shared" si="9"/>
        <v>0</v>
      </c>
      <c r="Z39" s="12">
        <v>84653</v>
      </c>
      <c r="AA39" s="13"/>
      <c r="AB39" s="15">
        <f t="shared" si="10"/>
        <v>0</v>
      </c>
    </row>
    <row r="40" spans="1:28" x14ac:dyDescent="0.4">
      <c r="A40" s="53" t="s">
        <v>3</v>
      </c>
      <c r="B40" s="14">
        <v>208160</v>
      </c>
      <c r="C40" s="13">
        <v>3783</v>
      </c>
      <c r="D40" s="15">
        <f t="shared" si="2"/>
        <v>1.8173520368946965E-2</v>
      </c>
      <c r="E40" s="14">
        <v>222573</v>
      </c>
      <c r="F40" s="13">
        <v>3985</v>
      </c>
      <c r="G40" s="15">
        <f t="shared" si="3"/>
        <v>1.790423816006434E-2</v>
      </c>
      <c r="H40" s="14">
        <v>244483</v>
      </c>
      <c r="I40" s="13">
        <v>6486</v>
      </c>
      <c r="J40" s="15">
        <f t="shared" si="4"/>
        <v>2.6529451945534046E-2</v>
      </c>
      <c r="K40" s="14">
        <v>230875</v>
      </c>
      <c r="L40" s="13">
        <v>6062</v>
      </c>
      <c r="M40" s="15">
        <f t="shared" si="5"/>
        <v>2.6256632376827287E-2</v>
      </c>
      <c r="N40" s="14">
        <v>233845</v>
      </c>
      <c r="O40" s="13">
        <v>8276</v>
      </c>
      <c r="P40" s="15">
        <f t="shared" si="6"/>
        <v>3.5390964100151807E-2</v>
      </c>
      <c r="Q40" s="17">
        <v>257157</v>
      </c>
      <c r="R40" s="13">
        <v>9657</v>
      </c>
      <c r="S40" s="15">
        <f t="shared" si="7"/>
        <v>3.7552934588597625E-2</v>
      </c>
      <c r="T40" s="14">
        <v>295060</v>
      </c>
      <c r="U40" s="13">
        <v>10433</v>
      </c>
      <c r="V40" s="15">
        <f t="shared" si="8"/>
        <v>3.5358910052192771E-2</v>
      </c>
      <c r="W40" s="14">
        <v>321246</v>
      </c>
      <c r="X40" s="13">
        <v>10200</v>
      </c>
      <c r="Y40" s="15">
        <f t="shared" si="9"/>
        <v>3.175136811042005E-2</v>
      </c>
      <c r="Z40" s="12">
        <v>361239</v>
      </c>
      <c r="AA40" s="13">
        <v>12413</v>
      </c>
      <c r="AB40" s="15">
        <f t="shared" si="10"/>
        <v>3.4362292000586867E-2</v>
      </c>
    </row>
    <row r="41" spans="1:28" x14ac:dyDescent="0.4">
      <c r="A41" s="53" t="s">
        <v>5</v>
      </c>
      <c r="B41" s="16">
        <v>13056</v>
      </c>
      <c r="C41" s="13">
        <v>926</v>
      </c>
      <c r="D41" s="15">
        <f t="shared" si="2"/>
        <v>7.0925245098039214E-2</v>
      </c>
      <c r="E41" s="14">
        <v>15503</v>
      </c>
      <c r="F41" s="13">
        <v>42</v>
      </c>
      <c r="G41" s="15">
        <f t="shared" si="3"/>
        <v>2.709153067148294E-3</v>
      </c>
      <c r="H41" s="14">
        <v>11233</v>
      </c>
      <c r="I41" s="13">
        <v>48</v>
      </c>
      <c r="J41" s="15">
        <f t="shared" si="4"/>
        <v>4.273123831567702E-3</v>
      </c>
      <c r="K41" s="14">
        <v>12540</v>
      </c>
      <c r="L41" s="13">
        <v>75</v>
      </c>
      <c r="M41" s="15">
        <f t="shared" si="5"/>
        <v>5.9808612440191387E-3</v>
      </c>
      <c r="N41" s="14">
        <v>10506</v>
      </c>
      <c r="O41" s="13">
        <v>64</v>
      </c>
      <c r="P41" s="15">
        <f t="shared" si="6"/>
        <v>6.091757091185989E-3</v>
      </c>
      <c r="Q41" s="17">
        <v>9411</v>
      </c>
      <c r="R41" s="13">
        <v>70</v>
      </c>
      <c r="S41" s="15">
        <f t="shared" si="7"/>
        <v>7.4381043459781108E-3</v>
      </c>
      <c r="T41" s="14">
        <v>10374</v>
      </c>
      <c r="U41" s="13">
        <v>80</v>
      </c>
      <c r="V41" s="15">
        <f t="shared" si="8"/>
        <v>7.71158665895508E-3</v>
      </c>
      <c r="W41" s="14">
        <v>8277</v>
      </c>
      <c r="X41" s="13">
        <v>72</v>
      </c>
      <c r="Y41" s="15">
        <f t="shared" si="9"/>
        <v>8.6988039144617613E-3</v>
      </c>
      <c r="Z41" s="12">
        <v>8039</v>
      </c>
      <c r="AA41" s="13">
        <v>72</v>
      </c>
      <c r="AB41" s="15">
        <f t="shared" si="10"/>
        <v>8.9563378529667875E-3</v>
      </c>
    </row>
    <row r="42" spans="1:28" x14ac:dyDescent="0.4">
      <c r="A42" s="53" t="s">
        <v>48</v>
      </c>
      <c r="B42" s="14">
        <v>98453</v>
      </c>
      <c r="C42" s="13">
        <v>292</v>
      </c>
      <c r="D42" s="15">
        <f t="shared" si="2"/>
        <v>2.965882197596823E-3</v>
      </c>
      <c r="E42" s="14">
        <v>92611</v>
      </c>
      <c r="F42" s="13">
        <v>241</v>
      </c>
      <c r="G42" s="15">
        <f t="shared" si="3"/>
        <v>2.6022826662059581E-3</v>
      </c>
      <c r="H42" s="14">
        <v>105409</v>
      </c>
      <c r="I42" s="13">
        <v>75</v>
      </c>
      <c r="J42" s="15">
        <f t="shared" si="4"/>
        <v>7.1151419707994568E-4</v>
      </c>
      <c r="K42" s="14">
        <v>126971</v>
      </c>
      <c r="L42" s="13"/>
      <c r="M42" s="15">
        <f t="shared" si="5"/>
        <v>0</v>
      </c>
      <c r="N42" s="14">
        <v>142491</v>
      </c>
      <c r="O42" s="13">
        <v>0</v>
      </c>
      <c r="P42" s="15">
        <f t="shared" si="6"/>
        <v>0</v>
      </c>
      <c r="Q42" s="17">
        <v>164557</v>
      </c>
      <c r="R42" s="13">
        <v>133</v>
      </c>
      <c r="S42" s="15">
        <f t="shared" si="7"/>
        <v>8.0823058271601938E-4</v>
      </c>
      <c r="T42" s="14">
        <v>204598</v>
      </c>
      <c r="U42" s="13">
        <v>337</v>
      </c>
      <c r="V42" s="15">
        <f t="shared" si="8"/>
        <v>1.6471324255369064E-3</v>
      </c>
      <c r="W42" s="14">
        <v>199841</v>
      </c>
      <c r="X42" s="13">
        <v>812</v>
      </c>
      <c r="Y42" s="15">
        <f t="shared" si="9"/>
        <v>4.06323026806311E-3</v>
      </c>
      <c r="Z42" s="12">
        <v>232483</v>
      </c>
      <c r="AA42" s="13">
        <v>856</v>
      </c>
      <c r="AB42" s="15">
        <f t="shared" si="10"/>
        <v>3.6819896508561915E-3</v>
      </c>
    </row>
    <row r="43" spans="1:28" x14ac:dyDescent="0.4">
      <c r="A43" s="53" t="s">
        <v>65</v>
      </c>
      <c r="B43" s="14">
        <v>465576</v>
      </c>
      <c r="C43" s="13">
        <v>2263</v>
      </c>
      <c r="D43" s="15">
        <f t="shared" si="2"/>
        <v>4.8606457377528053E-3</v>
      </c>
      <c r="E43" s="14">
        <v>605529</v>
      </c>
      <c r="F43" s="13">
        <v>3472</v>
      </c>
      <c r="G43" s="15">
        <f t="shared" si="3"/>
        <v>5.7338294284831944E-3</v>
      </c>
      <c r="H43" s="14">
        <v>615686</v>
      </c>
      <c r="I43" s="13">
        <v>4891</v>
      </c>
      <c r="J43" s="15">
        <f t="shared" si="4"/>
        <v>7.9439844336236329E-3</v>
      </c>
      <c r="K43" s="14">
        <v>654681</v>
      </c>
      <c r="L43" s="13">
        <v>7158</v>
      </c>
      <c r="M43" s="15">
        <f t="shared" si="5"/>
        <v>1.0933569173383678E-2</v>
      </c>
      <c r="N43" s="14">
        <v>710411</v>
      </c>
      <c r="O43" s="13">
        <v>9040</v>
      </c>
      <c r="P43" s="15">
        <f t="shared" si="6"/>
        <v>1.2725028187908126E-2</v>
      </c>
      <c r="Q43" s="17">
        <v>728028</v>
      </c>
      <c r="R43" s="13">
        <v>13111</v>
      </c>
      <c r="S43" s="15">
        <f t="shared" si="7"/>
        <v>1.8008922733741009E-2</v>
      </c>
      <c r="T43" s="14">
        <v>802598</v>
      </c>
      <c r="U43" s="13">
        <v>15733</v>
      </c>
      <c r="V43" s="15">
        <f t="shared" si="8"/>
        <v>1.9602590587068494E-2</v>
      </c>
      <c r="W43" s="14">
        <v>900922</v>
      </c>
      <c r="X43" s="13">
        <v>19237</v>
      </c>
      <c r="Y43" s="15">
        <f t="shared" si="9"/>
        <v>2.1352569922812408E-2</v>
      </c>
      <c r="Z43" s="12">
        <v>1019750</v>
      </c>
      <c r="AA43" s="13">
        <v>20443</v>
      </c>
      <c r="AB43" s="15">
        <f t="shared" si="10"/>
        <v>2.0047070360382446E-2</v>
      </c>
    </row>
    <row r="44" spans="1:28" x14ac:dyDescent="0.4">
      <c r="A44" s="54" t="s">
        <v>35</v>
      </c>
      <c r="B44" s="14">
        <v>35926</v>
      </c>
      <c r="C44" s="13">
        <v>221</v>
      </c>
      <c r="D44" s="15">
        <f t="shared" si="2"/>
        <v>6.1515337081779215E-3</v>
      </c>
      <c r="E44" s="14">
        <v>16814</v>
      </c>
      <c r="F44" s="13">
        <v>54</v>
      </c>
      <c r="G44" s="15">
        <f t="shared" si="3"/>
        <v>3.2116093731414299E-3</v>
      </c>
      <c r="H44" s="14">
        <v>29866</v>
      </c>
      <c r="I44" s="13">
        <v>89</v>
      </c>
      <c r="J44" s="15">
        <f t="shared" si="4"/>
        <v>2.9799772316346346E-3</v>
      </c>
      <c r="K44" s="14">
        <v>34361</v>
      </c>
      <c r="L44" s="13">
        <v>102</v>
      </c>
      <c r="M44" s="15">
        <f t="shared" si="5"/>
        <v>2.9684817089141759E-3</v>
      </c>
      <c r="N44" s="14">
        <v>42923</v>
      </c>
      <c r="O44" s="13">
        <v>187</v>
      </c>
      <c r="P44" s="15">
        <f t="shared" si="6"/>
        <v>4.3566386319688743E-3</v>
      </c>
      <c r="Q44" s="17">
        <v>40422</v>
      </c>
      <c r="R44" s="13">
        <v>152</v>
      </c>
      <c r="S44" s="15">
        <f t="shared" si="7"/>
        <v>3.760328533966652E-3</v>
      </c>
      <c r="T44" s="14">
        <v>48202</v>
      </c>
      <c r="U44" s="13">
        <v>186</v>
      </c>
      <c r="V44" s="15">
        <f t="shared" si="8"/>
        <v>3.8587610472594499E-3</v>
      </c>
      <c r="W44" s="14">
        <v>49138</v>
      </c>
      <c r="X44" s="13">
        <v>216</v>
      </c>
      <c r="Y44" s="15">
        <f t="shared" si="9"/>
        <v>4.3957833041637839E-3</v>
      </c>
      <c r="Z44" s="12">
        <v>52301</v>
      </c>
      <c r="AA44" s="13">
        <v>129</v>
      </c>
      <c r="AB44" s="15">
        <f t="shared" si="10"/>
        <v>2.4664920364811382E-3</v>
      </c>
    </row>
    <row r="45" spans="1:28" x14ac:dyDescent="0.4">
      <c r="A45" s="3" t="s">
        <v>400</v>
      </c>
      <c r="B45" s="28">
        <v>1384610</v>
      </c>
      <c r="C45" s="29">
        <v>10523</v>
      </c>
      <c r="D45" s="30">
        <f>C45/B45</f>
        <v>7.5999739998988888E-3</v>
      </c>
      <c r="E45" s="28">
        <v>1574263</v>
      </c>
      <c r="F45" s="29">
        <v>13404</v>
      </c>
      <c r="G45" s="30">
        <f>F45/E45</f>
        <v>8.5144604173508498E-3</v>
      </c>
      <c r="H45" s="28">
        <v>1696283</v>
      </c>
      <c r="I45" s="29">
        <v>15818</v>
      </c>
      <c r="J45" s="30">
        <f>I45/H45</f>
        <v>9.3250949281458335E-3</v>
      </c>
      <c r="K45" s="28">
        <v>1812666</v>
      </c>
      <c r="L45" s="29">
        <v>21134</v>
      </c>
      <c r="M45" s="30">
        <f>L45/K45</f>
        <v>1.1659070121026157E-2</v>
      </c>
      <c r="N45" s="28">
        <v>1949336</v>
      </c>
      <c r="O45" s="29">
        <v>26423</v>
      </c>
      <c r="P45" s="30">
        <f>O45/N45</f>
        <v>1.3554872017958935E-2</v>
      </c>
      <c r="Q45" s="31">
        <v>2048048</v>
      </c>
      <c r="R45" s="29">
        <v>32821</v>
      </c>
      <c r="S45" s="30">
        <f>R45/Q45</f>
        <v>1.6025503308516206E-2</v>
      </c>
      <c r="T45" s="28">
        <v>2274710</v>
      </c>
      <c r="U45" s="29">
        <v>38077</v>
      </c>
      <c r="V45" s="30">
        <f>U45/T45</f>
        <v>1.6739276655046136E-2</v>
      </c>
      <c r="W45" s="28">
        <v>2461586</v>
      </c>
      <c r="X45" s="29">
        <v>41435</v>
      </c>
      <c r="Y45" s="30">
        <f>X45/W45</f>
        <v>1.6832643669569131E-2</v>
      </c>
      <c r="Z45" s="33">
        <v>2706294</v>
      </c>
      <c r="AA45" s="29">
        <v>45610</v>
      </c>
      <c r="AB45" s="30">
        <f>AA45/Z45</f>
        <v>1.6853305664499128E-2</v>
      </c>
    </row>
    <row r="46" spans="1:28" x14ac:dyDescent="0.4">
      <c r="A46" s="2" t="s">
        <v>19</v>
      </c>
      <c r="B46" s="6">
        <f>SUM(B30:B44)-B45</f>
        <v>0</v>
      </c>
      <c r="C46" s="6">
        <f>SUM(C30:C44)-C45</f>
        <v>0</v>
      </c>
      <c r="D46" s="5">
        <f>C45/B45-D45</f>
        <v>0</v>
      </c>
      <c r="E46" s="6">
        <f>SUM(E30:E44)-E45</f>
        <v>0</v>
      </c>
      <c r="F46" s="6">
        <f>SUM(F30:F44)-F45</f>
        <v>0</v>
      </c>
      <c r="G46" s="5">
        <f>F45/E45-G45</f>
        <v>0</v>
      </c>
      <c r="H46" s="6">
        <f>SUM(H30:H44)-H45</f>
        <v>0</v>
      </c>
      <c r="I46" s="6">
        <f>SUM(I30:I44)-I45</f>
        <v>0</v>
      </c>
      <c r="J46" s="5">
        <f>I45/H45-J45</f>
        <v>0</v>
      </c>
      <c r="K46" s="6">
        <f>SUM(K30:K44)-K45</f>
        <v>0</v>
      </c>
      <c r="L46" s="6">
        <f>SUM(L30:L44)-L45</f>
        <v>0</v>
      </c>
      <c r="M46" s="5">
        <f>L45/K45-M45</f>
        <v>0</v>
      </c>
      <c r="N46" s="6">
        <f>SUM(N30:N44)-N45</f>
        <v>0</v>
      </c>
      <c r="O46" s="6">
        <f>SUM(O30:O44)-O45</f>
        <v>0</v>
      </c>
      <c r="P46" s="5">
        <f>O45/N45-P45</f>
        <v>0</v>
      </c>
      <c r="Q46" s="6">
        <f>SUM(Q30:Q44)-Q45</f>
        <v>0</v>
      </c>
      <c r="R46" s="6">
        <f>SUM(R30:R44)-R45</f>
        <v>0</v>
      </c>
      <c r="S46" s="5">
        <f>R45/Q45-S45</f>
        <v>0</v>
      </c>
      <c r="T46" s="6">
        <f>SUM(T30:T44)-T45</f>
        <v>0</v>
      </c>
      <c r="U46" s="6">
        <f>SUM(U30:U44)-U45</f>
        <v>0</v>
      </c>
      <c r="V46" s="5">
        <f>U45/T45-V45</f>
        <v>0</v>
      </c>
      <c r="W46" s="6">
        <f>SUM(W30:W44)-W45</f>
        <v>0</v>
      </c>
      <c r="X46" s="6">
        <f>SUM(X30:X44)-X45</f>
        <v>0</v>
      </c>
      <c r="Y46" s="5">
        <f>X45/W45-Y45</f>
        <v>0</v>
      </c>
      <c r="Z46" s="6">
        <f>SUM(Z30:Z44)-Z45</f>
        <v>0</v>
      </c>
      <c r="AA46" s="6">
        <f>SUM(AA30:AA44)-AA45</f>
        <v>0</v>
      </c>
      <c r="AB46" s="5">
        <f>AA45/Z45-AB45</f>
        <v>0</v>
      </c>
    </row>
    <row r="47" spans="1:28" x14ac:dyDescent="0.4">
      <c r="A47" s="9" t="s">
        <v>40</v>
      </c>
    </row>
    <row r="48" spans="1:28" x14ac:dyDescent="0.4">
      <c r="A48" s="1" t="s">
        <v>135</v>
      </c>
    </row>
    <row r="50" spans="1:11" x14ac:dyDescent="0.4">
      <c r="A50" s="3" t="s">
        <v>25</v>
      </c>
      <c r="B50" s="39">
        <v>2012</v>
      </c>
      <c r="C50" s="39" t="s">
        <v>20</v>
      </c>
      <c r="D50" s="39">
        <v>2013</v>
      </c>
      <c r="E50" s="39" t="s">
        <v>23</v>
      </c>
      <c r="F50" s="39">
        <v>2014</v>
      </c>
      <c r="G50" s="39" t="s">
        <v>21</v>
      </c>
      <c r="H50" s="39">
        <v>2015</v>
      </c>
      <c r="I50" s="39" t="s">
        <v>22</v>
      </c>
      <c r="J50" s="39">
        <v>2016</v>
      </c>
      <c r="K50" s="40" t="s">
        <v>24</v>
      </c>
    </row>
    <row r="51" spans="1:11" hidden="1" x14ac:dyDescent="0.4">
      <c r="A51" s="19"/>
      <c r="B51" s="11">
        <v>41274</v>
      </c>
      <c r="C51" s="11">
        <v>41455</v>
      </c>
      <c r="D51" s="11">
        <v>41639</v>
      </c>
      <c r="E51" s="11">
        <v>41820</v>
      </c>
      <c r="F51" s="11">
        <v>42004</v>
      </c>
      <c r="G51" s="11">
        <v>42185</v>
      </c>
      <c r="H51" s="11">
        <v>42369</v>
      </c>
      <c r="I51" s="11">
        <v>42551</v>
      </c>
      <c r="J51" s="11">
        <v>42735</v>
      </c>
      <c r="K51" s="38">
        <v>42916</v>
      </c>
    </row>
    <row r="52" spans="1:11" x14ac:dyDescent="0.4">
      <c r="A52" s="19" t="s">
        <v>26</v>
      </c>
      <c r="B52" s="18">
        <f>[1]!s_stmnote_bank_9501($B$1,B51)/100</f>
        <v>1.9799999999999998E-2</v>
      </c>
      <c r="C52" s="18">
        <f>[1]!s_stmnote_bank_9501($B$1,C51)/100</f>
        <v>1.18E-2</v>
      </c>
      <c r="D52" s="18">
        <f>[1]!s_stmnote_bank_9501($B$1,D51)/100</f>
        <v>2.4E-2</v>
      </c>
      <c r="E52" s="18">
        <f>[1]!s_stmnote_bank_9501($B$1,E51)/100</f>
        <v>1.66E-2</v>
      </c>
      <c r="F52" s="18">
        <f>[1]!s_stmnote_bank_9501($B$1,F51)/100</f>
        <v>3.0499999999999999E-2</v>
      </c>
      <c r="G52" s="18">
        <f>[1]!s_stmnote_bank_9501($B$1,G51)/100</f>
        <v>2.9600000000000001E-2</v>
      </c>
      <c r="H52" s="18">
        <f>[1]!s_stmnote_bank_9501($B$1,H51)/100</f>
        <v>4.5899999999999996E-2</v>
      </c>
      <c r="I52" s="18">
        <f>[1]!s_stmnote_bank_9501($B$1,I51)/100</f>
        <v>2.5499999999999998E-2</v>
      </c>
      <c r="J52" s="18">
        <f>[1]!s_stmnote_bank_9501($B$1,J51)/100</f>
        <v>5.2300000000000006E-2</v>
      </c>
      <c r="K52" s="44">
        <v>1.6E-2</v>
      </c>
    </row>
    <row r="53" spans="1:11" x14ac:dyDescent="0.4">
      <c r="A53" s="19" t="s">
        <v>27</v>
      </c>
      <c r="B53" s="18">
        <f>[1]!s_stmnote_bank_9502($B$1,B51)/100</f>
        <v>0.11990000000000001</v>
      </c>
      <c r="C53" s="18">
        <f>[1]!s_stmnote_bank_9502($B$1,C51)/100</f>
        <v>0.2545</v>
      </c>
      <c r="D53" s="18">
        <f>[1]!s_stmnote_bank_9502($B$1,D51)/100</f>
        <v>0.23710000000000001</v>
      </c>
      <c r="E53" s="18">
        <f>[1]!s_stmnote_bank_9502($B$1,E51)/100</f>
        <v>0.28710000000000002</v>
      </c>
      <c r="F53" s="18">
        <f>[1]!s_stmnote_bank_9502($B$1,F51)/100</f>
        <v>0.16670000000000001</v>
      </c>
      <c r="G53" s="18">
        <f>[1]!s_stmnote_bank_9502($B$1,G51)/100</f>
        <v>0.24100000000000002</v>
      </c>
      <c r="H53" s="18">
        <f>[1]!s_stmnote_bank_9502($B$1,H51)/100</f>
        <v>0.27190000000000003</v>
      </c>
      <c r="I53" s="18">
        <f>[1]!s_stmnote_bank_9502($B$1,I51)/100</f>
        <v>0.17030000000000001</v>
      </c>
      <c r="J53" s="18">
        <f>[1]!s_stmnote_bank_9502($B$1,J51)/100</f>
        <v>0.2248</v>
      </c>
      <c r="K53" s="44">
        <v>0.1137</v>
      </c>
    </row>
    <row r="54" spans="1:11" x14ac:dyDescent="0.4">
      <c r="A54" s="19" t="s">
        <v>28</v>
      </c>
      <c r="B54" s="18">
        <f>[1]!s_stmnote_bank_9503($B$1,B51)/100</f>
        <v>8.7799999999999989E-2</v>
      </c>
      <c r="C54" s="18">
        <f>[1]!s_stmnote_bank_9503($B$1,C51)/100</f>
        <v>0.22070000000000001</v>
      </c>
      <c r="D54" s="18">
        <f>[1]!s_stmnote_bank_9503($B$1,D51)/100</f>
        <v>0.19600000000000001</v>
      </c>
      <c r="E54" s="18">
        <f>[1]!s_stmnote_bank_9503($B$1,E51)/100</f>
        <v>0.1164</v>
      </c>
      <c r="F54" s="18">
        <f>[1]!s_stmnote_bank_9503($B$1,F51)/100</f>
        <v>0.12300000000000001</v>
      </c>
      <c r="G54" s="18">
        <f>[1]!s_stmnote_bank_9503($B$1,G51)/100</f>
        <v>9.1199999999999989E-2</v>
      </c>
      <c r="H54" s="18">
        <f>[1]!s_stmnote_bank_9503($B$1,H51)/100</f>
        <v>0.2369</v>
      </c>
      <c r="I54" s="18">
        <f>[1]!s_stmnote_bank_9503($B$1,I51)/100</f>
        <v>0.22120000000000001</v>
      </c>
      <c r="J54" s="18">
        <f>[1]!s_stmnote_bank_9503($B$1,J51)/100</f>
        <v>0.60970000000000002</v>
      </c>
      <c r="K54" s="44">
        <v>0.3528</v>
      </c>
    </row>
    <row r="55" spans="1:11" x14ac:dyDescent="0.4">
      <c r="A55" s="20" t="s">
        <v>29</v>
      </c>
      <c r="B55" s="50">
        <f>[1]!s_stmnote_bank_9504($B$1,B51)/100</f>
        <v>0.19289999999999999</v>
      </c>
      <c r="C55" s="50">
        <f>[1]!s_stmnote_bank_9504($B$1,C51)/100</f>
        <v>0.14099999999999999</v>
      </c>
      <c r="D55" s="50">
        <f>[1]!s_stmnote_bank_9504($B$1,D51)/100</f>
        <v>0.11789999999999999</v>
      </c>
      <c r="E55" s="50">
        <f>[1]!s_stmnote_bank_9504($B$1,E51)/100</f>
        <v>0.28309999999999996</v>
      </c>
      <c r="F55" s="50">
        <f>[1]!s_stmnote_bank_9504($B$1,F51)/100</f>
        <v>0.1457</v>
      </c>
      <c r="G55" s="50">
        <f>[1]!s_stmnote_bank_9504($B$1,G51)/100</f>
        <v>0.31519999999999998</v>
      </c>
      <c r="H55" s="50">
        <f>[1]!s_stmnote_bank_9504($B$1,H51)/100</f>
        <v>0.52010000000000001</v>
      </c>
      <c r="I55" s="50">
        <f>[1]!s_stmnote_bank_9504($B$1,I51)/100</f>
        <v>0.29100000000000004</v>
      </c>
      <c r="J55" s="50">
        <f>[1]!s_stmnote_bank_9504($B$1,J51)/100</f>
        <v>0.3881</v>
      </c>
      <c r="K55" s="51">
        <v>0.20170000000000002</v>
      </c>
    </row>
    <row r="59" spans="1:11" x14ac:dyDescent="0.4">
      <c r="A59" s="2" t="s">
        <v>30</v>
      </c>
      <c r="E59" s="2"/>
    </row>
    <row r="60" spans="1:11" x14ac:dyDescent="0.4">
      <c r="A60" s="42" t="s">
        <v>31</v>
      </c>
      <c r="E60" s="2"/>
    </row>
    <row r="61" spans="1:11" x14ac:dyDescent="0.4">
      <c r="A61" s="41" t="s">
        <v>1</v>
      </c>
      <c r="E61" s="2"/>
    </row>
    <row r="62" spans="1:11" x14ac:dyDescent="0.4">
      <c r="B62" s="9" t="str">
        <f>A61&amp;B29&amp;"（百万元）"</f>
        <v>建筑业贷款余额（百万元）</v>
      </c>
      <c r="C62" s="2" t="s">
        <v>12</v>
      </c>
      <c r="D62" s="2" t="s">
        <v>11</v>
      </c>
      <c r="E62" s="2"/>
    </row>
    <row r="63" spans="1:11" x14ac:dyDescent="0.4">
      <c r="A63" s="34">
        <v>2012</v>
      </c>
      <c r="B63" s="2">
        <f t="shared" ref="B63:D71" si="11">VLOOKUP($A$61,$A$30:$AB$45,B73,FALSE)</f>
        <v>39411</v>
      </c>
      <c r="C63" s="7">
        <f t="shared" si="11"/>
        <v>159</v>
      </c>
      <c r="D63" s="5">
        <f t="shared" si="11"/>
        <v>4.0344066377407325E-3</v>
      </c>
      <c r="E63" s="2"/>
    </row>
    <row r="64" spans="1:11" x14ac:dyDescent="0.4">
      <c r="A64" s="34">
        <v>2013</v>
      </c>
      <c r="B64" s="2">
        <f t="shared" si="11"/>
        <v>44916</v>
      </c>
      <c r="C64" s="7">
        <f t="shared" si="11"/>
        <v>55</v>
      </c>
      <c r="D64" s="5">
        <f t="shared" si="11"/>
        <v>1.2245079704336984E-3</v>
      </c>
      <c r="E64" s="2"/>
    </row>
    <row r="65" spans="1:5" x14ac:dyDescent="0.4">
      <c r="A65" s="34" t="s">
        <v>42</v>
      </c>
      <c r="B65" s="2">
        <f t="shared" si="11"/>
        <v>53332</v>
      </c>
      <c r="C65" s="7">
        <f t="shared" si="11"/>
        <v>190</v>
      </c>
      <c r="D65" s="5">
        <f t="shared" si="11"/>
        <v>3.5625890647266183E-3</v>
      </c>
      <c r="E65" s="2"/>
    </row>
    <row r="66" spans="1:5" x14ac:dyDescent="0.4">
      <c r="A66" s="34">
        <v>2014</v>
      </c>
      <c r="B66" s="2">
        <f t="shared" si="11"/>
        <v>49785</v>
      </c>
      <c r="C66" s="7">
        <f t="shared" si="11"/>
        <v>250</v>
      </c>
      <c r="D66" s="5">
        <f t="shared" si="11"/>
        <v>5.0215928492517827E-3</v>
      </c>
      <c r="E66" s="2"/>
    </row>
    <row r="67" spans="1:5" x14ac:dyDescent="0.4">
      <c r="A67" s="34" t="s">
        <v>43</v>
      </c>
      <c r="B67" s="2">
        <f t="shared" si="11"/>
        <v>53054</v>
      </c>
      <c r="C67" s="7">
        <f t="shared" si="11"/>
        <v>446</v>
      </c>
      <c r="D67" s="5">
        <f t="shared" si="11"/>
        <v>8.4065291966675462E-3</v>
      </c>
      <c r="E67" s="2"/>
    </row>
    <row r="68" spans="1:5" x14ac:dyDescent="0.4">
      <c r="A68" s="34">
        <v>2015</v>
      </c>
      <c r="B68" s="2">
        <f t="shared" si="11"/>
        <v>54000</v>
      </c>
      <c r="C68" s="7">
        <f t="shared" si="11"/>
        <v>697</v>
      </c>
      <c r="D68" s="5">
        <f t="shared" si="11"/>
        <v>1.2907407407407407E-2</v>
      </c>
      <c r="E68" s="2"/>
    </row>
    <row r="69" spans="1:5" x14ac:dyDescent="0.4">
      <c r="A69" s="34" t="s">
        <v>44</v>
      </c>
      <c r="B69" s="2">
        <f t="shared" si="11"/>
        <v>63071</v>
      </c>
      <c r="C69" s="7">
        <f t="shared" si="11"/>
        <v>670</v>
      </c>
      <c r="D69" s="5">
        <f t="shared" si="11"/>
        <v>1.0622948740308542E-2</v>
      </c>
      <c r="E69" s="2"/>
    </row>
    <row r="70" spans="1:5" x14ac:dyDescent="0.4">
      <c r="A70" s="34">
        <v>2016</v>
      </c>
      <c r="B70" s="2">
        <f t="shared" si="11"/>
        <v>66678</v>
      </c>
      <c r="C70" s="7">
        <f t="shared" si="11"/>
        <v>793</v>
      </c>
      <c r="D70" s="5">
        <f t="shared" si="11"/>
        <v>1.189297819370707E-2</v>
      </c>
      <c r="E70" s="2"/>
    </row>
    <row r="71" spans="1:5" x14ac:dyDescent="0.4">
      <c r="A71" s="34" t="s">
        <v>45</v>
      </c>
      <c r="B71" s="2">
        <f t="shared" si="11"/>
        <v>75248</v>
      </c>
      <c r="C71" s="7">
        <f t="shared" si="11"/>
        <v>731</v>
      </c>
      <c r="D71" s="5">
        <f t="shared" si="11"/>
        <v>9.7145439081437381E-3</v>
      </c>
      <c r="E71" s="2"/>
    </row>
    <row r="72" spans="1:5" x14ac:dyDescent="0.4">
      <c r="A72" s="34"/>
      <c r="C72" s="7"/>
      <c r="D72" s="5"/>
      <c r="E72" s="2"/>
    </row>
    <row r="73" spans="1:5" x14ac:dyDescent="0.4">
      <c r="B73" s="35">
        <v>2</v>
      </c>
      <c r="C73" s="36">
        <v>3</v>
      </c>
      <c r="D73" s="36">
        <v>4</v>
      </c>
      <c r="E73" s="2"/>
    </row>
    <row r="74" spans="1:5" x14ac:dyDescent="0.4">
      <c r="B74" s="35">
        <v>5</v>
      </c>
      <c r="C74" s="36">
        <v>6</v>
      </c>
      <c r="D74" s="36">
        <v>7</v>
      </c>
      <c r="E74" s="2"/>
    </row>
    <row r="75" spans="1:5" x14ac:dyDescent="0.4">
      <c r="B75" s="35">
        <v>8</v>
      </c>
      <c r="C75" s="36">
        <v>9</v>
      </c>
      <c r="D75" s="36">
        <v>10</v>
      </c>
      <c r="E75" s="2"/>
    </row>
    <row r="76" spans="1:5" x14ac:dyDescent="0.4">
      <c r="B76" s="35">
        <v>11</v>
      </c>
      <c r="C76" s="36">
        <v>12</v>
      </c>
      <c r="D76" s="36">
        <v>13</v>
      </c>
      <c r="E76" s="2"/>
    </row>
    <row r="77" spans="1:5" x14ac:dyDescent="0.4">
      <c r="B77" s="35">
        <v>14</v>
      </c>
      <c r="C77" s="36">
        <v>15</v>
      </c>
      <c r="D77" s="36">
        <v>16</v>
      </c>
      <c r="E77" s="2"/>
    </row>
    <row r="78" spans="1:5" x14ac:dyDescent="0.4">
      <c r="B78" s="35">
        <v>17</v>
      </c>
      <c r="C78" s="36">
        <v>18</v>
      </c>
      <c r="D78" s="36">
        <v>19</v>
      </c>
      <c r="E78" s="2"/>
    </row>
    <row r="79" spans="1:5" x14ac:dyDescent="0.4">
      <c r="B79" s="35">
        <v>20</v>
      </c>
      <c r="C79" s="36">
        <v>21</v>
      </c>
      <c r="D79" s="36">
        <v>22</v>
      </c>
      <c r="E79" s="2"/>
    </row>
    <row r="80" spans="1:5" x14ac:dyDescent="0.4">
      <c r="B80" s="35">
        <v>23</v>
      </c>
      <c r="C80" s="36">
        <v>24</v>
      </c>
      <c r="D80" s="36">
        <v>25</v>
      </c>
      <c r="E80" s="2"/>
    </row>
    <row r="81" spans="2:5" x14ac:dyDescent="0.4">
      <c r="B81" s="35">
        <v>26</v>
      </c>
      <c r="C81" s="36">
        <v>27</v>
      </c>
      <c r="D81" s="36">
        <v>28</v>
      </c>
      <c r="E81" s="2"/>
    </row>
    <row r="82" spans="2:5" x14ac:dyDescent="0.4">
      <c r="B82" s="35">
        <v>29</v>
      </c>
      <c r="C82" s="36">
        <v>30</v>
      </c>
      <c r="D82" s="36">
        <v>31</v>
      </c>
      <c r="E82" s="2"/>
    </row>
    <row r="102" spans="1:10" x14ac:dyDescent="0.4">
      <c r="A102" s="127" t="s">
        <v>381</v>
      </c>
      <c r="B102" s="270">
        <v>41274</v>
      </c>
      <c r="C102" s="271">
        <v>41639</v>
      </c>
      <c r="D102" s="272">
        <v>41820</v>
      </c>
      <c r="E102" s="272">
        <v>42004</v>
      </c>
      <c r="F102" s="271">
        <v>42185</v>
      </c>
      <c r="G102" s="271">
        <v>42369</v>
      </c>
      <c r="H102" s="271">
        <v>42551</v>
      </c>
      <c r="I102" s="271">
        <v>42735</v>
      </c>
      <c r="J102" s="273">
        <v>42916</v>
      </c>
    </row>
    <row r="103" spans="1:10" x14ac:dyDescent="0.4">
      <c r="A103" s="166" t="s">
        <v>33</v>
      </c>
      <c r="B103" s="269">
        <f>VLOOKUP($A103,$A$30:$AB$45,B$23-2,FALSE)</f>
        <v>81405</v>
      </c>
      <c r="C103" s="269">
        <f t="shared" ref="C103:J118" si="12">VLOOKUP($A103,$A$30:$AB$45,C$23-2,FALSE)</f>
        <v>80941</v>
      </c>
      <c r="D103" s="269">
        <f t="shared" si="12"/>
        <v>91222</v>
      </c>
      <c r="E103" s="269">
        <f t="shared" si="12"/>
        <v>96949</v>
      </c>
      <c r="F103" s="269">
        <f t="shared" si="12"/>
        <v>106075</v>
      </c>
      <c r="G103" s="269">
        <f t="shared" si="12"/>
        <v>115682</v>
      </c>
      <c r="H103" s="269">
        <f t="shared" si="12"/>
        <v>120218</v>
      </c>
      <c r="I103" s="269">
        <f t="shared" si="12"/>
        <v>128243</v>
      </c>
      <c r="J103" s="269">
        <f t="shared" si="12"/>
        <v>128724</v>
      </c>
    </row>
    <row r="104" spans="1:10" x14ac:dyDescent="0.4">
      <c r="A104" s="53" t="s">
        <v>4</v>
      </c>
      <c r="B104" s="269">
        <f t="shared" ref="B104:B118" si="13">VLOOKUP($A104,$A$30:$AB$45,B$23-2,FALSE)</f>
        <v>20132</v>
      </c>
      <c r="C104" s="269">
        <f t="shared" si="12"/>
        <v>19965</v>
      </c>
      <c r="D104" s="269">
        <f t="shared" si="12"/>
        <v>25572</v>
      </c>
      <c r="E104" s="269">
        <f t="shared" si="12"/>
        <v>25144</v>
      </c>
      <c r="F104" s="269">
        <f t="shared" si="12"/>
        <v>28219</v>
      </c>
      <c r="G104" s="269">
        <f t="shared" si="12"/>
        <v>30588</v>
      </c>
      <c r="H104" s="269">
        <f t="shared" si="12"/>
        <v>35654</v>
      </c>
      <c r="I104" s="269">
        <f t="shared" si="12"/>
        <v>46569</v>
      </c>
      <c r="J104" s="269">
        <f t="shared" si="12"/>
        <v>50769</v>
      </c>
    </row>
    <row r="105" spans="1:10" x14ac:dyDescent="0.4">
      <c r="A105" s="53" t="s">
        <v>8</v>
      </c>
      <c r="B105" s="269">
        <f t="shared" si="13"/>
        <v>147958</v>
      </c>
      <c r="C105" s="269">
        <f t="shared" si="12"/>
        <v>165570</v>
      </c>
      <c r="D105" s="269">
        <f t="shared" si="12"/>
        <v>188547</v>
      </c>
      <c r="E105" s="269">
        <f t="shared" si="12"/>
        <v>236931</v>
      </c>
      <c r="F105" s="269">
        <f t="shared" si="12"/>
        <v>249524</v>
      </c>
      <c r="G105" s="269">
        <f t="shared" si="12"/>
        <v>243983</v>
      </c>
      <c r="H105" s="269">
        <f t="shared" si="12"/>
        <v>244715</v>
      </c>
      <c r="I105" s="269">
        <f t="shared" si="12"/>
        <v>226944</v>
      </c>
      <c r="J105" s="269">
        <f t="shared" si="12"/>
        <v>242651</v>
      </c>
    </row>
    <row r="106" spans="1:10" x14ac:dyDescent="0.4">
      <c r="A106" s="53" t="s">
        <v>335</v>
      </c>
      <c r="B106" s="269">
        <f t="shared" si="13"/>
        <v>30014</v>
      </c>
      <c r="C106" s="269">
        <f t="shared" si="12"/>
        <v>31502</v>
      </c>
      <c r="D106" s="269">
        <f t="shared" si="12"/>
        <v>27728</v>
      </c>
      <c r="E106" s="269">
        <f t="shared" si="12"/>
        <v>31366</v>
      </c>
      <c r="F106" s="269">
        <f t="shared" si="12"/>
        <v>32263</v>
      </c>
      <c r="G106" s="269">
        <f t="shared" si="12"/>
        <v>26235</v>
      </c>
      <c r="H106" s="269">
        <f t="shared" si="12"/>
        <v>25327</v>
      </c>
      <c r="I106" s="269">
        <f t="shared" si="12"/>
        <v>24886</v>
      </c>
      <c r="J106" s="269">
        <f t="shared" si="12"/>
        <v>15629</v>
      </c>
    </row>
    <row r="107" spans="1:10" x14ac:dyDescent="0.4">
      <c r="A107" s="53" t="s">
        <v>1</v>
      </c>
      <c r="B107" s="269">
        <f t="shared" si="13"/>
        <v>39411</v>
      </c>
      <c r="C107" s="269">
        <f t="shared" si="12"/>
        <v>44916</v>
      </c>
      <c r="D107" s="269">
        <f t="shared" si="12"/>
        <v>53332</v>
      </c>
      <c r="E107" s="269">
        <f t="shared" si="12"/>
        <v>49785</v>
      </c>
      <c r="F107" s="269">
        <f t="shared" si="12"/>
        <v>53054</v>
      </c>
      <c r="G107" s="269">
        <f t="shared" si="12"/>
        <v>54000</v>
      </c>
      <c r="H107" s="269">
        <f t="shared" si="12"/>
        <v>63071</v>
      </c>
      <c r="I107" s="269">
        <f t="shared" si="12"/>
        <v>66678</v>
      </c>
      <c r="J107" s="269">
        <f t="shared" si="12"/>
        <v>75248</v>
      </c>
    </row>
    <row r="108" spans="1:10" x14ac:dyDescent="0.4">
      <c r="A108" s="53" t="s">
        <v>0</v>
      </c>
      <c r="B108" s="269">
        <f t="shared" si="13"/>
        <v>63936</v>
      </c>
      <c r="C108" s="269">
        <f t="shared" si="12"/>
        <v>61454</v>
      </c>
      <c r="D108" s="269">
        <f t="shared" si="12"/>
        <v>63867</v>
      </c>
      <c r="E108" s="269">
        <f t="shared" si="12"/>
        <v>65088</v>
      </c>
      <c r="F108" s="269">
        <f t="shared" si="12"/>
        <v>63745</v>
      </c>
      <c r="G108" s="269">
        <f t="shared" si="12"/>
        <v>72867</v>
      </c>
      <c r="H108" s="269">
        <f t="shared" si="12"/>
        <v>80626</v>
      </c>
      <c r="I108" s="269">
        <f t="shared" si="12"/>
        <v>79753</v>
      </c>
      <c r="J108" s="269">
        <f t="shared" si="12"/>
        <v>88782</v>
      </c>
    </row>
    <row r="109" spans="1:10" x14ac:dyDescent="0.4">
      <c r="A109" s="53" t="s">
        <v>41</v>
      </c>
      <c r="B109" s="269">
        <f t="shared" si="13"/>
        <v>18415</v>
      </c>
      <c r="C109" s="269">
        <f t="shared" si="12"/>
        <v>27480</v>
      </c>
      <c r="D109" s="269">
        <f t="shared" si="12"/>
        <v>32254</v>
      </c>
      <c r="E109" s="269">
        <f t="shared" si="12"/>
        <v>28988</v>
      </c>
      <c r="F109" s="269">
        <f t="shared" si="12"/>
        <v>46718</v>
      </c>
      <c r="G109" s="269">
        <f t="shared" si="12"/>
        <v>58564</v>
      </c>
      <c r="H109" s="269">
        <f t="shared" si="12"/>
        <v>61848</v>
      </c>
      <c r="I109" s="269">
        <f t="shared" si="12"/>
        <v>110836</v>
      </c>
      <c r="J109" s="269">
        <f t="shared" si="12"/>
        <v>99147</v>
      </c>
    </row>
    <row r="110" spans="1:10" x14ac:dyDescent="0.4">
      <c r="A110" s="53" t="s">
        <v>6</v>
      </c>
      <c r="B110" s="269">
        <f t="shared" si="13"/>
        <v>7586</v>
      </c>
      <c r="C110" s="269">
        <f t="shared" si="12"/>
        <v>12015</v>
      </c>
      <c r="D110" s="269">
        <f t="shared" si="12"/>
        <v>12521</v>
      </c>
      <c r="E110" s="269">
        <f t="shared" si="12"/>
        <v>14897</v>
      </c>
      <c r="F110" s="269">
        <f t="shared" si="12"/>
        <v>13913</v>
      </c>
      <c r="G110" s="269">
        <f t="shared" si="12"/>
        <v>12393</v>
      </c>
      <c r="H110" s="269">
        <f t="shared" si="12"/>
        <v>13461</v>
      </c>
      <c r="I110" s="269">
        <f t="shared" si="12"/>
        <v>15905</v>
      </c>
      <c r="J110" s="269">
        <f t="shared" si="12"/>
        <v>13308</v>
      </c>
    </row>
    <row r="111" spans="1:10" x14ac:dyDescent="0.4">
      <c r="A111" s="53" t="s">
        <v>2</v>
      </c>
      <c r="B111" s="269">
        <f t="shared" si="13"/>
        <v>123031</v>
      </c>
      <c r="C111" s="269">
        <f t="shared" si="12"/>
        <v>145202</v>
      </c>
      <c r="D111" s="269">
        <f t="shared" si="12"/>
        <v>154761</v>
      </c>
      <c r="E111" s="269">
        <f t="shared" si="12"/>
        <v>149983</v>
      </c>
      <c r="F111" s="269">
        <f t="shared" si="12"/>
        <v>164146</v>
      </c>
      <c r="G111" s="269">
        <f t="shared" si="12"/>
        <v>181659</v>
      </c>
      <c r="H111" s="269">
        <f t="shared" si="12"/>
        <v>200748</v>
      </c>
      <c r="I111" s="269">
        <f t="shared" si="12"/>
        <v>221161</v>
      </c>
      <c r="J111" s="269">
        <f t="shared" si="12"/>
        <v>233571</v>
      </c>
    </row>
    <row r="112" spans="1:10" x14ac:dyDescent="0.4">
      <c r="A112" s="53" t="s">
        <v>7</v>
      </c>
      <c r="B112" s="269">
        <f t="shared" si="13"/>
        <v>31551</v>
      </c>
      <c r="C112" s="269">
        <f t="shared" si="12"/>
        <v>32188</v>
      </c>
      <c r="D112" s="269">
        <f t="shared" si="12"/>
        <v>39802</v>
      </c>
      <c r="E112" s="269">
        <f t="shared" si="12"/>
        <v>54107</v>
      </c>
      <c r="F112" s="269">
        <f t="shared" si="12"/>
        <v>51503</v>
      </c>
      <c r="G112" s="269">
        <f t="shared" si="12"/>
        <v>52502</v>
      </c>
      <c r="H112" s="269">
        <f t="shared" si="12"/>
        <v>68210</v>
      </c>
      <c r="I112" s="269">
        <f t="shared" si="12"/>
        <v>61187</v>
      </c>
      <c r="J112" s="269">
        <f t="shared" si="12"/>
        <v>84653</v>
      </c>
    </row>
    <row r="113" spans="1:10" x14ac:dyDescent="0.4">
      <c r="A113" s="53" t="s">
        <v>3</v>
      </c>
      <c r="B113" s="269">
        <f t="shared" si="13"/>
        <v>208160</v>
      </c>
      <c r="C113" s="269">
        <f t="shared" si="12"/>
        <v>222573</v>
      </c>
      <c r="D113" s="269">
        <f t="shared" si="12"/>
        <v>244483</v>
      </c>
      <c r="E113" s="269">
        <f t="shared" si="12"/>
        <v>230875</v>
      </c>
      <c r="F113" s="269">
        <f t="shared" si="12"/>
        <v>233845</v>
      </c>
      <c r="G113" s="269">
        <f t="shared" si="12"/>
        <v>257157</v>
      </c>
      <c r="H113" s="269">
        <f t="shared" si="12"/>
        <v>295060</v>
      </c>
      <c r="I113" s="269">
        <f t="shared" si="12"/>
        <v>321246</v>
      </c>
      <c r="J113" s="269">
        <f t="shared" si="12"/>
        <v>361239</v>
      </c>
    </row>
    <row r="114" spans="1:10" x14ac:dyDescent="0.4">
      <c r="A114" s="53" t="s">
        <v>5</v>
      </c>
      <c r="B114" s="269">
        <f t="shared" si="13"/>
        <v>13056</v>
      </c>
      <c r="C114" s="269">
        <f t="shared" si="12"/>
        <v>15503</v>
      </c>
      <c r="D114" s="269">
        <f t="shared" si="12"/>
        <v>11233</v>
      </c>
      <c r="E114" s="269">
        <f t="shared" si="12"/>
        <v>12540</v>
      </c>
      <c r="F114" s="269">
        <f t="shared" si="12"/>
        <v>10506</v>
      </c>
      <c r="G114" s="269">
        <f t="shared" si="12"/>
        <v>9411</v>
      </c>
      <c r="H114" s="269">
        <f t="shared" si="12"/>
        <v>10374</v>
      </c>
      <c r="I114" s="269">
        <f t="shared" si="12"/>
        <v>8277</v>
      </c>
      <c r="J114" s="269">
        <f t="shared" si="12"/>
        <v>8039</v>
      </c>
    </row>
    <row r="115" spans="1:10" x14ac:dyDescent="0.4">
      <c r="A115" s="53" t="s">
        <v>48</v>
      </c>
      <c r="B115" s="269">
        <f t="shared" si="13"/>
        <v>98453</v>
      </c>
      <c r="C115" s="269">
        <f t="shared" si="12"/>
        <v>92611</v>
      </c>
      <c r="D115" s="269">
        <f t="shared" si="12"/>
        <v>105409</v>
      </c>
      <c r="E115" s="269">
        <f t="shared" si="12"/>
        <v>126971</v>
      </c>
      <c r="F115" s="269">
        <f t="shared" si="12"/>
        <v>142491</v>
      </c>
      <c r="G115" s="269">
        <f t="shared" si="12"/>
        <v>164557</v>
      </c>
      <c r="H115" s="269">
        <f t="shared" si="12"/>
        <v>204598</v>
      </c>
      <c r="I115" s="269">
        <f t="shared" si="12"/>
        <v>199841</v>
      </c>
      <c r="J115" s="269">
        <f t="shared" si="12"/>
        <v>232483</v>
      </c>
    </row>
    <row r="116" spans="1:10" x14ac:dyDescent="0.4">
      <c r="A116" s="53" t="s">
        <v>65</v>
      </c>
      <c r="B116" s="269">
        <f t="shared" si="13"/>
        <v>465576</v>
      </c>
      <c r="C116" s="269">
        <f t="shared" si="12"/>
        <v>605529</v>
      </c>
      <c r="D116" s="269">
        <f t="shared" si="12"/>
        <v>615686</v>
      </c>
      <c r="E116" s="269">
        <f t="shared" si="12"/>
        <v>654681</v>
      </c>
      <c r="F116" s="269">
        <f t="shared" si="12"/>
        <v>710411</v>
      </c>
      <c r="G116" s="269">
        <f t="shared" si="12"/>
        <v>728028</v>
      </c>
      <c r="H116" s="269">
        <f t="shared" si="12"/>
        <v>802598</v>
      </c>
      <c r="I116" s="269">
        <f t="shared" si="12"/>
        <v>900922</v>
      </c>
      <c r="J116" s="269">
        <f t="shared" si="12"/>
        <v>1019750</v>
      </c>
    </row>
    <row r="117" spans="1:10" x14ac:dyDescent="0.4">
      <c r="A117" s="54" t="s">
        <v>35</v>
      </c>
      <c r="B117" s="269">
        <f t="shared" si="13"/>
        <v>35926</v>
      </c>
      <c r="C117" s="269">
        <f t="shared" si="12"/>
        <v>16814</v>
      </c>
      <c r="D117" s="269">
        <f t="shared" si="12"/>
        <v>29866</v>
      </c>
      <c r="E117" s="269">
        <f t="shared" si="12"/>
        <v>34361</v>
      </c>
      <c r="F117" s="269">
        <f t="shared" si="12"/>
        <v>42923</v>
      </c>
      <c r="G117" s="269">
        <f t="shared" si="12"/>
        <v>40422</v>
      </c>
      <c r="H117" s="269">
        <f t="shared" si="12"/>
        <v>48202</v>
      </c>
      <c r="I117" s="269">
        <f t="shared" si="12"/>
        <v>49138</v>
      </c>
      <c r="J117" s="269">
        <f t="shared" si="12"/>
        <v>52301</v>
      </c>
    </row>
    <row r="118" spans="1:10" x14ac:dyDescent="0.4">
      <c r="A118" s="3" t="s">
        <v>400</v>
      </c>
      <c r="B118" s="269">
        <f t="shared" si="13"/>
        <v>1384610</v>
      </c>
      <c r="C118" s="269">
        <f t="shared" si="12"/>
        <v>1574263</v>
      </c>
      <c r="D118" s="269">
        <f t="shared" si="12"/>
        <v>1696283</v>
      </c>
      <c r="E118" s="269">
        <f t="shared" si="12"/>
        <v>1812666</v>
      </c>
      <c r="F118" s="269">
        <f t="shared" si="12"/>
        <v>1949336</v>
      </c>
      <c r="G118" s="269">
        <f t="shared" si="12"/>
        <v>2048048</v>
      </c>
      <c r="H118" s="269">
        <f t="shared" si="12"/>
        <v>2274710</v>
      </c>
      <c r="I118" s="269">
        <f t="shared" si="12"/>
        <v>2461586</v>
      </c>
      <c r="J118" s="269">
        <f t="shared" si="12"/>
        <v>2706294</v>
      </c>
    </row>
    <row r="125" spans="1:10" x14ac:dyDescent="0.4">
      <c r="A125" s="127" t="s">
        <v>381</v>
      </c>
      <c r="B125" s="270">
        <v>41274</v>
      </c>
      <c r="C125" s="271">
        <v>41639</v>
      </c>
      <c r="D125" s="272">
        <v>41820</v>
      </c>
      <c r="E125" s="272">
        <v>42004</v>
      </c>
      <c r="F125" s="271">
        <v>42185</v>
      </c>
      <c r="G125" s="271">
        <v>42369</v>
      </c>
      <c r="H125" s="271">
        <v>42551</v>
      </c>
      <c r="I125" s="271">
        <v>42735</v>
      </c>
      <c r="J125" s="273">
        <v>42916</v>
      </c>
    </row>
    <row r="126" spans="1:10" x14ac:dyDescent="0.4">
      <c r="A126" s="166" t="s">
        <v>33</v>
      </c>
      <c r="B126" s="269">
        <f>VLOOKUP($A126,$A$30:$AB$45,B$23-1,FALSE)</f>
        <v>95</v>
      </c>
      <c r="C126" s="269">
        <f t="shared" ref="C126:J141" si="14">VLOOKUP($A126,$A$30:$AB$45,C$23-1,FALSE)</f>
        <v>6</v>
      </c>
      <c r="D126" s="269">
        <f t="shared" si="14"/>
        <v>94</v>
      </c>
      <c r="E126" s="269">
        <f t="shared" si="14"/>
        <v>128</v>
      </c>
      <c r="F126" s="269">
        <f t="shared" si="14"/>
        <v>93</v>
      </c>
      <c r="G126" s="269">
        <f t="shared" si="14"/>
        <v>483</v>
      </c>
      <c r="H126" s="269">
        <f t="shared" si="14"/>
        <v>2025</v>
      </c>
      <c r="I126" s="269">
        <f t="shared" si="14"/>
        <v>1874</v>
      </c>
      <c r="J126" s="269">
        <f t="shared" si="14"/>
        <v>2066</v>
      </c>
    </row>
    <row r="127" spans="1:10" x14ac:dyDescent="0.4">
      <c r="A127" s="53" t="s">
        <v>4</v>
      </c>
      <c r="B127" s="269">
        <f t="shared" ref="B127:B141" si="15">VLOOKUP($A127,$A$30:$AB$45,B$23-1,FALSE)</f>
        <v>28</v>
      </c>
      <c r="C127" s="269">
        <f t="shared" si="14"/>
        <v>0</v>
      </c>
      <c r="D127" s="269">
        <f t="shared" si="14"/>
        <v>0</v>
      </c>
      <c r="E127" s="269">
        <f t="shared" si="14"/>
        <v>0</v>
      </c>
      <c r="F127" s="269">
        <f t="shared" si="14"/>
        <v>40</v>
      </c>
      <c r="G127" s="269">
        <f t="shared" si="14"/>
        <v>110</v>
      </c>
      <c r="H127" s="269">
        <f t="shared" si="14"/>
        <v>110</v>
      </c>
      <c r="I127" s="269">
        <f t="shared" si="14"/>
        <v>155</v>
      </c>
      <c r="J127" s="269">
        <f t="shared" si="14"/>
        <v>399</v>
      </c>
    </row>
    <row r="128" spans="1:10" x14ac:dyDescent="0.4">
      <c r="A128" s="53" t="s">
        <v>8</v>
      </c>
      <c r="B128" s="269">
        <f t="shared" si="15"/>
        <v>633</v>
      </c>
      <c r="C128" s="269">
        <f t="shared" si="14"/>
        <v>423</v>
      </c>
      <c r="D128" s="269">
        <f t="shared" si="14"/>
        <v>304</v>
      </c>
      <c r="E128" s="269">
        <f t="shared" si="14"/>
        <v>486</v>
      </c>
      <c r="F128" s="269">
        <f t="shared" si="14"/>
        <v>346</v>
      </c>
      <c r="G128" s="269">
        <f t="shared" si="14"/>
        <v>346</v>
      </c>
      <c r="H128" s="269">
        <f t="shared" si="14"/>
        <v>346</v>
      </c>
      <c r="I128" s="269">
        <f t="shared" si="14"/>
        <v>586</v>
      </c>
      <c r="J128" s="269">
        <f t="shared" si="14"/>
        <v>560</v>
      </c>
    </row>
    <row r="129" spans="1:10" x14ac:dyDescent="0.4">
      <c r="A129" s="53" t="s">
        <v>335</v>
      </c>
      <c r="B129" s="269">
        <f t="shared" si="15"/>
        <v>0</v>
      </c>
      <c r="C129" s="269">
        <f t="shared" si="14"/>
        <v>0</v>
      </c>
      <c r="D129" s="269">
        <f t="shared" si="14"/>
        <v>0</v>
      </c>
      <c r="E129" s="269">
        <f t="shared" si="14"/>
        <v>0</v>
      </c>
      <c r="F129" s="269">
        <f t="shared" si="14"/>
        <v>0</v>
      </c>
      <c r="G129" s="269">
        <f t="shared" si="14"/>
        <v>0</v>
      </c>
      <c r="H129" s="269">
        <f t="shared" si="14"/>
        <v>0</v>
      </c>
      <c r="I129" s="269">
        <f t="shared" si="14"/>
        <v>0</v>
      </c>
      <c r="J129" s="269">
        <f t="shared" si="14"/>
        <v>0</v>
      </c>
    </row>
    <row r="130" spans="1:10" x14ac:dyDescent="0.4">
      <c r="A130" s="53" t="s">
        <v>1</v>
      </c>
      <c r="B130" s="269">
        <f t="shared" si="15"/>
        <v>159</v>
      </c>
      <c r="C130" s="269">
        <f t="shared" si="14"/>
        <v>55</v>
      </c>
      <c r="D130" s="269">
        <f t="shared" si="14"/>
        <v>190</v>
      </c>
      <c r="E130" s="269">
        <f t="shared" si="14"/>
        <v>250</v>
      </c>
      <c r="F130" s="269">
        <f t="shared" si="14"/>
        <v>446</v>
      </c>
      <c r="G130" s="269">
        <f t="shared" si="14"/>
        <v>697</v>
      </c>
      <c r="H130" s="269">
        <f t="shared" si="14"/>
        <v>670</v>
      </c>
      <c r="I130" s="269">
        <f t="shared" si="14"/>
        <v>793</v>
      </c>
      <c r="J130" s="269">
        <f t="shared" si="14"/>
        <v>731</v>
      </c>
    </row>
    <row r="131" spans="1:10" x14ac:dyDescent="0.4">
      <c r="A131" s="53" t="s">
        <v>0</v>
      </c>
      <c r="B131" s="269">
        <f t="shared" si="15"/>
        <v>138</v>
      </c>
      <c r="C131" s="269">
        <f t="shared" si="14"/>
        <v>1393</v>
      </c>
      <c r="D131" s="269">
        <f t="shared" si="14"/>
        <v>35</v>
      </c>
      <c r="E131" s="269">
        <f t="shared" si="14"/>
        <v>236</v>
      </c>
      <c r="F131" s="269">
        <f t="shared" si="14"/>
        <v>612</v>
      </c>
      <c r="G131" s="269">
        <f t="shared" si="14"/>
        <v>609</v>
      </c>
      <c r="H131" s="269">
        <f t="shared" si="14"/>
        <v>662</v>
      </c>
      <c r="I131" s="269">
        <f t="shared" si="14"/>
        <v>1263</v>
      </c>
      <c r="J131" s="269">
        <f t="shared" si="14"/>
        <v>1290</v>
      </c>
    </row>
    <row r="132" spans="1:10" x14ac:dyDescent="0.4">
      <c r="A132" s="53" t="s">
        <v>41</v>
      </c>
      <c r="B132" s="269">
        <f t="shared" si="15"/>
        <v>0</v>
      </c>
      <c r="C132" s="269">
        <f t="shared" si="14"/>
        <v>36</v>
      </c>
      <c r="D132" s="269">
        <f t="shared" si="14"/>
        <v>31</v>
      </c>
      <c r="E132" s="269">
        <f t="shared" si="14"/>
        <v>36</v>
      </c>
      <c r="F132" s="269">
        <f t="shared" si="14"/>
        <v>30</v>
      </c>
      <c r="G132" s="269">
        <f t="shared" si="14"/>
        <v>45</v>
      </c>
      <c r="H132" s="269">
        <f t="shared" si="14"/>
        <v>25</v>
      </c>
      <c r="I132" s="269">
        <f t="shared" si="14"/>
        <v>45</v>
      </c>
      <c r="J132" s="269">
        <f t="shared" si="14"/>
        <v>15</v>
      </c>
    </row>
    <row r="133" spans="1:10" x14ac:dyDescent="0.4">
      <c r="A133" s="53" t="s">
        <v>6</v>
      </c>
      <c r="B133" s="269">
        <f t="shared" si="15"/>
        <v>27</v>
      </c>
      <c r="C133" s="269">
        <f t="shared" si="14"/>
        <v>73</v>
      </c>
      <c r="D133" s="269">
        <f t="shared" si="14"/>
        <v>63</v>
      </c>
      <c r="E133" s="269">
        <f t="shared" si="14"/>
        <v>103</v>
      </c>
      <c r="F133" s="269">
        <f t="shared" si="14"/>
        <v>225</v>
      </c>
      <c r="G133" s="269">
        <f t="shared" si="14"/>
        <v>192</v>
      </c>
      <c r="H133" s="269">
        <f t="shared" si="14"/>
        <v>138</v>
      </c>
      <c r="I133" s="269">
        <f t="shared" si="14"/>
        <v>293</v>
      </c>
      <c r="J133" s="269">
        <f t="shared" si="14"/>
        <v>338</v>
      </c>
    </row>
    <row r="134" spans="1:10" x14ac:dyDescent="0.4">
      <c r="A134" s="53" t="s">
        <v>2</v>
      </c>
      <c r="B134" s="269">
        <f t="shared" si="15"/>
        <v>1958</v>
      </c>
      <c r="C134" s="269">
        <f t="shared" si="14"/>
        <v>3430</v>
      </c>
      <c r="D134" s="269">
        <f t="shared" si="14"/>
        <v>3418</v>
      </c>
      <c r="E134" s="269">
        <f t="shared" si="14"/>
        <v>6498</v>
      </c>
      <c r="F134" s="269">
        <f t="shared" si="14"/>
        <v>7054</v>
      </c>
      <c r="G134" s="269">
        <f t="shared" si="14"/>
        <v>7176</v>
      </c>
      <c r="H134" s="269">
        <f t="shared" si="14"/>
        <v>7297</v>
      </c>
      <c r="I134" s="269">
        <f t="shared" si="14"/>
        <v>5889</v>
      </c>
      <c r="J134" s="269">
        <f t="shared" si="14"/>
        <v>6298</v>
      </c>
    </row>
    <row r="135" spans="1:10" x14ac:dyDescent="0.4">
      <c r="A135" s="53" t="s">
        <v>7</v>
      </c>
      <c r="B135" s="269">
        <f t="shared" si="15"/>
        <v>0</v>
      </c>
      <c r="C135" s="269">
        <f t="shared" si="14"/>
        <v>194</v>
      </c>
      <c r="D135" s="269">
        <f t="shared" si="14"/>
        <v>94</v>
      </c>
      <c r="E135" s="269">
        <f t="shared" si="14"/>
        <v>0</v>
      </c>
      <c r="F135" s="269">
        <f t="shared" si="14"/>
        <v>10</v>
      </c>
      <c r="G135" s="269">
        <f t="shared" si="14"/>
        <v>40</v>
      </c>
      <c r="H135" s="269">
        <f t="shared" si="14"/>
        <v>35</v>
      </c>
      <c r="I135" s="269">
        <f t="shared" si="14"/>
        <v>0</v>
      </c>
      <c r="J135" s="269">
        <f t="shared" si="14"/>
        <v>0</v>
      </c>
    </row>
    <row r="136" spans="1:10" x14ac:dyDescent="0.4">
      <c r="A136" s="53" t="s">
        <v>3</v>
      </c>
      <c r="B136" s="269">
        <f t="shared" si="15"/>
        <v>3783</v>
      </c>
      <c r="C136" s="269">
        <f t="shared" si="14"/>
        <v>3985</v>
      </c>
      <c r="D136" s="269">
        <f t="shared" si="14"/>
        <v>6486</v>
      </c>
      <c r="E136" s="269">
        <f t="shared" si="14"/>
        <v>6062</v>
      </c>
      <c r="F136" s="269">
        <f t="shared" si="14"/>
        <v>8276</v>
      </c>
      <c r="G136" s="269">
        <f t="shared" si="14"/>
        <v>9657</v>
      </c>
      <c r="H136" s="269">
        <f t="shared" si="14"/>
        <v>10433</v>
      </c>
      <c r="I136" s="269">
        <f t="shared" si="14"/>
        <v>10200</v>
      </c>
      <c r="J136" s="269">
        <f t="shared" si="14"/>
        <v>12413</v>
      </c>
    </row>
    <row r="137" spans="1:10" x14ac:dyDescent="0.4">
      <c r="A137" s="53" t="s">
        <v>5</v>
      </c>
      <c r="B137" s="269">
        <f t="shared" si="15"/>
        <v>926</v>
      </c>
      <c r="C137" s="269">
        <f t="shared" si="14"/>
        <v>42</v>
      </c>
      <c r="D137" s="269">
        <f t="shared" si="14"/>
        <v>48</v>
      </c>
      <c r="E137" s="269">
        <f t="shared" si="14"/>
        <v>75</v>
      </c>
      <c r="F137" s="269">
        <f t="shared" si="14"/>
        <v>64</v>
      </c>
      <c r="G137" s="269">
        <f t="shared" si="14"/>
        <v>70</v>
      </c>
      <c r="H137" s="269">
        <f t="shared" si="14"/>
        <v>80</v>
      </c>
      <c r="I137" s="269">
        <f t="shared" si="14"/>
        <v>72</v>
      </c>
      <c r="J137" s="269">
        <f t="shared" si="14"/>
        <v>72</v>
      </c>
    </row>
    <row r="138" spans="1:10" x14ac:dyDescent="0.4">
      <c r="A138" s="53" t="s">
        <v>48</v>
      </c>
      <c r="B138" s="269">
        <f t="shared" si="15"/>
        <v>292</v>
      </c>
      <c r="C138" s="269">
        <f t="shared" si="14"/>
        <v>241</v>
      </c>
      <c r="D138" s="269">
        <f t="shared" si="14"/>
        <v>75</v>
      </c>
      <c r="E138" s="269">
        <f t="shared" si="14"/>
        <v>0</v>
      </c>
      <c r="F138" s="269">
        <f t="shared" si="14"/>
        <v>0</v>
      </c>
      <c r="G138" s="269">
        <f t="shared" si="14"/>
        <v>133</v>
      </c>
      <c r="H138" s="269">
        <f t="shared" si="14"/>
        <v>337</v>
      </c>
      <c r="I138" s="269">
        <f t="shared" si="14"/>
        <v>812</v>
      </c>
      <c r="J138" s="269">
        <f t="shared" si="14"/>
        <v>856</v>
      </c>
    </row>
    <row r="139" spans="1:10" x14ac:dyDescent="0.4">
      <c r="A139" s="53" t="s">
        <v>65</v>
      </c>
      <c r="B139" s="269">
        <f t="shared" si="15"/>
        <v>2263</v>
      </c>
      <c r="C139" s="269">
        <f t="shared" si="14"/>
        <v>3472</v>
      </c>
      <c r="D139" s="269">
        <f t="shared" si="14"/>
        <v>4891</v>
      </c>
      <c r="E139" s="269">
        <f t="shared" si="14"/>
        <v>7158</v>
      </c>
      <c r="F139" s="269">
        <f t="shared" si="14"/>
        <v>9040</v>
      </c>
      <c r="G139" s="269">
        <f t="shared" si="14"/>
        <v>13111</v>
      </c>
      <c r="H139" s="269">
        <f t="shared" si="14"/>
        <v>15733</v>
      </c>
      <c r="I139" s="269">
        <f t="shared" si="14"/>
        <v>19237</v>
      </c>
      <c r="J139" s="269">
        <f t="shared" si="14"/>
        <v>20443</v>
      </c>
    </row>
    <row r="140" spans="1:10" x14ac:dyDescent="0.4">
      <c r="A140" s="54" t="s">
        <v>35</v>
      </c>
      <c r="B140" s="269">
        <f t="shared" si="15"/>
        <v>221</v>
      </c>
      <c r="C140" s="269">
        <f t="shared" si="14"/>
        <v>54</v>
      </c>
      <c r="D140" s="269">
        <f t="shared" si="14"/>
        <v>89</v>
      </c>
      <c r="E140" s="269">
        <f t="shared" si="14"/>
        <v>102</v>
      </c>
      <c r="F140" s="269">
        <f t="shared" si="14"/>
        <v>187</v>
      </c>
      <c r="G140" s="269">
        <f t="shared" si="14"/>
        <v>152</v>
      </c>
      <c r="H140" s="269">
        <f t="shared" si="14"/>
        <v>186</v>
      </c>
      <c r="I140" s="269">
        <f t="shared" si="14"/>
        <v>216</v>
      </c>
      <c r="J140" s="269">
        <f t="shared" si="14"/>
        <v>129</v>
      </c>
    </row>
    <row r="141" spans="1:10" x14ac:dyDescent="0.4">
      <c r="A141" s="3" t="s">
        <v>400</v>
      </c>
      <c r="B141" s="269">
        <f t="shared" si="15"/>
        <v>10523</v>
      </c>
      <c r="C141" s="269">
        <f t="shared" si="14"/>
        <v>13404</v>
      </c>
      <c r="D141" s="269">
        <f t="shared" si="14"/>
        <v>15818</v>
      </c>
      <c r="E141" s="269">
        <f t="shared" si="14"/>
        <v>21134</v>
      </c>
      <c r="F141" s="269">
        <f t="shared" si="14"/>
        <v>26423</v>
      </c>
      <c r="G141" s="269">
        <f t="shared" si="14"/>
        <v>32821</v>
      </c>
      <c r="H141" s="269">
        <f t="shared" si="14"/>
        <v>38077</v>
      </c>
      <c r="I141" s="269">
        <f t="shared" si="14"/>
        <v>41435</v>
      </c>
      <c r="J141" s="269">
        <f t="shared" si="14"/>
        <v>45610</v>
      </c>
    </row>
  </sheetData>
  <phoneticPr fontId="2" type="noConversion"/>
  <dataValidations count="1">
    <dataValidation type="list" allowBlank="1" showInputMessage="1" showErrorMessage="1" sqref="A61">
      <formula1>$A$30:$A$45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showGridLines="0" topLeftCell="A47" zoomScale="80" zoomScaleNormal="80" workbookViewId="0">
      <selection activeCell="K147" sqref="K147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0" style="2" bestFit="1" customWidth="1"/>
    <col min="4" max="4" width="10.73046875" style="2" bestFit="1" customWidth="1"/>
    <col min="5" max="5" width="8.86328125" style="4" customWidth="1"/>
    <col min="6" max="6" width="9" style="2" bestFit="1" customWidth="1"/>
    <col min="7" max="7" width="8.265625" style="2" bestFit="1" customWidth="1"/>
    <col min="8" max="8" width="12.46484375" style="2" bestFit="1" customWidth="1"/>
    <col min="9" max="9" width="8.265625" style="2" bestFit="1" customWidth="1"/>
    <col min="10" max="10" width="9" style="2" bestFit="1" customWidth="1"/>
    <col min="11" max="11" width="10.3984375" style="2" customWidth="1"/>
    <col min="12" max="13" width="8.265625" style="2" bestFit="1" customWidth="1"/>
    <col min="14" max="14" width="12.46484375" style="2" bestFit="1" customWidth="1"/>
    <col min="15" max="16" width="8.265625" style="2" bestFit="1" customWidth="1"/>
    <col min="17" max="17" width="11.59765625" style="2" bestFit="1" customWidth="1"/>
    <col min="18" max="19" width="8.26562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9" x14ac:dyDescent="0.4">
      <c r="A1" s="9" t="s">
        <v>66</v>
      </c>
      <c r="B1" s="2" t="str">
        <f>[1]!to_tradecode(A1)</f>
        <v>601166</v>
      </c>
    </row>
    <row r="2" spans="1:19" x14ac:dyDescent="0.4">
      <c r="A2" s="9"/>
    </row>
    <row r="3" spans="1:19" x14ac:dyDescent="0.4">
      <c r="E3" s="2"/>
    </row>
    <row r="4" spans="1:19" x14ac:dyDescent="0.4">
      <c r="E4" s="2"/>
    </row>
    <row r="5" spans="1:19" x14ac:dyDescent="0.4">
      <c r="A5" s="127" t="s">
        <v>186</v>
      </c>
      <c r="B5" s="165">
        <v>2008</v>
      </c>
      <c r="C5" s="26" t="s">
        <v>308</v>
      </c>
      <c r="D5" s="165">
        <v>2009</v>
      </c>
      <c r="E5" s="26" t="s">
        <v>307</v>
      </c>
      <c r="F5" s="165">
        <v>2010</v>
      </c>
      <c r="G5" s="26" t="s">
        <v>313</v>
      </c>
      <c r="H5" s="165">
        <v>2011</v>
      </c>
      <c r="I5" s="26" t="s">
        <v>306</v>
      </c>
      <c r="J5" s="39">
        <v>2012</v>
      </c>
      <c r="K5" s="39" t="s">
        <v>309</v>
      </c>
      <c r="L5" s="39">
        <v>2013</v>
      </c>
      <c r="M5" s="80" t="s">
        <v>310</v>
      </c>
      <c r="N5" s="80">
        <v>2014</v>
      </c>
      <c r="O5" s="39" t="s">
        <v>311</v>
      </c>
      <c r="P5" s="39">
        <v>2015</v>
      </c>
      <c r="Q5" s="39" t="s">
        <v>312</v>
      </c>
      <c r="R5" s="39">
        <v>2016</v>
      </c>
      <c r="S5" s="40" t="s">
        <v>24</v>
      </c>
    </row>
    <row r="6" spans="1:19" x14ac:dyDescent="0.4">
      <c r="A6" s="43" t="s">
        <v>6</v>
      </c>
      <c r="B6" s="168">
        <f>VLOOKUP($A6,$A$33:$BC$55,B$28,FALSE)</f>
        <v>8.1400000000000014E-2</v>
      </c>
      <c r="C6" s="168">
        <f t="shared" ref="C6:S21" si="0">VLOOKUP($A6,$A$33:$BC$55,C$28,FALSE)</f>
        <v>1.41E-2</v>
      </c>
      <c r="D6" s="168">
        <f t="shared" si="0"/>
        <v>1.5100000000000001E-2</v>
      </c>
      <c r="E6" s="168">
        <f t="shared" si="0"/>
        <v>1E-3</v>
      </c>
      <c r="F6" s="168">
        <f t="shared" si="0"/>
        <v>8.0000000000000004E-4</v>
      </c>
      <c r="G6" s="168">
        <f t="shared" si="0"/>
        <v>0</v>
      </c>
      <c r="H6" s="168">
        <f t="shared" si="0"/>
        <v>0</v>
      </c>
      <c r="I6" s="168">
        <f t="shared" si="0"/>
        <v>2.7000000000000001E-3</v>
      </c>
      <c r="J6" s="131">
        <f t="shared" si="0"/>
        <v>0</v>
      </c>
      <c r="K6" s="131">
        <f t="shared" si="0"/>
        <v>0</v>
      </c>
      <c r="L6" s="131">
        <f t="shared" si="0"/>
        <v>0</v>
      </c>
      <c r="M6" s="131">
        <f t="shared" si="0"/>
        <v>0</v>
      </c>
      <c r="N6" s="131">
        <f t="shared" si="0"/>
        <v>0</v>
      </c>
      <c r="O6" s="131">
        <f t="shared" si="0"/>
        <v>2.0999999999999999E-3</v>
      </c>
      <c r="P6" s="131">
        <f t="shared" si="0"/>
        <v>2.0899999999999998E-2</v>
      </c>
      <c r="Q6" s="131">
        <f t="shared" si="0"/>
        <v>1.8499999999999999E-2</v>
      </c>
      <c r="R6" s="131">
        <f t="shared" si="0"/>
        <v>1.5800000000000002E-2</v>
      </c>
      <c r="S6" s="97">
        <f t="shared" si="0"/>
        <v>2.0799999999999999E-2</v>
      </c>
    </row>
    <row r="7" spans="1:19" x14ac:dyDescent="0.4">
      <c r="A7" s="43" t="s">
        <v>33</v>
      </c>
      <c r="B7" s="168">
        <f t="shared" ref="B7:Q27" si="1">VLOOKUP($A7,$A$33:$BC$55,B$28,FALSE)</f>
        <v>0</v>
      </c>
      <c r="C7" s="168">
        <f t="shared" si="0"/>
        <v>2.2000000000000001E-3</v>
      </c>
      <c r="D7" s="168">
        <f t="shared" si="0"/>
        <v>2.5000000000000001E-3</v>
      </c>
      <c r="E7" s="168">
        <f t="shared" si="1"/>
        <v>1.9E-3</v>
      </c>
      <c r="F7" s="168">
        <f t="shared" si="0"/>
        <v>5.9999999999999995E-4</v>
      </c>
      <c r="G7" s="168">
        <f t="shared" si="0"/>
        <v>5.0000000000000001E-4</v>
      </c>
      <c r="H7" s="168">
        <f t="shared" si="1"/>
        <v>4.0000000000000002E-4</v>
      </c>
      <c r="I7" s="168">
        <f t="shared" si="0"/>
        <v>5.0000000000000001E-4</v>
      </c>
      <c r="J7" s="168">
        <f t="shared" si="0"/>
        <v>2.0000000000000001E-4</v>
      </c>
      <c r="K7" s="168">
        <f t="shared" si="1"/>
        <v>2.9999999999999997E-4</v>
      </c>
      <c r="L7" s="168">
        <f t="shared" si="0"/>
        <v>6.7000000000000002E-3</v>
      </c>
      <c r="M7" s="168">
        <f t="shared" si="0"/>
        <v>5.1000000000000004E-3</v>
      </c>
      <c r="N7" s="168">
        <f t="shared" si="1"/>
        <v>9.300000000000001E-3</v>
      </c>
      <c r="O7" s="168">
        <f t="shared" si="0"/>
        <v>8.8999999999999999E-3</v>
      </c>
      <c r="P7" s="168">
        <f t="shared" si="0"/>
        <v>1.6799999999999999E-2</v>
      </c>
      <c r="Q7" s="168">
        <f t="shared" si="1"/>
        <v>2.75E-2</v>
      </c>
      <c r="R7" s="168">
        <f t="shared" si="0"/>
        <v>3.3300000000000003E-2</v>
      </c>
      <c r="S7" s="15">
        <f t="shared" si="0"/>
        <v>3.1199999999999999E-2</v>
      </c>
    </row>
    <row r="8" spans="1:19" x14ac:dyDescent="0.4">
      <c r="A8" s="43" t="s">
        <v>3</v>
      </c>
      <c r="B8" s="168">
        <f t="shared" si="1"/>
        <v>1.5100000000000001E-2</v>
      </c>
      <c r="C8" s="168">
        <f t="shared" si="0"/>
        <v>1.6899999999999998E-2</v>
      </c>
      <c r="D8" s="168">
        <f t="shared" si="0"/>
        <v>1.49E-2</v>
      </c>
      <c r="E8" s="168">
        <f t="shared" si="0"/>
        <v>1.3100000000000001E-2</v>
      </c>
      <c r="F8" s="168">
        <f t="shared" si="0"/>
        <v>9.4000000000000004E-3</v>
      </c>
      <c r="G8" s="168">
        <f t="shared" si="0"/>
        <v>5.7999999999999996E-3</v>
      </c>
      <c r="H8" s="168">
        <f t="shared" si="0"/>
        <v>7.4000000000000003E-3</v>
      </c>
      <c r="I8" s="168">
        <f t="shared" si="0"/>
        <v>8.5000000000000006E-3</v>
      </c>
      <c r="J8" s="18">
        <f t="shared" si="0"/>
        <v>6.1999999999999998E-3</v>
      </c>
      <c r="K8" s="18">
        <f t="shared" si="0"/>
        <v>8.0000000000000002E-3</v>
      </c>
      <c r="L8" s="18">
        <f t="shared" si="0"/>
        <v>1.34E-2</v>
      </c>
      <c r="M8" s="18">
        <f t="shared" si="0"/>
        <v>1.8500000000000003E-2</v>
      </c>
      <c r="N8" s="18">
        <f t="shared" si="0"/>
        <v>2.29E-2</v>
      </c>
      <c r="O8" s="18">
        <f t="shared" si="0"/>
        <v>2.6699999999999998E-2</v>
      </c>
      <c r="P8" s="18">
        <f t="shared" si="0"/>
        <v>2.9499999999999998E-2</v>
      </c>
      <c r="Q8" s="18">
        <f t="shared" si="0"/>
        <v>3.32E-2</v>
      </c>
      <c r="R8" s="18">
        <f t="shared" si="0"/>
        <v>3.5900000000000001E-2</v>
      </c>
      <c r="S8" s="44">
        <f t="shared" si="0"/>
        <v>3.5499999999999997E-2</v>
      </c>
    </row>
    <row r="9" spans="1:19" x14ac:dyDescent="0.4">
      <c r="A9" s="43" t="s">
        <v>4</v>
      </c>
      <c r="B9" s="168">
        <f t="shared" si="1"/>
        <v>8.9999999999999998E-4</v>
      </c>
      <c r="C9" s="168">
        <f t="shared" si="0"/>
        <v>8.0000000000000004E-4</v>
      </c>
      <c r="D9" s="168">
        <f t="shared" si="0"/>
        <v>8.0000000000000004E-4</v>
      </c>
      <c r="E9" s="168">
        <f t="shared" si="0"/>
        <v>8.0000000000000004E-4</v>
      </c>
      <c r="F9" s="168">
        <f t="shared" si="0"/>
        <v>7.000000000000001E-4</v>
      </c>
      <c r="G9" s="168">
        <f t="shared" si="0"/>
        <v>7.000000000000001E-4</v>
      </c>
      <c r="H9" s="168">
        <f t="shared" si="0"/>
        <v>5.0000000000000001E-4</v>
      </c>
      <c r="I9" s="168">
        <f t="shared" si="0"/>
        <v>4.0000000000000002E-4</v>
      </c>
      <c r="J9" s="18">
        <f t="shared" si="0"/>
        <v>7.000000000000001E-4</v>
      </c>
      <c r="K9" s="18">
        <f t="shared" si="0"/>
        <v>4.0000000000000002E-4</v>
      </c>
      <c r="L9" s="18">
        <f t="shared" si="0"/>
        <v>4.0000000000000002E-4</v>
      </c>
      <c r="M9" s="18">
        <f t="shared" si="0"/>
        <v>4.0000000000000002E-4</v>
      </c>
      <c r="N9" s="18">
        <f t="shared" si="0"/>
        <v>1E-4</v>
      </c>
      <c r="O9" s="18">
        <f t="shared" si="0"/>
        <v>5.9999999999999995E-4</v>
      </c>
      <c r="P9" s="18">
        <f t="shared" si="0"/>
        <v>2.0000000000000001E-4</v>
      </c>
      <c r="Q9" s="18">
        <f t="shared" si="0"/>
        <v>8.0000000000000004E-4</v>
      </c>
      <c r="R9" s="18">
        <f t="shared" si="0"/>
        <v>3.4000000000000002E-3</v>
      </c>
      <c r="S9" s="44">
        <f t="shared" si="0"/>
        <v>2.5999999999999999E-3</v>
      </c>
    </row>
    <row r="10" spans="1:19" x14ac:dyDescent="0.4">
      <c r="A10" s="43" t="s">
        <v>1</v>
      </c>
      <c r="B10" s="168">
        <f t="shared" si="1"/>
        <v>3.9000000000000003E-3</v>
      </c>
      <c r="C10" s="168">
        <f t="shared" si="0"/>
        <v>2.8999999999999998E-3</v>
      </c>
      <c r="D10" s="168">
        <f t="shared" si="0"/>
        <v>3.4999999999999996E-3</v>
      </c>
      <c r="E10" s="168">
        <f t="shared" si="0"/>
        <v>3.3000000000000004E-3</v>
      </c>
      <c r="F10" s="168">
        <f t="shared" si="0"/>
        <v>2.7000000000000001E-3</v>
      </c>
      <c r="G10" s="168">
        <f t="shared" si="0"/>
        <v>3.4000000000000002E-3</v>
      </c>
      <c r="H10" s="168">
        <f t="shared" si="0"/>
        <v>4.5999999999999999E-3</v>
      </c>
      <c r="I10" s="168">
        <f t="shared" si="0"/>
        <v>4.0999999999999995E-3</v>
      </c>
      <c r="J10" s="18">
        <f t="shared" si="0"/>
        <v>2.8999999999999998E-3</v>
      </c>
      <c r="K10" s="18">
        <f t="shared" si="0"/>
        <v>1.1000000000000001E-3</v>
      </c>
      <c r="L10" s="18">
        <f t="shared" si="0"/>
        <v>1.2999999999999999E-3</v>
      </c>
      <c r="M10" s="18">
        <f t="shared" si="0"/>
        <v>3.7000000000000002E-3</v>
      </c>
      <c r="N10" s="18">
        <f t="shared" si="0"/>
        <v>2.8000000000000004E-3</v>
      </c>
      <c r="O10" s="18">
        <f t="shared" si="0"/>
        <v>5.8999999999999999E-3</v>
      </c>
      <c r="P10" s="18">
        <f t="shared" si="0"/>
        <v>1.0999999999999999E-2</v>
      </c>
      <c r="Q10" s="18">
        <f t="shared" si="0"/>
        <v>0.01</v>
      </c>
      <c r="R10" s="18">
        <f t="shared" si="0"/>
        <v>1.44E-2</v>
      </c>
      <c r="S10" s="44">
        <f t="shared" si="0"/>
        <v>1.32E-2</v>
      </c>
    </row>
    <row r="11" spans="1:19" x14ac:dyDescent="0.4">
      <c r="A11" s="43" t="s">
        <v>0</v>
      </c>
      <c r="B11" s="168">
        <f t="shared" si="1"/>
        <v>2.3400000000000001E-2</v>
      </c>
      <c r="C11" s="168">
        <f t="shared" si="0"/>
        <v>1.6000000000000001E-3</v>
      </c>
      <c r="D11" s="168">
        <f t="shared" si="0"/>
        <v>1.4000000000000002E-3</v>
      </c>
      <c r="E11" s="168">
        <f t="shared" si="0"/>
        <v>1.4000000000000002E-3</v>
      </c>
      <c r="F11" s="168">
        <f t="shared" si="0"/>
        <v>1.1999999999999999E-3</v>
      </c>
      <c r="G11" s="168">
        <f t="shared" si="0"/>
        <v>1E-3</v>
      </c>
      <c r="H11" s="168">
        <f t="shared" si="0"/>
        <v>1E-4</v>
      </c>
      <c r="I11" s="168">
        <f t="shared" si="0"/>
        <v>0</v>
      </c>
      <c r="J11" s="18">
        <f t="shared" si="0"/>
        <v>2.0000000000000001E-4</v>
      </c>
      <c r="K11" s="18">
        <f t="shared" si="0"/>
        <v>6.0999999999999995E-3</v>
      </c>
      <c r="L11" s="18">
        <f t="shared" si="0"/>
        <v>4.5000000000000005E-3</v>
      </c>
      <c r="M11" s="18">
        <f t="shared" si="0"/>
        <v>1.6000000000000001E-3</v>
      </c>
      <c r="N11" s="18">
        <f t="shared" si="0"/>
        <v>2.0000000000000001E-4</v>
      </c>
      <c r="O11" s="18">
        <f t="shared" si="0"/>
        <v>3.4000000000000002E-3</v>
      </c>
      <c r="P11" s="18">
        <f t="shared" si="0"/>
        <v>6.4000000000000003E-3</v>
      </c>
      <c r="Q11" s="18">
        <f t="shared" si="0"/>
        <v>7.3000000000000001E-3</v>
      </c>
      <c r="R11" s="18">
        <f t="shared" si="0"/>
        <v>7.6E-3</v>
      </c>
      <c r="S11" s="44">
        <f t="shared" si="0"/>
        <v>7.1999999999999998E-3</v>
      </c>
    </row>
    <row r="12" spans="1:19" x14ac:dyDescent="0.4">
      <c r="A12" s="43" t="s">
        <v>53</v>
      </c>
      <c r="B12" s="168">
        <f t="shared" si="1"/>
        <v>2.2100000000000002E-2</v>
      </c>
      <c r="C12" s="168">
        <f t="shared" si="0"/>
        <v>1.61E-2</v>
      </c>
      <c r="D12" s="168">
        <f t="shared" si="0"/>
        <v>1.6200000000000003E-2</v>
      </c>
      <c r="E12" s="168">
        <f t="shared" si="0"/>
        <v>1.3600000000000001E-2</v>
      </c>
      <c r="F12" s="168">
        <f t="shared" si="0"/>
        <v>1.23E-2</v>
      </c>
      <c r="G12" s="168">
        <f t="shared" si="0"/>
        <v>4.6100000000000002E-2</v>
      </c>
      <c r="H12" s="168">
        <f t="shared" si="0"/>
        <v>4.3200000000000002E-2</v>
      </c>
      <c r="I12" s="168">
        <f t="shared" si="0"/>
        <v>3.4100000000000005E-2</v>
      </c>
      <c r="J12" s="18">
        <f t="shared" si="0"/>
        <v>2.3599999999999999E-2</v>
      </c>
      <c r="K12" s="18">
        <f t="shared" si="0"/>
        <v>6.0999999999999995E-3</v>
      </c>
      <c r="L12" s="18">
        <f t="shared" si="0"/>
        <v>6.6E-3</v>
      </c>
      <c r="M12" s="18">
        <f t="shared" si="0"/>
        <v>1.37E-2</v>
      </c>
      <c r="N12" s="18">
        <f t="shared" si="0"/>
        <v>1.03E-2</v>
      </c>
      <c r="O12" s="18">
        <f t="shared" si="0"/>
        <v>8.8000000000000005E-3</v>
      </c>
      <c r="P12" s="18">
        <f t="shared" si="0"/>
        <v>8.3000000000000001E-3</v>
      </c>
      <c r="Q12" s="18">
        <f t="shared" si="0"/>
        <v>3.0999999999999999E-3</v>
      </c>
      <c r="R12" s="18">
        <f t="shared" si="0"/>
        <v>2.2000000000000001E-3</v>
      </c>
      <c r="S12" s="44">
        <f t="shared" si="0"/>
        <v>1.5E-3</v>
      </c>
    </row>
    <row r="13" spans="1:19" x14ac:dyDescent="0.4">
      <c r="A13" s="43" t="s">
        <v>2</v>
      </c>
      <c r="B13" s="168">
        <f t="shared" si="1"/>
        <v>3.3000000000000002E-2</v>
      </c>
      <c r="C13" s="168">
        <f t="shared" si="0"/>
        <v>3.2500000000000001E-2</v>
      </c>
      <c r="D13" s="168">
        <f t="shared" si="0"/>
        <v>2.4300000000000002E-2</v>
      </c>
      <c r="E13" s="168">
        <f t="shared" si="0"/>
        <v>2.3799999999999998E-2</v>
      </c>
      <c r="F13" s="168">
        <f t="shared" si="0"/>
        <v>1.77E-2</v>
      </c>
      <c r="G13" s="168">
        <f t="shared" si="0"/>
        <v>1.3999999999999999E-2</v>
      </c>
      <c r="H13" s="168">
        <f t="shared" si="0"/>
        <v>1.1200000000000002E-2</v>
      </c>
      <c r="I13" s="168">
        <f t="shared" si="0"/>
        <v>8.5000000000000006E-3</v>
      </c>
      <c r="J13" s="18">
        <f t="shared" si="0"/>
        <v>1.09E-2</v>
      </c>
      <c r="K13" s="18">
        <f t="shared" si="0"/>
        <v>1.26E-2</v>
      </c>
      <c r="L13" s="18">
        <f t="shared" si="0"/>
        <v>1.7600000000000001E-2</v>
      </c>
      <c r="M13" s="18">
        <f t="shared" si="0"/>
        <v>2.23E-2</v>
      </c>
      <c r="N13" s="18">
        <f t="shared" si="0"/>
        <v>2.63E-2</v>
      </c>
      <c r="O13" s="18">
        <f t="shared" si="0"/>
        <v>3.2599999999999997E-2</v>
      </c>
      <c r="P13" s="18">
        <f t="shared" si="0"/>
        <v>4.6300000000000001E-2</v>
      </c>
      <c r="Q13" s="18">
        <f t="shared" si="0"/>
        <v>5.1499999999999997E-2</v>
      </c>
      <c r="R13" s="18">
        <f t="shared" ref="R13:S27" si="2">VLOOKUP($A13,$A$33:$BC$55,R$28,FALSE)</f>
        <v>5.0300000000000004E-2</v>
      </c>
      <c r="S13" s="44">
        <f t="shared" si="2"/>
        <v>4.9700000000000001E-2</v>
      </c>
    </row>
    <row r="14" spans="1:19" x14ac:dyDescent="0.4">
      <c r="A14" s="43" t="s">
        <v>5</v>
      </c>
      <c r="B14" s="168">
        <f t="shared" si="1"/>
        <v>2.3300000000000001E-2</v>
      </c>
      <c r="C14" s="168">
        <f t="shared" si="0"/>
        <v>7.6E-3</v>
      </c>
      <c r="D14" s="168">
        <f t="shared" si="0"/>
        <v>6.0000000000000001E-3</v>
      </c>
      <c r="E14" s="168">
        <f t="shared" si="0"/>
        <v>2E-3</v>
      </c>
      <c r="F14" s="168">
        <f t="shared" si="0"/>
        <v>4.0000000000000002E-4</v>
      </c>
      <c r="G14" s="168">
        <f t="shared" si="0"/>
        <v>2.9999999999999997E-4</v>
      </c>
      <c r="H14" s="168">
        <f t="shared" si="0"/>
        <v>2.9999999999999997E-4</v>
      </c>
      <c r="I14" s="168">
        <f t="shared" si="0"/>
        <v>2.9999999999999997E-4</v>
      </c>
      <c r="J14" s="18">
        <f t="shared" si="0"/>
        <v>2.0000000000000001E-4</v>
      </c>
      <c r="K14" s="18">
        <f t="shared" si="0"/>
        <v>1E-3</v>
      </c>
      <c r="L14" s="18">
        <f t="shared" si="0"/>
        <v>8.9999999999999998E-4</v>
      </c>
      <c r="M14" s="18">
        <f t="shared" si="0"/>
        <v>4.0000000000000001E-3</v>
      </c>
      <c r="N14" s="18">
        <f t="shared" si="0"/>
        <v>6.8999999999999999E-3</v>
      </c>
      <c r="O14" s="18">
        <f t="shared" si="0"/>
        <v>7.0999999999999995E-3</v>
      </c>
      <c r="P14" s="18">
        <f t="shared" si="0"/>
        <v>1.9E-2</v>
      </c>
      <c r="Q14" s="18">
        <f t="shared" si="0"/>
        <v>1.9E-2</v>
      </c>
      <c r="R14" s="18">
        <f t="shared" si="2"/>
        <v>2.9100000000000001E-2</v>
      </c>
      <c r="S14" s="44">
        <f t="shared" si="2"/>
        <v>2.1999999999999999E-2</v>
      </c>
    </row>
    <row r="15" spans="1:19" x14ac:dyDescent="0.4">
      <c r="A15" s="43" t="s">
        <v>41</v>
      </c>
      <c r="B15" s="168">
        <f t="shared" si="1"/>
        <v>2.5700000000000001E-2</v>
      </c>
      <c r="C15" s="168">
        <f t="shared" si="0"/>
        <v>9.4000000000000004E-3</v>
      </c>
      <c r="D15" s="168">
        <f t="shared" si="0"/>
        <v>1.5E-3</v>
      </c>
      <c r="E15" s="168">
        <f t="shared" si="0"/>
        <v>1.1000000000000001E-3</v>
      </c>
      <c r="F15" s="168">
        <f t="shared" si="0"/>
        <v>1E-3</v>
      </c>
      <c r="G15" s="168">
        <f t="shared" si="0"/>
        <v>1.1999999999999999E-3</v>
      </c>
      <c r="H15" s="168">
        <f t="shared" si="0"/>
        <v>1.5E-3</v>
      </c>
      <c r="I15" s="168">
        <f t="shared" si="0"/>
        <v>1.4000000000000002E-3</v>
      </c>
      <c r="J15" s="18">
        <f t="shared" si="0"/>
        <v>2.3999999999999998E-3</v>
      </c>
      <c r="K15" s="18">
        <f t="shared" si="0"/>
        <v>4.0000000000000001E-3</v>
      </c>
      <c r="L15" s="18">
        <f t="shared" si="0"/>
        <v>2.0000000000000001E-4</v>
      </c>
      <c r="M15" s="18">
        <f t="shared" si="0"/>
        <v>0</v>
      </c>
      <c r="N15" s="18">
        <f t="shared" si="0"/>
        <v>1E-4</v>
      </c>
      <c r="O15" s="18">
        <f t="shared" si="0"/>
        <v>4.6999999999999993E-3</v>
      </c>
      <c r="P15" s="18">
        <f t="shared" si="0"/>
        <v>5.5999999999999999E-3</v>
      </c>
      <c r="Q15" s="18">
        <f t="shared" si="0"/>
        <v>5.8999999999999999E-3</v>
      </c>
      <c r="R15" s="18">
        <f t="shared" si="2"/>
        <v>3.0999999999999999E-3</v>
      </c>
      <c r="S15" s="44">
        <f t="shared" si="2"/>
        <v>2.5000000000000001E-3</v>
      </c>
    </row>
    <row r="16" spans="1:19" x14ac:dyDescent="0.4">
      <c r="A16" s="47" t="s">
        <v>8</v>
      </c>
      <c r="B16" s="168">
        <f t="shared" si="1"/>
        <v>4.3E-3</v>
      </c>
      <c r="C16" s="168">
        <f t="shared" si="0"/>
        <v>4.1999999999999997E-3</v>
      </c>
      <c r="D16" s="168">
        <f t="shared" si="0"/>
        <v>4.1999999999999997E-3</v>
      </c>
      <c r="E16" s="168">
        <f t="shared" si="0"/>
        <v>2.7000000000000001E-3</v>
      </c>
      <c r="F16" s="168">
        <f t="shared" si="0"/>
        <v>4.4000000000000003E-3</v>
      </c>
      <c r="G16" s="168">
        <f t="shared" si="0"/>
        <v>1.4000000000000002E-3</v>
      </c>
      <c r="H16" s="168">
        <f t="shared" si="0"/>
        <v>1.1999999999999999E-3</v>
      </c>
      <c r="I16" s="168">
        <f t="shared" si="0"/>
        <v>8.9999999999999998E-4</v>
      </c>
      <c r="J16" s="18">
        <f t="shared" si="0"/>
        <v>5.9999999999999995E-4</v>
      </c>
      <c r="K16" s="18">
        <f t="shared" si="0"/>
        <v>5.9999999999999995E-4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1E-4</v>
      </c>
      <c r="P16" s="18">
        <f t="shared" si="0"/>
        <v>2.0000000000000001E-4</v>
      </c>
      <c r="Q16" s="18">
        <f t="shared" si="0"/>
        <v>2.0000000000000001E-4</v>
      </c>
      <c r="R16" s="18">
        <f t="shared" si="2"/>
        <v>4.5999999999999999E-3</v>
      </c>
      <c r="S16" s="44">
        <f t="shared" si="2"/>
        <v>6.1999999999999998E-3</v>
      </c>
    </row>
    <row r="17" spans="1:55" x14ac:dyDescent="0.4">
      <c r="A17" s="43" t="s">
        <v>48</v>
      </c>
      <c r="B17" s="168">
        <f t="shared" si="1"/>
        <v>1.0900000000000002E-2</v>
      </c>
      <c r="C17" s="168">
        <f t="shared" si="0"/>
        <v>5.6000000000000008E-3</v>
      </c>
      <c r="D17" s="168">
        <f t="shared" si="0"/>
        <v>3.4000000000000002E-3</v>
      </c>
      <c r="E17" s="168">
        <f t="shared" si="0"/>
        <v>4.0999999999999995E-3</v>
      </c>
      <c r="F17" s="168">
        <f t="shared" si="0"/>
        <v>3.8E-3</v>
      </c>
      <c r="G17" s="168">
        <f t="shared" si="0"/>
        <v>3.7000000000000002E-3</v>
      </c>
      <c r="H17" s="168">
        <f t="shared" si="0"/>
        <v>4.8999999999999998E-3</v>
      </c>
      <c r="I17" s="168">
        <f t="shared" si="0"/>
        <v>5.0000000000000001E-3</v>
      </c>
      <c r="J17" s="18">
        <f t="shared" si="0"/>
        <v>3.9000000000000003E-3</v>
      </c>
      <c r="K17" s="18">
        <f t="shared" si="0"/>
        <v>2.8000000000000004E-3</v>
      </c>
      <c r="L17" s="18">
        <f t="shared" si="0"/>
        <v>2.7000000000000001E-3</v>
      </c>
      <c r="M17" s="18">
        <f t="shared" si="0"/>
        <v>5.9999999999999995E-4</v>
      </c>
      <c r="N17" s="18">
        <f t="shared" si="0"/>
        <v>4.0000000000000001E-3</v>
      </c>
      <c r="O17" s="18">
        <f t="shared" si="0"/>
        <v>4.4000000000000003E-3</v>
      </c>
      <c r="P17" s="18">
        <f t="shared" si="0"/>
        <v>4.1999999999999997E-3</v>
      </c>
      <c r="Q17" s="18">
        <f t="shared" si="0"/>
        <v>6.6E-3</v>
      </c>
      <c r="R17" s="18">
        <f t="shared" si="2"/>
        <v>4.5000000000000005E-3</v>
      </c>
      <c r="S17" s="44">
        <f t="shared" si="2"/>
        <v>3.5000000000000001E-3</v>
      </c>
    </row>
    <row r="18" spans="1:55" x14ac:dyDescent="0.4">
      <c r="A18" s="47" t="s">
        <v>34</v>
      </c>
      <c r="B18" s="168">
        <f t="shared" si="1"/>
        <v>1E-3</v>
      </c>
      <c r="C18" s="168">
        <f t="shared" si="0"/>
        <v>4.0000000000000002E-4</v>
      </c>
      <c r="D18" s="168">
        <f t="shared" si="0"/>
        <v>4.0000000000000002E-4</v>
      </c>
      <c r="E18" s="168">
        <f t="shared" si="0"/>
        <v>4.0000000000000002E-4</v>
      </c>
      <c r="F18" s="168">
        <f t="shared" si="0"/>
        <v>1.5E-3</v>
      </c>
      <c r="G18" s="168">
        <f t="shared" si="0"/>
        <v>2.9999999999999997E-4</v>
      </c>
      <c r="H18" s="168">
        <f t="shared" si="0"/>
        <v>1E-4</v>
      </c>
      <c r="I18" s="168">
        <f t="shared" si="0"/>
        <v>1E-4</v>
      </c>
      <c r="J18" s="18">
        <f t="shared" si="0"/>
        <v>1E-4</v>
      </c>
      <c r="K18" s="18">
        <f t="shared" si="0"/>
        <v>1E-4</v>
      </c>
      <c r="L18" s="18">
        <f t="shared" si="0"/>
        <v>0</v>
      </c>
      <c r="M18" s="18">
        <f t="shared" si="0"/>
        <v>0.03</v>
      </c>
      <c r="N18" s="18">
        <f t="shared" si="0"/>
        <v>4.24E-2</v>
      </c>
      <c r="O18" s="18">
        <f t="shared" si="0"/>
        <v>4.2800000000000005E-2</v>
      </c>
      <c r="P18" s="18">
        <f t="shared" si="0"/>
        <v>5.2600000000000001E-2</v>
      </c>
      <c r="Q18" s="18">
        <f t="shared" si="0"/>
        <v>6.0400000000000002E-2</v>
      </c>
      <c r="R18" s="18">
        <f t="shared" si="2"/>
        <v>5.5899999999999998E-2</v>
      </c>
      <c r="S18" s="44">
        <f t="shared" si="2"/>
        <v>5.0099999999999999E-2</v>
      </c>
    </row>
    <row r="19" spans="1:55" x14ac:dyDescent="0.4">
      <c r="A19" s="47" t="s">
        <v>7</v>
      </c>
      <c r="B19" s="168">
        <f t="shared" si="1"/>
        <v>0</v>
      </c>
      <c r="C19" s="168">
        <f t="shared" si="0"/>
        <v>2.2000000000000001E-3</v>
      </c>
      <c r="D19" s="168">
        <f t="shared" si="0"/>
        <v>0</v>
      </c>
      <c r="E19" s="168">
        <f t="shared" si="0"/>
        <v>0</v>
      </c>
      <c r="F19" s="168">
        <f t="shared" si="0"/>
        <v>0</v>
      </c>
      <c r="G19" s="168">
        <f t="shared" si="0"/>
        <v>0</v>
      </c>
      <c r="H19" s="168">
        <f t="shared" si="0"/>
        <v>0</v>
      </c>
      <c r="I19" s="168">
        <f t="shared" si="0"/>
        <v>0</v>
      </c>
      <c r="J19" s="18">
        <f t="shared" si="0"/>
        <v>8.9999999999999998E-4</v>
      </c>
      <c r="K19" s="18">
        <f t="shared" si="0"/>
        <v>1E-3</v>
      </c>
      <c r="L19" s="18">
        <f t="shared" si="0"/>
        <v>2.0999999999999999E-3</v>
      </c>
      <c r="M19" s="18">
        <f t="shared" si="0"/>
        <v>1.7000000000000001E-3</v>
      </c>
      <c r="N19" s="18">
        <f t="shared" si="0"/>
        <v>5.9999999999999995E-4</v>
      </c>
      <c r="O19" s="18">
        <f t="shared" si="0"/>
        <v>2.0000000000000001E-4</v>
      </c>
      <c r="P19" s="18">
        <f t="shared" si="0"/>
        <v>0</v>
      </c>
      <c r="Q19" s="18">
        <f t="shared" ref="Q19:Q27" si="3">VLOOKUP($A19,$A$33:$BC$55,Q$28,FALSE)</f>
        <v>2.0000000000000001E-4</v>
      </c>
      <c r="R19" s="18">
        <f t="shared" si="2"/>
        <v>1.4000000000000002E-3</v>
      </c>
      <c r="S19" s="44">
        <f t="shared" si="2"/>
        <v>5.0000000000000001E-4</v>
      </c>
    </row>
    <row r="20" spans="1:55" x14ac:dyDescent="0.4">
      <c r="A20" s="47" t="s">
        <v>56</v>
      </c>
      <c r="B20" s="168">
        <f t="shared" si="1"/>
        <v>4.9000000000000002E-2</v>
      </c>
      <c r="C20" s="168">
        <f t="shared" si="0"/>
        <v>3.5099999999999999E-2</v>
      </c>
      <c r="D20" s="168">
        <f t="shared" si="0"/>
        <v>2.8000000000000004E-3</v>
      </c>
      <c r="E20" s="168">
        <f t="shared" si="0"/>
        <v>0</v>
      </c>
      <c r="F20" s="168">
        <f t="shared" si="0"/>
        <v>1.5700000000000002E-2</v>
      </c>
      <c r="G20" s="168">
        <f t="shared" si="0"/>
        <v>0</v>
      </c>
      <c r="H20" s="168">
        <f t="shared" si="0"/>
        <v>0</v>
      </c>
      <c r="I20" s="168">
        <f t="shared" si="0"/>
        <v>0</v>
      </c>
      <c r="J20" s="18">
        <f t="shared" si="0"/>
        <v>2.1299999999999999E-2</v>
      </c>
      <c r="K20" s="18">
        <f t="shared" si="0"/>
        <v>1.83E-2</v>
      </c>
      <c r="L20" s="18">
        <f t="shared" si="0"/>
        <v>6.0999999999999995E-3</v>
      </c>
      <c r="M20" s="18">
        <f t="shared" si="0"/>
        <v>0</v>
      </c>
      <c r="N20" s="18">
        <f t="shared" si="0"/>
        <v>4.0000000000000002E-4</v>
      </c>
      <c r="O20" s="18">
        <f t="shared" si="0"/>
        <v>6.8999999999999999E-3</v>
      </c>
      <c r="P20" s="18">
        <f t="shared" si="0"/>
        <v>7.4999999999999997E-3</v>
      </c>
      <c r="Q20" s="18">
        <f t="shared" si="3"/>
        <v>5.7999999999999996E-3</v>
      </c>
      <c r="R20" s="18">
        <f t="shared" si="2"/>
        <v>1.2999999999999999E-3</v>
      </c>
      <c r="S20" s="44">
        <f t="shared" si="2"/>
        <v>8.9999999999999993E-3</v>
      </c>
    </row>
    <row r="21" spans="1:55" x14ac:dyDescent="0.4">
      <c r="A21" s="47" t="s">
        <v>55</v>
      </c>
      <c r="B21" s="168">
        <f t="shared" si="1"/>
        <v>4.5000000000000005E-3</v>
      </c>
      <c r="C21" s="168">
        <f t="shared" si="0"/>
        <v>8.6999999999999994E-3</v>
      </c>
      <c r="D21" s="168">
        <f t="shared" si="0"/>
        <v>0</v>
      </c>
      <c r="E21" s="168">
        <f t="shared" si="0"/>
        <v>3.4000000000000002E-3</v>
      </c>
      <c r="F21" s="168">
        <f t="shared" si="0"/>
        <v>6.8000000000000005E-3</v>
      </c>
      <c r="G21" s="168">
        <f t="shared" si="0"/>
        <v>6.9999999999999993E-3</v>
      </c>
      <c r="H21" s="168">
        <f t="shared" si="0"/>
        <v>2.6000000000000003E-3</v>
      </c>
      <c r="I21" s="168">
        <f t="shared" si="0"/>
        <v>4.7000000000000002E-3</v>
      </c>
      <c r="J21" s="18">
        <f t="shared" si="0"/>
        <v>4.5000000000000005E-3</v>
      </c>
      <c r="K21" s="18">
        <f t="shared" si="0"/>
        <v>5.0000000000000001E-3</v>
      </c>
      <c r="L21" s="18">
        <f t="shared" si="0"/>
        <v>4.3E-3</v>
      </c>
      <c r="M21" s="18">
        <f t="shared" si="0"/>
        <v>2.0999999999999999E-3</v>
      </c>
      <c r="N21" s="18">
        <f t="shared" si="0"/>
        <v>8.9999999999999998E-4</v>
      </c>
      <c r="O21" s="18">
        <f t="shared" si="0"/>
        <v>2.0999999999999999E-3</v>
      </c>
      <c r="P21" s="18">
        <f t="shared" si="0"/>
        <v>6.9999999999999999E-4</v>
      </c>
      <c r="Q21" s="18">
        <f t="shared" si="3"/>
        <v>0</v>
      </c>
      <c r="R21" s="18">
        <f t="shared" si="2"/>
        <v>0</v>
      </c>
      <c r="S21" s="44">
        <f t="shared" si="2"/>
        <v>0</v>
      </c>
    </row>
    <row r="22" spans="1:55" x14ac:dyDescent="0.4">
      <c r="A22" s="47" t="s">
        <v>34</v>
      </c>
      <c r="B22" s="168"/>
      <c r="C22" s="168"/>
      <c r="D22" s="168"/>
      <c r="E22" s="168"/>
      <c r="F22" s="168"/>
      <c r="G22" s="168"/>
      <c r="H22" s="168"/>
      <c r="I22" s="168"/>
      <c r="J22" s="18"/>
      <c r="K22" s="18"/>
      <c r="L22" s="18"/>
      <c r="M22" s="18"/>
      <c r="N22" s="18"/>
      <c r="O22" s="18"/>
      <c r="P22" s="18">
        <f t="shared" si="1"/>
        <v>5.2600000000000001E-2</v>
      </c>
      <c r="Q22" s="18">
        <f t="shared" si="3"/>
        <v>6.0400000000000002E-2</v>
      </c>
      <c r="R22" s="18">
        <f t="shared" si="2"/>
        <v>5.5899999999999998E-2</v>
      </c>
      <c r="S22" s="44">
        <f t="shared" si="2"/>
        <v>5.0099999999999999E-2</v>
      </c>
    </row>
    <row r="23" spans="1:55" x14ac:dyDescent="0.4">
      <c r="A23" s="47" t="s">
        <v>34</v>
      </c>
      <c r="B23" s="168">
        <f t="shared" si="1"/>
        <v>1E-3</v>
      </c>
      <c r="C23" s="168">
        <f t="shared" si="1"/>
        <v>4.0000000000000002E-4</v>
      </c>
      <c r="D23" s="168">
        <f t="shared" si="1"/>
        <v>4.0000000000000002E-4</v>
      </c>
      <c r="E23" s="168">
        <f t="shared" si="1"/>
        <v>4.0000000000000002E-4</v>
      </c>
      <c r="F23" s="168">
        <f t="shared" si="1"/>
        <v>1.5E-3</v>
      </c>
      <c r="G23" s="168">
        <f t="shared" si="1"/>
        <v>2.9999999999999997E-4</v>
      </c>
      <c r="H23" s="168">
        <f t="shared" si="1"/>
        <v>1E-4</v>
      </c>
      <c r="I23" s="168">
        <f t="shared" si="1"/>
        <v>1E-4</v>
      </c>
      <c r="J23" s="18">
        <f t="shared" si="1"/>
        <v>1E-4</v>
      </c>
      <c r="K23" s="18">
        <f t="shared" si="1"/>
        <v>1E-4</v>
      </c>
      <c r="L23" s="18">
        <f t="shared" si="1"/>
        <v>0</v>
      </c>
      <c r="M23" s="18">
        <f t="shared" si="1"/>
        <v>0.03</v>
      </c>
      <c r="N23" s="18">
        <f t="shared" si="1"/>
        <v>4.24E-2</v>
      </c>
      <c r="O23" s="18">
        <f t="shared" si="1"/>
        <v>4.2800000000000005E-2</v>
      </c>
      <c r="P23" s="18">
        <f t="shared" si="1"/>
        <v>5.2600000000000001E-2</v>
      </c>
      <c r="Q23" s="18">
        <f t="shared" si="3"/>
        <v>6.0400000000000002E-2</v>
      </c>
      <c r="R23" s="18">
        <f t="shared" si="2"/>
        <v>5.5899999999999998E-2</v>
      </c>
      <c r="S23" s="44">
        <f t="shared" si="2"/>
        <v>5.0099999999999999E-2</v>
      </c>
    </row>
    <row r="24" spans="1:55" x14ac:dyDescent="0.4">
      <c r="A24" s="47" t="s">
        <v>67</v>
      </c>
      <c r="B24" s="168">
        <f t="shared" si="1"/>
        <v>0</v>
      </c>
      <c r="C24" s="168">
        <f t="shared" si="1"/>
        <v>0</v>
      </c>
      <c r="D24" s="168">
        <f t="shared" si="1"/>
        <v>0</v>
      </c>
      <c r="E24" s="168">
        <f t="shared" si="1"/>
        <v>0</v>
      </c>
      <c r="F24" s="168">
        <f t="shared" si="1"/>
        <v>0</v>
      </c>
      <c r="G24" s="168">
        <f t="shared" si="1"/>
        <v>0</v>
      </c>
      <c r="H24" s="168">
        <f t="shared" si="1"/>
        <v>0</v>
      </c>
      <c r="I24" s="168">
        <f t="shared" si="1"/>
        <v>0</v>
      </c>
      <c r="J24" s="18">
        <f t="shared" si="1"/>
        <v>0</v>
      </c>
      <c r="K24" s="18">
        <f t="shared" si="1"/>
        <v>0</v>
      </c>
      <c r="L24" s="18">
        <f t="shared" si="1"/>
        <v>0</v>
      </c>
      <c r="M24" s="18">
        <f t="shared" si="1"/>
        <v>0</v>
      </c>
      <c r="N24" s="18">
        <f t="shared" si="1"/>
        <v>0</v>
      </c>
      <c r="O24" s="18">
        <f t="shared" si="1"/>
        <v>0</v>
      </c>
      <c r="P24" s="18">
        <f t="shared" si="1"/>
        <v>0</v>
      </c>
      <c r="Q24" s="18">
        <f t="shared" si="3"/>
        <v>0</v>
      </c>
      <c r="R24" s="18">
        <f t="shared" si="2"/>
        <v>0</v>
      </c>
      <c r="S24" s="44">
        <f t="shared" si="2"/>
        <v>0</v>
      </c>
    </row>
    <row r="25" spans="1:55" x14ac:dyDescent="0.4">
      <c r="A25" s="47" t="s">
        <v>65</v>
      </c>
      <c r="B25" s="168">
        <f t="shared" si="1"/>
        <v>2.6000000000000003E-3</v>
      </c>
      <c r="C25" s="168">
        <f t="shared" si="1"/>
        <v>3.4999999999999996E-3</v>
      </c>
      <c r="D25" s="168">
        <f t="shared" si="1"/>
        <v>2.3E-3</v>
      </c>
      <c r="E25" s="168">
        <f t="shared" si="1"/>
        <v>2E-3</v>
      </c>
      <c r="F25" s="168">
        <f t="shared" si="1"/>
        <v>1.7000000000000001E-3</v>
      </c>
      <c r="G25" s="168">
        <f t="shared" si="1"/>
        <v>1.7000000000000001E-3</v>
      </c>
      <c r="H25" s="168">
        <f t="shared" si="1"/>
        <v>1.9E-3</v>
      </c>
      <c r="I25" s="168">
        <f t="shared" si="1"/>
        <v>2.6000000000000003E-3</v>
      </c>
      <c r="J25" s="18">
        <f t="shared" si="1"/>
        <v>3.2000000000000002E-3</v>
      </c>
      <c r="K25" s="18">
        <f t="shared" si="1"/>
        <v>5.3E-3</v>
      </c>
      <c r="L25" s="18">
        <f t="shared" si="1"/>
        <v>5.5000000000000005E-3</v>
      </c>
      <c r="M25" s="18">
        <f t="shared" si="1"/>
        <v>7.4999999999999997E-3</v>
      </c>
      <c r="N25" s="18">
        <f t="shared" si="1"/>
        <v>7.9000000000000008E-3</v>
      </c>
      <c r="O25" s="18">
        <f t="shared" si="1"/>
        <v>9.300000000000001E-3</v>
      </c>
      <c r="P25" s="18">
        <f t="shared" si="1"/>
        <v>8.6E-3</v>
      </c>
      <c r="Q25" s="18">
        <f t="shared" si="3"/>
        <v>1.04E-2</v>
      </c>
      <c r="R25" s="18">
        <f t="shared" si="2"/>
        <v>9.300000000000001E-3</v>
      </c>
      <c r="S25" s="44">
        <f t="shared" si="2"/>
        <v>9.4999999999999998E-3</v>
      </c>
    </row>
    <row r="26" spans="1:55" x14ac:dyDescent="0.4">
      <c r="A26" s="43" t="s">
        <v>68</v>
      </c>
      <c r="B26" s="168">
        <f t="shared" si="1"/>
        <v>0</v>
      </c>
      <c r="C26" s="168">
        <f t="shared" si="1"/>
        <v>0</v>
      </c>
      <c r="D26" s="168">
        <f t="shared" si="1"/>
        <v>0</v>
      </c>
      <c r="E26" s="168">
        <f t="shared" si="1"/>
        <v>0</v>
      </c>
      <c r="F26" s="168">
        <f t="shared" si="1"/>
        <v>0</v>
      </c>
      <c r="G26" s="168">
        <f t="shared" si="1"/>
        <v>6.1000000000000004E-3</v>
      </c>
      <c r="H26" s="168">
        <f t="shared" si="1"/>
        <v>0</v>
      </c>
      <c r="I26" s="168">
        <f t="shared" si="1"/>
        <v>0</v>
      </c>
      <c r="J26" s="50">
        <f t="shared" si="1"/>
        <v>0</v>
      </c>
      <c r="K26" s="50">
        <f t="shared" si="1"/>
        <v>0</v>
      </c>
      <c r="L26" s="50">
        <f t="shared" si="1"/>
        <v>0</v>
      </c>
      <c r="M26" s="50">
        <f t="shared" si="1"/>
        <v>0</v>
      </c>
      <c r="N26" s="50">
        <f t="shared" si="1"/>
        <v>0</v>
      </c>
      <c r="O26" s="50">
        <f t="shared" si="1"/>
        <v>8.0000000000000004E-4</v>
      </c>
      <c r="P26" s="50">
        <f t="shared" si="1"/>
        <v>0</v>
      </c>
      <c r="Q26" s="50">
        <f t="shared" si="3"/>
        <v>0</v>
      </c>
      <c r="R26" s="50">
        <f t="shared" si="2"/>
        <v>1.6000000000000001E-3</v>
      </c>
      <c r="S26" s="51">
        <f t="shared" si="2"/>
        <v>0</v>
      </c>
    </row>
    <row r="27" spans="1:55" ht="11.25" customHeight="1" x14ac:dyDescent="0.4">
      <c r="A27" s="58" t="s">
        <v>400</v>
      </c>
      <c r="B27" s="169">
        <f t="shared" si="1"/>
        <v>8.3000000000000001E-3</v>
      </c>
      <c r="C27" s="169">
        <f t="shared" si="1"/>
        <v>6.7000000000000002E-3</v>
      </c>
      <c r="D27" s="169">
        <f t="shared" si="1"/>
        <v>5.4000000000000003E-3</v>
      </c>
      <c r="E27" s="169">
        <f t="shared" si="1"/>
        <v>4.8999999999999998E-3</v>
      </c>
      <c r="F27" s="169">
        <f t="shared" si="1"/>
        <v>4.1999999999999997E-3</v>
      </c>
      <c r="G27" s="169">
        <f t="shared" si="1"/>
        <v>3.4999999999999996E-3</v>
      </c>
      <c r="H27" s="169">
        <f t="shared" si="1"/>
        <v>3.8E-3</v>
      </c>
      <c r="I27" s="169">
        <f t="shared" si="1"/>
        <v>4.0000000000000001E-3</v>
      </c>
      <c r="J27" s="32">
        <f t="shared" si="1"/>
        <v>4.3E-3</v>
      </c>
      <c r="K27" s="32">
        <f t="shared" si="1"/>
        <v>5.6999999999999993E-3</v>
      </c>
      <c r="L27" s="32">
        <f t="shared" si="1"/>
        <v>7.6E-3</v>
      </c>
      <c r="M27" s="32">
        <f t="shared" si="1"/>
        <v>9.7000000000000003E-3</v>
      </c>
      <c r="N27" s="32">
        <f t="shared" si="1"/>
        <v>1.1000000000000001E-2</v>
      </c>
      <c r="O27" s="32">
        <f t="shared" si="1"/>
        <v>1.29E-2</v>
      </c>
      <c r="P27" s="32">
        <f t="shared" si="1"/>
        <v>1.46E-2</v>
      </c>
      <c r="Q27" s="32">
        <f t="shared" si="3"/>
        <v>1.6299999999999999E-2</v>
      </c>
      <c r="R27" s="32">
        <f t="shared" si="2"/>
        <v>1.6500000000000001E-2</v>
      </c>
      <c r="S27" s="77">
        <f t="shared" si="2"/>
        <v>1.6E-2</v>
      </c>
    </row>
    <row r="28" spans="1:55" ht="13.5" hidden="1" customHeight="1" x14ac:dyDescent="0.4">
      <c r="A28" s="9"/>
      <c r="B28" s="2">
        <v>4</v>
      </c>
      <c r="C28" s="2">
        <v>7</v>
      </c>
      <c r="D28" s="2">
        <v>10</v>
      </c>
      <c r="E28" s="2">
        <v>13</v>
      </c>
      <c r="F28" s="2">
        <v>16</v>
      </c>
      <c r="G28" s="2">
        <v>19</v>
      </c>
      <c r="H28" s="2">
        <v>22</v>
      </c>
      <c r="I28" s="2">
        <v>25</v>
      </c>
      <c r="J28" s="2">
        <v>28</v>
      </c>
      <c r="K28" s="2">
        <v>31</v>
      </c>
      <c r="L28" s="2">
        <v>34</v>
      </c>
      <c r="M28" s="2">
        <v>37</v>
      </c>
      <c r="N28" s="2">
        <v>40</v>
      </c>
      <c r="O28" s="2">
        <v>43</v>
      </c>
      <c r="P28" s="2">
        <v>46</v>
      </c>
      <c r="Q28" s="2">
        <v>49</v>
      </c>
      <c r="R28" s="2">
        <v>52</v>
      </c>
      <c r="S28" s="2">
        <v>55</v>
      </c>
    </row>
    <row r="29" spans="1:55" ht="11.25" customHeight="1" x14ac:dyDescent="0.4"/>
    <row r="30" spans="1:55" x14ac:dyDescent="0.4">
      <c r="A30" s="37" t="s">
        <v>136</v>
      </c>
    </row>
    <row r="31" spans="1:55" x14ac:dyDescent="0.4">
      <c r="A31" s="2" t="s">
        <v>47</v>
      </c>
      <c r="E31" s="2"/>
    </row>
    <row r="32" spans="1:55" s="10" customFormat="1" x14ac:dyDescent="0.4">
      <c r="A32" s="21" t="s">
        <v>9</v>
      </c>
      <c r="B32" s="22">
        <v>39813</v>
      </c>
      <c r="C32" s="22">
        <v>39813</v>
      </c>
      <c r="D32" s="22">
        <v>39813</v>
      </c>
      <c r="E32" s="22">
        <v>39994</v>
      </c>
      <c r="F32" s="22">
        <v>39994</v>
      </c>
      <c r="G32" s="22">
        <v>39994</v>
      </c>
      <c r="H32" s="22">
        <v>40178</v>
      </c>
      <c r="I32" s="22">
        <v>40178</v>
      </c>
      <c r="J32" s="22">
        <v>40178</v>
      </c>
      <c r="K32" s="22">
        <v>40359</v>
      </c>
      <c r="L32" s="22">
        <v>40359</v>
      </c>
      <c r="M32" s="22">
        <v>40359</v>
      </c>
      <c r="N32" s="22">
        <v>40543</v>
      </c>
      <c r="O32" s="22">
        <v>40543</v>
      </c>
      <c r="P32" s="22">
        <v>40543</v>
      </c>
      <c r="Q32" s="22">
        <v>40724</v>
      </c>
      <c r="R32" s="22">
        <v>40724</v>
      </c>
      <c r="S32" s="22">
        <v>40724</v>
      </c>
      <c r="T32" s="22">
        <v>40908</v>
      </c>
      <c r="U32" s="22">
        <v>40908</v>
      </c>
      <c r="V32" s="22">
        <v>40908</v>
      </c>
      <c r="W32" s="22">
        <v>41090</v>
      </c>
      <c r="X32" s="22">
        <v>41090</v>
      </c>
      <c r="Y32" s="22">
        <v>41090</v>
      </c>
      <c r="Z32" s="22">
        <v>41274</v>
      </c>
      <c r="AA32" s="22">
        <v>41274</v>
      </c>
      <c r="AB32" s="22">
        <v>41274</v>
      </c>
      <c r="AC32" s="23">
        <v>41455</v>
      </c>
      <c r="AD32" s="23">
        <v>41455</v>
      </c>
      <c r="AE32" s="23">
        <v>41455</v>
      </c>
      <c r="AF32" s="22">
        <v>41639</v>
      </c>
      <c r="AG32" s="22">
        <v>41639</v>
      </c>
      <c r="AH32" s="22">
        <v>41639</v>
      </c>
      <c r="AI32" s="22">
        <v>41820</v>
      </c>
      <c r="AJ32" s="22">
        <v>41820</v>
      </c>
      <c r="AK32" s="22">
        <v>41820</v>
      </c>
      <c r="AL32" s="22">
        <v>42004</v>
      </c>
      <c r="AM32" s="22">
        <v>42004</v>
      </c>
      <c r="AN32" s="22">
        <v>42004</v>
      </c>
      <c r="AO32" s="22">
        <v>42185</v>
      </c>
      <c r="AP32" s="22">
        <v>42185</v>
      </c>
      <c r="AQ32" s="22">
        <v>42185</v>
      </c>
      <c r="AR32" s="22">
        <v>42369</v>
      </c>
      <c r="AS32" s="22">
        <v>42369</v>
      </c>
      <c r="AT32" s="22">
        <v>42369</v>
      </c>
      <c r="AU32" s="22">
        <v>42551</v>
      </c>
      <c r="AV32" s="22">
        <v>42551</v>
      </c>
      <c r="AW32" s="22">
        <v>42551</v>
      </c>
      <c r="AX32" s="22">
        <v>42735</v>
      </c>
      <c r="AY32" s="22">
        <v>42735</v>
      </c>
      <c r="AZ32" s="22">
        <v>42735</v>
      </c>
      <c r="BA32" s="23">
        <v>42916</v>
      </c>
      <c r="BB32" s="23">
        <v>42916</v>
      </c>
      <c r="BC32" s="23">
        <v>42916</v>
      </c>
    </row>
    <row r="33" spans="1:55" x14ac:dyDescent="0.4">
      <c r="A33" s="24"/>
      <c r="B33" s="25" t="s">
        <v>137</v>
      </c>
      <c r="C33" s="26" t="s">
        <v>138</v>
      </c>
      <c r="D33" s="27" t="s">
        <v>11</v>
      </c>
      <c r="E33" s="25" t="s">
        <v>137</v>
      </c>
      <c r="F33" s="26" t="s">
        <v>138</v>
      </c>
      <c r="G33" s="27" t="s">
        <v>11</v>
      </c>
      <c r="H33" s="25" t="s">
        <v>137</v>
      </c>
      <c r="I33" s="26" t="s">
        <v>138</v>
      </c>
      <c r="J33" s="27" t="s">
        <v>11</v>
      </c>
      <c r="K33" s="25" t="s">
        <v>137</v>
      </c>
      <c r="L33" s="26" t="s">
        <v>138</v>
      </c>
      <c r="M33" s="27" t="s">
        <v>11</v>
      </c>
      <c r="N33" s="25" t="s">
        <v>137</v>
      </c>
      <c r="O33" s="26" t="s">
        <v>138</v>
      </c>
      <c r="P33" s="27" t="s">
        <v>11</v>
      </c>
      <c r="Q33" s="25" t="s">
        <v>10</v>
      </c>
      <c r="R33" s="26" t="s">
        <v>138</v>
      </c>
      <c r="S33" s="27" t="s">
        <v>11</v>
      </c>
      <c r="T33" s="25" t="s">
        <v>137</v>
      </c>
      <c r="U33" s="26" t="s">
        <v>12</v>
      </c>
      <c r="V33" s="27" t="s">
        <v>11</v>
      </c>
      <c r="W33" s="25" t="s">
        <v>137</v>
      </c>
      <c r="X33" s="26" t="s">
        <v>109</v>
      </c>
      <c r="Y33" s="27" t="s">
        <v>11</v>
      </c>
      <c r="Z33" s="25" t="s">
        <v>107</v>
      </c>
      <c r="AA33" s="26" t="s">
        <v>138</v>
      </c>
      <c r="AB33" s="27" t="s">
        <v>11</v>
      </c>
      <c r="AC33" s="25" t="s">
        <v>107</v>
      </c>
      <c r="AD33" s="26" t="s">
        <v>138</v>
      </c>
      <c r="AE33" s="27" t="s">
        <v>11</v>
      </c>
      <c r="AF33" s="25" t="s">
        <v>137</v>
      </c>
      <c r="AG33" s="26" t="s">
        <v>109</v>
      </c>
      <c r="AH33" s="27" t="s">
        <v>11</v>
      </c>
      <c r="AI33" s="25" t="s">
        <v>107</v>
      </c>
      <c r="AJ33" s="26" t="s">
        <v>109</v>
      </c>
      <c r="AK33" s="27" t="s">
        <v>11</v>
      </c>
      <c r="AL33" s="25" t="s">
        <v>137</v>
      </c>
      <c r="AM33" s="26" t="s">
        <v>109</v>
      </c>
      <c r="AN33" s="27" t="s">
        <v>11</v>
      </c>
      <c r="AO33" s="25" t="s">
        <v>107</v>
      </c>
      <c r="AP33" s="26" t="s">
        <v>109</v>
      </c>
      <c r="AQ33" s="27" t="s">
        <v>11</v>
      </c>
      <c r="AR33" s="25" t="s">
        <v>139</v>
      </c>
      <c r="AS33" s="26" t="s">
        <v>138</v>
      </c>
      <c r="AT33" s="27" t="s">
        <v>11</v>
      </c>
      <c r="AU33" s="25" t="s">
        <v>137</v>
      </c>
      <c r="AV33" s="26" t="s">
        <v>109</v>
      </c>
      <c r="AW33" s="27" t="s">
        <v>11</v>
      </c>
      <c r="AX33" s="25" t="s">
        <v>137</v>
      </c>
      <c r="AY33" s="26" t="s">
        <v>109</v>
      </c>
      <c r="AZ33" s="27" t="s">
        <v>11</v>
      </c>
      <c r="BA33" s="26" t="s">
        <v>107</v>
      </c>
      <c r="BB33" s="26" t="s">
        <v>109</v>
      </c>
      <c r="BC33" s="27" t="s">
        <v>11</v>
      </c>
    </row>
    <row r="34" spans="1:55" x14ac:dyDescent="0.4">
      <c r="A34" s="122" t="s">
        <v>6</v>
      </c>
      <c r="B34" s="119">
        <v>993.245</v>
      </c>
      <c r="C34" s="120">
        <f>B34*D34</f>
        <v>80.850143000000017</v>
      </c>
      <c r="D34" s="105">
        <v>8.1400000000000014E-2</v>
      </c>
      <c r="E34" s="119">
        <v>1253.7729999999999</v>
      </c>
      <c r="F34" s="120">
        <f>E34*G34</f>
        <v>17.678199299999999</v>
      </c>
      <c r="G34" s="105">
        <v>1.41E-2</v>
      </c>
      <c r="H34" s="119">
        <v>1163.3720000000001</v>
      </c>
      <c r="I34" s="120">
        <f>H34*J34</f>
        <v>17.566917200000002</v>
      </c>
      <c r="J34" s="105">
        <v>1.5100000000000001E-2</v>
      </c>
      <c r="K34" s="119">
        <v>1922</v>
      </c>
      <c r="L34" s="120">
        <f>K34*M34</f>
        <v>1.9219999999999999</v>
      </c>
      <c r="M34" s="105">
        <v>1E-3</v>
      </c>
      <c r="N34" s="119">
        <v>2518</v>
      </c>
      <c r="O34" s="120">
        <f>N34*P34</f>
        <v>2.0144000000000002</v>
      </c>
      <c r="P34" s="105">
        <v>8.0000000000000004E-4</v>
      </c>
      <c r="Q34" s="106">
        <v>3218</v>
      </c>
      <c r="R34" s="104">
        <f>Q34*S34</f>
        <v>0</v>
      </c>
      <c r="S34" s="105">
        <v>0</v>
      </c>
      <c r="T34" s="106">
        <v>3279</v>
      </c>
      <c r="U34" s="104">
        <f>T34*V34</f>
        <v>0</v>
      </c>
      <c r="V34" s="105">
        <v>0</v>
      </c>
      <c r="W34" s="106">
        <v>4130</v>
      </c>
      <c r="X34" s="104">
        <f>W34*Y34</f>
        <v>11.151</v>
      </c>
      <c r="Y34" s="105">
        <v>2.7000000000000001E-3</v>
      </c>
      <c r="Z34" s="14">
        <v>3565</v>
      </c>
      <c r="AA34" s="13">
        <f>Z34*AB34</f>
        <v>0</v>
      </c>
      <c r="AB34" s="44">
        <v>0</v>
      </c>
      <c r="AC34" s="14">
        <v>3811</v>
      </c>
      <c r="AD34" s="13">
        <f>AC34*AE34</f>
        <v>0</v>
      </c>
      <c r="AE34" s="44">
        <v>0</v>
      </c>
      <c r="AF34" s="14">
        <v>5401</v>
      </c>
      <c r="AG34" s="13">
        <f>AF34*AH34</f>
        <v>0</v>
      </c>
      <c r="AH34" s="44">
        <v>0</v>
      </c>
      <c r="AI34" s="14">
        <v>5160</v>
      </c>
      <c r="AJ34" s="13">
        <f>AI34*AK34</f>
        <v>0</v>
      </c>
      <c r="AK34" s="44">
        <v>0</v>
      </c>
      <c r="AL34" s="14">
        <v>5751</v>
      </c>
      <c r="AM34" s="13">
        <f>AL34*AN34</f>
        <v>0</v>
      </c>
      <c r="AN34" s="44">
        <v>0</v>
      </c>
      <c r="AO34" s="14">
        <v>5837</v>
      </c>
      <c r="AP34" s="13">
        <f>AO34*AQ34</f>
        <v>12.2577</v>
      </c>
      <c r="AQ34" s="44">
        <v>2.0999999999999999E-3</v>
      </c>
      <c r="AR34" s="101">
        <v>6407</v>
      </c>
      <c r="AS34" s="96">
        <f>AR34*AT34</f>
        <v>133.90629999999999</v>
      </c>
      <c r="AT34" s="97">
        <v>2.0899999999999998E-2</v>
      </c>
      <c r="AU34" s="72">
        <v>7316</v>
      </c>
      <c r="AV34" s="96">
        <f>AU34*AW34</f>
        <v>135.346</v>
      </c>
      <c r="AW34" s="44">
        <v>1.8499999999999999E-2</v>
      </c>
      <c r="AX34" s="91">
        <v>7015</v>
      </c>
      <c r="AY34" s="96">
        <f>AX34*AZ34</f>
        <v>110.83700000000002</v>
      </c>
      <c r="AZ34" s="97">
        <v>1.5800000000000002E-2</v>
      </c>
      <c r="BA34" s="14">
        <v>6815</v>
      </c>
      <c r="BB34" s="96">
        <f>BA34*BC34</f>
        <v>141.75199999999998</v>
      </c>
      <c r="BC34" s="44">
        <v>2.0799999999999999E-2</v>
      </c>
    </row>
    <row r="35" spans="1:55" x14ac:dyDescent="0.4">
      <c r="A35" s="122" t="s">
        <v>33</v>
      </c>
      <c r="B35" s="72">
        <v>8022.88</v>
      </c>
      <c r="C35" s="120">
        <f t="shared" ref="C35:C55" si="4">B35*D35</f>
        <v>0</v>
      </c>
      <c r="D35" s="15">
        <v>0</v>
      </c>
      <c r="E35" s="72">
        <v>14155.039000000001</v>
      </c>
      <c r="F35" s="120">
        <f t="shared" ref="F35:F55" si="5">E35*G35</f>
        <v>31.141085800000003</v>
      </c>
      <c r="G35" s="15">
        <v>2.2000000000000001E-3</v>
      </c>
      <c r="H35" s="72">
        <v>15577.375</v>
      </c>
      <c r="I35" s="120">
        <f t="shared" ref="I35:I55" si="6">H35*J35</f>
        <v>38.943437500000002</v>
      </c>
      <c r="J35" s="15">
        <v>2.5000000000000001E-3</v>
      </c>
      <c r="K35" s="72">
        <v>19788.216</v>
      </c>
      <c r="L35" s="120">
        <f t="shared" ref="L35:L55" si="7">K35*M35</f>
        <v>37.597610400000001</v>
      </c>
      <c r="M35" s="15">
        <v>1.9E-3</v>
      </c>
      <c r="N35" s="72">
        <v>22913</v>
      </c>
      <c r="O35" s="120">
        <f t="shared" ref="O35:O55" si="8">N35*P35</f>
        <v>13.747799999999998</v>
      </c>
      <c r="P35" s="15">
        <v>5.9999999999999995E-4</v>
      </c>
      <c r="Q35" s="14">
        <v>25796</v>
      </c>
      <c r="R35" s="104">
        <f t="shared" ref="R35:R55" si="9">Q35*S35</f>
        <v>12.898</v>
      </c>
      <c r="S35" s="15">
        <v>5.0000000000000001E-4</v>
      </c>
      <c r="T35" s="14">
        <v>29933</v>
      </c>
      <c r="U35" s="104">
        <f t="shared" ref="U35:U55" si="10">T35*V35</f>
        <v>11.9732</v>
      </c>
      <c r="V35" s="15">
        <v>4.0000000000000002E-4</v>
      </c>
      <c r="W35" s="14">
        <v>36188</v>
      </c>
      <c r="X35" s="104">
        <f t="shared" ref="X35:X55" si="11">W35*Y35</f>
        <v>18.094000000000001</v>
      </c>
      <c r="Y35" s="15">
        <v>5.0000000000000001E-4</v>
      </c>
      <c r="Z35" s="14">
        <v>50974</v>
      </c>
      <c r="AA35" s="13">
        <f>Z35*AB35</f>
        <v>10.194800000000001</v>
      </c>
      <c r="AB35" s="44">
        <v>2.0000000000000001E-4</v>
      </c>
      <c r="AC35" s="14">
        <v>44717</v>
      </c>
      <c r="AD35" s="13">
        <f>AC35*AE35</f>
        <v>13.415099999999999</v>
      </c>
      <c r="AE35" s="44">
        <v>2.9999999999999997E-4</v>
      </c>
      <c r="AF35" s="14">
        <v>46146</v>
      </c>
      <c r="AG35" s="13">
        <f>AF35*AH35</f>
        <v>309.1782</v>
      </c>
      <c r="AH35" s="44">
        <v>6.7000000000000002E-3</v>
      </c>
      <c r="AI35" s="14">
        <v>50516</v>
      </c>
      <c r="AJ35" s="13">
        <f>AI35*AK35</f>
        <v>257.63159999999999</v>
      </c>
      <c r="AK35" s="44">
        <v>5.1000000000000004E-3</v>
      </c>
      <c r="AL35" s="14">
        <v>53743</v>
      </c>
      <c r="AM35" s="13">
        <f>AL35*AN35</f>
        <v>499.80990000000003</v>
      </c>
      <c r="AN35" s="44">
        <v>9.300000000000001E-3</v>
      </c>
      <c r="AO35" s="14">
        <v>56905</v>
      </c>
      <c r="AP35" s="13">
        <f>AO35*AQ35</f>
        <v>506.4545</v>
      </c>
      <c r="AQ35" s="44">
        <v>8.8999999999999999E-3</v>
      </c>
      <c r="AR35" s="72">
        <v>66930</v>
      </c>
      <c r="AS35" s="95">
        <f t="shared" ref="AS35:AS55" si="12">AR35*AT35</f>
        <v>1124.424</v>
      </c>
      <c r="AT35" s="44">
        <v>1.6799999999999999E-2</v>
      </c>
      <c r="AU35" s="72">
        <v>72217</v>
      </c>
      <c r="AV35" s="95">
        <f t="shared" ref="AV35:AV55" si="13">AU35*AW35</f>
        <v>1985.9675</v>
      </c>
      <c r="AW35" s="44">
        <v>2.75E-2</v>
      </c>
      <c r="AX35" s="92">
        <v>64684</v>
      </c>
      <c r="AY35" s="95">
        <f t="shared" ref="AY35:AY54" si="14">AX35*AZ35</f>
        <v>2153.9772000000003</v>
      </c>
      <c r="AZ35" s="44">
        <v>3.3300000000000003E-2</v>
      </c>
      <c r="BA35" s="14">
        <v>65739</v>
      </c>
      <c r="BB35" s="95">
        <f t="shared" ref="BB35:BB54" si="15">BA35*BC35</f>
        <v>2051.0567999999998</v>
      </c>
      <c r="BC35" s="44">
        <v>3.1199999999999999E-2</v>
      </c>
    </row>
    <row r="36" spans="1:55" x14ac:dyDescent="0.4">
      <c r="A36" s="122" t="s">
        <v>3</v>
      </c>
      <c r="B36" s="72">
        <v>82760.706999999995</v>
      </c>
      <c r="C36" s="120">
        <f t="shared" si="4"/>
        <v>1249.6866757</v>
      </c>
      <c r="D36" s="15">
        <v>1.5100000000000001E-2</v>
      </c>
      <c r="E36" s="72">
        <v>97187.895999999993</v>
      </c>
      <c r="F36" s="120">
        <f t="shared" si="5"/>
        <v>1642.4754423999998</v>
      </c>
      <c r="G36" s="15">
        <v>1.6899999999999998E-2</v>
      </c>
      <c r="H36" s="72">
        <v>107480.852</v>
      </c>
      <c r="I36" s="120">
        <f t="shared" si="6"/>
        <v>1601.4646948</v>
      </c>
      <c r="J36" s="15">
        <v>1.49E-2</v>
      </c>
      <c r="K36" s="72">
        <v>116377.592</v>
      </c>
      <c r="L36" s="120">
        <f t="shared" si="7"/>
        <v>1524.5464552000001</v>
      </c>
      <c r="M36" s="15">
        <v>1.3100000000000001E-2</v>
      </c>
      <c r="N36" s="72">
        <v>132235</v>
      </c>
      <c r="O36" s="120">
        <f t="shared" si="8"/>
        <v>1243.009</v>
      </c>
      <c r="P36" s="15">
        <v>9.4000000000000004E-3</v>
      </c>
      <c r="Q36" s="14">
        <v>156116</v>
      </c>
      <c r="R36" s="104">
        <f t="shared" si="9"/>
        <v>905.47279999999989</v>
      </c>
      <c r="S36" s="15">
        <v>5.7999999999999996E-3</v>
      </c>
      <c r="T36" s="14">
        <v>175078</v>
      </c>
      <c r="U36" s="104">
        <f t="shared" si="10"/>
        <v>1295.5771999999999</v>
      </c>
      <c r="V36" s="15">
        <v>7.4000000000000003E-3</v>
      </c>
      <c r="W36" s="14">
        <v>198253</v>
      </c>
      <c r="X36" s="104">
        <f t="shared" si="11"/>
        <v>1685.1505000000002</v>
      </c>
      <c r="Y36" s="15">
        <v>8.5000000000000006E-3</v>
      </c>
      <c r="Z36" s="14">
        <v>261458</v>
      </c>
      <c r="AA36" s="13">
        <f t="shared" ref="AA36:AA55" si="16">Z36*AB36</f>
        <v>1621.0395999999998</v>
      </c>
      <c r="AB36" s="44">
        <v>6.1999999999999998E-3</v>
      </c>
      <c r="AC36" s="14">
        <v>284765</v>
      </c>
      <c r="AD36" s="13">
        <f t="shared" ref="AD36:AD55" si="17">AC36*AE36</f>
        <v>2278.12</v>
      </c>
      <c r="AE36" s="44">
        <v>8.0000000000000002E-3</v>
      </c>
      <c r="AF36" s="14">
        <v>281108</v>
      </c>
      <c r="AG36" s="13">
        <f t="shared" ref="AG36:AG55" si="18">AF36*AH36</f>
        <v>3766.8472000000002</v>
      </c>
      <c r="AH36" s="44">
        <v>1.34E-2</v>
      </c>
      <c r="AI36" s="14">
        <v>283016</v>
      </c>
      <c r="AJ36" s="13">
        <f t="shared" ref="AJ36:AJ55" si="19">AI36*AK36</f>
        <v>5235.7960000000003</v>
      </c>
      <c r="AK36" s="44">
        <v>1.8500000000000003E-2</v>
      </c>
      <c r="AL36" s="14">
        <v>293739</v>
      </c>
      <c r="AM36" s="13">
        <f t="shared" ref="AM36:AM55" si="20">AL36*AN36</f>
        <v>6726.6230999999998</v>
      </c>
      <c r="AN36" s="44">
        <v>2.29E-2</v>
      </c>
      <c r="AO36" s="14">
        <v>308133</v>
      </c>
      <c r="AP36" s="13">
        <f t="shared" ref="AP36:AP55" si="21">AO36*AQ36</f>
        <v>8227.1510999999991</v>
      </c>
      <c r="AQ36" s="44">
        <v>2.6699999999999998E-2</v>
      </c>
      <c r="AR36" s="72">
        <v>295358</v>
      </c>
      <c r="AS36" s="95">
        <f t="shared" si="12"/>
        <v>8713.0609999999997</v>
      </c>
      <c r="AT36" s="44">
        <v>2.9499999999999998E-2</v>
      </c>
      <c r="AU36" s="72">
        <v>320798</v>
      </c>
      <c r="AV36" s="95">
        <f t="shared" si="13"/>
        <v>10650.4936</v>
      </c>
      <c r="AW36" s="44">
        <v>3.32E-2</v>
      </c>
      <c r="AX36" s="92">
        <v>310297</v>
      </c>
      <c r="AY36" s="95">
        <f t="shared" si="14"/>
        <v>11139.6623</v>
      </c>
      <c r="AZ36" s="44">
        <v>3.5900000000000001E-2</v>
      </c>
      <c r="BA36" s="14">
        <v>335105</v>
      </c>
      <c r="BB36" s="95">
        <f t="shared" si="15"/>
        <v>11896.227499999999</v>
      </c>
      <c r="BC36" s="44">
        <v>3.5499999999999997E-2</v>
      </c>
    </row>
    <row r="37" spans="1:55" x14ac:dyDescent="0.4">
      <c r="A37" s="122" t="s">
        <v>4</v>
      </c>
      <c r="B37" s="72">
        <v>23712.678</v>
      </c>
      <c r="C37" s="120">
        <f t="shared" si="4"/>
        <v>21.341410199999999</v>
      </c>
      <c r="D37" s="15">
        <v>8.9999999999999998E-4</v>
      </c>
      <c r="E37" s="72">
        <v>26674.923999999999</v>
      </c>
      <c r="F37" s="120">
        <f t="shared" si="5"/>
        <v>21.3399392</v>
      </c>
      <c r="G37" s="15">
        <v>8.0000000000000004E-4</v>
      </c>
      <c r="H37" s="72">
        <v>26603.785</v>
      </c>
      <c r="I37" s="120">
        <f t="shared" si="6"/>
        <v>21.283028000000002</v>
      </c>
      <c r="J37" s="15">
        <v>8.0000000000000004E-4</v>
      </c>
      <c r="K37" s="72">
        <v>28673.114000000001</v>
      </c>
      <c r="L37" s="120">
        <f t="shared" si="7"/>
        <v>22.938491200000001</v>
      </c>
      <c r="M37" s="15">
        <v>8.0000000000000004E-4</v>
      </c>
      <c r="N37" s="72">
        <v>29044</v>
      </c>
      <c r="O37" s="120">
        <f t="shared" si="8"/>
        <v>20.330800000000004</v>
      </c>
      <c r="P37" s="15">
        <v>7.000000000000001E-4</v>
      </c>
      <c r="Q37" s="14">
        <v>31722</v>
      </c>
      <c r="R37" s="104">
        <f t="shared" si="9"/>
        <v>22.205400000000004</v>
      </c>
      <c r="S37" s="15">
        <v>7.000000000000001E-4</v>
      </c>
      <c r="T37" s="14">
        <v>33551</v>
      </c>
      <c r="U37" s="104">
        <f t="shared" si="10"/>
        <v>16.775500000000001</v>
      </c>
      <c r="V37" s="15">
        <v>5.0000000000000001E-4</v>
      </c>
      <c r="W37" s="14">
        <v>37547</v>
      </c>
      <c r="X37" s="104">
        <f t="shared" si="11"/>
        <v>15.018800000000001</v>
      </c>
      <c r="Y37" s="15">
        <v>4.0000000000000002E-4</v>
      </c>
      <c r="Z37" s="14">
        <v>40676</v>
      </c>
      <c r="AA37" s="13">
        <f t="shared" si="16"/>
        <v>28.473200000000006</v>
      </c>
      <c r="AB37" s="44">
        <v>7.000000000000001E-4</v>
      </c>
      <c r="AC37" s="14">
        <v>42108</v>
      </c>
      <c r="AD37" s="13">
        <f t="shared" si="17"/>
        <v>16.8432</v>
      </c>
      <c r="AE37" s="44">
        <v>4.0000000000000002E-4</v>
      </c>
      <c r="AF37" s="14">
        <v>41048</v>
      </c>
      <c r="AG37" s="13">
        <f t="shared" si="18"/>
        <v>16.4192</v>
      </c>
      <c r="AH37" s="44">
        <v>4.0000000000000002E-4</v>
      </c>
      <c r="AI37" s="14">
        <v>44227</v>
      </c>
      <c r="AJ37" s="13">
        <f t="shared" si="19"/>
        <v>17.690799999999999</v>
      </c>
      <c r="AK37" s="44">
        <v>4.0000000000000002E-4</v>
      </c>
      <c r="AL37" s="14">
        <v>47638</v>
      </c>
      <c r="AM37" s="13">
        <f t="shared" si="20"/>
        <v>4.7637999999999998</v>
      </c>
      <c r="AN37" s="44">
        <v>1E-4</v>
      </c>
      <c r="AO37" s="14">
        <v>52432</v>
      </c>
      <c r="AP37" s="13">
        <f t="shared" si="21"/>
        <v>31.459199999999996</v>
      </c>
      <c r="AQ37" s="44">
        <v>5.9999999999999995E-4</v>
      </c>
      <c r="AR37" s="72">
        <v>53808</v>
      </c>
      <c r="AS37" s="95">
        <f t="shared" si="12"/>
        <v>10.761600000000001</v>
      </c>
      <c r="AT37" s="44">
        <v>2.0000000000000001E-4</v>
      </c>
      <c r="AU37" s="72">
        <v>59047</v>
      </c>
      <c r="AV37" s="95">
        <f t="shared" si="13"/>
        <v>47.2376</v>
      </c>
      <c r="AW37" s="44">
        <v>8.0000000000000004E-4</v>
      </c>
      <c r="AX37" s="92">
        <v>60939</v>
      </c>
      <c r="AY37" s="95">
        <f t="shared" si="14"/>
        <v>207.19260000000003</v>
      </c>
      <c r="AZ37" s="44">
        <v>3.4000000000000002E-3</v>
      </c>
      <c r="BA37" s="14">
        <v>69647</v>
      </c>
      <c r="BB37" s="95">
        <f t="shared" si="15"/>
        <v>181.0822</v>
      </c>
      <c r="BC37" s="44">
        <v>2.5999999999999999E-3</v>
      </c>
    </row>
    <row r="38" spans="1:55" x14ac:dyDescent="0.4">
      <c r="A38" s="122" t="s">
        <v>1</v>
      </c>
      <c r="B38" s="72">
        <v>15533.130999999999</v>
      </c>
      <c r="C38" s="120">
        <f t="shared" si="4"/>
        <v>60.5792109</v>
      </c>
      <c r="D38" s="15">
        <v>3.9000000000000003E-3</v>
      </c>
      <c r="E38" s="72">
        <v>20300.691999999999</v>
      </c>
      <c r="F38" s="120">
        <f t="shared" si="5"/>
        <v>58.872006799999994</v>
      </c>
      <c r="G38" s="15">
        <v>2.8999999999999998E-3</v>
      </c>
      <c r="H38" s="72">
        <v>21985.448</v>
      </c>
      <c r="I38" s="120">
        <f t="shared" si="6"/>
        <v>76.949067999999997</v>
      </c>
      <c r="J38" s="15">
        <v>3.4999999999999996E-3</v>
      </c>
      <c r="K38" s="72">
        <v>28246.744999999999</v>
      </c>
      <c r="L38" s="120">
        <f t="shared" si="7"/>
        <v>93.214258500000014</v>
      </c>
      <c r="M38" s="15">
        <v>3.3000000000000004E-3</v>
      </c>
      <c r="N38" s="72">
        <v>32289</v>
      </c>
      <c r="O38" s="120">
        <f t="shared" si="8"/>
        <v>87.180300000000003</v>
      </c>
      <c r="P38" s="15">
        <v>2.7000000000000001E-3</v>
      </c>
      <c r="Q38" s="14">
        <v>36649</v>
      </c>
      <c r="R38" s="104">
        <f t="shared" si="9"/>
        <v>124.60660000000001</v>
      </c>
      <c r="S38" s="15">
        <v>3.4000000000000002E-3</v>
      </c>
      <c r="T38" s="14">
        <v>38379</v>
      </c>
      <c r="U38" s="104">
        <f t="shared" si="10"/>
        <v>176.54339999999999</v>
      </c>
      <c r="V38" s="15">
        <v>4.5999999999999999E-3</v>
      </c>
      <c r="W38" s="14">
        <v>43562</v>
      </c>
      <c r="X38" s="104">
        <f t="shared" si="11"/>
        <v>178.60419999999996</v>
      </c>
      <c r="Y38" s="15">
        <v>4.0999999999999995E-3</v>
      </c>
      <c r="Z38" s="14">
        <v>50385</v>
      </c>
      <c r="AA38" s="13">
        <f t="shared" si="16"/>
        <v>146.1165</v>
      </c>
      <c r="AB38" s="44">
        <v>2.8999999999999998E-3</v>
      </c>
      <c r="AC38" s="14">
        <v>61116</v>
      </c>
      <c r="AD38" s="13">
        <f t="shared" si="17"/>
        <v>67.22760000000001</v>
      </c>
      <c r="AE38" s="44">
        <v>1.1000000000000001E-3</v>
      </c>
      <c r="AF38" s="14">
        <v>64362</v>
      </c>
      <c r="AG38" s="13">
        <f t="shared" si="18"/>
        <v>83.670599999999993</v>
      </c>
      <c r="AH38" s="44">
        <v>1.2999999999999999E-3</v>
      </c>
      <c r="AI38" s="14">
        <v>64700</v>
      </c>
      <c r="AJ38" s="13">
        <f t="shared" si="19"/>
        <v>239.39000000000001</v>
      </c>
      <c r="AK38" s="44">
        <v>3.7000000000000002E-3</v>
      </c>
      <c r="AL38" s="14">
        <v>80352</v>
      </c>
      <c r="AM38" s="13">
        <f t="shared" si="20"/>
        <v>224.98560000000003</v>
      </c>
      <c r="AN38" s="44">
        <v>2.8000000000000004E-3</v>
      </c>
      <c r="AO38" s="14">
        <v>87911</v>
      </c>
      <c r="AP38" s="13">
        <f t="shared" si="21"/>
        <v>518.67489999999998</v>
      </c>
      <c r="AQ38" s="44">
        <v>5.8999999999999999E-3</v>
      </c>
      <c r="AR38" s="72">
        <v>73226</v>
      </c>
      <c r="AS38" s="95">
        <f t="shared" si="12"/>
        <v>805.48599999999999</v>
      </c>
      <c r="AT38" s="44">
        <v>1.0999999999999999E-2</v>
      </c>
      <c r="AU38" s="72">
        <v>85894</v>
      </c>
      <c r="AV38" s="95">
        <f t="shared" si="13"/>
        <v>858.94</v>
      </c>
      <c r="AW38" s="44">
        <v>0.01</v>
      </c>
      <c r="AX38" s="92">
        <v>86707</v>
      </c>
      <c r="AY38" s="95">
        <f t="shared" si="14"/>
        <v>1248.5808</v>
      </c>
      <c r="AZ38" s="44">
        <v>1.44E-2</v>
      </c>
      <c r="BA38" s="14">
        <v>93174</v>
      </c>
      <c r="BB38" s="95">
        <f t="shared" si="15"/>
        <v>1229.8968</v>
      </c>
      <c r="BC38" s="44">
        <v>1.32E-2</v>
      </c>
    </row>
    <row r="39" spans="1:55" x14ac:dyDescent="0.4">
      <c r="A39" s="122" t="s">
        <v>0</v>
      </c>
      <c r="B39" s="72">
        <v>32857.894</v>
      </c>
      <c r="C39" s="120">
        <f t="shared" si="4"/>
        <v>768.87471960000005</v>
      </c>
      <c r="D39" s="15">
        <v>2.3400000000000001E-2</v>
      </c>
      <c r="E39" s="72">
        <v>45820.142</v>
      </c>
      <c r="F39" s="120">
        <f t="shared" si="5"/>
        <v>73.312227200000009</v>
      </c>
      <c r="G39" s="15">
        <v>1.6000000000000001E-3</v>
      </c>
      <c r="H39" s="72">
        <v>48949.686999999998</v>
      </c>
      <c r="I39" s="120">
        <f t="shared" si="6"/>
        <v>68.52956180000001</v>
      </c>
      <c r="J39" s="15">
        <v>1.4000000000000002E-3</v>
      </c>
      <c r="K39" s="72">
        <v>48402.377999999997</v>
      </c>
      <c r="L39" s="120">
        <f t="shared" si="7"/>
        <v>67.763329200000001</v>
      </c>
      <c r="M39" s="15">
        <v>1.4000000000000002E-3</v>
      </c>
      <c r="N39" s="72">
        <v>51994</v>
      </c>
      <c r="O39" s="120">
        <f t="shared" si="8"/>
        <v>62.392799999999994</v>
      </c>
      <c r="P39" s="15">
        <v>1.1999999999999999E-3</v>
      </c>
      <c r="Q39" s="14">
        <v>54331</v>
      </c>
      <c r="R39" s="104">
        <f t="shared" si="9"/>
        <v>54.331000000000003</v>
      </c>
      <c r="S39" s="15">
        <v>1E-3</v>
      </c>
      <c r="T39" s="14">
        <v>54067</v>
      </c>
      <c r="U39" s="104">
        <f t="shared" si="10"/>
        <v>5.4066999999999998</v>
      </c>
      <c r="V39" s="15">
        <v>1E-4</v>
      </c>
      <c r="W39" s="14">
        <v>54014</v>
      </c>
      <c r="X39" s="104">
        <f t="shared" si="11"/>
        <v>0</v>
      </c>
      <c r="Y39" s="15">
        <v>0</v>
      </c>
      <c r="Z39" s="14">
        <v>55524</v>
      </c>
      <c r="AA39" s="13">
        <f t="shared" si="16"/>
        <v>11.104800000000001</v>
      </c>
      <c r="AB39" s="44">
        <v>2.0000000000000001E-4</v>
      </c>
      <c r="AC39" s="14">
        <v>50481</v>
      </c>
      <c r="AD39" s="13">
        <f t="shared" si="17"/>
        <v>307.9341</v>
      </c>
      <c r="AE39" s="44">
        <v>6.0999999999999995E-3</v>
      </c>
      <c r="AF39" s="14">
        <v>47608</v>
      </c>
      <c r="AG39" s="13">
        <f t="shared" si="18"/>
        <v>214.23600000000002</v>
      </c>
      <c r="AH39" s="44">
        <v>4.5000000000000005E-3</v>
      </c>
      <c r="AI39" s="14">
        <v>52716</v>
      </c>
      <c r="AJ39" s="13">
        <f t="shared" si="19"/>
        <v>84.345600000000005</v>
      </c>
      <c r="AK39" s="44">
        <v>1.6000000000000001E-3</v>
      </c>
      <c r="AL39" s="14">
        <v>56777</v>
      </c>
      <c r="AM39" s="13">
        <f t="shared" si="20"/>
        <v>11.355400000000001</v>
      </c>
      <c r="AN39" s="44">
        <v>2.0000000000000001E-4</v>
      </c>
      <c r="AO39" s="14">
        <v>62300</v>
      </c>
      <c r="AP39" s="13">
        <f t="shared" si="21"/>
        <v>211.82000000000002</v>
      </c>
      <c r="AQ39" s="44">
        <v>3.4000000000000002E-3</v>
      </c>
      <c r="AR39" s="72">
        <v>60575</v>
      </c>
      <c r="AS39" s="95">
        <f t="shared" si="12"/>
        <v>387.68</v>
      </c>
      <c r="AT39" s="44">
        <v>6.4000000000000003E-3</v>
      </c>
      <c r="AU39" s="72">
        <v>67628</v>
      </c>
      <c r="AV39" s="95">
        <f t="shared" si="13"/>
        <v>493.68439999999998</v>
      </c>
      <c r="AW39" s="44">
        <v>7.3000000000000001E-3</v>
      </c>
      <c r="AX39" s="92">
        <v>66644</v>
      </c>
      <c r="AY39" s="95">
        <f t="shared" si="14"/>
        <v>506.49439999999998</v>
      </c>
      <c r="AZ39" s="44">
        <v>7.6E-3</v>
      </c>
      <c r="BA39" s="14">
        <v>68802</v>
      </c>
      <c r="BB39" s="95">
        <f t="shared" si="15"/>
        <v>495.37439999999998</v>
      </c>
      <c r="BC39" s="44">
        <v>7.1999999999999998E-3</v>
      </c>
    </row>
    <row r="40" spans="1:55" x14ac:dyDescent="0.4">
      <c r="A40" s="122" t="s">
        <v>53</v>
      </c>
      <c r="B40" s="72">
        <v>2739.9279999999999</v>
      </c>
      <c r="C40" s="120">
        <f t="shared" si="4"/>
        <v>60.552408800000002</v>
      </c>
      <c r="D40" s="15">
        <v>2.2100000000000002E-2</v>
      </c>
      <c r="E40" s="72">
        <v>2811.3150000000001</v>
      </c>
      <c r="F40" s="120">
        <f t="shared" si="5"/>
        <v>45.262171500000001</v>
      </c>
      <c r="G40" s="15">
        <v>1.61E-2</v>
      </c>
      <c r="H40" s="72">
        <v>2754.5970000000002</v>
      </c>
      <c r="I40" s="120">
        <f t="shared" si="6"/>
        <v>44.624471400000012</v>
      </c>
      <c r="J40" s="15">
        <v>1.6200000000000003E-2</v>
      </c>
      <c r="K40" s="72">
        <v>3187.8290000000002</v>
      </c>
      <c r="L40" s="120">
        <f t="shared" si="7"/>
        <v>43.354474400000008</v>
      </c>
      <c r="M40" s="15">
        <v>1.3600000000000001E-2</v>
      </c>
      <c r="N40" s="72">
        <v>3542</v>
      </c>
      <c r="O40" s="120">
        <f t="shared" si="8"/>
        <v>43.566600000000001</v>
      </c>
      <c r="P40" s="15">
        <v>1.23E-2</v>
      </c>
      <c r="Q40" s="14">
        <v>4477</v>
      </c>
      <c r="R40" s="104">
        <f t="shared" si="9"/>
        <v>206.3897</v>
      </c>
      <c r="S40" s="15">
        <v>4.6100000000000002E-2</v>
      </c>
      <c r="T40" s="14">
        <v>5447</v>
      </c>
      <c r="U40" s="104">
        <f t="shared" si="10"/>
        <v>235.31040000000002</v>
      </c>
      <c r="V40" s="15">
        <v>4.3200000000000002E-2</v>
      </c>
      <c r="W40" s="14">
        <v>6592</v>
      </c>
      <c r="X40" s="104">
        <f t="shared" si="11"/>
        <v>224.78720000000004</v>
      </c>
      <c r="Y40" s="15">
        <v>3.4100000000000005E-2</v>
      </c>
      <c r="Z40" s="14">
        <v>8854</v>
      </c>
      <c r="AA40" s="13">
        <f t="shared" si="16"/>
        <v>208.95439999999999</v>
      </c>
      <c r="AB40" s="44">
        <v>2.3599999999999999E-2</v>
      </c>
      <c r="AC40" s="14">
        <v>7989</v>
      </c>
      <c r="AD40" s="13">
        <f t="shared" si="17"/>
        <v>48.732899999999994</v>
      </c>
      <c r="AE40" s="44">
        <v>6.0999999999999995E-3</v>
      </c>
      <c r="AF40" s="14">
        <v>6818</v>
      </c>
      <c r="AG40" s="13">
        <f t="shared" si="18"/>
        <v>44.998800000000003</v>
      </c>
      <c r="AH40" s="44">
        <v>6.6E-3</v>
      </c>
      <c r="AI40" s="14">
        <v>6605</v>
      </c>
      <c r="AJ40" s="13">
        <f t="shared" si="19"/>
        <v>90.488500000000002</v>
      </c>
      <c r="AK40" s="44">
        <v>1.37E-2</v>
      </c>
      <c r="AL40" s="14">
        <v>8172</v>
      </c>
      <c r="AM40" s="13">
        <f t="shared" si="20"/>
        <v>84.171599999999998</v>
      </c>
      <c r="AN40" s="44">
        <v>1.03E-2</v>
      </c>
      <c r="AO40" s="14">
        <v>10530</v>
      </c>
      <c r="AP40" s="13">
        <f t="shared" si="21"/>
        <v>92.664000000000001</v>
      </c>
      <c r="AQ40" s="44">
        <v>8.8000000000000005E-3</v>
      </c>
      <c r="AR40" s="72">
        <v>8782</v>
      </c>
      <c r="AS40" s="95">
        <f t="shared" si="12"/>
        <v>72.890600000000006</v>
      </c>
      <c r="AT40" s="44">
        <v>8.3000000000000001E-3</v>
      </c>
      <c r="AU40" s="72">
        <v>14660</v>
      </c>
      <c r="AV40" s="95">
        <f t="shared" si="13"/>
        <v>45.445999999999998</v>
      </c>
      <c r="AW40" s="44">
        <v>3.0999999999999999E-3</v>
      </c>
      <c r="AX40" s="92">
        <v>15590</v>
      </c>
      <c r="AY40" s="95">
        <f t="shared" si="14"/>
        <v>34.298000000000002</v>
      </c>
      <c r="AZ40" s="44">
        <v>2.2000000000000001E-3</v>
      </c>
      <c r="BA40" s="14">
        <v>16288</v>
      </c>
      <c r="BB40" s="95">
        <f t="shared" si="15"/>
        <v>24.432000000000002</v>
      </c>
      <c r="BC40" s="44">
        <v>1.5E-3</v>
      </c>
    </row>
    <row r="41" spans="1:55" x14ac:dyDescent="0.4">
      <c r="A41" s="122" t="s">
        <v>2</v>
      </c>
      <c r="B41" s="72">
        <v>29118.405999999999</v>
      </c>
      <c r="C41" s="120">
        <f t="shared" si="4"/>
        <v>960.90739800000006</v>
      </c>
      <c r="D41" s="15">
        <v>3.3000000000000002E-2</v>
      </c>
      <c r="E41" s="72">
        <v>34663.288</v>
      </c>
      <c r="F41" s="120">
        <f t="shared" si="5"/>
        <v>1126.5568600000001</v>
      </c>
      <c r="G41" s="15">
        <v>3.2500000000000001E-2</v>
      </c>
      <c r="H41" s="72">
        <v>42306.235000000001</v>
      </c>
      <c r="I41" s="120">
        <f t="shared" si="6"/>
        <v>1028.0415105000002</v>
      </c>
      <c r="J41" s="15">
        <v>2.4300000000000002E-2</v>
      </c>
      <c r="K41" s="72">
        <v>50029.624000000003</v>
      </c>
      <c r="L41" s="120">
        <f t="shared" si="7"/>
        <v>1190.7050512000001</v>
      </c>
      <c r="M41" s="15">
        <v>2.3799999999999998E-2</v>
      </c>
      <c r="N41" s="72">
        <v>59281</v>
      </c>
      <c r="O41" s="120">
        <f t="shared" si="8"/>
        <v>1049.2737</v>
      </c>
      <c r="P41" s="15">
        <v>1.77E-2</v>
      </c>
      <c r="Q41" s="14">
        <v>72394</v>
      </c>
      <c r="R41" s="104">
        <f t="shared" si="9"/>
        <v>1013.5159999999998</v>
      </c>
      <c r="S41" s="15">
        <v>1.3999999999999999E-2</v>
      </c>
      <c r="T41" s="14">
        <v>88127</v>
      </c>
      <c r="U41" s="104">
        <f t="shared" si="10"/>
        <v>987.02240000000018</v>
      </c>
      <c r="V41" s="15">
        <v>1.1200000000000002E-2</v>
      </c>
      <c r="W41" s="14">
        <v>105056</v>
      </c>
      <c r="X41" s="104">
        <f t="shared" si="11"/>
        <v>892.97600000000011</v>
      </c>
      <c r="Y41" s="15">
        <v>8.5000000000000006E-3</v>
      </c>
      <c r="Z41" s="14">
        <v>165785</v>
      </c>
      <c r="AA41" s="13">
        <f t="shared" si="16"/>
        <v>1807.0564999999999</v>
      </c>
      <c r="AB41" s="44">
        <v>1.09E-2</v>
      </c>
      <c r="AC41" s="14">
        <v>215972</v>
      </c>
      <c r="AD41" s="13">
        <f t="shared" si="17"/>
        <v>2721.2471999999998</v>
      </c>
      <c r="AE41" s="44">
        <v>1.26E-2</v>
      </c>
      <c r="AF41" s="14">
        <v>203774</v>
      </c>
      <c r="AG41" s="13">
        <f t="shared" si="18"/>
        <v>3586.4224000000004</v>
      </c>
      <c r="AH41" s="44">
        <v>1.7600000000000001E-2</v>
      </c>
      <c r="AI41" s="14">
        <v>219460</v>
      </c>
      <c r="AJ41" s="13">
        <f t="shared" si="19"/>
        <v>4893.9579999999996</v>
      </c>
      <c r="AK41" s="44">
        <v>2.23E-2</v>
      </c>
      <c r="AL41" s="14">
        <v>239606</v>
      </c>
      <c r="AM41" s="13">
        <f t="shared" si="20"/>
        <v>6301.6378000000004</v>
      </c>
      <c r="AN41" s="44">
        <v>2.63E-2</v>
      </c>
      <c r="AO41" s="14">
        <v>240229</v>
      </c>
      <c r="AP41" s="13">
        <f t="shared" si="21"/>
        <v>7831.4653999999991</v>
      </c>
      <c r="AQ41" s="44">
        <v>3.2599999999999997E-2</v>
      </c>
      <c r="AR41" s="72">
        <v>205299</v>
      </c>
      <c r="AS41" s="95">
        <f t="shared" si="12"/>
        <v>9505.3436999999994</v>
      </c>
      <c r="AT41" s="44">
        <v>4.6300000000000001E-2</v>
      </c>
      <c r="AU41" s="72">
        <v>194277</v>
      </c>
      <c r="AV41" s="95">
        <f t="shared" si="13"/>
        <v>10005.2655</v>
      </c>
      <c r="AW41" s="44">
        <v>5.1499999999999997E-2</v>
      </c>
      <c r="AX41" s="92">
        <v>196681</v>
      </c>
      <c r="AY41" s="95">
        <f t="shared" si="14"/>
        <v>9893.0543000000016</v>
      </c>
      <c r="AZ41" s="44">
        <v>5.0300000000000004E-2</v>
      </c>
      <c r="BA41" s="14">
        <v>213055</v>
      </c>
      <c r="BB41" s="95">
        <f t="shared" si="15"/>
        <v>10588.833500000001</v>
      </c>
      <c r="BC41" s="44">
        <v>4.9700000000000001E-2</v>
      </c>
    </row>
    <row r="42" spans="1:55" x14ac:dyDescent="0.4">
      <c r="A42" s="122" t="s">
        <v>5</v>
      </c>
      <c r="B42" s="72">
        <v>1261.8240000000001</v>
      </c>
      <c r="C42" s="120">
        <f t="shared" si="4"/>
        <v>29.400499200000002</v>
      </c>
      <c r="D42" s="15">
        <v>2.3300000000000001E-2</v>
      </c>
      <c r="E42" s="72">
        <v>3489.8380000000002</v>
      </c>
      <c r="F42" s="120">
        <f t="shared" si="5"/>
        <v>26.522768800000001</v>
      </c>
      <c r="G42" s="15">
        <v>7.6E-3</v>
      </c>
      <c r="H42" s="72">
        <v>1575.723</v>
      </c>
      <c r="I42" s="120">
        <f t="shared" si="6"/>
        <v>9.4543379999999999</v>
      </c>
      <c r="J42" s="15">
        <v>6.0000000000000001E-3</v>
      </c>
      <c r="K42" s="72">
        <v>3375.7289999999998</v>
      </c>
      <c r="L42" s="120">
        <f t="shared" si="7"/>
        <v>6.7514579999999995</v>
      </c>
      <c r="M42" s="15">
        <v>2E-3</v>
      </c>
      <c r="N42" s="72">
        <v>3570</v>
      </c>
      <c r="O42" s="120">
        <f t="shared" si="8"/>
        <v>1.4280000000000002</v>
      </c>
      <c r="P42" s="15">
        <v>4.0000000000000002E-4</v>
      </c>
      <c r="Q42" s="14">
        <v>4754</v>
      </c>
      <c r="R42" s="104">
        <f t="shared" si="9"/>
        <v>1.4261999999999999</v>
      </c>
      <c r="S42" s="15">
        <v>2.9999999999999997E-4</v>
      </c>
      <c r="T42" s="14">
        <v>5134</v>
      </c>
      <c r="U42" s="104">
        <f t="shared" si="10"/>
        <v>1.5401999999999998</v>
      </c>
      <c r="V42" s="15">
        <v>2.9999999999999997E-4</v>
      </c>
      <c r="W42" s="14">
        <v>5360</v>
      </c>
      <c r="X42" s="104">
        <f t="shared" si="11"/>
        <v>1.6079999999999999</v>
      </c>
      <c r="Y42" s="15">
        <v>2.9999999999999997E-4</v>
      </c>
      <c r="Z42" s="14">
        <v>6605</v>
      </c>
      <c r="AA42" s="13">
        <f t="shared" si="16"/>
        <v>1.3210000000000002</v>
      </c>
      <c r="AB42" s="44">
        <v>2.0000000000000001E-4</v>
      </c>
      <c r="AC42" s="14">
        <v>7493</v>
      </c>
      <c r="AD42" s="13">
        <f t="shared" si="17"/>
        <v>7.4930000000000003</v>
      </c>
      <c r="AE42" s="44">
        <v>1E-3</v>
      </c>
      <c r="AF42" s="14">
        <v>6599</v>
      </c>
      <c r="AG42" s="13">
        <f t="shared" si="18"/>
        <v>5.9390999999999998</v>
      </c>
      <c r="AH42" s="44">
        <v>8.9999999999999998E-4</v>
      </c>
      <c r="AI42" s="14">
        <v>6597</v>
      </c>
      <c r="AJ42" s="13">
        <f t="shared" si="19"/>
        <v>26.388000000000002</v>
      </c>
      <c r="AK42" s="44">
        <v>4.0000000000000001E-3</v>
      </c>
      <c r="AL42" s="14">
        <v>5586</v>
      </c>
      <c r="AM42" s="13">
        <f t="shared" si="20"/>
        <v>38.543399999999998</v>
      </c>
      <c r="AN42" s="44">
        <v>6.8999999999999999E-3</v>
      </c>
      <c r="AO42" s="14">
        <v>5461</v>
      </c>
      <c r="AP42" s="13">
        <f t="shared" si="21"/>
        <v>38.773099999999999</v>
      </c>
      <c r="AQ42" s="44">
        <v>7.0999999999999995E-3</v>
      </c>
      <c r="AR42" s="72">
        <v>5572</v>
      </c>
      <c r="AS42" s="95">
        <f t="shared" si="12"/>
        <v>105.86799999999999</v>
      </c>
      <c r="AT42" s="44">
        <v>1.9E-2</v>
      </c>
      <c r="AU42" s="72">
        <v>5849</v>
      </c>
      <c r="AV42" s="95">
        <f t="shared" si="13"/>
        <v>111.131</v>
      </c>
      <c r="AW42" s="44">
        <v>1.9E-2</v>
      </c>
      <c r="AX42" s="92">
        <v>4493</v>
      </c>
      <c r="AY42" s="95">
        <f t="shared" si="14"/>
        <v>130.74629999999999</v>
      </c>
      <c r="AZ42" s="44">
        <v>2.9100000000000001E-2</v>
      </c>
      <c r="BA42" s="14">
        <v>5826</v>
      </c>
      <c r="BB42" s="95">
        <f t="shared" si="15"/>
        <v>128.172</v>
      </c>
      <c r="BC42" s="44">
        <v>2.1999999999999999E-2</v>
      </c>
    </row>
    <row r="43" spans="1:55" x14ac:dyDescent="0.4">
      <c r="A43" s="9" t="s">
        <v>41</v>
      </c>
      <c r="B43" s="72">
        <v>777.55700000000002</v>
      </c>
      <c r="C43" s="120">
        <f t="shared" si="4"/>
        <v>19.9832149</v>
      </c>
      <c r="D43" s="15">
        <v>2.5700000000000001E-2</v>
      </c>
      <c r="E43" s="72">
        <v>2173.6979999999999</v>
      </c>
      <c r="F43" s="120">
        <f t="shared" si="5"/>
        <v>20.432761199999998</v>
      </c>
      <c r="G43" s="15">
        <v>9.4000000000000004E-3</v>
      </c>
      <c r="H43" s="72">
        <v>3326.9940000000001</v>
      </c>
      <c r="I43" s="120">
        <f t="shared" si="6"/>
        <v>4.9904910000000005</v>
      </c>
      <c r="J43" s="15">
        <v>1.5E-3</v>
      </c>
      <c r="K43" s="72">
        <v>4328.2510000000002</v>
      </c>
      <c r="L43" s="120">
        <f t="shared" si="7"/>
        <v>4.7610761000000004</v>
      </c>
      <c r="M43" s="15">
        <v>1.1000000000000001E-3</v>
      </c>
      <c r="N43" s="72">
        <v>5048</v>
      </c>
      <c r="O43" s="120">
        <f t="shared" si="8"/>
        <v>5.048</v>
      </c>
      <c r="P43" s="15">
        <v>1E-3</v>
      </c>
      <c r="Q43" s="14">
        <v>4055</v>
      </c>
      <c r="R43" s="104">
        <f t="shared" si="9"/>
        <v>4.8659999999999997</v>
      </c>
      <c r="S43" s="15">
        <v>1.1999999999999999E-3</v>
      </c>
      <c r="T43" s="14">
        <v>3375</v>
      </c>
      <c r="U43" s="104">
        <f t="shared" si="10"/>
        <v>5.0625</v>
      </c>
      <c r="V43" s="15">
        <v>1.5E-3</v>
      </c>
      <c r="W43" s="14">
        <v>3473</v>
      </c>
      <c r="X43" s="104">
        <f t="shared" si="11"/>
        <v>4.8622000000000005</v>
      </c>
      <c r="Y43" s="15">
        <v>1.4000000000000002E-3</v>
      </c>
      <c r="Z43" s="14">
        <v>2066</v>
      </c>
      <c r="AA43" s="13">
        <f t="shared" si="16"/>
        <v>4.9583999999999993</v>
      </c>
      <c r="AB43" s="44">
        <v>2.3999999999999998E-3</v>
      </c>
      <c r="AC43" s="14">
        <v>1243</v>
      </c>
      <c r="AD43" s="13">
        <f t="shared" si="17"/>
        <v>4.9720000000000004</v>
      </c>
      <c r="AE43" s="44">
        <v>4.0000000000000001E-3</v>
      </c>
      <c r="AF43" s="14">
        <v>1476</v>
      </c>
      <c r="AG43" s="13">
        <f t="shared" si="18"/>
        <v>0.29520000000000002</v>
      </c>
      <c r="AH43" s="44">
        <v>2.0000000000000001E-4</v>
      </c>
      <c r="AI43" s="14">
        <v>2286</v>
      </c>
      <c r="AJ43" s="13">
        <f t="shared" si="19"/>
        <v>0</v>
      </c>
      <c r="AK43" s="44">
        <v>0</v>
      </c>
      <c r="AL43" s="14">
        <v>3808</v>
      </c>
      <c r="AM43" s="13">
        <f t="shared" si="20"/>
        <v>0.38080000000000003</v>
      </c>
      <c r="AN43" s="44">
        <v>1E-4</v>
      </c>
      <c r="AO43" s="14">
        <v>8345</v>
      </c>
      <c r="AP43" s="13">
        <f t="shared" si="21"/>
        <v>39.221499999999992</v>
      </c>
      <c r="AQ43" s="44">
        <v>4.6999999999999993E-3</v>
      </c>
      <c r="AR43" s="72">
        <v>7058</v>
      </c>
      <c r="AS43" s="95">
        <f t="shared" si="12"/>
        <v>39.524799999999999</v>
      </c>
      <c r="AT43" s="44">
        <v>5.5999999999999999E-3</v>
      </c>
      <c r="AU43" s="72">
        <v>10065</v>
      </c>
      <c r="AV43" s="95">
        <f t="shared" si="13"/>
        <v>59.383499999999998</v>
      </c>
      <c r="AW43" s="44">
        <v>5.8999999999999999E-3</v>
      </c>
      <c r="AX43" s="92">
        <v>12717</v>
      </c>
      <c r="AY43" s="95">
        <f t="shared" si="14"/>
        <v>39.422699999999999</v>
      </c>
      <c r="AZ43" s="44">
        <v>3.0999999999999999E-3</v>
      </c>
      <c r="BA43" s="14">
        <v>15745</v>
      </c>
      <c r="BB43" s="95">
        <f t="shared" si="15"/>
        <v>39.362500000000004</v>
      </c>
      <c r="BC43" s="44">
        <v>2.5000000000000001E-3</v>
      </c>
    </row>
    <row r="44" spans="1:55" x14ac:dyDescent="0.4">
      <c r="A44" s="74" t="s">
        <v>8</v>
      </c>
      <c r="B44" s="72">
        <v>58969.718000000001</v>
      </c>
      <c r="C44" s="120">
        <f t="shared" si="4"/>
        <v>253.5697874</v>
      </c>
      <c r="D44" s="15">
        <v>4.3E-3</v>
      </c>
      <c r="E44" s="72">
        <v>66523.826000000001</v>
      </c>
      <c r="F44" s="120">
        <f t="shared" si="5"/>
        <v>279.40006919999996</v>
      </c>
      <c r="G44" s="15">
        <v>4.1999999999999997E-3</v>
      </c>
      <c r="H44" s="72">
        <v>65867.051000000007</v>
      </c>
      <c r="I44" s="120">
        <f t="shared" si="6"/>
        <v>276.64161419999999</v>
      </c>
      <c r="J44" s="15">
        <v>4.1999999999999997E-3</v>
      </c>
      <c r="K44" s="72">
        <v>79541.722999999998</v>
      </c>
      <c r="L44" s="120">
        <f t="shared" si="7"/>
        <v>214.7626521</v>
      </c>
      <c r="M44" s="15">
        <v>2.7000000000000001E-3</v>
      </c>
      <c r="N44" s="72">
        <v>84835</v>
      </c>
      <c r="O44" s="120">
        <f t="shared" si="8"/>
        <v>373.274</v>
      </c>
      <c r="P44" s="15">
        <v>4.4000000000000003E-3</v>
      </c>
      <c r="Q44" s="14">
        <v>88149</v>
      </c>
      <c r="R44" s="104">
        <f t="shared" si="9"/>
        <v>123.40860000000002</v>
      </c>
      <c r="S44" s="15">
        <v>1.4000000000000002E-3</v>
      </c>
      <c r="T44" s="14">
        <v>91454</v>
      </c>
      <c r="U44" s="104">
        <f t="shared" si="10"/>
        <v>109.74479999999998</v>
      </c>
      <c r="V44" s="15">
        <v>1.1999999999999999E-3</v>
      </c>
      <c r="W44" s="14">
        <v>101022</v>
      </c>
      <c r="X44" s="104">
        <f t="shared" si="11"/>
        <v>90.919799999999995</v>
      </c>
      <c r="Y44" s="15">
        <v>8.9999999999999998E-4</v>
      </c>
      <c r="Z44" s="14">
        <v>110649</v>
      </c>
      <c r="AA44" s="13">
        <f t="shared" si="16"/>
        <v>66.389399999999995</v>
      </c>
      <c r="AB44" s="44">
        <v>5.9999999999999995E-4</v>
      </c>
      <c r="AC44" s="14">
        <v>122593</v>
      </c>
      <c r="AD44" s="13">
        <f t="shared" si="17"/>
        <v>73.555799999999991</v>
      </c>
      <c r="AE44" s="44">
        <v>5.9999999999999995E-4</v>
      </c>
      <c r="AF44" s="14">
        <v>131253</v>
      </c>
      <c r="AG44" s="13">
        <f t="shared" si="18"/>
        <v>0</v>
      </c>
      <c r="AH44" s="44">
        <v>0</v>
      </c>
      <c r="AI44" s="14">
        <v>154897</v>
      </c>
      <c r="AJ44" s="13">
        <f t="shared" si="19"/>
        <v>0</v>
      </c>
      <c r="AK44" s="44">
        <v>0</v>
      </c>
      <c r="AL44" s="14">
        <v>189843</v>
      </c>
      <c r="AM44" s="13">
        <f t="shared" si="20"/>
        <v>0</v>
      </c>
      <c r="AN44" s="44">
        <v>0</v>
      </c>
      <c r="AO44" s="14">
        <v>208007</v>
      </c>
      <c r="AP44" s="13">
        <f t="shared" si="21"/>
        <v>20.800700000000003</v>
      </c>
      <c r="AQ44" s="44">
        <v>1E-4</v>
      </c>
      <c r="AR44" s="72">
        <v>201366</v>
      </c>
      <c r="AS44" s="95">
        <f t="shared" si="12"/>
        <v>40.273200000000003</v>
      </c>
      <c r="AT44" s="44">
        <v>2.0000000000000001E-4</v>
      </c>
      <c r="AU44" s="72">
        <v>185438</v>
      </c>
      <c r="AV44" s="95">
        <f t="shared" si="13"/>
        <v>37.087600000000002</v>
      </c>
      <c r="AW44" s="44">
        <v>2.0000000000000001E-4</v>
      </c>
      <c r="AX44" s="92">
        <v>164351</v>
      </c>
      <c r="AY44" s="95">
        <f t="shared" si="14"/>
        <v>756.01459999999997</v>
      </c>
      <c r="AZ44" s="44">
        <v>4.5999999999999999E-3</v>
      </c>
      <c r="BA44" s="14">
        <v>156787</v>
      </c>
      <c r="BB44" s="95">
        <f t="shared" si="15"/>
        <v>972.07939999999996</v>
      </c>
      <c r="BC44" s="44">
        <v>6.1999999999999998E-3</v>
      </c>
    </row>
    <row r="45" spans="1:55" x14ac:dyDescent="0.4">
      <c r="A45" s="122" t="s">
        <v>48</v>
      </c>
      <c r="B45" s="72">
        <v>20390.376</v>
      </c>
      <c r="C45" s="120">
        <f t="shared" si="4"/>
        <v>222.25509840000004</v>
      </c>
      <c r="D45" s="15">
        <v>1.0900000000000002E-2</v>
      </c>
      <c r="E45" s="72">
        <v>48445.296000000002</v>
      </c>
      <c r="F45" s="120">
        <f t="shared" si="5"/>
        <v>271.29365760000007</v>
      </c>
      <c r="G45" s="15">
        <v>5.6000000000000008E-3</v>
      </c>
      <c r="H45" s="72">
        <v>57263.989000000001</v>
      </c>
      <c r="I45" s="120">
        <f t="shared" si="6"/>
        <v>194.69756260000003</v>
      </c>
      <c r="J45" s="15">
        <v>3.4000000000000002E-3</v>
      </c>
      <c r="K45" s="72">
        <v>69040.043999999994</v>
      </c>
      <c r="L45" s="120">
        <f t="shared" si="7"/>
        <v>283.06418039999994</v>
      </c>
      <c r="M45" s="15">
        <v>4.0999999999999995E-3</v>
      </c>
      <c r="N45" s="72">
        <v>74098</v>
      </c>
      <c r="O45" s="120">
        <f t="shared" si="8"/>
        <v>281.57240000000002</v>
      </c>
      <c r="P45" s="15">
        <v>3.8E-3</v>
      </c>
      <c r="Q45" s="14">
        <v>73222</v>
      </c>
      <c r="R45" s="104">
        <f t="shared" si="9"/>
        <v>270.92140000000001</v>
      </c>
      <c r="S45" s="15">
        <v>3.7000000000000002E-3</v>
      </c>
      <c r="T45" s="14">
        <v>79648</v>
      </c>
      <c r="U45" s="104">
        <f t="shared" si="10"/>
        <v>390.27519999999998</v>
      </c>
      <c r="V45" s="15">
        <v>4.8999999999999998E-3</v>
      </c>
      <c r="W45" s="14">
        <v>79074</v>
      </c>
      <c r="X45" s="104">
        <f t="shared" si="11"/>
        <v>395.37</v>
      </c>
      <c r="Y45" s="15">
        <v>5.0000000000000001E-3</v>
      </c>
      <c r="Z45" s="14">
        <v>81371</v>
      </c>
      <c r="AA45" s="13">
        <f t="shared" si="16"/>
        <v>317.34690000000001</v>
      </c>
      <c r="AB45" s="44">
        <v>3.9000000000000003E-3</v>
      </c>
      <c r="AC45" s="14">
        <v>79504</v>
      </c>
      <c r="AD45" s="13">
        <f t="shared" si="17"/>
        <v>222.61120000000003</v>
      </c>
      <c r="AE45" s="44">
        <v>2.8000000000000004E-3</v>
      </c>
      <c r="AF45" s="14">
        <v>83125</v>
      </c>
      <c r="AG45" s="13">
        <f t="shared" si="18"/>
        <v>224.4375</v>
      </c>
      <c r="AH45" s="44">
        <v>2.7000000000000001E-3</v>
      </c>
      <c r="AI45" s="14">
        <v>71780</v>
      </c>
      <c r="AJ45" s="13">
        <f t="shared" si="19"/>
        <v>43.067999999999998</v>
      </c>
      <c r="AK45" s="44">
        <v>5.9999999999999995E-4</v>
      </c>
      <c r="AL45" s="14">
        <v>88290</v>
      </c>
      <c r="AM45" s="13">
        <f t="shared" si="20"/>
        <v>353.16</v>
      </c>
      <c r="AN45" s="44">
        <v>4.0000000000000001E-3</v>
      </c>
      <c r="AO45" s="14">
        <v>94853</v>
      </c>
      <c r="AP45" s="13">
        <f t="shared" si="21"/>
        <v>417.35320000000002</v>
      </c>
      <c r="AQ45" s="44">
        <v>4.4000000000000003E-3</v>
      </c>
      <c r="AR45" s="72">
        <v>90505</v>
      </c>
      <c r="AS45" s="95">
        <f t="shared" si="12"/>
        <v>380.12099999999998</v>
      </c>
      <c r="AT45" s="44">
        <v>4.1999999999999997E-3</v>
      </c>
      <c r="AU45" s="72">
        <v>119219</v>
      </c>
      <c r="AV45" s="95">
        <f t="shared" si="13"/>
        <v>786.84540000000004</v>
      </c>
      <c r="AW45" s="44">
        <v>6.6E-3</v>
      </c>
      <c r="AX45" s="92">
        <v>142608</v>
      </c>
      <c r="AY45" s="95">
        <f t="shared" si="14"/>
        <v>641.7360000000001</v>
      </c>
      <c r="AZ45" s="44">
        <v>4.5000000000000005E-3</v>
      </c>
      <c r="BA45" s="14">
        <v>199986</v>
      </c>
      <c r="BB45" s="95">
        <f t="shared" si="15"/>
        <v>699.95100000000002</v>
      </c>
      <c r="BC45" s="44">
        <v>3.5000000000000001E-3</v>
      </c>
    </row>
    <row r="46" spans="1:55" x14ac:dyDescent="0.4">
      <c r="A46" s="74" t="s">
        <v>34</v>
      </c>
      <c r="B46" s="72">
        <v>499.22899999999998</v>
      </c>
      <c r="C46" s="120">
        <f t="shared" si="4"/>
        <v>0.49922899999999998</v>
      </c>
      <c r="D46" s="15">
        <v>1E-3</v>
      </c>
      <c r="E46" s="72">
        <v>668.78300000000002</v>
      </c>
      <c r="F46" s="120">
        <f t="shared" si="5"/>
        <v>0.26751320000000001</v>
      </c>
      <c r="G46" s="15">
        <v>4.0000000000000002E-4</v>
      </c>
      <c r="H46" s="72">
        <v>684.39800000000002</v>
      </c>
      <c r="I46" s="120">
        <f t="shared" si="6"/>
        <v>0.27375920000000004</v>
      </c>
      <c r="J46" s="15">
        <v>4.0000000000000002E-4</v>
      </c>
      <c r="K46" s="72">
        <v>682.31100000000004</v>
      </c>
      <c r="L46" s="120">
        <f t="shared" si="7"/>
        <v>0.27292440000000001</v>
      </c>
      <c r="M46" s="15">
        <v>4.0000000000000002E-4</v>
      </c>
      <c r="N46" s="72">
        <v>1011</v>
      </c>
      <c r="O46" s="120">
        <f t="shared" si="8"/>
        <v>1.5165</v>
      </c>
      <c r="P46" s="15">
        <v>1.5E-3</v>
      </c>
      <c r="Q46" s="14">
        <v>1375</v>
      </c>
      <c r="R46" s="104">
        <f t="shared" si="9"/>
        <v>0.41249999999999998</v>
      </c>
      <c r="S46" s="15">
        <v>2.9999999999999997E-4</v>
      </c>
      <c r="T46" s="14">
        <v>2424</v>
      </c>
      <c r="U46" s="104">
        <f t="shared" si="10"/>
        <v>0.2424</v>
      </c>
      <c r="V46" s="15">
        <v>1E-4</v>
      </c>
      <c r="W46" s="14">
        <v>3264</v>
      </c>
      <c r="X46" s="104">
        <f t="shared" si="11"/>
        <v>0.32640000000000002</v>
      </c>
      <c r="Y46" s="15">
        <v>1E-4</v>
      </c>
      <c r="Z46" s="14">
        <v>4451</v>
      </c>
      <c r="AA46" s="13">
        <f t="shared" si="16"/>
        <v>0.4451</v>
      </c>
      <c r="AB46" s="44">
        <v>1E-4</v>
      </c>
      <c r="AC46" s="14">
        <v>4197</v>
      </c>
      <c r="AD46" s="13">
        <f t="shared" si="17"/>
        <v>0.41970000000000002</v>
      </c>
      <c r="AE46" s="44">
        <v>1E-4</v>
      </c>
      <c r="AF46" s="14">
        <v>5839</v>
      </c>
      <c r="AG46" s="13">
        <f t="shared" si="18"/>
        <v>0</v>
      </c>
      <c r="AH46" s="44">
        <v>0</v>
      </c>
      <c r="AI46" s="14">
        <v>6039</v>
      </c>
      <c r="AJ46" s="13">
        <f t="shared" si="19"/>
        <v>181.17</v>
      </c>
      <c r="AK46" s="44">
        <v>0.03</v>
      </c>
      <c r="AL46" s="14">
        <v>4633</v>
      </c>
      <c r="AM46" s="13">
        <f t="shared" si="20"/>
        <v>196.4392</v>
      </c>
      <c r="AN46" s="44">
        <v>4.24E-2</v>
      </c>
      <c r="AO46" s="14">
        <v>4658</v>
      </c>
      <c r="AP46" s="13">
        <f t="shared" si="21"/>
        <v>199.36240000000001</v>
      </c>
      <c r="AQ46" s="44">
        <v>4.2800000000000005E-2</v>
      </c>
      <c r="AR46" s="72">
        <v>4735</v>
      </c>
      <c r="AS46" s="95">
        <f t="shared" si="12"/>
        <v>249.06100000000001</v>
      </c>
      <c r="AT46" s="44">
        <v>5.2600000000000001E-2</v>
      </c>
      <c r="AU46" s="72">
        <v>4540</v>
      </c>
      <c r="AV46" s="95">
        <f t="shared" si="13"/>
        <v>274.21600000000001</v>
      </c>
      <c r="AW46" s="44">
        <v>6.0400000000000002E-2</v>
      </c>
      <c r="AX46" s="92">
        <v>4925</v>
      </c>
      <c r="AY46" s="95">
        <f t="shared" si="14"/>
        <v>275.3075</v>
      </c>
      <c r="AZ46" s="44">
        <v>5.5899999999999998E-2</v>
      </c>
      <c r="BA46" s="14">
        <v>4703</v>
      </c>
      <c r="BB46" s="95">
        <f t="shared" si="15"/>
        <v>235.62029999999999</v>
      </c>
      <c r="BC46" s="44">
        <v>5.0099999999999999E-2</v>
      </c>
    </row>
    <row r="47" spans="1:55" x14ac:dyDescent="0.4">
      <c r="A47" s="74" t="s">
        <v>7</v>
      </c>
      <c r="B47" s="72">
        <v>24591.698</v>
      </c>
      <c r="C47" s="120">
        <f t="shared" si="4"/>
        <v>0</v>
      </c>
      <c r="D47" s="15">
        <v>0</v>
      </c>
      <c r="E47" s="72">
        <v>70559.873999999996</v>
      </c>
      <c r="F47" s="120">
        <f t="shared" si="5"/>
        <v>155.2317228</v>
      </c>
      <c r="G47" s="15">
        <v>2.2000000000000001E-3</v>
      </c>
      <c r="H47" s="72">
        <v>84052.94</v>
      </c>
      <c r="I47" s="120">
        <f t="shared" si="6"/>
        <v>0</v>
      </c>
      <c r="J47" s="15">
        <v>0</v>
      </c>
      <c r="K47" s="72">
        <v>98194.06</v>
      </c>
      <c r="L47" s="120">
        <f t="shared" si="7"/>
        <v>0</v>
      </c>
      <c r="M47" s="15">
        <v>0</v>
      </c>
      <c r="N47" s="72">
        <v>93274</v>
      </c>
      <c r="O47" s="120">
        <f t="shared" si="8"/>
        <v>0</v>
      </c>
      <c r="P47" s="15">
        <v>0</v>
      </c>
      <c r="Q47" s="14">
        <v>90025</v>
      </c>
      <c r="R47" s="104">
        <f t="shared" si="9"/>
        <v>0</v>
      </c>
      <c r="S47" s="15">
        <v>0</v>
      </c>
      <c r="T47" s="14">
        <v>78159</v>
      </c>
      <c r="U47" s="104">
        <f t="shared" si="10"/>
        <v>0</v>
      </c>
      <c r="V47" s="15">
        <v>0</v>
      </c>
      <c r="W47" s="14">
        <v>67243</v>
      </c>
      <c r="X47" s="104">
        <f t="shared" si="11"/>
        <v>0</v>
      </c>
      <c r="Y47" s="15">
        <v>0</v>
      </c>
      <c r="Z47" s="14">
        <v>55106</v>
      </c>
      <c r="AA47" s="13">
        <f t="shared" si="16"/>
        <v>49.595399999999998</v>
      </c>
      <c r="AB47" s="44">
        <v>8.9999999999999998E-4</v>
      </c>
      <c r="AC47" s="14">
        <v>51036</v>
      </c>
      <c r="AD47" s="13">
        <f t="shared" si="17"/>
        <v>51.036000000000001</v>
      </c>
      <c r="AE47" s="44">
        <v>1E-3</v>
      </c>
      <c r="AF47" s="14">
        <v>50527</v>
      </c>
      <c r="AG47" s="13">
        <f t="shared" si="18"/>
        <v>106.10669999999999</v>
      </c>
      <c r="AH47" s="44">
        <v>2.0999999999999999E-3</v>
      </c>
      <c r="AI47" s="14">
        <v>56625</v>
      </c>
      <c r="AJ47" s="13">
        <f t="shared" si="19"/>
        <v>96.262500000000003</v>
      </c>
      <c r="AK47" s="44">
        <v>1.7000000000000001E-3</v>
      </c>
      <c r="AL47" s="14">
        <v>79168</v>
      </c>
      <c r="AM47" s="13">
        <f t="shared" si="20"/>
        <v>47.500799999999998</v>
      </c>
      <c r="AN47" s="44">
        <v>5.9999999999999995E-4</v>
      </c>
      <c r="AO47" s="14">
        <v>93012</v>
      </c>
      <c r="AP47" s="13">
        <f t="shared" si="21"/>
        <v>18.602399999999999</v>
      </c>
      <c r="AQ47" s="44">
        <v>2.0000000000000001E-4</v>
      </c>
      <c r="AR47" s="72">
        <v>92518</v>
      </c>
      <c r="AS47" s="95">
        <f t="shared" si="12"/>
        <v>0</v>
      </c>
      <c r="AT47" s="44">
        <v>0</v>
      </c>
      <c r="AU47" s="72">
        <v>100191</v>
      </c>
      <c r="AV47" s="95">
        <f t="shared" si="13"/>
        <v>20.0382</v>
      </c>
      <c r="AW47" s="44">
        <v>2.0000000000000001E-4</v>
      </c>
      <c r="AX47" s="92">
        <v>109135</v>
      </c>
      <c r="AY47" s="95">
        <f t="shared" si="14"/>
        <v>152.78900000000002</v>
      </c>
      <c r="AZ47" s="44">
        <v>1.4000000000000002E-3</v>
      </c>
      <c r="BA47" s="14">
        <v>150951</v>
      </c>
      <c r="BB47" s="95">
        <f t="shared" si="15"/>
        <v>75.475499999999997</v>
      </c>
      <c r="BC47" s="44">
        <v>5.0000000000000001E-4</v>
      </c>
    </row>
    <row r="48" spans="1:55" x14ac:dyDescent="0.4">
      <c r="A48" s="74" t="s">
        <v>56</v>
      </c>
      <c r="B48" s="72">
        <v>1103.509</v>
      </c>
      <c r="C48" s="120">
        <f t="shared" si="4"/>
        <v>54.071941000000002</v>
      </c>
      <c r="D48" s="15">
        <v>4.9000000000000002E-2</v>
      </c>
      <c r="E48" s="72">
        <v>1256.5650000000001</v>
      </c>
      <c r="F48" s="120">
        <f t="shared" si="5"/>
        <v>44.105431500000002</v>
      </c>
      <c r="G48" s="15">
        <v>3.5099999999999999E-2</v>
      </c>
      <c r="H48" s="72">
        <v>1841.8040000000001</v>
      </c>
      <c r="I48" s="120">
        <f t="shared" si="6"/>
        <v>5.1570512000000006</v>
      </c>
      <c r="J48" s="15">
        <v>2.8000000000000004E-3</v>
      </c>
      <c r="K48" s="72">
        <v>1625.692</v>
      </c>
      <c r="L48" s="120">
        <f t="shared" si="7"/>
        <v>0</v>
      </c>
      <c r="M48" s="15">
        <v>0</v>
      </c>
      <c r="N48" s="72">
        <v>2769</v>
      </c>
      <c r="O48" s="120">
        <f t="shared" si="8"/>
        <v>43.473300000000009</v>
      </c>
      <c r="P48" s="15">
        <v>1.5700000000000002E-2</v>
      </c>
      <c r="Q48" s="14">
        <v>2858</v>
      </c>
      <c r="R48" s="104">
        <f t="shared" si="9"/>
        <v>0</v>
      </c>
      <c r="S48" s="15">
        <v>0</v>
      </c>
      <c r="T48" s="14">
        <v>2471</v>
      </c>
      <c r="U48" s="104">
        <f t="shared" si="10"/>
        <v>0</v>
      </c>
      <c r="V48" s="15">
        <v>0</v>
      </c>
      <c r="W48" s="14">
        <v>2302</v>
      </c>
      <c r="X48" s="104">
        <f t="shared" si="11"/>
        <v>0</v>
      </c>
      <c r="Y48" s="15">
        <v>0</v>
      </c>
      <c r="Z48" s="14">
        <v>1735</v>
      </c>
      <c r="AA48" s="13">
        <f t="shared" si="16"/>
        <v>36.955500000000001</v>
      </c>
      <c r="AB48" s="44">
        <v>2.1299999999999999E-2</v>
      </c>
      <c r="AC48" s="14">
        <v>2016</v>
      </c>
      <c r="AD48" s="13">
        <f t="shared" si="17"/>
        <v>36.892800000000001</v>
      </c>
      <c r="AE48" s="44">
        <v>1.83E-2</v>
      </c>
      <c r="AF48" s="14">
        <v>1961</v>
      </c>
      <c r="AG48" s="13">
        <f t="shared" si="18"/>
        <v>11.9621</v>
      </c>
      <c r="AH48" s="44">
        <v>6.0999999999999995E-3</v>
      </c>
      <c r="AI48" s="14">
        <v>2487</v>
      </c>
      <c r="AJ48" s="13">
        <f t="shared" si="19"/>
        <v>0</v>
      </c>
      <c r="AK48" s="44">
        <v>0</v>
      </c>
      <c r="AL48" s="14">
        <v>2173</v>
      </c>
      <c r="AM48" s="13">
        <f t="shared" si="20"/>
        <v>0.86920000000000008</v>
      </c>
      <c r="AN48" s="44">
        <v>4.0000000000000002E-4</v>
      </c>
      <c r="AO48" s="14">
        <v>1548</v>
      </c>
      <c r="AP48" s="13">
        <f t="shared" si="21"/>
        <v>10.6812</v>
      </c>
      <c r="AQ48" s="44">
        <v>6.8999999999999999E-3</v>
      </c>
      <c r="AR48" s="72">
        <v>1511</v>
      </c>
      <c r="AS48" s="95">
        <f t="shared" si="12"/>
        <v>11.3325</v>
      </c>
      <c r="AT48" s="44">
        <v>7.4999999999999997E-3</v>
      </c>
      <c r="AU48" s="72">
        <v>2052</v>
      </c>
      <c r="AV48" s="95">
        <f t="shared" si="13"/>
        <v>11.901599999999998</v>
      </c>
      <c r="AW48" s="44">
        <v>5.7999999999999996E-3</v>
      </c>
      <c r="AX48" s="92">
        <v>1966</v>
      </c>
      <c r="AY48" s="95">
        <f t="shared" si="14"/>
        <v>2.5558000000000001</v>
      </c>
      <c r="AZ48" s="44">
        <v>1.2999999999999999E-3</v>
      </c>
      <c r="BA48" s="14">
        <v>1596</v>
      </c>
      <c r="BB48" s="95">
        <f t="shared" si="15"/>
        <v>14.363999999999999</v>
      </c>
      <c r="BC48" s="44">
        <v>8.9999999999999993E-3</v>
      </c>
    </row>
    <row r="49" spans="1:55" x14ac:dyDescent="0.4">
      <c r="A49" s="74" t="s">
        <v>55</v>
      </c>
      <c r="B49" s="72">
        <v>1690.1320000000001</v>
      </c>
      <c r="C49" s="120">
        <f t="shared" si="4"/>
        <v>7.6055940000000009</v>
      </c>
      <c r="D49" s="15">
        <v>4.5000000000000005E-3</v>
      </c>
      <c r="E49" s="72">
        <v>1789.8530000000001</v>
      </c>
      <c r="F49" s="120">
        <f t="shared" si="5"/>
        <v>15.5717211</v>
      </c>
      <c r="G49" s="15">
        <v>8.6999999999999994E-3</v>
      </c>
      <c r="H49" s="72">
        <v>1496.2280000000001</v>
      </c>
      <c r="I49" s="120">
        <f t="shared" si="6"/>
        <v>0</v>
      </c>
      <c r="J49" s="15">
        <v>0</v>
      </c>
      <c r="K49" s="72">
        <v>1156.3510000000001</v>
      </c>
      <c r="L49" s="120">
        <f t="shared" si="7"/>
        <v>3.9315934000000006</v>
      </c>
      <c r="M49" s="15">
        <v>3.4000000000000002E-3</v>
      </c>
      <c r="N49" s="72">
        <v>771</v>
      </c>
      <c r="O49" s="120">
        <f t="shared" si="8"/>
        <v>5.2428000000000008</v>
      </c>
      <c r="P49" s="15">
        <v>6.8000000000000005E-3</v>
      </c>
      <c r="Q49" s="14">
        <v>755</v>
      </c>
      <c r="R49" s="104">
        <f t="shared" si="9"/>
        <v>5.2849999999999993</v>
      </c>
      <c r="S49" s="15">
        <v>6.9999999999999993E-3</v>
      </c>
      <c r="T49" s="14">
        <v>758</v>
      </c>
      <c r="U49" s="104">
        <f t="shared" si="10"/>
        <v>1.9708000000000003</v>
      </c>
      <c r="V49" s="15">
        <v>2.6000000000000003E-3</v>
      </c>
      <c r="W49" s="14">
        <v>425</v>
      </c>
      <c r="X49" s="104">
        <f t="shared" si="11"/>
        <v>1.9975000000000001</v>
      </c>
      <c r="Y49" s="15">
        <v>4.7000000000000002E-3</v>
      </c>
      <c r="Z49" s="14">
        <v>446</v>
      </c>
      <c r="AA49" s="13">
        <f t="shared" si="16"/>
        <v>2.0070000000000001</v>
      </c>
      <c r="AB49" s="44">
        <v>4.5000000000000005E-3</v>
      </c>
      <c r="AC49" s="14">
        <v>399</v>
      </c>
      <c r="AD49" s="13">
        <f t="shared" si="17"/>
        <v>1.9950000000000001</v>
      </c>
      <c r="AE49" s="44">
        <v>5.0000000000000001E-3</v>
      </c>
      <c r="AF49" s="14">
        <v>467</v>
      </c>
      <c r="AG49" s="13">
        <f t="shared" si="18"/>
        <v>2.0081000000000002</v>
      </c>
      <c r="AH49" s="44">
        <v>4.3E-3</v>
      </c>
      <c r="AI49" s="14">
        <v>952</v>
      </c>
      <c r="AJ49" s="13">
        <f t="shared" si="19"/>
        <v>1.9991999999999999</v>
      </c>
      <c r="AK49" s="44">
        <v>2.0999999999999999E-3</v>
      </c>
      <c r="AL49" s="14">
        <v>2178</v>
      </c>
      <c r="AM49" s="13">
        <f t="shared" si="20"/>
        <v>1.9601999999999999</v>
      </c>
      <c r="AN49" s="44">
        <v>8.9999999999999998E-4</v>
      </c>
      <c r="AO49" s="14">
        <v>2749</v>
      </c>
      <c r="AP49" s="13">
        <f t="shared" si="21"/>
        <v>5.7728999999999999</v>
      </c>
      <c r="AQ49" s="44">
        <v>2.0999999999999999E-3</v>
      </c>
      <c r="AR49" s="72">
        <v>2788</v>
      </c>
      <c r="AS49" s="95">
        <f t="shared" si="12"/>
        <v>1.9516</v>
      </c>
      <c r="AT49" s="44">
        <v>6.9999999999999999E-4</v>
      </c>
      <c r="AU49" s="72">
        <v>2402</v>
      </c>
      <c r="AV49" s="95">
        <f t="shared" si="13"/>
        <v>0</v>
      </c>
      <c r="AW49" s="44">
        <v>0</v>
      </c>
      <c r="AX49" s="92">
        <v>1977</v>
      </c>
      <c r="AY49" s="95">
        <f t="shared" si="14"/>
        <v>0</v>
      </c>
      <c r="AZ49" s="44">
        <v>0</v>
      </c>
      <c r="BA49" s="14">
        <v>1468</v>
      </c>
      <c r="BB49" s="95">
        <f t="shared" si="15"/>
        <v>0</v>
      </c>
      <c r="BC49" s="44">
        <v>0</v>
      </c>
    </row>
    <row r="50" spans="1:55" x14ac:dyDescent="0.4">
      <c r="A50" s="74" t="s">
        <v>34</v>
      </c>
      <c r="B50" s="72">
        <v>1296.4349999999999</v>
      </c>
      <c r="C50" s="120">
        <f t="shared" si="4"/>
        <v>0</v>
      </c>
      <c r="D50" s="15">
        <v>0</v>
      </c>
      <c r="E50" s="72">
        <v>1514.1020000000001</v>
      </c>
      <c r="F50" s="120">
        <f t="shared" si="5"/>
        <v>0</v>
      </c>
      <c r="G50" s="15">
        <v>0</v>
      </c>
      <c r="H50" s="72">
        <v>3194.0680000000002</v>
      </c>
      <c r="I50" s="120">
        <f t="shared" si="6"/>
        <v>0</v>
      </c>
      <c r="J50" s="15">
        <v>0</v>
      </c>
      <c r="K50" s="72">
        <v>3167.5740000000001</v>
      </c>
      <c r="L50" s="120">
        <f t="shared" si="7"/>
        <v>0</v>
      </c>
      <c r="M50" s="15">
        <v>0</v>
      </c>
      <c r="N50" s="72">
        <v>2329</v>
      </c>
      <c r="O50" s="120">
        <f t="shared" si="8"/>
        <v>0</v>
      </c>
      <c r="P50" s="15">
        <v>0</v>
      </c>
      <c r="Q50" s="14">
        <v>2281</v>
      </c>
      <c r="R50" s="104">
        <f t="shared" si="9"/>
        <v>0</v>
      </c>
      <c r="S50" s="15">
        <v>0</v>
      </c>
      <c r="T50" s="14">
        <v>2072</v>
      </c>
      <c r="U50" s="104">
        <f t="shared" si="10"/>
        <v>0</v>
      </c>
      <c r="V50" s="15">
        <v>0</v>
      </c>
      <c r="W50" s="14">
        <v>2219</v>
      </c>
      <c r="X50" s="104">
        <f t="shared" si="11"/>
        <v>0</v>
      </c>
      <c r="Y50" s="15">
        <v>0</v>
      </c>
      <c r="Z50" s="14">
        <v>2516</v>
      </c>
      <c r="AA50" s="13">
        <f t="shared" si="16"/>
        <v>0</v>
      </c>
      <c r="AB50" s="44">
        <v>0</v>
      </c>
      <c r="AC50" s="14">
        <v>2459</v>
      </c>
      <c r="AD50" s="13">
        <f t="shared" si="17"/>
        <v>0</v>
      </c>
      <c r="AE50" s="44">
        <v>0</v>
      </c>
      <c r="AF50" s="14">
        <v>3000</v>
      </c>
      <c r="AG50" s="13">
        <f t="shared" si="18"/>
        <v>0</v>
      </c>
      <c r="AH50" s="44">
        <v>0</v>
      </c>
      <c r="AI50" s="14">
        <v>3855</v>
      </c>
      <c r="AJ50" s="13">
        <f t="shared" si="19"/>
        <v>0</v>
      </c>
      <c r="AK50" s="44">
        <v>0</v>
      </c>
      <c r="AL50" s="14">
        <v>5535</v>
      </c>
      <c r="AM50" s="13">
        <f t="shared" si="20"/>
        <v>0</v>
      </c>
      <c r="AN50" s="44">
        <v>0</v>
      </c>
      <c r="AO50" s="14">
        <v>8143</v>
      </c>
      <c r="AP50" s="13">
        <f t="shared" si="21"/>
        <v>0</v>
      </c>
      <c r="AQ50" s="44">
        <v>0</v>
      </c>
      <c r="AR50" s="72">
        <v>9517</v>
      </c>
      <c r="AS50" s="95">
        <f t="shared" si="12"/>
        <v>10.4687</v>
      </c>
      <c r="AT50" s="44">
        <v>1.1000000000000001E-3</v>
      </c>
      <c r="AU50" s="72">
        <v>11537</v>
      </c>
      <c r="AV50" s="95">
        <f t="shared" si="13"/>
        <v>16.151800000000001</v>
      </c>
      <c r="AW50" s="44">
        <v>1.4E-3</v>
      </c>
      <c r="AX50" s="92">
        <v>12023</v>
      </c>
      <c r="AY50" s="95">
        <f t="shared" si="14"/>
        <v>16.832200000000004</v>
      </c>
      <c r="AZ50" s="44">
        <v>1.4000000000000002E-3</v>
      </c>
      <c r="BA50" s="14">
        <v>11538</v>
      </c>
      <c r="BB50" s="95">
        <f t="shared" si="15"/>
        <v>6.9227999999999996</v>
      </c>
      <c r="BC50" s="44">
        <v>5.9999999999999995E-4</v>
      </c>
    </row>
    <row r="51" spans="1:55" x14ac:dyDescent="0.4">
      <c r="A51" s="74" t="s">
        <v>34</v>
      </c>
      <c r="B51" s="72">
        <v>1954.6</v>
      </c>
      <c r="C51" s="120">
        <f t="shared" si="4"/>
        <v>29.318999999999999</v>
      </c>
      <c r="D51" s="15">
        <v>1.4999999999999999E-2</v>
      </c>
      <c r="E51" s="72">
        <v>3107</v>
      </c>
      <c r="F51" s="120">
        <f t="shared" si="5"/>
        <v>26.098799999999997</v>
      </c>
      <c r="G51" s="15">
        <v>8.3999999999999995E-3</v>
      </c>
      <c r="H51" s="72">
        <v>2692.8870000000002</v>
      </c>
      <c r="I51" s="120">
        <f t="shared" si="6"/>
        <v>0</v>
      </c>
      <c r="J51" s="15">
        <v>0</v>
      </c>
      <c r="K51" s="72">
        <v>2505.4589999999998</v>
      </c>
      <c r="L51" s="120">
        <f t="shared" si="7"/>
        <v>0</v>
      </c>
      <c r="M51" s="15">
        <v>0</v>
      </c>
      <c r="N51" s="72">
        <v>2331</v>
      </c>
      <c r="O51" s="120">
        <f t="shared" si="8"/>
        <v>0</v>
      </c>
      <c r="P51" s="15">
        <v>0</v>
      </c>
      <c r="Q51" s="14">
        <v>3008</v>
      </c>
      <c r="R51" s="104">
        <f t="shared" si="9"/>
        <v>0</v>
      </c>
      <c r="S51" s="15">
        <v>0</v>
      </c>
      <c r="T51" s="14">
        <v>2647</v>
      </c>
      <c r="U51" s="104">
        <f t="shared" si="10"/>
        <v>0</v>
      </c>
      <c r="V51" s="15">
        <v>0</v>
      </c>
      <c r="W51" s="14">
        <v>2501</v>
      </c>
      <c r="X51" s="104">
        <f t="shared" si="11"/>
        <v>0</v>
      </c>
      <c r="Y51" s="15">
        <v>0</v>
      </c>
      <c r="Z51" s="14">
        <v>2948</v>
      </c>
      <c r="AA51" s="13">
        <f t="shared" si="16"/>
        <v>0.58960000000000001</v>
      </c>
      <c r="AB51" s="44">
        <v>2.0000000000000001E-4</v>
      </c>
      <c r="AC51" s="14">
        <v>3008</v>
      </c>
      <c r="AD51" s="13">
        <f t="shared" si="17"/>
        <v>2.1056000000000004</v>
      </c>
      <c r="AE51" s="44">
        <v>7.000000000000001E-4</v>
      </c>
      <c r="AF51" s="14">
        <v>3097</v>
      </c>
      <c r="AG51" s="13">
        <f t="shared" si="18"/>
        <v>1.5485</v>
      </c>
      <c r="AH51" s="44">
        <v>5.0000000000000001E-4</v>
      </c>
      <c r="AI51" s="14">
        <v>3726</v>
      </c>
      <c r="AJ51" s="13">
        <f t="shared" si="19"/>
        <v>0</v>
      </c>
      <c r="AK51" s="44">
        <v>0</v>
      </c>
      <c r="AL51" s="14">
        <v>4072</v>
      </c>
      <c r="AM51" s="13">
        <f t="shared" si="20"/>
        <v>0</v>
      </c>
      <c r="AN51" s="44">
        <v>0</v>
      </c>
      <c r="AO51" s="14">
        <v>3890</v>
      </c>
      <c r="AP51" s="13">
        <f t="shared" si="21"/>
        <v>0</v>
      </c>
      <c r="AQ51" s="44">
        <v>0</v>
      </c>
      <c r="AR51" s="72">
        <v>5730</v>
      </c>
      <c r="AS51" s="95">
        <f t="shared" si="12"/>
        <v>0</v>
      </c>
      <c r="AT51" s="44">
        <v>0</v>
      </c>
      <c r="AU51" s="72">
        <v>5037</v>
      </c>
      <c r="AV51" s="95">
        <f t="shared" si="13"/>
        <v>15.111000000000001</v>
      </c>
      <c r="AW51" s="44">
        <v>3.0000000000000001E-3</v>
      </c>
      <c r="AX51" s="92">
        <v>4672</v>
      </c>
      <c r="AY51" s="95">
        <f t="shared" si="14"/>
        <v>0</v>
      </c>
      <c r="AZ51" s="44">
        <v>0</v>
      </c>
      <c r="BA51" s="14">
        <v>6407</v>
      </c>
      <c r="BB51" s="95">
        <f t="shared" si="15"/>
        <v>0</v>
      </c>
      <c r="BC51" s="44">
        <v>0</v>
      </c>
    </row>
    <row r="52" spans="1:55" x14ac:dyDescent="0.4">
      <c r="A52" s="74" t="s">
        <v>67</v>
      </c>
      <c r="B52" s="72">
        <v>4646.0200000000004</v>
      </c>
      <c r="C52" s="120">
        <f t="shared" si="4"/>
        <v>0</v>
      </c>
      <c r="D52" s="15">
        <v>0</v>
      </c>
      <c r="E52" s="72">
        <v>14180.41</v>
      </c>
      <c r="F52" s="120">
        <f t="shared" si="5"/>
        <v>0</v>
      </c>
      <c r="G52" s="15">
        <v>0</v>
      </c>
      <c r="H52" s="72">
        <v>17064.66</v>
      </c>
      <c r="I52" s="120">
        <f t="shared" si="6"/>
        <v>0</v>
      </c>
      <c r="J52" s="15">
        <v>0</v>
      </c>
      <c r="K52" s="72">
        <v>19062.310000000001</v>
      </c>
      <c r="L52" s="120">
        <f t="shared" si="7"/>
        <v>0</v>
      </c>
      <c r="M52" s="15">
        <v>0</v>
      </c>
      <c r="N52" s="72">
        <v>15752</v>
      </c>
      <c r="O52" s="120">
        <f t="shared" si="8"/>
        <v>0</v>
      </c>
      <c r="P52" s="15">
        <v>0</v>
      </c>
      <c r="Q52" s="14">
        <v>12338</v>
      </c>
      <c r="R52" s="104">
        <f t="shared" si="9"/>
        <v>0</v>
      </c>
      <c r="S52" s="15">
        <v>0</v>
      </c>
      <c r="T52" s="14">
        <v>7945</v>
      </c>
      <c r="U52" s="104">
        <f t="shared" si="10"/>
        <v>0</v>
      </c>
      <c r="V52" s="15">
        <v>0</v>
      </c>
      <c r="W52" s="14">
        <v>6474</v>
      </c>
      <c r="X52" s="104">
        <f t="shared" si="11"/>
        <v>0</v>
      </c>
      <c r="Y52" s="15">
        <v>0</v>
      </c>
      <c r="Z52" s="14">
        <v>7073</v>
      </c>
      <c r="AA52" s="13">
        <f t="shared" si="16"/>
        <v>0</v>
      </c>
      <c r="AB52" s="44">
        <v>0</v>
      </c>
      <c r="AC52" s="14">
        <v>7263</v>
      </c>
      <c r="AD52" s="13">
        <f t="shared" si="17"/>
        <v>0</v>
      </c>
      <c r="AE52" s="44">
        <v>0</v>
      </c>
      <c r="AF52" s="14">
        <v>5199</v>
      </c>
      <c r="AG52" s="13">
        <f t="shared" si="18"/>
        <v>0</v>
      </c>
      <c r="AH52" s="44">
        <v>0</v>
      </c>
      <c r="AI52" s="14">
        <v>2860</v>
      </c>
      <c r="AJ52" s="13">
        <f t="shared" si="19"/>
        <v>0</v>
      </c>
      <c r="AK52" s="44">
        <v>0</v>
      </c>
      <c r="AL52" s="14">
        <v>8644</v>
      </c>
      <c r="AM52" s="13">
        <f t="shared" si="20"/>
        <v>0</v>
      </c>
      <c r="AN52" s="44">
        <v>0</v>
      </c>
      <c r="AO52" s="14">
        <v>6312</v>
      </c>
      <c r="AP52" s="13">
        <f t="shared" si="21"/>
        <v>0</v>
      </c>
      <c r="AQ52" s="44">
        <v>0</v>
      </c>
      <c r="AR52" s="72">
        <v>5942</v>
      </c>
      <c r="AS52" s="95">
        <f t="shared" si="12"/>
        <v>0</v>
      </c>
      <c r="AT52" s="44">
        <v>0</v>
      </c>
      <c r="AU52" s="72">
        <v>4529</v>
      </c>
      <c r="AV52" s="95">
        <f t="shared" si="13"/>
        <v>0</v>
      </c>
      <c r="AW52" s="44">
        <v>0</v>
      </c>
      <c r="AX52" s="92">
        <v>3923</v>
      </c>
      <c r="AY52" s="95">
        <f t="shared" si="14"/>
        <v>0</v>
      </c>
      <c r="AZ52" s="44">
        <v>0</v>
      </c>
      <c r="BA52" s="14">
        <v>4615</v>
      </c>
      <c r="BB52" s="95">
        <f t="shared" si="15"/>
        <v>0</v>
      </c>
      <c r="BC52" s="44">
        <v>0</v>
      </c>
    </row>
    <row r="53" spans="1:55" x14ac:dyDescent="0.4">
      <c r="A53" s="74" t="s">
        <v>65</v>
      </c>
      <c r="B53" s="72">
        <v>128936.855</v>
      </c>
      <c r="C53" s="120">
        <f t="shared" si="4"/>
        <v>335.23582300000004</v>
      </c>
      <c r="D53" s="15">
        <v>2.6000000000000003E-3</v>
      </c>
      <c r="E53" s="72">
        <v>132103.633</v>
      </c>
      <c r="F53" s="120">
        <f t="shared" si="5"/>
        <v>462.36271549999998</v>
      </c>
      <c r="G53" s="15">
        <v>3.4999999999999996E-3</v>
      </c>
      <c r="H53" s="72">
        <v>169013.81599999999</v>
      </c>
      <c r="I53" s="120">
        <f t="shared" si="6"/>
        <v>388.73177679999998</v>
      </c>
      <c r="J53" s="15">
        <v>2.3E-3</v>
      </c>
      <c r="K53" s="72">
        <v>202040.924</v>
      </c>
      <c r="L53" s="120">
        <f t="shared" si="7"/>
        <v>404.08184799999998</v>
      </c>
      <c r="M53" s="15">
        <v>2E-3</v>
      </c>
      <c r="N53" s="72">
        <v>225007</v>
      </c>
      <c r="O53" s="120">
        <f t="shared" si="8"/>
        <v>382.51190000000003</v>
      </c>
      <c r="P53" s="15">
        <v>1.7000000000000001E-3</v>
      </c>
      <c r="Q53" s="14">
        <v>248571</v>
      </c>
      <c r="R53" s="104">
        <f t="shared" si="9"/>
        <v>422.57070000000004</v>
      </c>
      <c r="S53" s="15">
        <v>1.7000000000000001E-3</v>
      </c>
      <c r="T53" s="14">
        <v>260641</v>
      </c>
      <c r="U53" s="104">
        <f t="shared" si="10"/>
        <v>495.21789999999999</v>
      </c>
      <c r="V53" s="15">
        <v>1.9E-3</v>
      </c>
      <c r="W53" s="14">
        <v>266721</v>
      </c>
      <c r="X53" s="104">
        <f t="shared" si="11"/>
        <v>693.47460000000012</v>
      </c>
      <c r="Y53" s="15">
        <v>2.6000000000000003E-3</v>
      </c>
      <c r="Z53" s="14">
        <v>299936</v>
      </c>
      <c r="AA53" s="13">
        <f t="shared" si="16"/>
        <v>959.79520000000002</v>
      </c>
      <c r="AB53" s="44">
        <v>3.2000000000000002E-3</v>
      </c>
      <c r="AC53" s="14">
        <v>331773</v>
      </c>
      <c r="AD53" s="13">
        <f t="shared" si="17"/>
        <v>1758.3969</v>
      </c>
      <c r="AE53" s="44">
        <v>5.3E-3</v>
      </c>
      <c r="AF53" s="14">
        <v>353644</v>
      </c>
      <c r="AG53" s="13">
        <f t="shared" si="18"/>
        <v>1945.0420000000001</v>
      </c>
      <c r="AH53" s="44">
        <v>5.5000000000000005E-3</v>
      </c>
      <c r="AI53" s="14">
        <v>364048</v>
      </c>
      <c r="AJ53" s="13">
        <f t="shared" si="19"/>
        <v>2730.3599999999997</v>
      </c>
      <c r="AK53" s="44">
        <v>7.4999999999999997E-3</v>
      </c>
      <c r="AL53" s="14">
        <v>385950</v>
      </c>
      <c r="AM53" s="13">
        <f t="shared" si="20"/>
        <v>3049.0050000000001</v>
      </c>
      <c r="AN53" s="44">
        <v>7.9000000000000008E-3</v>
      </c>
      <c r="AO53" s="14">
        <v>431272</v>
      </c>
      <c r="AP53" s="13">
        <f t="shared" si="21"/>
        <v>4010.8296000000005</v>
      </c>
      <c r="AQ53" s="44">
        <v>9.300000000000001E-3</v>
      </c>
      <c r="AR53" s="72">
        <v>511906</v>
      </c>
      <c r="AS53" s="95">
        <f t="shared" si="12"/>
        <v>4402.3915999999999</v>
      </c>
      <c r="AT53" s="44">
        <v>8.6E-3</v>
      </c>
      <c r="AU53" s="72">
        <v>608898</v>
      </c>
      <c r="AV53" s="95">
        <f t="shared" si="13"/>
        <v>6332.5391999999993</v>
      </c>
      <c r="AW53" s="44">
        <v>1.04E-2</v>
      </c>
      <c r="AX53" s="92">
        <v>750538</v>
      </c>
      <c r="AY53" s="95">
        <f t="shared" si="14"/>
        <v>6980.0034000000005</v>
      </c>
      <c r="AZ53" s="44">
        <v>9.300000000000001E-3</v>
      </c>
      <c r="BA53" s="14">
        <v>827261</v>
      </c>
      <c r="BB53" s="95">
        <f t="shared" si="15"/>
        <v>7858.9794999999995</v>
      </c>
      <c r="BC53" s="44">
        <v>9.4999999999999998E-3</v>
      </c>
    </row>
    <row r="54" spans="1:55" x14ac:dyDescent="0.4">
      <c r="A54" s="9" t="s">
        <v>68</v>
      </c>
      <c r="B54" s="72">
        <v>57529.607000000004</v>
      </c>
      <c r="C54" s="73">
        <f t="shared" si="4"/>
        <v>0</v>
      </c>
      <c r="D54" s="15">
        <v>0</v>
      </c>
      <c r="E54" s="72">
        <v>52353.302000000003</v>
      </c>
      <c r="F54" s="73">
        <f t="shared" si="5"/>
        <v>0</v>
      </c>
      <c r="G54" s="15">
        <v>0</v>
      </c>
      <c r="H54" s="72">
        <v>26701.552</v>
      </c>
      <c r="I54" s="73">
        <f t="shared" si="6"/>
        <v>0</v>
      </c>
      <c r="J54" s="15">
        <v>0</v>
      </c>
      <c r="K54" s="72">
        <v>11148.859</v>
      </c>
      <c r="L54" s="73">
        <f t="shared" si="7"/>
        <v>0</v>
      </c>
      <c r="M54" s="15">
        <v>0</v>
      </c>
      <c r="N54" s="72">
        <v>9728</v>
      </c>
      <c r="O54" s="73">
        <f t="shared" si="8"/>
        <v>0</v>
      </c>
      <c r="P54" s="15">
        <v>0</v>
      </c>
      <c r="Q54" s="14">
        <v>13381</v>
      </c>
      <c r="R54" s="114">
        <f t="shared" si="9"/>
        <v>81.624099999999999</v>
      </c>
      <c r="S54" s="15">
        <v>6.1000000000000004E-3</v>
      </c>
      <c r="T54" s="14">
        <v>18665</v>
      </c>
      <c r="U54" s="114">
        <f t="shared" si="10"/>
        <v>0</v>
      </c>
      <c r="V54" s="15">
        <v>0</v>
      </c>
      <c r="W54" s="14">
        <v>32587</v>
      </c>
      <c r="X54" s="114">
        <f t="shared" si="11"/>
        <v>0</v>
      </c>
      <c r="Y54" s="15">
        <v>0</v>
      </c>
      <c r="Z54" s="14">
        <v>17042</v>
      </c>
      <c r="AA54" s="13">
        <f t="shared" si="16"/>
        <v>0</v>
      </c>
      <c r="AB54" s="44">
        <v>0</v>
      </c>
      <c r="AC54" s="14">
        <v>15134</v>
      </c>
      <c r="AD54" s="13">
        <f t="shared" si="17"/>
        <v>0</v>
      </c>
      <c r="AE54" s="44">
        <v>0</v>
      </c>
      <c r="AF54" s="14">
        <v>14605</v>
      </c>
      <c r="AG54" s="13">
        <f t="shared" si="18"/>
        <v>0</v>
      </c>
      <c r="AH54" s="44">
        <v>0</v>
      </c>
      <c r="AI54" s="14">
        <v>28422</v>
      </c>
      <c r="AJ54" s="13">
        <f t="shared" si="19"/>
        <v>0</v>
      </c>
      <c r="AK54" s="44">
        <v>0</v>
      </c>
      <c r="AL54" s="14">
        <v>27490</v>
      </c>
      <c r="AM54" s="13">
        <f t="shared" si="20"/>
        <v>0</v>
      </c>
      <c r="AN54" s="44">
        <v>0</v>
      </c>
      <c r="AO54" s="14">
        <v>30419</v>
      </c>
      <c r="AP54" s="13">
        <f t="shared" si="21"/>
        <v>24.3352</v>
      </c>
      <c r="AQ54" s="44">
        <v>8.0000000000000004E-4</v>
      </c>
      <c r="AR54" s="100">
        <v>69875</v>
      </c>
      <c r="AS54" s="98">
        <f t="shared" si="12"/>
        <v>0</v>
      </c>
      <c r="AT54" s="51">
        <v>0</v>
      </c>
      <c r="AU54" s="62">
        <v>67621</v>
      </c>
      <c r="AV54" s="95">
        <f t="shared" si="13"/>
        <v>0</v>
      </c>
      <c r="AW54" s="44">
        <v>0</v>
      </c>
      <c r="AX54" s="93">
        <v>57929</v>
      </c>
      <c r="AY54" s="98">
        <f t="shared" si="14"/>
        <v>92.686400000000006</v>
      </c>
      <c r="AZ54" s="51">
        <v>1.6000000000000001E-3</v>
      </c>
      <c r="BA54" s="75">
        <v>29157</v>
      </c>
      <c r="BB54" s="98">
        <f t="shared" si="15"/>
        <v>0</v>
      </c>
      <c r="BC54" s="44">
        <v>0</v>
      </c>
    </row>
    <row r="55" spans="1:55" x14ac:dyDescent="0.4">
      <c r="A55" s="123" t="s">
        <v>400</v>
      </c>
      <c r="B55" s="79">
        <v>499386.429</v>
      </c>
      <c r="C55" s="121">
        <f t="shared" si="4"/>
        <v>4144.9073607</v>
      </c>
      <c r="D55" s="30">
        <v>8.3000000000000001E-3</v>
      </c>
      <c r="E55" s="79">
        <v>641033.24899999995</v>
      </c>
      <c r="F55" s="121">
        <f t="shared" si="5"/>
        <v>4294.9227682999999</v>
      </c>
      <c r="G55" s="30">
        <v>6.7000000000000002E-3</v>
      </c>
      <c r="H55" s="79">
        <v>701597.46100000001</v>
      </c>
      <c r="I55" s="121">
        <f t="shared" si="6"/>
        <v>3788.6262894000001</v>
      </c>
      <c r="J55" s="30">
        <v>5.4000000000000003E-3</v>
      </c>
      <c r="K55" s="79">
        <v>792496.78500000003</v>
      </c>
      <c r="L55" s="121">
        <f t="shared" si="7"/>
        <v>3883.2342465000002</v>
      </c>
      <c r="M55" s="30">
        <v>4.8999999999999998E-3</v>
      </c>
      <c r="N55" s="79">
        <v>854339</v>
      </c>
      <c r="O55" s="121">
        <f t="shared" si="8"/>
        <v>3588.2237999999998</v>
      </c>
      <c r="P55" s="30">
        <v>4.1999999999999997E-3</v>
      </c>
      <c r="Q55" s="28">
        <v>929474</v>
      </c>
      <c r="R55" s="115">
        <f t="shared" si="9"/>
        <v>3253.1589999999997</v>
      </c>
      <c r="S55" s="30">
        <v>3.4999999999999996E-3</v>
      </c>
      <c r="T55" s="28">
        <v>983254</v>
      </c>
      <c r="U55" s="115">
        <f t="shared" si="10"/>
        <v>3736.3652000000002</v>
      </c>
      <c r="V55" s="30">
        <v>3.8E-3</v>
      </c>
      <c r="W55" s="28">
        <v>1058007</v>
      </c>
      <c r="X55" s="115">
        <f t="shared" si="11"/>
        <v>4232.0280000000002</v>
      </c>
      <c r="Y55" s="30">
        <v>4.0000000000000001E-3</v>
      </c>
      <c r="Z55" s="28">
        <v>1229165</v>
      </c>
      <c r="AA55" s="29">
        <f t="shared" si="16"/>
        <v>5285.4094999999998</v>
      </c>
      <c r="AB55" s="77">
        <v>4.3E-3</v>
      </c>
      <c r="AC55" s="28">
        <v>1339077</v>
      </c>
      <c r="AD55" s="29">
        <f t="shared" si="17"/>
        <v>7632.7388999999994</v>
      </c>
      <c r="AE55" s="77">
        <v>5.6999999999999993E-3</v>
      </c>
      <c r="AF55" s="28">
        <v>1357057</v>
      </c>
      <c r="AG55" s="29">
        <f t="shared" si="18"/>
        <v>10313.6332</v>
      </c>
      <c r="AH55" s="77">
        <v>7.6E-3</v>
      </c>
      <c r="AI55" s="28">
        <v>1430974</v>
      </c>
      <c r="AJ55" s="29">
        <f t="shared" si="19"/>
        <v>13880.4478</v>
      </c>
      <c r="AK55" s="77">
        <v>9.7000000000000003E-3</v>
      </c>
      <c r="AL55" s="28">
        <v>1593148</v>
      </c>
      <c r="AM55" s="29">
        <f t="shared" si="20"/>
        <v>17524.628000000001</v>
      </c>
      <c r="AN55" s="77">
        <v>1.1000000000000001E-2</v>
      </c>
      <c r="AO55" s="28">
        <v>1722946</v>
      </c>
      <c r="AP55" s="29">
        <f t="shared" si="21"/>
        <v>22226.003400000001</v>
      </c>
      <c r="AQ55" s="77">
        <v>1.29E-2</v>
      </c>
      <c r="AR55" s="100">
        <v>1779408</v>
      </c>
      <c r="AS55" s="29">
        <f t="shared" si="12"/>
        <v>25979.356800000001</v>
      </c>
      <c r="AT55" s="50">
        <v>1.46E-2</v>
      </c>
      <c r="AU55" s="79">
        <v>1949215</v>
      </c>
      <c r="AV55" s="29">
        <f t="shared" si="13"/>
        <v>31772.204499999996</v>
      </c>
      <c r="AW55" s="30">
        <v>1.6299999999999999E-2</v>
      </c>
      <c r="AX55" s="94">
        <v>2079814</v>
      </c>
      <c r="AY55" s="99">
        <f>AX55*AZ55</f>
        <v>34316.931000000004</v>
      </c>
      <c r="AZ55" s="30">
        <v>1.6500000000000001E-2</v>
      </c>
      <c r="BA55" s="33">
        <v>2284665</v>
      </c>
      <c r="BB55" s="99">
        <f>BA55*BC55</f>
        <v>36554.639999999999</v>
      </c>
      <c r="BC55" s="30">
        <v>1.6E-2</v>
      </c>
    </row>
    <row r="56" spans="1:55" x14ac:dyDescent="0.4">
      <c r="A56" s="2" t="s">
        <v>140</v>
      </c>
      <c r="B56" s="6">
        <f>SUM(B34:B54)-B55</f>
        <v>0</v>
      </c>
      <c r="C56" s="6">
        <f>SUM(C34:C54)-C55</f>
        <v>9.8247924000006606</v>
      </c>
      <c r="D56" s="8">
        <f>C55/B55-D55</f>
        <v>0</v>
      </c>
      <c r="E56" s="6">
        <f>SUM(E34:E54)-E55</f>
        <v>0</v>
      </c>
      <c r="F56" s="6">
        <f>SUM(F34:F54)-F55</f>
        <v>23.002324800000679</v>
      </c>
      <c r="G56" s="8">
        <f>F55/E55-G55</f>
        <v>0</v>
      </c>
      <c r="H56" s="6">
        <f>SUM(H34:H54)-H55</f>
        <v>0</v>
      </c>
      <c r="I56" s="6">
        <f>SUM(I34:I54)-I55</f>
        <v>-11.277007200000753</v>
      </c>
      <c r="J56" s="8">
        <f>I55/H55-J55</f>
        <v>0</v>
      </c>
      <c r="K56" s="6">
        <f>SUM(K34:K54)-K55</f>
        <v>0</v>
      </c>
      <c r="L56" s="6">
        <f>SUM(L34:L54)-L55</f>
        <v>16.433156000000508</v>
      </c>
      <c r="M56" s="8">
        <f>L55/K55-M55</f>
        <v>0</v>
      </c>
      <c r="N56" s="6">
        <f>SUM(N34:N54)-N55</f>
        <v>0</v>
      </c>
      <c r="O56" s="6">
        <f>SUM(O34:O54)-O55</f>
        <v>27.358500000000276</v>
      </c>
      <c r="P56" s="8">
        <f>O55/N55-P55</f>
        <v>0</v>
      </c>
      <c r="Q56" s="6">
        <f>SUM(Q34:Q54)-Q55</f>
        <v>1</v>
      </c>
      <c r="R56" s="6">
        <f>SUM(R34:R54)-R55</f>
        <v>-3.2249999999994543</v>
      </c>
      <c r="S56" s="8">
        <f>R55/Q55-S55</f>
        <v>0</v>
      </c>
      <c r="T56" s="6">
        <f>SUM(T34:T54)-T55</f>
        <v>0</v>
      </c>
      <c r="U56" s="6">
        <f>SUM(U34:U54)-U55</f>
        <v>-3.7026000000000749</v>
      </c>
      <c r="V56" s="8">
        <f>U55/T55-V55</f>
        <v>0</v>
      </c>
      <c r="W56" s="6">
        <f>SUM(W34:W54)-W55</f>
        <v>0</v>
      </c>
      <c r="X56" s="6">
        <f>SUM(X34:X54)-X55</f>
        <v>-17.687799999999697</v>
      </c>
      <c r="Y56" s="8">
        <f>X55/W55-Y55</f>
        <v>0</v>
      </c>
      <c r="Z56" s="6">
        <f>SUM(Z34:Z54)-Z55</f>
        <v>0</v>
      </c>
      <c r="AA56" s="6"/>
      <c r="AB56" s="5"/>
      <c r="AC56" s="6">
        <f>SUM(AC34:AC54)-AC55</f>
        <v>0</v>
      </c>
      <c r="AD56" s="6">
        <f>SUM(AD34:AD54)-AD55</f>
        <v>-19.740799999999581</v>
      </c>
      <c r="AE56" s="5">
        <f>AD55/AC55-AE55</f>
        <v>0</v>
      </c>
      <c r="AF56" s="6">
        <f>SUM(AF34:AF54)-AF55</f>
        <v>0</v>
      </c>
      <c r="AG56" s="6">
        <f>SUM(AG34:AG54)-AG55</f>
        <v>5.4783999999999651</v>
      </c>
      <c r="AH56" s="5">
        <f>AG55/AF55-AH55</f>
        <v>0</v>
      </c>
      <c r="AI56" s="6">
        <f>SUM(AI34:AI54)-AI55</f>
        <v>0</v>
      </c>
      <c r="AJ56" s="6">
        <f>SUM(AJ34:AJ54)-AJ55</f>
        <v>18.100400000001173</v>
      </c>
      <c r="AK56" s="5">
        <f>AJ55/AI55-AK55</f>
        <v>0</v>
      </c>
      <c r="AL56" s="6">
        <f>SUM(AL34:AL54)-AL55</f>
        <v>0</v>
      </c>
      <c r="AM56" s="6">
        <f>SUM(AM34:AM54)-AM55</f>
        <v>16.577799999999115</v>
      </c>
      <c r="AN56" s="5">
        <f>AM55/AL55-AN55</f>
        <v>0</v>
      </c>
      <c r="AO56" s="6">
        <f>SUM(AO34:AO54)-AO55</f>
        <v>0</v>
      </c>
      <c r="AP56" s="6">
        <f>SUM(AP34:AP54)-AP55</f>
        <v>-8.324400000001333</v>
      </c>
      <c r="AQ56" s="5">
        <f>AP55/AO55-AQ55</f>
        <v>0</v>
      </c>
      <c r="AR56" s="6">
        <f>SUM(AR34:AR54)-AR55</f>
        <v>0</v>
      </c>
      <c r="AS56" s="6">
        <f>SUM(AS34:AS54)-AS55</f>
        <v>15.188799999999901</v>
      </c>
      <c r="AT56" s="5">
        <f>AS55/AR55-AT55</f>
        <v>0</v>
      </c>
      <c r="AU56" s="62">
        <f>SUM(AU34:AU54)-AU55</f>
        <v>0</v>
      </c>
      <c r="AV56" s="6">
        <f>SUM(AV34:AV54)-AV55</f>
        <v>114.58140000000276</v>
      </c>
      <c r="AW56" s="5">
        <f>AV55/AU55-AW55</f>
        <v>0</v>
      </c>
      <c r="AX56" s="62">
        <f>SUM(AX34:AX54)-AX55</f>
        <v>0</v>
      </c>
      <c r="AY56" s="6">
        <f>SUM(AY34:AY54)-AY55</f>
        <v>65.25949999999284</v>
      </c>
      <c r="AZ56" s="5">
        <f>AY55/AX55-AZ55</f>
        <v>0</v>
      </c>
      <c r="BA56" s="6">
        <f>SUM(BA34:BA54)-BA55</f>
        <v>0</v>
      </c>
      <c r="BB56" s="6">
        <f>SUM(BB34:BB54)-BB55</f>
        <v>84.942199999997683</v>
      </c>
      <c r="BC56" s="5">
        <f>BB55/BA55-BC55</f>
        <v>0</v>
      </c>
    </row>
    <row r="57" spans="1:55" x14ac:dyDescent="0.4">
      <c r="A57" s="9" t="s">
        <v>158</v>
      </c>
    </row>
    <row r="58" spans="1:55" x14ac:dyDescent="0.4">
      <c r="A58" s="9" t="s">
        <v>134</v>
      </c>
    </row>
    <row r="60" spans="1:55" x14ac:dyDescent="0.4">
      <c r="A60" s="3" t="s">
        <v>141</v>
      </c>
      <c r="B60" s="39">
        <v>2008</v>
      </c>
      <c r="C60" s="39" t="s">
        <v>142</v>
      </c>
      <c r="D60" s="39">
        <v>2009</v>
      </c>
      <c r="E60" s="39" t="s">
        <v>143</v>
      </c>
      <c r="F60" s="39">
        <v>2010</v>
      </c>
      <c r="G60" s="39" t="s">
        <v>144</v>
      </c>
      <c r="H60" s="39">
        <v>2011</v>
      </c>
      <c r="I60" s="39" t="s">
        <v>145</v>
      </c>
      <c r="J60" s="39">
        <v>2012</v>
      </c>
      <c r="K60" s="39" t="s">
        <v>146</v>
      </c>
      <c r="L60" s="39">
        <v>2013</v>
      </c>
      <c r="M60" s="39" t="s">
        <v>147</v>
      </c>
      <c r="N60" s="39">
        <v>2014</v>
      </c>
      <c r="O60" s="39" t="s">
        <v>148</v>
      </c>
      <c r="P60" s="39">
        <v>2015</v>
      </c>
      <c r="Q60" s="39" t="s">
        <v>149</v>
      </c>
      <c r="R60" s="39">
        <v>2016</v>
      </c>
      <c r="S60" s="40" t="s">
        <v>150</v>
      </c>
    </row>
    <row r="61" spans="1:55" hidden="1" x14ac:dyDescent="0.4">
      <c r="A61" s="19"/>
      <c r="B61" s="38">
        <v>39813</v>
      </c>
      <c r="C61" s="38">
        <v>39994</v>
      </c>
      <c r="D61" s="38">
        <v>40178</v>
      </c>
      <c r="E61" s="38">
        <v>40359</v>
      </c>
      <c r="F61" s="38">
        <v>40543</v>
      </c>
      <c r="G61" s="38">
        <v>40724</v>
      </c>
      <c r="H61" s="38">
        <v>40908</v>
      </c>
      <c r="I61" s="38">
        <v>41090</v>
      </c>
      <c r="J61" s="11">
        <v>41274</v>
      </c>
      <c r="K61" s="11">
        <v>41455</v>
      </c>
      <c r="L61" s="11">
        <v>41639</v>
      </c>
      <c r="M61" s="11">
        <v>41820</v>
      </c>
      <c r="N61" s="11">
        <v>42004</v>
      </c>
      <c r="O61" s="11">
        <v>42185</v>
      </c>
      <c r="P61" s="11">
        <v>42369</v>
      </c>
      <c r="Q61" s="11">
        <v>42551</v>
      </c>
      <c r="R61" s="11">
        <v>42735</v>
      </c>
      <c r="S61" s="38">
        <v>42916</v>
      </c>
    </row>
    <row r="62" spans="1:55" x14ac:dyDescent="0.4">
      <c r="A62" s="19" t="s">
        <v>151</v>
      </c>
      <c r="B62" s="18">
        <f>[1]!s_stmnote_bank_9501($B$1,B61)/100</f>
        <v>1.9E-2</v>
      </c>
      <c r="C62" s="18">
        <f>[1]!s_stmnote_bank_9501($B$1,C61)/100</f>
        <v>1.1299999999999999E-2</v>
      </c>
      <c r="D62" s="18">
        <f>[1]!s_stmnote_bank_9501($B$1,D61)/100</f>
        <v>1.21E-2</v>
      </c>
      <c r="E62" s="18">
        <f>[1]!s_stmnote_bank_9501($B$1,E61)/100</f>
        <v>4.6999999999999993E-3</v>
      </c>
      <c r="F62" s="18">
        <f>[1]!s_stmnote_bank_9501($B$1,F61)/100</f>
        <v>6.8999999999999999E-3</v>
      </c>
      <c r="G62" s="18">
        <f>[1]!s_stmnote_bank_9501($B$1,G61)/100</f>
        <v>1.6000000000000001E-3</v>
      </c>
      <c r="H62" s="18">
        <f>[1]!s_stmnote_bank_9501($B$1,H61)/100</f>
        <v>5.4000000000000003E-3</v>
      </c>
      <c r="I62" s="18">
        <f>[1]!s_stmnote_bank_9501($B$1,I61)/100</f>
        <v>5.3E-3</v>
      </c>
      <c r="J62" s="18">
        <f>[1]!s_stmnote_bank_9501($B$1,J61)/100</f>
        <v>7.7000000000000002E-3</v>
      </c>
      <c r="K62" s="18">
        <f>[1]!s_stmnote_bank_9501($B$1,K61)/100</f>
        <v>6.5000000000000006E-3</v>
      </c>
      <c r="L62" s="18">
        <f>[1]!s_stmnote_bank_9501($B$1,L61)/100</f>
        <v>1.2E-2</v>
      </c>
      <c r="M62" s="18">
        <f>[1]!s_stmnote_bank_9501($B$1,M61)/100</f>
        <v>1.0800000000000001E-2</v>
      </c>
      <c r="N62" s="18">
        <f>[1]!s_stmnote_bank_9501($B$1,N61)/100</f>
        <v>2.3300000000000001E-2</v>
      </c>
      <c r="O62" s="18">
        <f>[1]!s_stmnote_bank_9501($B$1,O61)/100</f>
        <v>2.3099999999999999E-2</v>
      </c>
      <c r="P62" s="18">
        <f>[1]!s_stmnote_bank_9501($B$1,P61)/100</f>
        <v>3.6900000000000002E-2</v>
      </c>
      <c r="Q62" s="18">
        <f>[1]!s_stmnote_bank_9501($B$1,Q61)/100</f>
        <v>2.0400000000000001E-2</v>
      </c>
      <c r="R62" s="18">
        <f>[1]!s_stmnote_bank_9501($B$1,R61)/100</f>
        <v>3.6200000000000003E-2</v>
      </c>
      <c r="S62" s="44">
        <v>1.26E-2</v>
      </c>
    </row>
    <row r="63" spans="1:55" x14ac:dyDescent="0.4">
      <c r="A63" s="19" t="s">
        <v>152</v>
      </c>
      <c r="B63" s="18">
        <f>[1]!s_stmnote_bank_9502($B$1,B61)/100</f>
        <v>0.13039999999999999</v>
      </c>
      <c r="C63" s="18">
        <f>[1]!s_stmnote_bank_9502($B$1,C61)/100</f>
        <v>0.10640000000000001</v>
      </c>
      <c r="D63" s="18">
        <f>[1]!s_stmnote_bank_9502($B$1,D61)/100</f>
        <v>8.8399999999999992E-2</v>
      </c>
      <c r="E63" s="18">
        <f>[1]!s_stmnote_bank_9502($B$1,E61)/100</f>
        <v>4.5499999999999999E-2</v>
      </c>
      <c r="F63" s="18">
        <f>[1]!s_stmnote_bank_9502($B$1,F61)/100</f>
        <v>6.9900000000000004E-2</v>
      </c>
      <c r="G63" s="18">
        <f>[1]!s_stmnote_bank_9502($B$1,G61)/100</f>
        <v>2.9399999999999999E-2</v>
      </c>
      <c r="H63" s="18">
        <f>[1]!s_stmnote_bank_9502($B$1,H61)/100</f>
        <v>0.21590000000000001</v>
      </c>
      <c r="I63" s="18">
        <f>[1]!s_stmnote_bank_9502($B$1,I61)/100</f>
        <v>9.4200000000000006E-2</v>
      </c>
      <c r="J63" s="18">
        <f>[1]!s_stmnote_bank_9502($B$1,J61)/100</f>
        <v>8.2799999999999999E-2</v>
      </c>
      <c r="K63" s="18">
        <f>[1]!s_stmnote_bank_9502($B$1,K61)/100</f>
        <v>0.26719999999999999</v>
      </c>
      <c r="L63" s="18">
        <f>[1]!s_stmnote_bank_9502($B$1,L61)/100</f>
        <v>0.30480000000000002</v>
      </c>
      <c r="M63" s="18">
        <f>[1]!s_stmnote_bank_9502($B$1,M61)/100</f>
        <v>0.45020000000000004</v>
      </c>
      <c r="N63" s="18">
        <f>[1]!s_stmnote_bank_9502($B$1,N61)/100</f>
        <v>0.42159999999999997</v>
      </c>
      <c r="O63" s="18">
        <f>[1]!s_stmnote_bank_9502($B$1,O61)/100</f>
        <v>0.31319999999999998</v>
      </c>
      <c r="P63" s="18">
        <v>0.31769999999999998</v>
      </c>
      <c r="Q63" s="18">
        <f>[1]!s_stmnote_bank_9502($B$1,Q61)/100</f>
        <v>0.33279999999999998</v>
      </c>
      <c r="R63" s="18">
        <f>[1]!s_stmnote_bank_9502($B$1,R61)/100</f>
        <v>0.63690000000000002</v>
      </c>
      <c r="S63" s="44">
        <v>0.12479999999999999</v>
      </c>
    </row>
    <row r="64" spans="1:55" x14ac:dyDescent="0.4">
      <c r="A64" s="19" t="s">
        <v>153</v>
      </c>
      <c r="B64" s="18">
        <f>[1]!s_stmnote_bank_9503($B$1,B61)/100</f>
        <v>0.46259999999999996</v>
      </c>
      <c r="C64" s="18">
        <f>[1]!s_stmnote_bank_9503($B$1,C61)/100</f>
        <v>0.36869999999999997</v>
      </c>
      <c r="D64" s="18">
        <f>[1]!s_stmnote_bank_9503($B$1,D61)/100</f>
        <v>0.62070000000000003</v>
      </c>
      <c r="E64" s="18">
        <f>[1]!s_stmnote_bank_9503($B$1,E61)/100</f>
        <v>0.26319999999999999</v>
      </c>
      <c r="F64" s="18">
        <f>[1]!s_stmnote_bank_9503($B$1,F61)/100</f>
        <v>0.83129999999999993</v>
      </c>
      <c r="G64" s="18">
        <f>[1]!s_stmnote_bank_9503($B$1,G61)/100</f>
        <v>0.38950000000000001</v>
      </c>
      <c r="H64" s="18">
        <f>[1]!s_stmnote_bank_9503($B$1,H61)/100</f>
        <v>0.63939999999999997</v>
      </c>
      <c r="I64" s="18">
        <f>[1]!s_stmnote_bank_9503($B$1,I61)/100</f>
        <v>0.36359999999999998</v>
      </c>
      <c r="J64" s="18">
        <f>[1]!s_stmnote_bank_9503($B$1,J61)/100</f>
        <v>0.72340000000000004</v>
      </c>
      <c r="K64" s="18">
        <f>[1]!s_stmnote_bank_9503($B$1,K61)/100</f>
        <v>0.33759999999999996</v>
      </c>
      <c r="L64" s="18">
        <f>[1]!s_stmnote_bank_9503($B$1,L61)/100</f>
        <v>0.97629999999999995</v>
      </c>
      <c r="M64" s="18">
        <f>[1]!s_stmnote_bank_9503($B$1,M61)/100</f>
        <v>0.38469999999999999</v>
      </c>
      <c r="N64" s="18">
        <f>[1]!s_stmnote_bank_9503($B$1,N61)/100</f>
        <v>0.93769999999999998</v>
      </c>
      <c r="O64" s="18">
        <f>[1]!s_stmnote_bank_9503($B$1,O61)/100</f>
        <v>0.44280000000000003</v>
      </c>
      <c r="P64" s="18">
        <v>0.59660000000000002</v>
      </c>
      <c r="Q64" s="18">
        <f>[1]!s_stmnote_bank_9503($B$1,Q61)/100</f>
        <v>0.6825</v>
      </c>
      <c r="R64" s="18">
        <f>[1]!s_stmnote_bank_9503($B$1,R61)/100</f>
        <v>0.8698999999999999</v>
      </c>
      <c r="S64" s="44">
        <v>0.48359999999999997</v>
      </c>
    </row>
    <row r="65" spans="1:64" x14ac:dyDescent="0.4">
      <c r="A65" s="20" t="s">
        <v>154</v>
      </c>
      <c r="B65" s="50">
        <f>[1]!s_stmnote_bank_9504($B$1,B61)/100</f>
        <v>6.0599999999999994E-2</v>
      </c>
      <c r="C65" s="50">
        <f>[1]!s_stmnote_bank_9504($B$1,C61)/100</f>
        <v>6.3E-3</v>
      </c>
      <c r="D65" s="50">
        <f>[1]!s_stmnote_bank_9504($B$1,D61)/100</f>
        <v>9.4899999999999998E-2</v>
      </c>
      <c r="E65" s="50">
        <f>[1]!s_stmnote_bank_9504($B$1,E61)/100</f>
        <v>1.9799999999999998E-2</v>
      </c>
      <c r="F65" s="50">
        <f>[1]!s_stmnote_bank_9504($B$1,F61)/100</f>
        <v>0.29430000000000001</v>
      </c>
      <c r="G65" s="50">
        <f>[1]!s_stmnote_bank_9504($B$1,G61)/100</f>
        <v>4.6500000000000007E-2</v>
      </c>
      <c r="H65" s="50">
        <f>[1]!s_stmnote_bank_9504($B$1,H61)/100</f>
        <v>0.14180000000000001</v>
      </c>
      <c r="I65" s="50">
        <f>[1]!s_stmnote_bank_9504($B$1,I61)/100</f>
        <v>0.10249999999999999</v>
      </c>
      <c r="J65" s="50">
        <f>[1]!s_stmnote_bank_9504($B$1,J61)/100</f>
        <v>0.20019999999999999</v>
      </c>
      <c r="K65" s="50">
        <f>[1]!s_stmnote_bank_9504($B$1,K61)/100</f>
        <v>0.1416</v>
      </c>
      <c r="L65" s="50">
        <f>[1]!s_stmnote_bank_9504($B$1,L61)/100</f>
        <v>0.30409999999999998</v>
      </c>
      <c r="M65" s="50">
        <f>[1]!s_stmnote_bank_9504($B$1,M61)/100</f>
        <v>0.14050000000000001</v>
      </c>
      <c r="N65" s="50">
        <f>[1]!s_stmnote_bank_9504($B$1,N61)/100</f>
        <v>0.20530000000000001</v>
      </c>
      <c r="O65" s="50">
        <f>[1]!s_stmnote_bank_9504($B$1,O61)/100</f>
        <v>9.5799999999999996E-2</v>
      </c>
      <c r="P65" s="50">
        <f>[1]!s_stmnote_bank_9504($B$1,P61)/100</f>
        <v>0.35920000000000002</v>
      </c>
      <c r="Q65" s="50">
        <f>[1]!s_stmnote_bank_9504($B$1,Q61)/100</f>
        <v>0.16940000000000002</v>
      </c>
      <c r="R65" s="50">
        <f>[1]!s_stmnote_bank_9504($B$1,R61)/100</f>
        <v>0.1661</v>
      </c>
      <c r="S65" s="51">
        <v>0.14860000000000001</v>
      </c>
    </row>
    <row r="69" spans="1:64" x14ac:dyDescent="0.4">
      <c r="A69" s="2" t="s">
        <v>155</v>
      </c>
    </row>
    <row r="70" spans="1:64" x14ac:dyDescent="0.4">
      <c r="A70" s="42" t="s">
        <v>156</v>
      </c>
    </row>
    <row r="71" spans="1:64" s="4" customFormat="1" x14ac:dyDescent="0.4">
      <c r="A71" s="41" t="s">
        <v>1</v>
      </c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2"/>
      <c r="B72" s="9" t="str">
        <f>A71&amp;Z33&amp;"（百万元）"</f>
        <v>建筑业贷款余额（百万元）</v>
      </c>
      <c r="C72" s="2" t="s">
        <v>138</v>
      </c>
      <c r="D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102">
        <v>2008</v>
      </c>
      <c r="B73" s="62">
        <f t="shared" ref="B73:D90" si="22">VLOOKUP($A$71,$A$35:$BC$55,B91,FALSE)</f>
        <v>15533.130999999999</v>
      </c>
      <c r="C73" s="7">
        <f t="shared" si="22"/>
        <v>60.5792109</v>
      </c>
      <c r="D73" s="5">
        <f t="shared" si="22"/>
        <v>3.9000000000000003E-3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102" t="s">
        <v>157</v>
      </c>
      <c r="B74" s="62">
        <f t="shared" si="22"/>
        <v>20300.691999999999</v>
      </c>
      <c r="C74" s="7">
        <f t="shared" si="22"/>
        <v>58.872006799999994</v>
      </c>
      <c r="D74" s="5">
        <f t="shared" si="22"/>
        <v>2.8999999999999998E-3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102">
        <v>2009</v>
      </c>
      <c r="B75" s="62">
        <f t="shared" si="22"/>
        <v>21985.448</v>
      </c>
      <c r="C75" s="7">
        <f t="shared" si="22"/>
        <v>76.949067999999997</v>
      </c>
      <c r="D75" s="5">
        <f t="shared" si="22"/>
        <v>3.4999999999999996E-3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102" t="s">
        <v>143</v>
      </c>
      <c r="B76" s="62">
        <f t="shared" si="22"/>
        <v>36649</v>
      </c>
      <c r="C76" s="7">
        <f t="shared" si="22"/>
        <v>124.60660000000001</v>
      </c>
      <c r="D76" s="5">
        <f t="shared" si="22"/>
        <v>3.4000000000000002E-3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102">
        <v>2010</v>
      </c>
      <c r="B77" s="62">
        <f t="shared" si="22"/>
        <v>15533.130999999999</v>
      </c>
      <c r="C77" s="7">
        <f t="shared" si="22"/>
        <v>20300.691999999999</v>
      </c>
      <c r="D77" s="5">
        <f t="shared" si="22"/>
        <v>21985.448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102" t="s">
        <v>144</v>
      </c>
      <c r="B78" s="62">
        <f t="shared" si="22"/>
        <v>36649</v>
      </c>
      <c r="C78" s="7">
        <f t="shared" si="22"/>
        <v>124.60660000000001</v>
      </c>
      <c r="D78" s="5">
        <f t="shared" si="22"/>
        <v>3.4000000000000002E-3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102">
        <v>2011</v>
      </c>
      <c r="B79" s="62" t="e">
        <f t="shared" si="22"/>
        <v>#REF!</v>
      </c>
      <c r="C79" s="7" t="e">
        <f t="shared" si="22"/>
        <v>#REF!</v>
      </c>
      <c r="D79" s="5" t="e">
        <f t="shared" si="22"/>
        <v>#REF!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102" t="s">
        <v>145</v>
      </c>
      <c r="B80" s="62" t="e">
        <f t="shared" si="22"/>
        <v>#VALUE!</v>
      </c>
      <c r="C80" s="7" t="e">
        <f t="shared" si="22"/>
        <v>#VALUE!</v>
      </c>
      <c r="D80" s="5" t="e">
        <f t="shared" si="22"/>
        <v>#VALUE!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34">
        <v>2012</v>
      </c>
      <c r="B81" s="62" t="e">
        <f t="shared" si="22"/>
        <v>#REF!</v>
      </c>
      <c r="C81" s="7" t="e">
        <f t="shared" si="22"/>
        <v>#REF!</v>
      </c>
      <c r="D81" s="5" t="e">
        <f t="shared" si="22"/>
        <v>#REF!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34" t="s">
        <v>146</v>
      </c>
      <c r="B82" s="62" t="e">
        <f t="shared" si="22"/>
        <v>#REF!</v>
      </c>
      <c r="C82" s="7" t="e">
        <f t="shared" si="22"/>
        <v>#REF!</v>
      </c>
      <c r="D82" s="5" t="e">
        <f t="shared" si="22"/>
        <v>#REF!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34">
        <v>2013</v>
      </c>
      <c r="B83" s="62" t="e">
        <f t="shared" si="22"/>
        <v>#REF!</v>
      </c>
      <c r="C83" s="7" t="e">
        <f t="shared" si="22"/>
        <v>#REF!</v>
      </c>
      <c r="D83" s="5" t="e">
        <f t="shared" si="22"/>
        <v>#REF!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34" t="s">
        <v>147</v>
      </c>
      <c r="B84" s="62" t="e">
        <f t="shared" si="22"/>
        <v>#REF!</v>
      </c>
      <c r="C84" s="7" t="e">
        <f t="shared" si="22"/>
        <v>#REF!</v>
      </c>
      <c r="D84" s="5" t="e">
        <f t="shared" si="22"/>
        <v>#REF!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34">
        <v>2014</v>
      </c>
      <c r="B85" s="62" t="e">
        <f t="shared" si="22"/>
        <v>#REF!</v>
      </c>
      <c r="C85" s="7" t="e">
        <f t="shared" si="22"/>
        <v>#REF!</v>
      </c>
      <c r="D85" s="5" t="e">
        <f t="shared" si="22"/>
        <v>#REF!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34" t="s">
        <v>148</v>
      </c>
      <c r="B86" s="62" t="e">
        <f t="shared" si="22"/>
        <v>#REF!</v>
      </c>
      <c r="C86" s="7" t="e">
        <f t="shared" si="22"/>
        <v>#REF!</v>
      </c>
      <c r="D86" s="5" t="e">
        <f t="shared" si="22"/>
        <v>#REF!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34">
        <v>2015</v>
      </c>
      <c r="B87" s="62" t="e">
        <f t="shared" si="22"/>
        <v>#REF!</v>
      </c>
      <c r="C87" s="7" t="e">
        <f t="shared" si="22"/>
        <v>#REF!</v>
      </c>
      <c r="D87" s="5" t="e">
        <f t="shared" si="22"/>
        <v>#REF!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34" t="s">
        <v>149</v>
      </c>
      <c r="B88" s="62" t="e">
        <f t="shared" si="22"/>
        <v>#REF!</v>
      </c>
      <c r="C88" s="7" t="e">
        <f t="shared" si="22"/>
        <v>#REF!</v>
      </c>
      <c r="D88" s="5" t="e">
        <f t="shared" si="22"/>
        <v>#REF!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34">
        <v>2016</v>
      </c>
      <c r="B89" s="62" t="e">
        <f t="shared" si="22"/>
        <v>#REF!</v>
      </c>
      <c r="C89" s="7" t="e">
        <f t="shared" si="22"/>
        <v>#REF!</v>
      </c>
      <c r="D89" s="5" t="e">
        <f t="shared" si="22"/>
        <v>#REF!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4">
      <c r="A90" s="34" t="s">
        <v>150</v>
      </c>
      <c r="B90" s="62" t="e">
        <f t="shared" si="22"/>
        <v>#REF!</v>
      </c>
      <c r="C90" s="7" t="e">
        <f t="shared" si="22"/>
        <v>#REF!</v>
      </c>
      <c r="D90" s="5" t="e">
        <f t="shared" si="22"/>
        <v>#REF!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4">
      <c r="A91" s="2"/>
      <c r="B91" s="35">
        <v>2</v>
      </c>
      <c r="C91" s="35">
        <v>3</v>
      </c>
      <c r="D91" s="35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4">
      <c r="A92" s="2"/>
      <c r="B92" s="35">
        <v>5</v>
      </c>
      <c r="C92" s="35">
        <v>6</v>
      </c>
      <c r="D92" s="35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4">
      <c r="A93" s="2"/>
      <c r="B93" s="35">
        <v>8</v>
      </c>
      <c r="C93" s="35">
        <v>9</v>
      </c>
      <c r="D93" s="35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147" customFormat="1" x14ac:dyDescent="0.4">
      <c r="A94" s="264" t="s">
        <v>352</v>
      </c>
      <c r="B94" s="147">
        <v>17</v>
      </c>
      <c r="C94" s="147">
        <v>18</v>
      </c>
      <c r="D94" s="147">
        <v>19</v>
      </c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</row>
    <row r="95" spans="1:64" s="147" customFormat="1" x14ac:dyDescent="0.4">
      <c r="A95" s="204"/>
      <c r="B95" s="147">
        <v>2</v>
      </c>
      <c r="C95" s="147">
        <v>5</v>
      </c>
      <c r="D95" s="147">
        <v>8</v>
      </c>
      <c r="E95" s="147">
        <v>11</v>
      </c>
      <c r="F95" s="147">
        <v>14</v>
      </c>
      <c r="G95" s="147">
        <v>17</v>
      </c>
      <c r="H95" s="147">
        <v>20</v>
      </c>
      <c r="I95" s="147">
        <v>23</v>
      </c>
      <c r="J95" s="147">
        <v>26</v>
      </c>
      <c r="K95" s="147">
        <v>29</v>
      </c>
      <c r="L95" s="147">
        <v>32</v>
      </c>
      <c r="M95" s="147">
        <v>35</v>
      </c>
      <c r="N95" s="147">
        <v>38</v>
      </c>
      <c r="O95" s="147">
        <v>41</v>
      </c>
      <c r="P95" s="147">
        <v>44</v>
      </c>
      <c r="Q95" s="147">
        <v>47</v>
      </c>
      <c r="R95" s="147">
        <v>50</v>
      </c>
      <c r="S95" s="147">
        <v>53</v>
      </c>
      <c r="T95" s="147">
        <v>56</v>
      </c>
      <c r="U95" s="147">
        <v>59</v>
      </c>
      <c r="V95" s="147">
        <v>62</v>
      </c>
      <c r="W95" s="147">
        <v>65</v>
      </c>
      <c r="X95" s="147">
        <v>68</v>
      </c>
      <c r="Y95" s="147">
        <v>71</v>
      </c>
      <c r="Z95" s="147">
        <v>74</v>
      </c>
      <c r="AA95" s="147">
        <v>77</v>
      </c>
      <c r="AB95" s="147">
        <v>80</v>
      </c>
      <c r="AC95" s="147">
        <v>83</v>
      </c>
      <c r="AD95" s="147">
        <v>86</v>
      </c>
      <c r="AE95" s="147">
        <v>89</v>
      </c>
      <c r="AF95" s="147">
        <v>92</v>
      </c>
      <c r="AG95" s="147">
        <v>95</v>
      </c>
      <c r="AH95" s="147">
        <v>98</v>
      </c>
      <c r="AI95" s="147">
        <v>101</v>
      </c>
      <c r="AJ95" s="147">
        <v>104</v>
      </c>
      <c r="AK95" s="147">
        <v>107</v>
      </c>
      <c r="AL95" s="147">
        <v>110</v>
      </c>
      <c r="AM95" s="147">
        <v>113</v>
      </c>
      <c r="AN95" s="147">
        <v>116</v>
      </c>
      <c r="AO95" s="147">
        <v>119</v>
      </c>
      <c r="AP95" s="147">
        <v>122</v>
      </c>
      <c r="AQ95" s="147">
        <v>125</v>
      </c>
      <c r="AR95" s="147">
        <v>128</v>
      </c>
      <c r="AS95" s="147">
        <v>131</v>
      </c>
      <c r="AT95" s="147">
        <v>134</v>
      </c>
      <c r="AU95" s="147">
        <v>137</v>
      </c>
      <c r="AV95" s="147">
        <v>140</v>
      </c>
      <c r="AW95" s="147">
        <v>143</v>
      </c>
      <c r="AX95" s="147">
        <v>146</v>
      </c>
      <c r="AY95" s="147">
        <v>149</v>
      </c>
      <c r="AZ95" s="147">
        <v>152</v>
      </c>
      <c r="BA95" s="147">
        <v>155</v>
      </c>
      <c r="BB95" s="147">
        <v>158</v>
      </c>
      <c r="BC95" s="147">
        <v>161</v>
      </c>
      <c r="BD95" s="147">
        <v>164</v>
      </c>
      <c r="BE95" s="147">
        <v>167</v>
      </c>
      <c r="BF95" s="147">
        <v>170</v>
      </c>
      <c r="BG95" s="147">
        <v>173</v>
      </c>
      <c r="BH95" s="147">
        <v>176</v>
      </c>
      <c r="BI95" s="147">
        <v>179</v>
      </c>
      <c r="BJ95" s="204"/>
      <c r="BK95" s="204"/>
      <c r="BL95" s="204"/>
    </row>
    <row r="96" spans="1:64" s="4" customFormat="1" x14ac:dyDescent="0.4">
      <c r="A96" s="59"/>
      <c r="B96" s="35">
        <v>17</v>
      </c>
      <c r="C96" s="35">
        <v>18</v>
      </c>
      <c r="D96" s="35">
        <v>19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4">
      <c r="A97" s="21" t="s">
        <v>9</v>
      </c>
      <c r="B97" s="265">
        <f>VLOOKUP($A97,$A$23:$BI$66,B$95,FALSE)</f>
        <v>39813</v>
      </c>
      <c r="C97" s="265">
        <f t="shared" ref="C97:S97" si="23">VLOOKUP($A97,$A$23:$BI$66,C$95,FALSE)</f>
        <v>39994</v>
      </c>
      <c r="D97" s="265">
        <f t="shared" si="23"/>
        <v>40178</v>
      </c>
      <c r="E97" s="265">
        <f t="shared" si="23"/>
        <v>40359</v>
      </c>
      <c r="F97" s="265">
        <f t="shared" si="23"/>
        <v>40543</v>
      </c>
      <c r="G97" s="265">
        <f t="shared" si="23"/>
        <v>40724</v>
      </c>
      <c r="H97" s="265">
        <f t="shared" si="23"/>
        <v>40908</v>
      </c>
      <c r="I97" s="265">
        <f t="shared" si="23"/>
        <v>41090</v>
      </c>
      <c r="J97" s="265">
        <f t="shared" si="23"/>
        <v>41274</v>
      </c>
      <c r="K97" s="265">
        <f t="shared" si="23"/>
        <v>41455</v>
      </c>
      <c r="L97" s="265">
        <f t="shared" si="23"/>
        <v>41639</v>
      </c>
      <c r="M97" s="265">
        <f t="shared" si="23"/>
        <v>41820</v>
      </c>
      <c r="N97" s="265">
        <f t="shared" si="23"/>
        <v>42004</v>
      </c>
      <c r="O97" s="265">
        <f t="shared" si="23"/>
        <v>42185</v>
      </c>
      <c r="P97" s="265">
        <f t="shared" si="23"/>
        <v>42369</v>
      </c>
      <c r="Q97" s="265">
        <f>VLOOKUP($A97,$A$23:$BI$66,Q$95,FALSE)</f>
        <v>42551</v>
      </c>
      <c r="R97" s="265">
        <f t="shared" si="23"/>
        <v>42735</v>
      </c>
      <c r="S97" s="265">
        <f t="shared" si="23"/>
        <v>42916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4">
      <c r="A98" s="24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O98" s="265"/>
      <c r="P98" s="265"/>
      <c r="Q98" s="265"/>
      <c r="R98" s="265"/>
      <c r="S98" s="265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4">
      <c r="A99" s="122" t="s">
        <v>6</v>
      </c>
      <c r="B99" s="267">
        <f t="shared" ref="B99:Q120" si="24">VLOOKUP($A99,$A$31:$BI$55,B$95,FALSE)</f>
        <v>993.245</v>
      </c>
      <c r="C99" s="267">
        <f t="shared" si="24"/>
        <v>1253.7729999999999</v>
      </c>
      <c r="D99" s="267">
        <f t="shared" si="24"/>
        <v>1163.3720000000001</v>
      </c>
      <c r="E99" s="267">
        <f t="shared" si="24"/>
        <v>1922</v>
      </c>
      <c r="F99" s="267">
        <f t="shared" si="24"/>
        <v>2518</v>
      </c>
      <c r="G99" s="267">
        <f t="shared" si="24"/>
        <v>3218</v>
      </c>
      <c r="H99" s="267">
        <f t="shared" si="24"/>
        <v>3279</v>
      </c>
      <c r="I99" s="267">
        <f t="shared" si="24"/>
        <v>4130</v>
      </c>
      <c r="J99" s="267">
        <f t="shared" si="24"/>
        <v>3565</v>
      </c>
      <c r="K99" s="267">
        <f t="shared" si="24"/>
        <v>3811</v>
      </c>
      <c r="L99" s="267">
        <f t="shared" si="24"/>
        <v>5401</v>
      </c>
      <c r="M99" s="267">
        <f t="shared" si="24"/>
        <v>5160</v>
      </c>
      <c r="N99" s="267">
        <f t="shared" si="24"/>
        <v>5751</v>
      </c>
      <c r="O99" s="267">
        <f t="shared" si="24"/>
        <v>5837</v>
      </c>
      <c r="P99" s="267">
        <f t="shared" si="24"/>
        <v>6407</v>
      </c>
      <c r="Q99" s="267">
        <f t="shared" si="24"/>
        <v>7316</v>
      </c>
      <c r="R99" s="267">
        <f t="shared" ref="C99:S114" si="25">VLOOKUP($A99,$A$31:$BI$55,R$95,FALSE)</f>
        <v>7015</v>
      </c>
      <c r="S99" s="267">
        <f t="shared" si="25"/>
        <v>6815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4">
      <c r="A100" s="122" t="s">
        <v>33</v>
      </c>
      <c r="B100" s="267">
        <f t="shared" si="24"/>
        <v>8022.88</v>
      </c>
      <c r="C100" s="267">
        <f t="shared" si="25"/>
        <v>14155.039000000001</v>
      </c>
      <c r="D100" s="267">
        <f t="shared" si="25"/>
        <v>15577.375</v>
      </c>
      <c r="E100" s="267">
        <f t="shared" si="25"/>
        <v>19788.216</v>
      </c>
      <c r="F100" s="267">
        <f t="shared" si="25"/>
        <v>22913</v>
      </c>
      <c r="G100" s="267">
        <f t="shared" si="25"/>
        <v>25796</v>
      </c>
      <c r="H100" s="267">
        <f t="shared" si="25"/>
        <v>29933</v>
      </c>
      <c r="I100" s="267">
        <f t="shared" si="25"/>
        <v>36188</v>
      </c>
      <c r="J100" s="267">
        <f t="shared" si="25"/>
        <v>50974</v>
      </c>
      <c r="K100" s="267">
        <f t="shared" si="25"/>
        <v>44717</v>
      </c>
      <c r="L100" s="267">
        <f t="shared" si="25"/>
        <v>46146</v>
      </c>
      <c r="M100" s="267">
        <f t="shared" si="25"/>
        <v>50516</v>
      </c>
      <c r="N100" s="267">
        <f t="shared" si="25"/>
        <v>53743</v>
      </c>
      <c r="O100" s="267">
        <f t="shared" si="25"/>
        <v>56905</v>
      </c>
      <c r="P100" s="267">
        <f t="shared" si="25"/>
        <v>66930</v>
      </c>
      <c r="Q100" s="267">
        <f t="shared" si="25"/>
        <v>72217</v>
      </c>
      <c r="R100" s="267">
        <f t="shared" si="25"/>
        <v>64684</v>
      </c>
      <c r="S100" s="267">
        <f t="shared" si="25"/>
        <v>65739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4">
      <c r="A101" s="122" t="s">
        <v>3</v>
      </c>
      <c r="B101" s="267">
        <f t="shared" si="24"/>
        <v>82760.706999999995</v>
      </c>
      <c r="C101" s="267">
        <f t="shared" si="25"/>
        <v>97187.895999999993</v>
      </c>
      <c r="D101" s="267">
        <f t="shared" si="25"/>
        <v>107480.852</v>
      </c>
      <c r="E101" s="267">
        <f t="shared" si="25"/>
        <v>116377.592</v>
      </c>
      <c r="F101" s="267">
        <f t="shared" si="25"/>
        <v>132235</v>
      </c>
      <c r="G101" s="267">
        <f t="shared" si="25"/>
        <v>156116</v>
      </c>
      <c r="H101" s="267">
        <f t="shared" si="25"/>
        <v>175078</v>
      </c>
      <c r="I101" s="267">
        <f t="shared" si="25"/>
        <v>198253</v>
      </c>
      <c r="J101" s="267">
        <f t="shared" si="25"/>
        <v>261458</v>
      </c>
      <c r="K101" s="267">
        <f t="shared" si="25"/>
        <v>284765</v>
      </c>
      <c r="L101" s="267">
        <f t="shared" si="25"/>
        <v>281108</v>
      </c>
      <c r="M101" s="267">
        <f t="shared" si="25"/>
        <v>283016</v>
      </c>
      <c r="N101" s="267">
        <f t="shared" si="25"/>
        <v>293739</v>
      </c>
      <c r="O101" s="267">
        <f t="shared" si="25"/>
        <v>308133</v>
      </c>
      <c r="P101" s="267">
        <f t="shared" si="25"/>
        <v>295358</v>
      </c>
      <c r="Q101" s="267">
        <f t="shared" si="25"/>
        <v>320798</v>
      </c>
      <c r="R101" s="267">
        <f t="shared" si="25"/>
        <v>310297</v>
      </c>
      <c r="S101" s="267">
        <f t="shared" si="25"/>
        <v>335105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4">
      <c r="A102" s="122" t="s">
        <v>4</v>
      </c>
      <c r="B102" s="267">
        <f t="shared" si="24"/>
        <v>23712.678</v>
      </c>
      <c r="C102" s="267">
        <f t="shared" si="25"/>
        <v>26674.923999999999</v>
      </c>
      <c r="D102" s="267">
        <f t="shared" si="25"/>
        <v>26603.785</v>
      </c>
      <c r="E102" s="267">
        <f t="shared" si="25"/>
        <v>28673.114000000001</v>
      </c>
      <c r="F102" s="267">
        <f t="shared" si="25"/>
        <v>29044</v>
      </c>
      <c r="G102" s="267">
        <f t="shared" si="25"/>
        <v>31722</v>
      </c>
      <c r="H102" s="267">
        <f t="shared" si="25"/>
        <v>33551</v>
      </c>
      <c r="I102" s="267">
        <f t="shared" si="25"/>
        <v>37547</v>
      </c>
      <c r="J102" s="267">
        <f t="shared" si="25"/>
        <v>40676</v>
      </c>
      <c r="K102" s="267">
        <f t="shared" si="25"/>
        <v>42108</v>
      </c>
      <c r="L102" s="267">
        <f t="shared" si="25"/>
        <v>41048</v>
      </c>
      <c r="M102" s="267">
        <f t="shared" si="25"/>
        <v>44227</v>
      </c>
      <c r="N102" s="267">
        <f t="shared" si="25"/>
        <v>47638</v>
      </c>
      <c r="O102" s="267">
        <f t="shared" si="25"/>
        <v>52432</v>
      </c>
      <c r="P102" s="267">
        <f t="shared" si="25"/>
        <v>53808</v>
      </c>
      <c r="Q102" s="267">
        <f t="shared" si="25"/>
        <v>59047</v>
      </c>
      <c r="R102" s="267">
        <f t="shared" si="25"/>
        <v>60939</v>
      </c>
      <c r="S102" s="267">
        <f t="shared" si="25"/>
        <v>69647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x14ac:dyDescent="0.4">
      <c r="A103" s="122" t="s">
        <v>1</v>
      </c>
      <c r="B103" s="267">
        <f t="shared" si="24"/>
        <v>15533.130999999999</v>
      </c>
      <c r="C103" s="267">
        <f t="shared" si="25"/>
        <v>20300.691999999999</v>
      </c>
      <c r="D103" s="267">
        <f t="shared" si="25"/>
        <v>21985.448</v>
      </c>
      <c r="E103" s="267">
        <f t="shared" si="25"/>
        <v>28246.744999999999</v>
      </c>
      <c r="F103" s="267">
        <f t="shared" si="25"/>
        <v>32289</v>
      </c>
      <c r="G103" s="267">
        <f t="shared" si="25"/>
        <v>36649</v>
      </c>
      <c r="H103" s="267">
        <f t="shared" si="25"/>
        <v>38379</v>
      </c>
      <c r="I103" s="267">
        <f t="shared" si="25"/>
        <v>43562</v>
      </c>
      <c r="J103" s="267">
        <f t="shared" si="25"/>
        <v>50385</v>
      </c>
      <c r="K103" s="267">
        <f t="shared" si="25"/>
        <v>61116</v>
      </c>
      <c r="L103" s="267">
        <f t="shared" si="25"/>
        <v>64362</v>
      </c>
      <c r="M103" s="267">
        <f t="shared" si="25"/>
        <v>64700</v>
      </c>
      <c r="N103" s="267">
        <f t="shared" si="25"/>
        <v>80352</v>
      </c>
      <c r="O103" s="267">
        <f t="shared" si="25"/>
        <v>87911</v>
      </c>
      <c r="P103" s="267">
        <f t="shared" si="25"/>
        <v>73226</v>
      </c>
      <c r="Q103" s="267">
        <f t="shared" si="25"/>
        <v>85894</v>
      </c>
      <c r="R103" s="267">
        <f t="shared" si="25"/>
        <v>86707</v>
      </c>
      <c r="S103" s="267">
        <f t="shared" si="25"/>
        <v>93174</v>
      </c>
    </row>
    <row r="104" spans="1:64" x14ac:dyDescent="0.4">
      <c r="A104" s="122" t="s">
        <v>0</v>
      </c>
      <c r="B104" s="267">
        <f t="shared" si="24"/>
        <v>32857.894</v>
      </c>
      <c r="C104" s="267">
        <f t="shared" si="25"/>
        <v>45820.142</v>
      </c>
      <c r="D104" s="267">
        <f t="shared" si="25"/>
        <v>48949.686999999998</v>
      </c>
      <c r="E104" s="267">
        <f t="shared" si="25"/>
        <v>48402.377999999997</v>
      </c>
      <c r="F104" s="267">
        <f t="shared" si="25"/>
        <v>51994</v>
      </c>
      <c r="G104" s="267">
        <f t="shared" si="25"/>
        <v>54331</v>
      </c>
      <c r="H104" s="267">
        <f t="shared" si="25"/>
        <v>54067</v>
      </c>
      <c r="I104" s="267">
        <f t="shared" si="25"/>
        <v>54014</v>
      </c>
      <c r="J104" s="267">
        <f t="shared" si="25"/>
        <v>55524</v>
      </c>
      <c r="K104" s="267">
        <f t="shared" si="25"/>
        <v>50481</v>
      </c>
      <c r="L104" s="267">
        <f t="shared" si="25"/>
        <v>47608</v>
      </c>
      <c r="M104" s="267">
        <f t="shared" si="25"/>
        <v>52716</v>
      </c>
      <c r="N104" s="267">
        <f t="shared" si="25"/>
        <v>56777</v>
      </c>
      <c r="O104" s="267">
        <f t="shared" si="25"/>
        <v>62300</v>
      </c>
      <c r="P104" s="267">
        <f t="shared" si="25"/>
        <v>60575</v>
      </c>
      <c r="Q104" s="267">
        <f t="shared" si="25"/>
        <v>67628</v>
      </c>
      <c r="R104" s="267">
        <f t="shared" si="25"/>
        <v>66644</v>
      </c>
      <c r="S104" s="267">
        <f t="shared" si="25"/>
        <v>68802</v>
      </c>
    </row>
    <row r="105" spans="1:64" x14ac:dyDescent="0.4">
      <c r="A105" s="122" t="s">
        <v>53</v>
      </c>
      <c r="B105" s="267">
        <f t="shared" si="24"/>
        <v>2739.9279999999999</v>
      </c>
      <c r="C105" s="267">
        <f t="shared" si="25"/>
        <v>2811.3150000000001</v>
      </c>
      <c r="D105" s="267">
        <f t="shared" si="25"/>
        <v>2754.5970000000002</v>
      </c>
      <c r="E105" s="267">
        <f t="shared" si="25"/>
        <v>3187.8290000000002</v>
      </c>
      <c r="F105" s="267">
        <f t="shared" si="25"/>
        <v>3542</v>
      </c>
      <c r="G105" s="267">
        <f t="shared" si="25"/>
        <v>4477</v>
      </c>
      <c r="H105" s="267">
        <f t="shared" si="25"/>
        <v>5447</v>
      </c>
      <c r="I105" s="267">
        <f t="shared" si="25"/>
        <v>6592</v>
      </c>
      <c r="J105" s="267">
        <f t="shared" si="25"/>
        <v>8854</v>
      </c>
      <c r="K105" s="267">
        <f t="shared" si="25"/>
        <v>7989</v>
      </c>
      <c r="L105" s="267">
        <f t="shared" si="25"/>
        <v>6818</v>
      </c>
      <c r="M105" s="267">
        <f t="shared" si="25"/>
        <v>6605</v>
      </c>
      <c r="N105" s="267">
        <f t="shared" si="25"/>
        <v>8172</v>
      </c>
      <c r="O105" s="267">
        <f t="shared" si="25"/>
        <v>10530</v>
      </c>
      <c r="P105" s="267">
        <f t="shared" si="25"/>
        <v>8782</v>
      </c>
      <c r="Q105" s="267">
        <f t="shared" si="25"/>
        <v>14660</v>
      </c>
      <c r="R105" s="267">
        <f t="shared" si="25"/>
        <v>15590</v>
      </c>
      <c r="S105" s="267">
        <f t="shared" si="25"/>
        <v>16288</v>
      </c>
    </row>
    <row r="106" spans="1:64" x14ac:dyDescent="0.4">
      <c r="A106" s="122" t="s">
        <v>2</v>
      </c>
      <c r="B106" s="267">
        <f t="shared" si="24"/>
        <v>29118.405999999999</v>
      </c>
      <c r="C106" s="267">
        <f t="shared" si="25"/>
        <v>34663.288</v>
      </c>
      <c r="D106" s="267">
        <f t="shared" si="25"/>
        <v>42306.235000000001</v>
      </c>
      <c r="E106" s="267">
        <f t="shared" si="25"/>
        <v>50029.624000000003</v>
      </c>
      <c r="F106" s="267">
        <f t="shared" si="25"/>
        <v>59281</v>
      </c>
      <c r="G106" s="267">
        <f t="shared" si="25"/>
        <v>72394</v>
      </c>
      <c r="H106" s="267">
        <f t="shared" si="25"/>
        <v>88127</v>
      </c>
      <c r="I106" s="267">
        <f t="shared" si="25"/>
        <v>105056</v>
      </c>
      <c r="J106" s="267">
        <f t="shared" si="25"/>
        <v>165785</v>
      </c>
      <c r="K106" s="267">
        <f t="shared" si="25"/>
        <v>215972</v>
      </c>
      <c r="L106" s="267">
        <f t="shared" si="25"/>
        <v>203774</v>
      </c>
      <c r="M106" s="267">
        <f t="shared" si="25"/>
        <v>219460</v>
      </c>
      <c r="N106" s="267">
        <f t="shared" si="25"/>
        <v>239606</v>
      </c>
      <c r="O106" s="267">
        <f t="shared" si="25"/>
        <v>240229</v>
      </c>
      <c r="P106" s="267">
        <f t="shared" si="25"/>
        <v>205299</v>
      </c>
      <c r="Q106" s="267">
        <f t="shared" si="25"/>
        <v>194277</v>
      </c>
      <c r="R106" s="267">
        <f t="shared" si="25"/>
        <v>196681</v>
      </c>
      <c r="S106" s="267">
        <f t="shared" si="25"/>
        <v>213055</v>
      </c>
    </row>
    <row r="107" spans="1:64" x14ac:dyDescent="0.4">
      <c r="A107" s="122" t="s">
        <v>5</v>
      </c>
      <c r="B107" s="267">
        <f t="shared" si="24"/>
        <v>1261.8240000000001</v>
      </c>
      <c r="C107" s="267">
        <f t="shared" si="25"/>
        <v>3489.8380000000002</v>
      </c>
      <c r="D107" s="267">
        <f t="shared" si="25"/>
        <v>1575.723</v>
      </c>
      <c r="E107" s="267">
        <f t="shared" si="25"/>
        <v>3375.7289999999998</v>
      </c>
      <c r="F107" s="267">
        <f t="shared" si="25"/>
        <v>3570</v>
      </c>
      <c r="G107" s="267">
        <f t="shared" si="25"/>
        <v>4754</v>
      </c>
      <c r="H107" s="267">
        <f t="shared" si="25"/>
        <v>5134</v>
      </c>
      <c r="I107" s="267">
        <f t="shared" si="25"/>
        <v>5360</v>
      </c>
      <c r="J107" s="267">
        <f t="shared" si="25"/>
        <v>6605</v>
      </c>
      <c r="K107" s="267">
        <f t="shared" si="25"/>
        <v>7493</v>
      </c>
      <c r="L107" s="267">
        <f t="shared" si="25"/>
        <v>6599</v>
      </c>
      <c r="M107" s="267">
        <f t="shared" si="25"/>
        <v>6597</v>
      </c>
      <c r="N107" s="267">
        <f t="shared" si="25"/>
        <v>5586</v>
      </c>
      <c r="O107" s="267">
        <f t="shared" si="25"/>
        <v>5461</v>
      </c>
      <c r="P107" s="267">
        <f t="shared" si="25"/>
        <v>5572</v>
      </c>
      <c r="Q107" s="267">
        <f t="shared" si="25"/>
        <v>5849</v>
      </c>
      <c r="R107" s="267">
        <f t="shared" si="25"/>
        <v>4493</v>
      </c>
      <c r="S107" s="267">
        <f t="shared" si="25"/>
        <v>5826</v>
      </c>
    </row>
    <row r="108" spans="1:64" x14ac:dyDescent="0.4">
      <c r="A108" s="9" t="s">
        <v>41</v>
      </c>
      <c r="B108" s="267">
        <f t="shared" si="24"/>
        <v>777.55700000000002</v>
      </c>
      <c r="C108" s="267">
        <f t="shared" si="25"/>
        <v>2173.6979999999999</v>
      </c>
      <c r="D108" s="267">
        <f t="shared" si="25"/>
        <v>3326.9940000000001</v>
      </c>
      <c r="E108" s="267">
        <f t="shared" si="25"/>
        <v>4328.2510000000002</v>
      </c>
      <c r="F108" s="267">
        <f t="shared" si="25"/>
        <v>5048</v>
      </c>
      <c r="G108" s="267">
        <f t="shared" si="25"/>
        <v>4055</v>
      </c>
      <c r="H108" s="267">
        <f t="shared" si="25"/>
        <v>3375</v>
      </c>
      <c r="I108" s="267">
        <f t="shared" si="25"/>
        <v>3473</v>
      </c>
      <c r="J108" s="267">
        <f t="shared" si="25"/>
        <v>2066</v>
      </c>
      <c r="K108" s="267">
        <f t="shared" si="25"/>
        <v>1243</v>
      </c>
      <c r="L108" s="267">
        <f t="shared" si="25"/>
        <v>1476</v>
      </c>
      <c r="M108" s="267">
        <f t="shared" si="25"/>
        <v>2286</v>
      </c>
      <c r="N108" s="267">
        <f t="shared" si="25"/>
        <v>3808</v>
      </c>
      <c r="O108" s="267">
        <f t="shared" si="25"/>
        <v>8345</v>
      </c>
      <c r="P108" s="267">
        <f t="shared" si="25"/>
        <v>7058</v>
      </c>
      <c r="Q108" s="267">
        <f t="shared" si="25"/>
        <v>10065</v>
      </c>
      <c r="R108" s="267">
        <f t="shared" si="25"/>
        <v>12717</v>
      </c>
      <c r="S108" s="267">
        <f t="shared" si="25"/>
        <v>15745</v>
      </c>
    </row>
    <row r="109" spans="1:64" x14ac:dyDescent="0.4">
      <c r="A109" s="74" t="s">
        <v>8</v>
      </c>
      <c r="B109" s="267">
        <f t="shared" si="24"/>
        <v>58969.718000000001</v>
      </c>
      <c r="C109" s="267">
        <f t="shared" si="25"/>
        <v>66523.826000000001</v>
      </c>
      <c r="D109" s="267">
        <f t="shared" si="25"/>
        <v>65867.051000000007</v>
      </c>
      <c r="E109" s="267">
        <f t="shared" si="25"/>
        <v>79541.722999999998</v>
      </c>
      <c r="F109" s="267">
        <f t="shared" si="25"/>
        <v>84835</v>
      </c>
      <c r="G109" s="267">
        <f t="shared" si="25"/>
        <v>88149</v>
      </c>
      <c r="H109" s="267">
        <f t="shared" si="25"/>
        <v>91454</v>
      </c>
      <c r="I109" s="267">
        <f t="shared" si="25"/>
        <v>101022</v>
      </c>
      <c r="J109" s="267">
        <f t="shared" si="25"/>
        <v>110649</v>
      </c>
      <c r="K109" s="267">
        <f t="shared" si="25"/>
        <v>122593</v>
      </c>
      <c r="L109" s="267">
        <f t="shared" si="25"/>
        <v>131253</v>
      </c>
      <c r="M109" s="267">
        <f t="shared" si="25"/>
        <v>154897</v>
      </c>
      <c r="N109" s="267">
        <f t="shared" si="25"/>
        <v>189843</v>
      </c>
      <c r="O109" s="267">
        <f t="shared" si="25"/>
        <v>208007</v>
      </c>
      <c r="P109" s="267">
        <f t="shared" si="25"/>
        <v>201366</v>
      </c>
      <c r="Q109" s="267">
        <f t="shared" si="25"/>
        <v>185438</v>
      </c>
      <c r="R109" s="267">
        <f t="shared" si="25"/>
        <v>164351</v>
      </c>
      <c r="S109" s="267">
        <f t="shared" si="25"/>
        <v>156787</v>
      </c>
    </row>
    <row r="110" spans="1:64" x14ac:dyDescent="0.4">
      <c r="A110" s="122" t="s">
        <v>48</v>
      </c>
      <c r="B110" s="267">
        <f t="shared" si="24"/>
        <v>20390.376</v>
      </c>
      <c r="C110" s="267">
        <f t="shared" si="25"/>
        <v>48445.296000000002</v>
      </c>
      <c r="D110" s="267">
        <f t="shared" si="25"/>
        <v>57263.989000000001</v>
      </c>
      <c r="E110" s="267">
        <f t="shared" si="25"/>
        <v>69040.043999999994</v>
      </c>
      <c r="F110" s="267">
        <f t="shared" si="25"/>
        <v>74098</v>
      </c>
      <c r="G110" s="267">
        <f t="shared" si="25"/>
        <v>73222</v>
      </c>
      <c r="H110" s="267">
        <f t="shared" si="25"/>
        <v>79648</v>
      </c>
      <c r="I110" s="267">
        <f t="shared" si="25"/>
        <v>79074</v>
      </c>
      <c r="J110" s="267">
        <f t="shared" si="25"/>
        <v>81371</v>
      </c>
      <c r="K110" s="267">
        <f t="shared" si="25"/>
        <v>79504</v>
      </c>
      <c r="L110" s="267">
        <f t="shared" si="25"/>
        <v>83125</v>
      </c>
      <c r="M110" s="267">
        <f t="shared" si="25"/>
        <v>71780</v>
      </c>
      <c r="N110" s="267">
        <f t="shared" si="25"/>
        <v>88290</v>
      </c>
      <c r="O110" s="267">
        <f t="shared" si="25"/>
        <v>94853</v>
      </c>
      <c r="P110" s="267">
        <f t="shared" si="25"/>
        <v>90505</v>
      </c>
      <c r="Q110" s="267">
        <f t="shared" si="25"/>
        <v>119219</v>
      </c>
      <c r="R110" s="267">
        <f t="shared" si="25"/>
        <v>142608</v>
      </c>
      <c r="S110" s="267">
        <f t="shared" si="25"/>
        <v>199986</v>
      </c>
    </row>
    <row r="111" spans="1:64" x14ac:dyDescent="0.4">
      <c r="A111" s="74" t="s">
        <v>34</v>
      </c>
      <c r="B111" s="267">
        <f t="shared" si="24"/>
        <v>499.22899999999998</v>
      </c>
      <c r="C111" s="267">
        <f t="shared" si="25"/>
        <v>668.78300000000002</v>
      </c>
      <c r="D111" s="267">
        <f t="shared" si="25"/>
        <v>684.39800000000002</v>
      </c>
      <c r="E111" s="267">
        <f t="shared" si="25"/>
        <v>682.31100000000004</v>
      </c>
      <c r="F111" s="267">
        <f t="shared" si="25"/>
        <v>1011</v>
      </c>
      <c r="G111" s="267">
        <f t="shared" si="25"/>
        <v>1375</v>
      </c>
      <c r="H111" s="267">
        <f t="shared" si="25"/>
        <v>2424</v>
      </c>
      <c r="I111" s="267">
        <f t="shared" si="25"/>
        <v>3264</v>
      </c>
      <c r="J111" s="267">
        <f t="shared" si="25"/>
        <v>4451</v>
      </c>
      <c r="K111" s="267">
        <f t="shared" si="25"/>
        <v>4197</v>
      </c>
      <c r="L111" s="267">
        <f t="shared" si="25"/>
        <v>5839</v>
      </c>
      <c r="M111" s="267">
        <f t="shared" si="25"/>
        <v>6039</v>
      </c>
      <c r="N111" s="267">
        <f t="shared" si="25"/>
        <v>4633</v>
      </c>
      <c r="O111" s="267">
        <f t="shared" si="25"/>
        <v>4658</v>
      </c>
      <c r="P111" s="267">
        <f t="shared" si="25"/>
        <v>4735</v>
      </c>
      <c r="Q111" s="267">
        <f t="shared" si="25"/>
        <v>4540</v>
      </c>
      <c r="R111" s="267">
        <f t="shared" si="25"/>
        <v>4925</v>
      </c>
      <c r="S111" s="267">
        <f t="shared" si="25"/>
        <v>4703</v>
      </c>
    </row>
    <row r="112" spans="1:64" x14ac:dyDescent="0.4">
      <c r="A112" s="74" t="s">
        <v>7</v>
      </c>
      <c r="B112" s="267">
        <f t="shared" si="24"/>
        <v>24591.698</v>
      </c>
      <c r="C112" s="267">
        <f t="shared" si="25"/>
        <v>70559.873999999996</v>
      </c>
      <c r="D112" s="267">
        <f t="shared" si="25"/>
        <v>84052.94</v>
      </c>
      <c r="E112" s="267">
        <f t="shared" si="25"/>
        <v>98194.06</v>
      </c>
      <c r="F112" s="267">
        <f t="shared" si="25"/>
        <v>93274</v>
      </c>
      <c r="G112" s="267">
        <f t="shared" si="25"/>
        <v>90025</v>
      </c>
      <c r="H112" s="267">
        <f t="shared" si="25"/>
        <v>78159</v>
      </c>
      <c r="I112" s="267">
        <f t="shared" si="25"/>
        <v>67243</v>
      </c>
      <c r="J112" s="267">
        <f t="shared" si="25"/>
        <v>55106</v>
      </c>
      <c r="K112" s="267">
        <f t="shared" si="25"/>
        <v>51036</v>
      </c>
      <c r="L112" s="267">
        <f t="shared" si="25"/>
        <v>50527</v>
      </c>
      <c r="M112" s="267">
        <f t="shared" si="25"/>
        <v>56625</v>
      </c>
      <c r="N112" s="267">
        <f t="shared" si="25"/>
        <v>79168</v>
      </c>
      <c r="O112" s="267">
        <f t="shared" si="25"/>
        <v>93012</v>
      </c>
      <c r="P112" s="267">
        <f t="shared" si="25"/>
        <v>92518</v>
      </c>
      <c r="Q112" s="267">
        <f t="shared" si="25"/>
        <v>100191</v>
      </c>
      <c r="R112" s="267">
        <f t="shared" si="25"/>
        <v>109135</v>
      </c>
      <c r="S112" s="267">
        <f t="shared" si="25"/>
        <v>150951</v>
      </c>
    </row>
    <row r="113" spans="1:19" x14ac:dyDescent="0.4">
      <c r="A113" s="74" t="s">
        <v>56</v>
      </c>
      <c r="B113" s="267">
        <f t="shared" si="24"/>
        <v>1103.509</v>
      </c>
      <c r="C113" s="267">
        <f t="shared" si="25"/>
        <v>1256.5650000000001</v>
      </c>
      <c r="D113" s="267">
        <f t="shared" si="25"/>
        <v>1841.8040000000001</v>
      </c>
      <c r="E113" s="267">
        <f t="shared" si="25"/>
        <v>1625.692</v>
      </c>
      <c r="F113" s="267">
        <f t="shared" si="25"/>
        <v>2769</v>
      </c>
      <c r="G113" s="267">
        <f t="shared" si="25"/>
        <v>2858</v>
      </c>
      <c r="H113" s="267">
        <f t="shared" si="25"/>
        <v>2471</v>
      </c>
      <c r="I113" s="267">
        <f t="shared" si="25"/>
        <v>2302</v>
      </c>
      <c r="J113" s="267">
        <f t="shared" si="25"/>
        <v>1735</v>
      </c>
      <c r="K113" s="267">
        <f t="shared" si="25"/>
        <v>2016</v>
      </c>
      <c r="L113" s="267">
        <f t="shared" si="25"/>
        <v>1961</v>
      </c>
      <c r="M113" s="267">
        <f t="shared" si="25"/>
        <v>2487</v>
      </c>
      <c r="N113" s="267">
        <f t="shared" si="25"/>
        <v>2173</v>
      </c>
      <c r="O113" s="267">
        <f t="shared" si="25"/>
        <v>1548</v>
      </c>
      <c r="P113" s="267">
        <f t="shared" si="25"/>
        <v>1511</v>
      </c>
      <c r="Q113" s="267">
        <f t="shared" si="25"/>
        <v>2052</v>
      </c>
      <c r="R113" s="267">
        <f t="shared" si="25"/>
        <v>1966</v>
      </c>
      <c r="S113" s="267">
        <f t="shared" si="25"/>
        <v>1596</v>
      </c>
    </row>
    <row r="114" spans="1:19" x14ac:dyDescent="0.4">
      <c r="A114" s="74" t="s">
        <v>55</v>
      </c>
      <c r="B114" s="267">
        <f t="shared" si="24"/>
        <v>1690.1320000000001</v>
      </c>
      <c r="C114" s="267">
        <f t="shared" si="25"/>
        <v>1789.8530000000001</v>
      </c>
      <c r="D114" s="267">
        <f t="shared" si="25"/>
        <v>1496.2280000000001</v>
      </c>
      <c r="E114" s="267">
        <f t="shared" si="25"/>
        <v>1156.3510000000001</v>
      </c>
      <c r="F114" s="267">
        <f t="shared" si="25"/>
        <v>771</v>
      </c>
      <c r="G114" s="267">
        <f t="shared" si="25"/>
        <v>755</v>
      </c>
      <c r="H114" s="267">
        <f t="shared" si="25"/>
        <v>758</v>
      </c>
      <c r="I114" s="267">
        <f t="shared" si="25"/>
        <v>425</v>
      </c>
      <c r="J114" s="267">
        <f t="shared" si="25"/>
        <v>446</v>
      </c>
      <c r="K114" s="267">
        <f t="shared" si="25"/>
        <v>399</v>
      </c>
      <c r="L114" s="267">
        <f t="shared" si="25"/>
        <v>467</v>
      </c>
      <c r="M114" s="267">
        <f t="shared" si="25"/>
        <v>952</v>
      </c>
      <c r="N114" s="267">
        <f t="shared" si="25"/>
        <v>2178</v>
      </c>
      <c r="O114" s="267">
        <f t="shared" si="25"/>
        <v>2749</v>
      </c>
      <c r="P114" s="267">
        <f t="shared" si="25"/>
        <v>2788</v>
      </c>
      <c r="Q114" s="267">
        <f t="shared" si="25"/>
        <v>2402</v>
      </c>
      <c r="R114" s="267">
        <f t="shared" ref="C114:S120" si="26">VLOOKUP($A114,$A$31:$BI$55,R$95,FALSE)</f>
        <v>1977</v>
      </c>
      <c r="S114" s="267">
        <f t="shared" si="26"/>
        <v>1468</v>
      </c>
    </row>
    <row r="115" spans="1:19" x14ac:dyDescent="0.4">
      <c r="A115" s="74" t="s">
        <v>34</v>
      </c>
      <c r="B115" s="267">
        <f t="shared" si="24"/>
        <v>499.22899999999998</v>
      </c>
      <c r="C115" s="267">
        <f t="shared" si="26"/>
        <v>668.78300000000002</v>
      </c>
      <c r="D115" s="267">
        <f t="shared" si="26"/>
        <v>684.39800000000002</v>
      </c>
      <c r="E115" s="267">
        <f t="shared" si="26"/>
        <v>682.31100000000004</v>
      </c>
      <c r="F115" s="267">
        <f t="shared" si="26"/>
        <v>1011</v>
      </c>
      <c r="G115" s="267">
        <f t="shared" si="26"/>
        <v>1375</v>
      </c>
      <c r="H115" s="267">
        <f t="shared" si="26"/>
        <v>2424</v>
      </c>
      <c r="I115" s="267">
        <f t="shared" si="26"/>
        <v>3264</v>
      </c>
      <c r="J115" s="267">
        <f t="shared" si="26"/>
        <v>4451</v>
      </c>
      <c r="K115" s="267">
        <f t="shared" si="26"/>
        <v>4197</v>
      </c>
      <c r="L115" s="267">
        <f t="shared" si="26"/>
        <v>5839</v>
      </c>
      <c r="M115" s="267">
        <f t="shared" si="26"/>
        <v>6039</v>
      </c>
      <c r="N115" s="267">
        <f t="shared" si="26"/>
        <v>4633</v>
      </c>
      <c r="O115" s="267">
        <f t="shared" si="26"/>
        <v>4658</v>
      </c>
      <c r="P115" s="267">
        <f t="shared" si="26"/>
        <v>4735</v>
      </c>
      <c r="Q115" s="267">
        <f t="shared" si="26"/>
        <v>4540</v>
      </c>
      <c r="R115" s="267">
        <f t="shared" si="26"/>
        <v>4925</v>
      </c>
      <c r="S115" s="267">
        <f t="shared" si="26"/>
        <v>4703</v>
      </c>
    </row>
    <row r="116" spans="1:19" x14ac:dyDescent="0.4">
      <c r="A116" s="74" t="s">
        <v>34</v>
      </c>
      <c r="B116" s="267">
        <f>VLOOKUP($A116,$A$31:$BI$55,B$95,FALSE)</f>
        <v>499.22899999999998</v>
      </c>
      <c r="C116" s="267">
        <f t="shared" si="26"/>
        <v>668.78300000000002</v>
      </c>
      <c r="D116" s="267">
        <f t="shared" si="26"/>
        <v>684.39800000000002</v>
      </c>
      <c r="E116" s="267">
        <f t="shared" si="26"/>
        <v>682.31100000000004</v>
      </c>
      <c r="F116" s="267">
        <f t="shared" si="26"/>
        <v>1011</v>
      </c>
      <c r="G116" s="267">
        <f t="shared" si="26"/>
        <v>1375</v>
      </c>
      <c r="H116" s="267">
        <f t="shared" si="26"/>
        <v>2424</v>
      </c>
      <c r="I116" s="267">
        <f t="shared" si="26"/>
        <v>3264</v>
      </c>
      <c r="J116" s="267">
        <f t="shared" si="26"/>
        <v>4451</v>
      </c>
      <c r="K116" s="267">
        <f t="shared" si="26"/>
        <v>4197</v>
      </c>
      <c r="L116" s="267">
        <f t="shared" si="26"/>
        <v>5839</v>
      </c>
      <c r="M116" s="267">
        <f t="shared" si="26"/>
        <v>6039</v>
      </c>
      <c r="N116" s="267">
        <f t="shared" si="26"/>
        <v>4633</v>
      </c>
      <c r="O116" s="267">
        <f t="shared" si="26"/>
        <v>4658</v>
      </c>
      <c r="P116" s="267">
        <f t="shared" si="26"/>
        <v>4735</v>
      </c>
      <c r="Q116" s="267">
        <f t="shared" si="26"/>
        <v>4540</v>
      </c>
      <c r="R116" s="267">
        <f t="shared" si="26"/>
        <v>4925</v>
      </c>
      <c r="S116" s="267">
        <f t="shared" si="26"/>
        <v>4703</v>
      </c>
    </row>
    <row r="117" spans="1:19" x14ac:dyDescent="0.4">
      <c r="A117" s="74" t="s">
        <v>67</v>
      </c>
      <c r="B117" s="267">
        <f t="shared" si="24"/>
        <v>4646.0200000000004</v>
      </c>
      <c r="C117" s="267">
        <f t="shared" si="26"/>
        <v>14180.41</v>
      </c>
      <c r="D117" s="267">
        <f t="shared" si="26"/>
        <v>17064.66</v>
      </c>
      <c r="E117" s="267">
        <f t="shared" si="26"/>
        <v>19062.310000000001</v>
      </c>
      <c r="F117" s="267">
        <f t="shared" si="26"/>
        <v>15752</v>
      </c>
      <c r="G117" s="267">
        <f t="shared" si="26"/>
        <v>12338</v>
      </c>
      <c r="H117" s="267">
        <f t="shared" si="26"/>
        <v>7945</v>
      </c>
      <c r="I117" s="267">
        <f t="shared" si="26"/>
        <v>6474</v>
      </c>
      <c r="J117" s="267">
        <f t="shared" si="26"/>
        <v>7073</v>
      </c>
      <c r="K117" s="267">
        <f t="shared" si="26"/>
        <v>7263</v>
      </c>
      <c r="L117" s="267">
        <f t="shared" si="26"/>
        <v>5199</v>
      </c>
      <c r="M117" s="267">
        <f t="shared" si="26"/>
        <v>2860</v>
      </c>
      <c r="N117" s="267">
        <f t="shared" si="26"/>
        <v>8644</v>
      </c>
      <c r="O117" s="267">
        <f t="shared" si="26"/>
        <v>6312</v>
      </c>
      <c r="P117" s="267">
        <f t="shared" si="26"/>
        <v>5942</v>
      </c>
      <c r="Q117" s="267">
        <f t="shared" si="26"/>
        <v>4529</v>
      </c>
      <c r="R117" s="267">
        <f t="shared" si="26"/>
        <v>3923</v>
      </c>
      <c r="S117" s="267">
        <f t="shared" si="26"/>
        <v>4615</v>
      </c>
    </row>
    <row r="118" spans="1:19" x14ac:dyDescent="0.4">
      <c r="A118" s="74" t="s">
        <v>65</v>
      </c>
      <c r="B118" s="267">
        <f t="shared" si="24"/>
        <v>128936.855</v>
      </c>
      <c r="C118" s="267">
        <f t="shared" si="26"/>
        <v>132103.633</v>
      </c>
      <c r="D118" s="267">
        <f t="shared" si="26"/>
        <v>169013.81599999999</v>
      </c>
      <c r="E118" s="267">
        <f t="shared" si="26"/>
        <v>202040.924</v>
      </c>
      <c r="F118" s="267">
        <f t="shared" si="26"/>
        <v>225007</v>
      </c>
      <c r="G118" s="267">
        <f t="shared" si="26"/>
        <v>248571</v>
      </c>
      <c r="H118" s="267">
        <f t="shared" si="26"/>
        <v>260641</v>
      </c>
      <c r="I118" s="267">
        <f t="shared" si="26"/>
        <v>266721</v>
      </c>
      <c r="J118" s="267">
        <f t="shared" si="26"/>
        <v>299936</v>
      </c>
      <c r="K118" s="267">
        <f t="shared" si="26"/>
        <v>331773</v>
      </c>
      <c r="L118" s="267">
        <f t="shared" si="26"/>
        <v>353644</v>
      </c>
      <c r="M118" s="267">
        <f t="shared" si="26"/>
        <v>364048</v>
      </c>
      <c r="N118" s="267">
        <f t="shared" si="26"/>
        <v>385950</v>
      </c>
      <c r="O118" s="267">
        <f t="shared" si="26"/>
        <v>431272</v>
      </c>
      <c r="P118" s="267">
        <f t="shared" si="26"/>
        <v>511906</v>
      </c>
      <c r="Q118" s="267">
        <f t="shared" si="26"/>
        <v>608898</v>
      </c>
      <c r="R118" s="267">
        <f t="shared" si="26"/>
        <v>750538</v>
      </c>
      <c r="S118" s="267">
        <f t="shared" si="26"/>
        <v>827261</v>
      </c>
    </row>
    <row r="119" spans="1:19" x14ac:dyDescent="0.4">
      <c r="A119" s="9" t="s">
        <v>68</v>
      </c>
      <c r="B119" s="267">
        <f t="shared" si="24"/>
        <v>57529.607000000004</v>
      </c>
      <c r="C119" s="267">
        <f t="shared" si="26"/>
        <v>52353.302000000003</v>
      </c>
      <c r="D119" s="267">
        <f t="shared" si="26"/>
        <v>26701.552</v>
      </c>
      <c r="E119" s="267">
        <f t="shared" si="26"/>
        <v>11148.859</v>
      </c>
      <c r="F119" s="267">
        <f t="shared" si="26"/>
        <v>9728</v>
      </c>
      <c r="G119" s="267">
        <f t="shared" si="26"/>
        <v>13381</v>
      </c>
      <c r="H119" s="267">
        <f t="shared" si="26"/>
        <v>18665</v>
      </c>
      <c r="I119" s="267">
        <f t="shared" si="26"/>
        <v>32587</v>
      </c>
      <c r="J119" s="267">
        <f t="shared" si="26"/>
        <v>17042</v>
      </c>
      <c r="K119" s="267">
        <f t="shared" si="26"/>
        <v>15134</v>
      </c>
      <c r="L119" s="267">
        <f t="shared" si="26"/>
        <v>14605</v>
      </c>
      <c r="M119" s="267">
        <f t="shared" si="26"/>
        <v>28422</v>
      </c>
      <c r="N119" s="267">
        <f t="shared" si="26"/>
        <v>27490</v>
      </c>
      <c r="O119" s="267">
        <f t="shared" si="26"/>
        <v>30419</v>
      </c>
      <c r="P119" s="267">
        <f t="shared" si="26"/>
        <v>69875</v>
      </c>
      <c r="Q119" s="267">
        <f t="shared" si="26"/>
        <v>67621</v>
      </c>
      <c r="R119" s="267">
        <f t="shared" si="26"/>
        <v>57929</v>
      </c>
      <c r="S119" s="267">
        <f t="shared" si="26"/>
        <v>29157</v>
      </c>
    </row>
    <row r="120" spans="1:19" x14ac:dyDescent="0.4">
      <c r="A120" s="123" t="s">
        <v>400</v>
      </c>
      <c r="B120" s="267">
        <f t="shared" si="24"/>
        <v>499386.429</v>
      </c>
      <c r="C120" s="267">
        <f t="shared" si="26"/>
        <v>641033.24899999995</v>
      </c>
      <c r="D120" s="267">
        <f t="shared" si="26"/>
        <v>701597.46100000001</v>
      </c>
      <c r="E120" s="267">
        <f t="shared" si="26"/>
        <v>792496.78500000003</v>
      </c>
      <c r="F120" s="267">
        <f t="shared" si="26"/>
        <v>854339</v>
      </c>
      <c r="G120" s="267">
        <f t="shared" si="26"/>
        <v>929474</v>
      </c>
      <c r="H120" s="267">
        <f t="shared" si="26"/>
        <v>983254</v>
      </c>
      <c r="I120" s="267">
        <f t="shared" si="26"/>
        <v>1058007</v>
      </c>
      <c r="J120" s="267">
        <f t="shared" si="26"/>
        <v>1229165</v>
      </c>
      <c r="K120" s="267">
        <f t="shared" si="26"/>
        <v>1339077</v>
      </c>
      <c r="L120" s="267">
        <f t="shared" si="26"/>
        <v>1357057</v>
      </c>
      <c r="M120" s="267">
        <f t="shared" si="26"/>
        <v>1430974</v>
      </c>
      <c r="N120" s="267">
        <f t="shared" si="26"/>
        <v>1593148</v>
      </c>
      <c r="O120" s="267">
        <f t="shared" si="26"/>
        <v>1722946</v>
      </c>
      <c r="P120" s="267">
        <f t="shared" si="26"/>
        <v>1779408</v>
      </c>
      <c r="Q120" s="267">
        <f t="shared" si="26"/>
        <v>1949215</v>
      </c>
      <c r="R120" s="267">
        <f t="shared" si="26"/>
        <v>2079814</v>
      </c>
      <c r="S120" s="267">
        <f t="shared" si="26"/>
        <v>2284665</v>
      </c>
    </row>
    <row r="121" spans="1:19" x14ac:dyDescent="0.4"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O121" s="265"/>
      <c r="P121" s="265"/>
      <c r="Q121" s="265"/>
      <c r="R121" s="265"/>
      <c r="S121" s="265"/>
    </row>
    <row r="122" spans="1:19" x14ac:dyDescent="0.4"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</row>
    <row r="123" spans="1:19" x14ac:dyDescent="0.4"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</row>
    <row r="124" spans="1:19" x14ac:dyDescent="0.4"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</row>
    <row r="125" spans="1:19" x14ac:dyDescent="0.4"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</row>
    <row r="130" spans="1:21" x14ac:dyDescent="0.4">
      <c r="B130" s="204">
        <v>3</v>
      </c>
      <c r="C130" s="204">
        <v>6</v>
      </c>
      <c r="D130" s="204">
        <v>9</v>
      </c>
      <c r="E130" s="204">
        <v>12</v>
      </c>
      <c r="F130" s="204">
        <v>15</v>
      </c>
      <c r="G130" s="204">
        <v>18</v>
      </c>
      <c r="H130" s="204">
        <v>21</v>
      </c>
      <c r="I130" s="204">
        <v>24</v>
      </c>
      <c r="J130" s="204">
        <v>27</v>
      </c>
      <c r="K130" s="204">
        <v>30</v>
      </c>
      <c r="L130" s="204">
        <v>33</v>
      </c>
      <c r="M130" s="204">
        <v>36</v>
      </c>
      <c r="N130" s="204">
        <v>39</v>
      </c>
      <c r="O130" s="204">
        <v>42</v>
      </c>
      <c r="P130" s="204">
        <v>45</v>
      </c>
      <c r="Q130" s="204">
        <v>48</v>
      </c>
      <c r="R130" s="204">
        <v>51</v>
      </c>
      <c r="S130" s="204">
        <v>54</v>
      </c>
      <c r="T130" s="204">
        <v>57</v>
      </c>
      <c r="U130" s="204">
        <v>60</v>
      </c>
    </row>
    <row r="131" spans="1:21" x14ac:dyDescent="0.4">
      <c r="A131" s="21" t="s">
        <v>9</v>
      </c>
      <c r="B131" s="265">
        <f>VLOOKUP($A131,$A$23:$BI$66,B$95+1,FALSE)</f>
        <v>39813</v>
      </c>
      <c r="C131" s="265">
        <f t="shared" ref="C131:S131" si="27">VLOOKUP($A131,$A$23:$BI$66,C$95+1,FALSE)</f>
        <v>39994</v>
      </c>
      <c r="D131" s="265">
        <f t="shared" si="27"/>
        <v>40178</v>
      </c>
      <c r="E131" s="265">
        <f t="shared" si="27"/>
        <v>40359</v>
      </c>
      <c r="F131" s="265">
        <f t="shared" si="27"/>
        <v>40543</v>
      </c>
      <c r="G131" s="265">
        <f t="shared" si="27"/>
        <v>40724</v>
      </c>
      <c r="H131" s="265">
        <f t="shared" si="27"/>
        <v>40908</v>
      </c>
      <c r="I131" s="265">
        <f t="shared" si="27"/>
        <v>41090</v>
      </c>
      <c r="J131" s="265">
        <f t="shared" si="27"/>
        <v>41274</v>
      </c>
      <c r="K131" s="265">
        <f t="shared" si="27"/>
        <v>41455</v>
      </c>
      <c r="L131" s="265">
        <f t="shared" si="27"/>
        <v>41639</v>
      </c>
      <c r="M131" s="265">
        <f t="shared" si="27"/>
        <v>41820</v>
      </c>
      <c r="N131" s="265">
        <f t="shared" si="27"/>
        <v>42004</v>
      </c>
      <c r="O131" s="265">
        <f t="shared" si="27"/>
        <v>42185</v>
      </c>
      <c r="P131" s="265">
        <f t="shared" si="27"/>
        <v>42369</v>
      </c>
      <c r="Q131" s="265">
        <f t="shared" si="27"/>
        <v>42551</v>
      </c>
      <c r="R131" s="265">
        <f t="shared" si="27"/>
        <v>42735</v>
      </c>
      <c r="S131" s="265">
        <f t="shared" si="27"/>
        <v>42916</v>
      </c>
    </row>
    <row r="132" spans="1:21" x14ac:dyDescent="0.4">
      <c r="A132" s="24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</row>
    <row r="133" spans="1:21" x14ac:dyDescent="0.4">
      <c r="A133" s="122" t="s">
        <v>6</v>
      </c>
      <c r="B133" s="267">
        <f t="shared" ref="B133:Q148" si="28">VLOOKUP($A133,$A$32:$BI$66,B$95+1,FALSE)</f>
        <v>80.850143000000017</v>
      </c>
      <c r="C133" s="267">
        <f t="shared" si="28"/>
        <v>17.678199299999999</v>
      </c>
      <c r="D133" s="267">
        <f t="shared" si="28"/>
        <v>17.566917200000002</v>
      </c>
      <c r="E133" s="267">
        <f t="shared" si="28"/>
        <v>1.9219999999999999</v>
      </c>
      <c r="F133" s="267">
        <f t="shared" si="28"/>
        <v>2.0144000000000002</v>
      </c>
      <c r="G133" s="267">
        <f t="shared" si="28"/>
        <v>0</v>
      </c>
      <c r="H133" s="267">
        <f t="shared" si="28"/>
        <v>0</v>
      </c>
      <c r="I133" s="267">
        <f t="shared" si="28"/>
        <v>11.151</v>
      </c>
      <c r="J133" s="267">
        <f t="shared" si="28"/>
        <v>0</v>
      </c>
      <c r="K133" s="267">
        <f t="shared" si="28"/>
        <v>0</v>
      </c>
      <c r="L133" s="267">
        <f t="shared" si="28"/>
        <v>0</v>
      </c>
      <c r="M133" s="267">
        <f t="shared" si="28"/>
        <v>0</v>
      </c>
      <c r="N133" s="267">
        <f t="shared" si="28"/>
        <v>0</v>
      </c>
      <c r="O133" s="267">
        <f t="shared" si="28"/>
        <v>12.2577</v>
      </c>
      <c r="P133" s="267">
        <f t="shared" si="28"/>
        <v>133.90629999999999</v>
      </c>
      <c r="Q133" s="267">
        <f t="shared" si="28"/>
        <v>135.346</v>
      </c>
      <c r="R133" s="267">
        <f t="shared" ref="C133:S148" si="29">VLOOKUP($A133,$A$32:$BI$66,R$95+1,FALSE)</f>
        <v>110.83700000000002</v>
      </c>
      <c r="S133" s="267">
        <f t="shared" si="29"/>
        <v>141.75199999999998</v>
      </c>
    </row>
    <row r="134" spans="1:21" x14ac:dyDescent="0.4">
      <c r="A134" s="122" t="s">
        <v>33</v>
      </c>
      <c r="B134" s="267">
        <f t="shared" si="28"/>
        <v>0</v>
      </c>
      <c r="C134" s="267">
        <f t="shared" si="29"/>
        <v>31.141085800000003</v>
      </c>
      <c r="D134" s="267">
        <f t="shared" si="29"/>
        <v>38.943437500000002</v>
      </c>
      <c r="E134" s="267">
        <f t="shared" si="29"/>
        <v>37.597610400000001</v>
      </c>
      <c r="F134" s="267">
        <f t="shared" si="29"/>
        <v>13.747799999999998</v>
      </c>
      <c r="G134" s="267">
        <f t="shared" si="29"/>
        <v>12.898</v>
      </c>
      <c r="H134" s="267">
        <f t="shared" si="29"/>
        <v>11.9732</v>
      </c>
      <c r="I134" s="267">
        <f t="shared" si="29"/>
        <v>18.094000000000001</v>
      </c>
      <c r="J134" s="267">
        <f t="shared" si="29"/>
        <v>10.194800000000001</v>
      </c>
      <c r="K134" s="267">
        <f t="shared" si="29"/>
        <v>13.415099999999999</v>
      </c>
      <c r="L134" s="267">
        <f t="shared" si="29"/>
        <v>309.1782</v>
      </c>
      <c r="M134" s="267">
        <f t="shared" si="29"/>
        <v>257.63159999999999</v>
      </c>
      <c r="N134" s="267">
        <f t="shared" si="29"/>
        <v>499.80990000000003</v>
      </c>
      <c r="O134" s="267">
        <f t="shared" si="29"/>
        <v>506.4545</v>
      </c>
      <c r="P134" s="267">
        <f t="shared" si="29"/>
        <v>1124.424</v>
      </c>
      <c r="Q134" s="267">
        <f t="shared" si="29"/>
        <v>1985.9675</v>
      </c>
      <c r="R134" s="267">
        <f t="shared" si="29"/>
        <v>2153.9772000000003</v>
      </c>
      <c r="S134" s="267">
        <f t="shared" si="29"/>
        <v>2051.0567999999998</v>
      </c>
    </row>
    <row r="135" spans="1:21" x14ac:dyDescent="0.4">
      <c r="A135" s="122" t="s">
        <v>3</v>
      </c>
      <c r="B135" s="267">
        <f t="shared" si="28"/>
        <v>1249.6866757</v>
      </c>
      <c r="C135" s="267">
        <f t="shared" si="29"/>
        <v>1642.4754423999998</v>
      </c>
      <c r="D135" s="267">
        <f t="shared" si="29"/>
        <v>1601.4646948</v>
      </c>
      <c r="E135" s="267">
        <f t="shared" si="29"/>
        <v>1524.5464552000001</v>
      </c>
      <c r="F135" s="267">
        <f t="shared" si="29"/>
        <v>1243.009</v>
      </c>
      <c r="G135" s="267">
        <f t="shared" si="29"/>
        <v>905.47279999999989</v>
      </c>
      <c r="H135" s="267">
        <f t="shared" si="29"/>
        <v>1295.5771999999999</v>
      </c>
      <c r="I135" s="267">
        <f t="shared" si="29"/>
        <v>1685.1505000000002</v>
      </c>
      <c r="J135" s="267">
        <f t="shared" si="29"/>
        <v>1621.0395999999998</v>
      </c>
      <c r="K135" s="267">
        <f t="shared" si="29"/>
        <v>2278.12</v>
      </c>
      <c r="L135" s="267">
        <f t="shared" si="29"/>
        <v>3766.8472000000002</v>
      </c>
      <c r="M135" s="267">
        <f t="shared" si="29"/>
        <v>5235.7960000000003</v>
      </c>
      <c r="N135" s="267">
        <f t="shared" si="29"/>
        <v>6726.6230999999998</v>
      </c>
      <c r="O135" s="267">
        <f t="shared" si="29"/>
        <v>8227.1510999999991</v>
      </c>
      <c r="P135" s="267">
        <f t="shared" si="29"/>
        <v>8713.0609999999997</v>
      </c>
      <c r="Q135" s="267">
        <f t="shared" si="29"/>
        <v>10650.4936</v>
      </c>
      <c r="R135" s="267">
        <f t="shared" si="29"/>
        <v>11139.6623</v>
      </c>
      <c r="S135" s="267">
        <f t="shared" si="29"/>
        <v>11896.227499999999</v>
      </c>
    </row>
    <row r="136" spans="1:21" x14ac:dyDescent="0.4">
      <c r="A136" s="122" t="s">
        <v>4</v>
      </c>
      <c r="B136" s="267">
        <f t="shared" si="28"/>
        <v>21.341410199999999</v>
      </c>
      <c r="C136" s="267">
        <f t="shared" si="29"/>
        <v>21.3399392</v>
      </c>
      <c r="D136" s="267">
        <f t="shared" si="29"/>
        <v>21.283028000000002</v>
      </c>
      <c r="E136" s="267">
        <f t="shared" si="29"/>
        <v>22.938491200000001</v>
      </c>
      <c r="F136" s="267">
        <f t="shared" si="29"/>
        <v>20.330800000000004</v>
      </c>
      <c r="G136" s="267">
        <f t="shared" si="29"/>
        <v>22.205400000000004</v>
      </c>
      <c r="H136" s="267">
        <f t="shared" si="29"/>
        <v>16.775500000000001</v>
      </c>
      <c r="I136" s="267">
        <f t="shared" si="29"/>
        <v>15.018800000000001</v>
      </c>
      <c r="J136" s="267">
        <f t="shared" si="29"/>
        <v>28.473200000000006</v>
      </c>
      <c r="K136" s="267">
        <f t="shared" si="29"/>
        <v>16.8432</v>
      </c>
      <c r="L136" s="267">
        <f t="shared" si="29"/>
        <v>16.4192</v>
      </c>
      <c r="M136" s="267">
        <f t="shared" si="29"/>
        <v>17.690799999999999</v>
      </c>
      <c r="N136" s="267">
        <f t="shared" si="29"/>
        <v>4.7637999999999998</v>
      </c>
      <c r="O136" s="267">
        <f t="shared" si="29"/>
        <v>31.459199999999996</v>
      </c>
      <c r="P136" s="267">
        <f t="shared" si="29"/>
        <v>10.761600000000001</v>
      </c>
      <c r="Q136" s="267">
        <f t="shared" si="29"/>
        <v>47.2376</v>
      </c>
      <c r="R136" s="267">
        <f t="shared" si="29"/>
        <v>207.19260000000003</v>
      </c>
      <c r="S136" s="267">
        <f t="shared" si="29"/>
        <v>181.0822</v>
      </c>
    </row>
    <row r="137" spans="1:21" x14ac:dyDescent="0.4">
      <c r="A137" s="122" t="s">
        <v>1</v>
      </c>
      <c r="B137" s="267">
        <f t="shared" si="28"/>
        <v>60.5792109</v>
      </c>
      <c r="C137" s="267">
        <f t="shared" si="29"/>
        <v>58.872006799999994</v>
      </c>
      <c r="D137" s="267">
        <f t="shared" si="29"/>
        <v>76.949067999999997</v>
      </c>
      <c r="E137" s="267">
        <f t="shared" si="29"/>
        <v>93.214258500000014</v>
      </c>
      <c r="F137" s="267">
        <f t="shared" si="29"/>
        <v>87.180300000000003</v>
      </c>
      <c r="G137" s="267">
        <f t="shared" si="29"/>
        <v>124.60660000000001</v>
      </c>
      <c r="H137" s="267">
        <f t="shared" si="29"/>
        <v>176.54339999999999</v>
      </c>
      <c r="I137" s="267">
        <f t="shared" si="29"/>
        <v>178.60419999999996</v>
      </c>
      <c r="J137" s="267">
        <f t="shared" si="29"/>
        <v>146.1165</v>
      </c>
      <c r="K137" s="267">
        <f t="shared" si="29"/>
        <v>67.22760000000001</v>
      </c>
      <c r="L137" s="267">
        <f t="shared" si="29"/>
        <v>83.670599999999993</v>
      </c>
      <c r="M137" s="267">
        <f t="shared" si="29"/>
        <v>239.39000000000001</v>
      </c>
      <c r="N137" s="267">
        <f t="shared" si="29"/>
        <v>224.98560000000003</v>
      </c>
      <c r="O137" s="267">
        <f t="shared" si="29"/>
        <v>518.67489999999998</v>
      </c>
      <c r="P137" s="267">
        <f t="shared" si="29"/>
        <v>805.48599999999999</v>
      </c>
      <c r="Q137" s="267">
        <f t="shared" si="29"/>
        <v>858.94</v>
      </c>
      <c r="R137" s="267">
        <f t="shared" si="29"/>
        <v>1248.5808</v>
      </c>
      <c r="S137" s="267">
        <f t="shared" si="29"/>
        <v>1229.8968</v>
      </c>
    </row>
    <row r="138" spans="1:21" x14ac:dyDescent="0.4">
      <c r="A138" s="122" t="s">
        <v>0</v>
      </c>
      <c r="B138" s="267">
        <f t="shared" si="28"/>
        <v>768.87471960000005</v>
      </c>
      <c r="C138" s="267">
        <f t="shared" si="29"/>
        <v>73.312227200000009</v>
      </c>
      <c r="D138" s="267">
        <f t="shared" si="29"/>
        <v>68.52956180000001</v>
      </c>
      <c r="E138" s="267">
        <f t="shared" si="29"/>
        <v>67.763329200000001</v>
      </c>
      <c r="F138" s="267">
        <f t="shared" si="29"/>
        <v>62.392799999999994</v>
      </c>
      <c r="G138" s="267">
        <f t="shared" si="29"/>
        <v>54.331000000000003</v>
      </c>
      <c r="H138" s="267">
        <f t="shared" si="29"/>
        <v>5.4066999999999998</v>
      </c>
      <c r="I138" s="267">
        <f t="shared" si="29"/>
        <v>0</v>
      </c>
      <c r="J138" s="267">
        <f t="shared" si="29"/>
        <v>11.104800000000001</v>
      </c>
      <c r="K138" s="267">
        <f t="shared" si="29"/>
        <v>307.9341</v>
      </c>
      <c r="L138" s="267">
        <f t="shared" si="29"/>
        <v>214.23600000000002</v>
      </c>
      <c r="M138" s="267">
        <f t="shared" si="29"/>
        <v>84.345600000000005</v>
      </c>
      <c r="N138" s="267">
        <f t="shared" si="29"/>
        <v>11.355400000000001</v>
      </c>
      <c r="O138" s="267">
        <f t="shared" si="29"/>
        <v>211.82000000000002</v>
      </c>
      <c r="P138" s="267">
        <f t="shared" si="29"/>
        <v>387.68</v>
      </c>
      <c r="Q138" s="267">
        <f t="shared" si="29"/>
        <v>493.68439999999998</v>
      </c>
      <c r="R138" s="267">
        <f t="shared" si="29"/>
        <v>506.49439999999998</v>
      </c>
      <c r="S138" s="267">
        <f t="shared" si="29"/>
        <v>495.37439999999998</v>
      </c>
    </row>
    <row r="139" spans="1:21" x14ac:dyDescent="0.4">
      <c r="A139" s="122" t="s">
        <v>53</v>
      </c>
      <c r="B139" s="267">
        <f t="shared" si="28"/>
        <v>60.552408800000002</v>
      </c>
      <c r="C139" s="267">
        <f t="shared" si="29"/>
        <v>45.262171500000001</v>
      </c>
      <c r="D139" s="267">
        <f t="shared" si="29"/>
        <v>44.624471400000012</v>
      </c>
      <c r="E139" s="267">
        <f t="shared" si="29"/>
        <v>43.354474400000008</v>
      </c>
      <c r="F139" s="267">
        <f t="shared" si="29"/>
        <v>43.566600000000001</v>
      </c>
      <c r="G139" s="267">
        <f t="shared" si="29"/>
        <v>206.3897</v>
      </c>
      <c r="H139" s="267">
        <f t="shared" si="29"/>
        <v>235.31040000000002</v>
      </c>
      <c r="I139" s="267">
        <f t="shared" si="29"/>
        <v>224.78720000000004</v>
      </c>
      <c r="J139" s="267">
        <f t="shared" si="29"/>
        <v>208.95439999999999</v>
      </c>
      <c r="K139" s="267">
        <f t="shared" si="29"/>
        <v>48.732899999999994</v>
      </c>
      <c r="L139" s="267">
        <f t="shared" si="29"/>
        <v>44.998800000000003</v>
      </c>
      <c r="M139" s="267">
        <f t="shared" si="29"/>
        <v>90.488500000000002</v>
      </c>
      <c r="N139" s="267">
        <f t="shared" si="29"/>
        <v>84.171599999999998</v>
      </c>
      <c r="O139" s="267">
        <f t="shared" si="29"/>
        <v>92.664000000000001</v>
      </c>
      <c r="P139" s="267">
        <f t="shared" si="29"/>
        <v>72.890600000000006</v>
      </c>
      <c r="Q139" s="267">
        <f t="shared" si="29"/>
        <v>45.445999999999998</v>
      </c>
      <c r="R139" s="267">
        <f t="shared" si="29"/>
        <v>34.298000000000002</v>
      </c>
      <c r="S139" s="267">
        <f t="shared" si="29"/>
        <v>24.432000000000002</v>
      </c>
    </row>
    <row r="140" spans="1:21" x14ac:dyDescent="0.4">
      <c r="A140" s="122" t="s">
        <v>2</v>
      </c>
      <c r="B140" s="267">
        <f>VLOOKUP($A140,$A$32:$BI$66,B$95+1,FALSE)</f>
        <v>960.90739800000006</v>
      </c>
      <c r="C140" s="267">
        <f t="shared" si="29"/>
        <v>1126.5568600000001</v>
      </c>
      <c r="D140" s="267">
        <f t="shared" si="29"/>
        <v>1028.0415105000002</v>
      </c>
      <c r="E140" s="267">
        <f t="shared" si="29"/>
        <v>1190.7050512000001</v>
      </c>
      <c r="F140" s="267">
        <f t="shared" si="29"/>
        <v>1049.2737</v>
      </c>
      <c r="G140" s="267">
        <f t="shared" si="29"/>
        <v>1013.5159999999998</v>
      </c>
      <c r="H140" s="267">
        <f t="shared" si="29"/>
        <v>987.02240000000018</v>
      </c>
      <c r="I140" s="267">
        <f t="shared" si="29"/>
        <v>892.97600000000011</v>
      </c>
      <c r="J140" s="267">
        <f t="shared" si="29"/>
        <v>1807.0564999999999</v>
      </c>
      <c r="K140" s="267">
        <f t="shared" si="29"/>
        <v>2721.2471999999998</v>
      </c>
      <c r="L140" s="267">
        <f t="shared" si="29"/>
        <v>3586.4224000000004</v>
      </c>
      <c r="M140" s="267">
        <f t="shared" si="29"/>
        <v>4893.9579999999996</v>
      </c>
      <c r="N140" s="267">
        <f t="shared" si="29"/>
        <v>6301.6378000000004</v>
      </c>
      <c r="O140" s="267">
        <f t="shared" si="29"/>
        <v>7831.4653999999991</v>
      </c>
      <c r="P140" s="267">
        <f t="shared" si="29"/>
        <v>9505.3436999999994</v>
      </c>
      <c r="Q140" s="267">
        <f t="shared" si="29"/>
        <v>10005.2655</v>
      </c>
      <c r="R140" s="267">
        <f t="shared" si="29"/>
        <v>9893.0543000000016</v>
      </c>
      <c r="S140" s="267">
        <f t="shared" si="29"/>
        <v>10588.833500000001</v>
      </c>
    </row>
    <row r="141" spans="1:21" x14ac:dyDescent="0.4">
      <c r="A141" s="122" t="s">
        <v>5</v>
      </c>
      <c r="B141" s="267">
        <f t="shared" si="28"/>
        <v>29.400499200000002</v>
      </c>
      <c r="C141" s="267">
        <f t="shared" si="28"/>
        <v>26.522768800000001</v>
      </c>
      <c r="D141" s="267">
        <f t="shared" si="28"/>
        <v>9.4543379999999999</v>
      </c>
      <c r="E141" s="267">
        <f t="shared" si="28"/>
        <v>6.7514579999999995</v>
      </c>
      <c r="F141" s="267">
        <f t="shared" si="28"/>
        <v>1.4280000000000002</v>
      </c>
      <c r="G141" s="267">
        <f t="shared" si="28"/>
        <v>1.4261999999999999</v>
      </c>
      <c r="H141" s="267">
        <f t="shared" si="28"/>
        <v>1.5401999999999998</v>
      </c>
      <c r="I141" s="267">
        <f t="shared" si="28"/>
        <v>1.6079999999999999</v>
      </c>
      <c r="J141" s="267">
        <f t="shared" si="28"/>
        <v>1.3210000000000002</v>
      </c>
      <c r="K141" s="267">
        <f t="shared" si="28"/>
        <v>7.4930000000000003</v>
      </c>
      <c r="L141" s="267">
        <f t="shared" si="28"/>
        <v>5.9390999999999998</v>
      </c>
      <c r="M141" s="267">
        <f t="shared" si="28"/>
        <v>26.388000000000002</v>
      </c>
      <c r="N141" s="267">
        <f t="shared" si="28"/>
        <v>38.543399999999998</v>
      </c>
      <c r="O141" s="267">
        <f t="shared" si="28"/>
        <v>38.773099999999999</v>
      </c>
      <c r="P141" s="267">
        <f t="shared" si="28"/>
        <v>105.86799999999999</v>
      </c>
      <c r="Q141" s="267">
        <f t="shared" si="28"/>
        <v>111.131</v>
      </c>
      <c r="R141" s="267">
        <f t="shared" si="29"/>
        <v>130.74629999999999</v>
      </c>
      <c r="S141" s="267">
        <f t="shared" si="29"/>
        <v>128.172</v>
      </c>
    </row>
    <row r="142" spans="1:21" x14ac:dyDescent="0.4">
      <c r="A142" s="9" t="s">
        <v>41</v>
      </c>
      <c r="B142" s="267">
        <f t="shared" si="28"/>
        <v>19.9832149</v>
      </c>
      <c r="C142" s="267">
        <f t="shared" si="29"/>
        <v>20.432761199999998</v>
      </c>
      <c r="D142" s="267">
        <f t="shared" si="29"/>
        <v>4.9904910000000005</v>
      </c>
      <c r="E142" s="267">
        <f t="shared" si="29"/>
        <v>4.7610761000000004</v>
      </c>
      <c r="F142" s="267">
        <f t="shared" si="29"/>
        <v>5.048</v>
      </c>
      <c r="G142" s="267">
        <f t="shared" si="29"/>
        <v>4.8659999999999997</v>
      </c>
      <c r="H142" s="267">
        <f t="shared" si="29"/>
        <v>5.0625</v>
      </c>
      <c r="I142" s="267">
        <f t="shared" si="29"/>
        <v>4.8622000000000005</v>
      </c>
      <c r="J142" s="267">
        <f t="shared" si="29"/>
        <v>4.9583999999999993</v>
      </c>
      <c r="K142" s="267">
        <f t="shared" si="29"/>
        <v>4.9720000000000004</v>
      </c>
      <c r="L142" s="267">
        <f t="shared" si="29"/>
        <v>0.29520000000000002</v>
      </c>
      <c r="M142" s="267">
        <f t="shared" si="29"/>
        <v>0</v>
      </c>
      <c r="N142" s="267">
        <f t="shared" si="29"/>
        <v>0.38080000000000003</v>
      </c>
      <c r="O142" s="267">
        <f t="shared" si="29"/>
        <v>39.221499999999992</v>
      </c>
      <c r="P142" s="267">
        <f t="shared" si="29"/>
        <v>39.524799999999999</v>
      </c>
      <c r="Q142" s="267">
        <f t="shared" si="29"/>
        <v>59.383499999999998</v>
      </c>
      <c r="R142" s="267">
        <f t="shared" si="29"/>
        <v>39.422699999999999</v>
      </c>
      <c r="S142" s="267">
        <f t="shared" si="29"/>
        <v>39.362500000000004</v>
      </c>
    </row>
    <row r="143" spans="1:21" x14ac:dyDescent="0.4">
      <c r="A143" s="74" t="s">
        <v>8</v>
      </c>
      <c r="B143" s="267">
        <f t="shared" si="28"/>
        <v>253.5697874</v>
      </c>
      <c r="C143" s="267">
        <f t="shared" si="29"/>
        <v>279.40006919999996</v>
      </c>
      <c r="D143" s="267">
        <f t="shared" si="29"/>
        <v>276.64161419999999</v>
      </c>
      <c r="E143" s="267">
        <f t="shared" si="29"/>
        <v>214.7626521</v>
      </c>
      <c r="F143" s="267">
        <f t="shared" si="29"/>
        <v>373.274</v>
      </c>
      <c r="G143" s="267">
        <f t="shared" si="29"/>
        <v>123.40860000000002</v>
      </c>
      <c r="H143" s="267">
        <f t="shared" si="29"/>
        <v>109.74479999999998</v>
      </c>
      <c r="I143" s="267">
        <f t="shared" si="29"/>
        <v>90.919799999999995</v>
      </c>
      <c r="J143" s="267">
        <f t="shared" si="29"/>
        <v>66.389399999999995</v>
      </c>
      <c r="K143" s="267">
        <f t="shared" si="29"/>
        <v>73.555799999999991</v>
      </c>
      <c r="L143" s="267">
        <f t="shared" si="29"/>
        <v>0</v>
      </c>
      <c r="M143" s="267">
        <f t="shared" si="29"/>
        <v>0</v>
      </c>
      <c r="N143" s="267">
        <f t="shared" si="29"/>
        <v>0</v>
      </c>
      <c r="O143" s="267">
        <f t="shared" si="29"/>
        <v>20.800700000000003</v>
      </c>
      <c r="P143" s="267">
        <f t="shared" si="29"/>
        <v>40.273200000000003</v>
      </c>
      <c r="Q143" s="267">
        <f t="shared" si="29"/>
        <v>37.087600000000002</v>
      </c>
      <c r="R143" s="267">
        <f t="shared" si="29"/>
        <v>756.01459999999997</v>
      </c>
      <c r="S143" s="267">
        <f t="shared" si="29"/>
        <v>972.07939999999996</v>
      </c>
    </row>
    <row r="144" spans="1:21" x14ac:dyDescent="0.4">
      <c r="A144" s="122" t="s">
        <v>48</v>
      </c>
      <c r="B144" s="267">
        <f t="shared" si="28"/>
        <v>222.25509840000004</v>
      </c>
      <c r="C144" s="267">
        <f t="shared" si="29"/>
        <v>271.29365760000007</v>
      </c>
      <c r="D144" s="267">
        <f t="shared" si="29"/>
        <v>194.69756260000003</v>
      </c>
      <c r="E144" s="267">
        <f t="shared" si="29"/>
        <v>283.06418039999994</v>
      </c>
      <c r="F144" s="267">
        <f t="shared" si="29"/>
        <v>281.57240000000002</v>
      </c>
      <c r="G144" s="267">
        <f t="shared" si="29"/>
        <v>270.92140000000001</v>
      </c>
      <c r="H144" s="267">
        <f t="shared" si="29"/>
        <v>390.27519999999998</v>
      </c>
      <c r="I144" s="267">
        <f t="shared" si="29"/>
        <v>395.37</v>
      </c>
      <c r="J144" s="267">
        <f t="shared" si="29"/>
        <v>317.34690000000001</v>
      </c>
      <c r="K144" s="267">
        <f t="shared" si="29"/>
        <v>222.61120000000003</v>
      </c>
      <c r="L144" s="267">
        <f t="shared" si="29"/>
        <v>224.4375</v>
      </c>
      <c r="M144" s="267">
        <f t="shared" si="29"/>
        <v>43.067999999999998</v>
      </c>
      <c r="N144" s="267">
        <f t="shared" si="29"/>
        <v>353.16</v>
      </c>
      <c r="O144" s="267">
        <f t="shared" si="29"/>
        <v>417.35320000000002</v>
      </c>
      <c r="P144" s="267">
        <f t="shared" si="29"/>
        <v>380.12099999999998</v>
      </c>
      <c r="Q144" s="267">
        <f t="shared" si="29"/>
        <v>786.84540000000004</v>
      </c>
      <c r="R144" s="267">
        <f t="shared" si="29"/>
        <v>641.7360000000001</v>
      </c>
      <c r="S144" s="267">
        <f t="shared" si="29"/>
        <v>699.95100000000002</v>
      </c>
    </row>
    <row r="145" spans="1:19" x14ac:dyDescent="0.4">
      <c r="A145" s="74" t="s">
        <v>34</v>
      </c>
      <c r="B145" s="267">
        <f t="shared" si="28"/>
        <v>0.49922899999999998</v>
      </c>
      <c r="C145" s="267">
        <f t="shared" si="29"/>
        <v>0.26751320000000001</v>
      </c>
      <c r="D145" s="267">
        <f t="shared" si="29"/>
        <v>0.27375920000000004</v>
      </c>
      <c r="E145" s="267">
        <f t="shared" si="29"/>
        <v>0.27292440000000001</v>
      </c>
      <c r="F145" s="267">
        <f t="shared" si="29"/>
        <v>1.5165</v>
      </c>
      <c r="G145" s="267">
        <f t="shared" si="29"/>
        <v>0.41249999999999998</v>
      </c>
      <c r="H145" s="267">
        <f t="shared" si="29"/>
        <v>0.2424</v>
      </c>
      <c r="I145" s="267">
        <f t="shared" si="29"/>
        <v>0.32640000000000002</v>
      </c>
      <c r="J145" s="267">
        <f t="shared" si="29"/>
        <v>0.4451</v>
      </c>
      <c r="K145" s="267">
        <f t="shared" si="29"/>
        <v>0.41970000000000002</v>
      </c>
      <c r="L145" s="267">
        <f t="shared" si="29"/>
        <v>0</v>
      </c>
      <c r="M145" s="267">
        <f t="shared" si="29"/>
        <v>181.17</v>
      </c>
      <c r="N145" s="267">
        <f t="shared" si="29"/>
        <v>196.4392</v>
      </c>
      <c r="O145" s="267">
        <f t="shared" si="29"/>
        <v>199.36240000000001</v>
      </c>
      <c r="P145" s="267">
        <f t="shared" si="29"/>
        <v>249.06100000000001</v>
      </c>
      <c r="Q145" s="267">
        <f t="shared" si="29"/>
        <v>274.21600000000001</v>
      </c>
      <c r="R145" s="267">
        <f t="shared" si="29"/>
        <v>275.3075</v>
      </c>
      <c r="S145" s="267">
        <f t="shared" si="29"/>
        <v>235.62029999999999</v>
      </c>
    </row>
    <row r="146" spans="1:19" x14ac:dyDescent="0.4">
      <c r="A146" s="74" t="s">
        <v>7</v>
      </c>
      <c r="B146" s="267">
        <f t="shared" si="28"/>
        <v>0</v>
      </c>
      <c r="C146" s="267">
        <f t="shared" si="29"/>
        <v>155.2317228</v>
      </c>
      <c r="D146" s="267">
        <f t="shared" si="29"/>
        <v>0</v>
      </c>
      <c r="E146" s="267">
        <f t="shared" si="29"/>
        <v>0</v>
      </c>
      <c r="F146" s="267">
        <f t="shared" si="29"/>
        <v>0</v>
      </c>
      <c r="G146" s="267">
        <f t="shared" si="29"/>
        <v>0</v>
      </c>
      <c r="H146" s="267">
        <f t="shared" si="29"/>
        <v>0</v>
      </c>
      <c r="I146" s="267">
        <f t="shared" si="29"/>
        <v>0</v>
      </c>
      <c r="J146" s="267">
        <f t="shared" si="29"/>
        <v>49.595399999999998</v>
      </c>
      <c r="K146" s="267">
        <f t="shared" si="29"/>
        <v>51.036000000000001</v>
      </c>
      <c r="L146" s="267">
        <f t="shared" si="29"/>
        <v>106.10669999999999</v>
      </c>
      <c r="M146" s="267">
        <f t="shared" si="29"/>
        <v>96.262500000000003</v>
      </c>
      <c r="N146" s="267">
        <f t="shared" si="29"/>
        <v>47.500799999999998</v>
      </c>
      <c r="O146" s="267">
        <f t="shared" si="29"/>
        <v>18.602399999999999</v>
      </c>
      <c r="P146" s="267">
        <f t="shared" si="29"/>
        <v>0</v>
      </c>
      <c r="Q146" s="267">
        <f t="shared" si="29"/>
        <v>20.0382</v>
      </c>
      <c r="R146" s="267">
        <f t="shared" si="29"/>
        <v>152.78900000000002</v>
      </c>
      <c r="S146" s="267">
        <f t="shared" si="29"/>
        <v>75.475499999999997</v>
      </c>
    </row>
    <row r="147" spans="1:19" x14ac:dyDescent="0.4">
      <c r="A147" s="74" t="s">
        <v>56</v>
      </c>
      <c r="B147" s="267">
        <f t="shared" si="28"/>
        <v>54.071941000000002</v>
      </c>
      <c r="C147" s="267">
        <f t="shared" si="29"/>
        <v>44.105431500000002</v>
      </c>
      <c r="D147" s="267">
        <f t="shared" si="29"/>
        <v>5.1570512000000006</v>
      </c>
      <c r="E147" s="267">
        <f t="shared" si="29"/>
        <v>0</v>
      </c>
      <c r="F147" s="267">
        <f t="shared" si="29"/>
        <v>43.473300000000009</v>
      </c>
      <c r="G147" s="267">
        <f t="shared" si="29"/>
        <v>0</v>
      </c>
      <c r="H147" s="267">
        <f t="shared" si="29"/>
        <v>0</v>
      </c>
      <c r="I147" s="267">
        <f t="shared" si="29"/>
        <v>0</v>
      </c>
      <c r="J147" s="267">
        <f t="shared" si="29"/>
        <v>36.955500000000001</v>
      </c>
      <c r="K147" s="267">
        <f t="shared" si="29"/>
        <v>36.892800000000001</v>
      </c>
      <c r="L147" s="267">
        <f t="shared" si="29"/>
        <v>11.9621</v>
      </c>
      <c r="M147" s="267">
        <f t="shared" si="29"/>
        <v>0</v>
      </c>
      <c r="N147" s="267">
        <f t="shared" si="29"/>
        <v>0.86920000000000008</v>
      </c>
      <c r="O147" s="267">
        <f t="shared" si="29"/>
        <v>10.6812</v>
      </c>
      <c r="P147" s="267">
        <f t="shared" si="29"/>
        <v>11.3325</v>
      </c>
      <c r="Q147" s="267">
        <f t="shared" si="29"/>
        <v>11.901599999999998</v>
      </c>
      <c r="R147" s="267">
        <f t="shared" si="29"/>
        <v>2.5558000000000001</v>
      </c>
      <c r="S147" s="267">
        <f t="shared" si="29"/>
        <v>14.363999999999999</v>
      </c>
    </row>
    <row r="148" spans="1:19" x14ac:dyDescent="0.4">
      <c r="A148" s="74" t="s">
        <v>55</v>
      </c>
      <c r="B148" s="267">
        <f t="shared" si="28"/>
        <v>7.6055940000000009</v>
      </c>
      <c r="C148" s="267">
        <f t="shared" si="29"/>
        <v>15.5717211</v>
      </c>
      <c r="D148" s="267">
        <f t="shared" si="29"/>
        <v>0</v>
      </c>
      <c r="E148" s="267">
        <f t="shared" si="29"/>
        <v>3.9315934000000006</v>
      </c>
      <c r="F148" s="267">
        <f t="shared" si="29"/>
        <v>5.2428000000000008</v>
      </c>
      <c r="G148" s="267">
        <f t="shared" si="29"/>
        <v>5.2849999999999993</v>
      </c>
      <c r="H148" s="267">
        <f t="shared" si="29"/>
        <v>1.9708000000000003</v>
      </c>
      <c r="I148" s="267">
        <f t="shared" si="29"/>
        <v>1.9975000000000001</v>
      </c>
      <c r="J148" s="267">
        <f t="shared" si="29"/>
        <v>2.0070000000000001</v>
      </c>
      <c r="K148" s="267">
        <f t="shared" si="29"/>
        <v>1.9950000000000001</v>
      </c>
      <c r="L148" s="267">
        <f t="shared" si="29"/>
        <v>2.0081000000000002</v>
      </c>
      <c r="M148" s="267">
        <f t="shared" si="29"/>
        <v>1.9991999999999999</v>
      </c>
      <c r="N148" s="267">
        <f t="shared" si="29"/>
        <v>1.9601999999999999</v>
      </c>
      <c r="O148" s="267">
        <f t="shared" si="29"/>
        <v>5.7728999999999999</v>
      </c>
      <c r="P148" s="267">
        <f t="shared" si="29"/>
        <v>1.9516</v>
      </c>
      <c r="Q148" s="267">
        <f t="shared" si="29"/>
        <v>0</v>
      </c>
      <c r="R148" s="267">
        <f t="shared" si="29"/>
        <v>0</v>
      </c>
      <c r="S148" s="267">
        <f t="shared" si="29"/>
        <v>0</v>
      </c>
    </row>
    <row r="149" spans="1:19" x14ac:dyDescent="0.4">
      <c r="A149" s="74" t="s">
        <v>34</v>
      </c>
      <c r="B149" s="267">
        <f t="shared" ref="B149:Q154" si="30">VLOOKUP($A149,$A$32:$BI$66,B$95+1,FALSE)</f>
        <v>0.49922899999999998</v>
      </c>
      <c r="C149" s="267">
        <f t="shared" si="30"/>
        <v>0.26751320000000001</v>
      </c>
      <c r="D149" s="267">
        <f t="shared" si="30"/>
        <v>0.27375920000000004</v>
      </c>
      <c r="E149" s="267">
        <f t="shared" si="30"/>
        <v>0.27292440000000001</v>
      </c>
      <c r="F149" s="267">
        <f t="shared" si="30"/>
        <v>1.5165</v>
      </c>
      <c r="G149" s="267">
        <f t="shared" si="30"/>
        <v>0.41249999999999998</v>
      </c>
      <c r="H149" s="267">
        <f t="shared" si="30"/>
        <v>0.2424</v>
      </c>
      <c r="I149" s="267">
        <f t="shared" si="30"/>
        <v>0.32640000000000002</v>
      </c>
      <c r="J149" s="267">
        <f t="shared" si="30"/>
        <v>0.4451</v>
      </c>
      <c r="K149" s="267">
        <f t="shared" si="30"/>
        <v>0.41970000000000002</v>
      </c>
      <c r="L149" s="267">
        <f t="shared" si="30"/>
        <v>0</v>
      </c>
      <c r="M149" s="267">
        <f t="shared" si="30"/>
        <v>181.17</v>
      </c>
      <c r="N149" s="267">
        <f t="shared" si="30"/>
        <v>196.4392</v>
      </c>
      <c r="O149" s="267">
        <f t="shared" si="30"/>
        <v>199.36240000000001</v>
      </c>
      <c r="P149" s="267">
        <f t="shared" si="30"/>
        <v>249.06100000000001</v>
      </c>
      <c r="Q149" s="267">
        <f t="shared" si="30"/>
        <v>274.21600000000001</v>
      </c>
      <c r="R149" s="267">
        <f t="shared" ref="R149:S154" si="31">VLOOKUP($A149,$A$32:$BI$66,R$95+1,FALSE)</f>
        <v>275.3075</v>
      </c>
      <c r="S149" s="267">
        <f t="shared" si="31"/>
        <v>235.62029999999999</v>
      </c>
    </row>
    <row r="150" spans="1:19" x14ac:dyDescent="0.4">
      <c r="A150" s="74" t="s">
        <v>34</v>
      </c>
      <c r="B150" s="267">
        <f t="shared" si="30"/>
        <v>0.49922899999999998</v>
      </c>
      <c r="C150" s="267">
        <f t="shared" si="30"/>
        <v>0.26751320000000001</v>
      </c>
      <c r="D150" s="267">
        <f t="shared" si="30"/>
        <v>0.27375920000000004</v>
      </c>
      <c r="E150" s="267">
        <f t="shared" si="30"/>
        <v>0.27292440000000001</v>
      </c>
      <c r="F150" s="267">
        <f t="shared" si="30"/>
        <v>1.5165</v>
      </c>
      <c r="G150" s="267">
        <f t="shared" si="30"/>
        <v>0.41249999999999998</v>
      </c>
      <c r="H150" s="267">
        <f t="shared" si="30"/>
        <v>0.2424</v>
      </c>
      <c r="I150" s="267">
        <f t="shared" si="30"/>
        <v>0.32640000000000002</v>
      </c>
      <c r="J150" s="267">
        <f t="shared" si="30"/>
        <v>0.4451</v>
      </c>
      <c r="K150" s="267">
        <f t="shared" si="30"/>
        <v>0.41970000000000002</v>
      </c>
      <c r="L150" s="267">
        <f t="shared" si="30"/>
        <v>0</v>
      </c>
      <c r="M150" s="267">
        <f t="shared" si="30"/>
        <v>181.17</v>
      </c>
      <c r="N150" s="267">
        <f t="shared" si="30"/>
        <v>196.4392</v>
      </c>
      <c r="O150" s="267">
        <f t="shared" si="30"/>
        <v>199.36240000000001</v>
      </c>
      <c r="P150" s="267">
        <f t="shared" si="30"/>
        <v>249.06100000000001</v>
      </c>
      <c r="Q150" s="267">
        <f t="shared" si="30"/>
        <v>274.21600000000001</v>
      </c>
      <c r="R150" s="267">
        <f t="shared" si="31"/>
        <v>275.3075</v>
      </c>
      <c r="S150" s="267">
        <f t="shared" si="31"/>
        <v>235.62029999999999</v>
      </c>
    </row>
    <row r="151" spans="1:19" x14ac:dyDescent="0.4">
      <c r="A151" s="74" t="s">
        <v>67</v>
      </c>
      <c r="B151" s="267">
        <f t="shared" si="30"/>
        <v>0</v>
      </c>
      <c r="C151" s="267">
        <f t="shared" si="30"/>
        <v>0</v>
      </c>
      <c r="D151" s="267">
        <f t="shared" si="30"/>
        <v>0</v>
      </c>
      <c r="E151" s="267">
        <f t="shared" si="30"/>
        <v>0</v>
      </c>
      <c r="F151" s="267">
        <f t="shared" si="30"/>
        <v>0</v>
      </c>
      <c r="G151" s="267">
        <f t="shared" si="30"/>
        <v>0</v>
      </c>
      <c r="H151" s="267">
        <f t="shared" si="30"/>
        <v>0</v>
      </c>
      <c r="I151" s="267">
        <f t="shared" si="30"/>
        <v>0</v>
      </c>
      <c r="J151" s="267">
        <f t="shared" si="30"/>
        <v>0</v>
      </c>
      <c r="K151" s="267">
        <f t="shared" si="30"/>
        <v>0</v>
      </c>
      <c r="L151" s="267">
        <f t="shared" si="30"/>
        <v>0</v>
      </c>
      <c r="M151" s="267">
        <f t="shared" si="30"/>
        <v>0</v>
      </c>
      <c r="N151" s="267">
        <f t="shared" si="30"/>
        <v>0</v>
      </c>
      <c r="O151" s="267">
        <f t="shared" si="30"/>
        <v>0</v>
      </c>
      <c r="P151" s="267">
        <f t="shared" si="30"/>
        <v>0</v>
      </c>
      <c r="Q151" s="267">
        <f t="shared" si="30"/>
        <v>0</v>
      </c>
      <c r="R151" s="267">
        <f t="shared" si="31"/>
        <v>0</v>
      </c>
      <c r="S151" s="267">
        <f t="shared" si="31"/>
        <v>0</v>
      </c>
    </row>
    <row r="152" spans="1:19" x14ac:dyDescent="0.4">
      <c r="A152" s="74" t="s">
        <v>65</v>
      </c>
      <c r="B152" s="267">
        <f t="shared" si="30"/>
        <v>335.23582300000004</v>
      </c>
      <c r="C152" s="267">
        <f t="shared" si="30"/>
        <v>462.36271549999998</v>
      </c>
      <c r="D152" s="267">
        <f t="shared" si="30"/>
        <v>388.73177679999998</v>
      </c>
      <c r="E152" s="267">
        <f t="shared" si="30"/>
        <v>404.08184799999998</v>
      </c>
      <c r="F152" s="267">
        <f t="shared" si="30"/>
        <v>382.51190000000003</v>
      </c>
      <c r="G152" s="267">
        <f t="shared" si="30"/>
        <v>422.57070000000004</v>
      </c>
      <c r="H152" s="267">
        <f t="shared" si="30"/>
        <v>495.21789999999999</v>
      </c>
      <c r="I152" s="267">
        <f t="shared" si="30"/>
        <v>693.47460000000012</v>
      </c>
      <c r="J152" s="267">
        <f t="shared" si="30"/>
        <v>959.79520000000002</v>
      </c>
      <c r="K152" s="267">
        <f t="shared" si="30"/>
        <v>1758.3969</v>
      </c>
      <c r="L152" s="267">
        <f t="shared" si="30"/>
        <v>1945.0420000000001</v>
      </c>
      <c r="M152" s="267">
        <f t="shared" si="30"/>
        <v>2730.3599999999997</v>
      </c>
      <c r="N152" s="267">
        <f t="shared" si="30"/>
        <v>3049.0050000000001</v>
      </c>
      <c r="O152" s="267">
        <f t="shared" si="30"/>
        <v>4010.8296000000005</v>
      </c>
      <c r="P152" s="267">
        <f t="shared" si="30"/>
        <v>4402.3915999999999</v>
      </c>
      <c r="Q152" s="267">
        <f t="shared" si="30"/>
        <v>6332.5391999999993</v>
      </c>
      <c r="R152" s="267">
        <f t="shared" si="31"/>
        <v>6980.0034000000005</v>
      </c>
      <c r="S152" s="267">
        <f t="shared" si="31"/>
        <v>7858.9794999999995</v>
      </c>
    </row>
    <row r="153" spans="1:19" x14ac:dyDescent="0.4">
      <c r="A153" s="9" t="s">
        <v>68</v>
      </c>
      <c r="B153" s="267">
        <f t="shared" si="30"/>
        <v>0</v>
      </c>
      <c r="C153" s="267">
        <f t="shared" si="30"/>
        <v>0</v>
      </c>
      <c r="D153" s="267">
        <f t="shared" si="30"/>
        <v>0</v>
      </c>
      <c r="E153" s="267">
        <f t="shared" si="30"/>
        <v>0</v>
      </c>
      <c r="F153" s="267">
        <f t="shared" si="30"/>
        <v>0</v>
      </c>
      <c r="G153" s="267">
        <f t="shared" si="30"/>
        <v>81.624099999999999</v>
      </c>
      <c r="H153" s="267">
        <f t="shared" si="30"/>
        <v>0</v>
      </c>
      <c r="I153" s="267">
        <f t="shared" si="30"/>
        <v>0</v>
      </c>
      <c r="J153" s="267">
        <f t="shared" si="30"/>
        <v>0</v>
      </c>
      <c r="K153" s="267">
        <f t="shared" si="30"/>
        <v>0</v>
      </c>
      <c r="L153" s="267">
        <f t="shared" si="30"/>
        <v>0</v>
      </c>
      <c r="M153" s="267">
        <f t="shared" si="30"/>
        <v>0</v>
      </c>
      <c r="N153" s="267">
        <f t="shared" si="30"/>
        <v>0</v>
      </c>
      <c r="O153" s="267">
        <f t="shared" si="30"/>
        <v>24.3352</v>
      </c>
      <c r="P153" s="267">
        <f t="shared" si="30"/>
        <v>0</v>
      </c>
      <c r="Q153" s="267">
        <f t="shared" si="30"/>
        <v>0</v>
      </c>
      <c r="R153" s="267">
        <f t="shared" si="31"/>
        <v>92.686400000000006</v>
      </c>
      <c r="S153" s="267">
        <f t="shared" si="31"/>
        <v>0</v>
      </c>
    </row>
    <row r="154" spans="1:19" x14ac:dyDescent="0.4">
      <c r="A154" s="123" t="s">
        <v>400</v>
      </c>
      <c r="B154" s="267">
        <f t="shared" si="30"/>
        <v>4144.9073607</v>
      </c>
      <c r="C154" s="267">
        <f t="shared" si="30"/>
        <v>4294.9227682999999</v>
      </c>
      <c r="D154" s="267">
        <f t="shared" si="30"/>
        <v>3788.6262894000001</v>
      </c>
      <c r="E154" s="267">
        <f t="shared" si="30"/>
        <v>3883.2342465000002</v>
      </c>
      <c r="F154" s="267">
        <f t="shared" si="30"/>
        <v>3588.2237999999998</v>
      </c>
      <c r="G154" s="267">
        <f t="shared" si="30"/>
        <v>3253.1589999999997</v>
      </c>
      <c r="H154" s="267">
        <f t="shared" si="30"/>
        <v>3736.3652000000002</v>
      </c>
      <c r="I154" s="267">
        <f t="shared" si="30"/>
        <v>4232.0280000000002</v>
      </c>
      <c r="J154" s="267">
        <f t="shared" si="30"/>
        <v>5285.4094999999998</v>
      </c>
      <c r="K154" s="267">
        <f t="shared" si="30"/>
        <v>7632.7388999999994</v>
      </c>
      <c r="L154" s="267">
        <f t="shared" si="30"/>
        <v>10313.6332</v>
      </c>
      <c r="M154" s="267">
        <f t="shared" si="30"/>
        <v>13880.4478</v>
      </c>
      <c r="N154" s="267">
        <f t="shared" si="30"/>
        <v>17524.628000000001</v>
      </c>
      <c r="O154" s="267">
        <f t="shared" si="30"/>
        <v>22226.003400000001</v>
      </c>
      <c r="P154" s="267">
        <f t="shared" si="30"/>
        <v>25979.356800000001</v>
      </c>
      <c r="Q154" s="267">
        <f t="shared" si="30"/>
        <v>31772.204499999996</v>
      </c>
      <c r="R154" s="267">
        <f t="shared" si="31"/>
        <v>34316.931000000004</v>
      </c>
      <c r="S154" s="267">
        <f t="shared" si="31"/>
        <v>36554.639999999999</v>
      </c>
    </row>
  </sheetData>
  <phoneticPr fontId="2" type="noConversion"/>
  <dataValidations count="1">
    <dataValidation type="list" allowBlank="1" showInputMessage="1" showErrorMessage="1" sqref="A71">
      <formula1>$A$35:$A$55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showGridLines="0" topLeftCell="A79" zoomScale="90" zoomScaleNormal="90" workbookViewId="0">
      <selection activeCell="B108" sqref="B108:M126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53125" style="2" bestFit="1" customWidth="1"/>
    <col min="8" max="8" width="12.46484375" style="2" bestFit="1" customWidth="1"/>
    <col min="9" max="9" width="8.53125" style="2" bestFit="1" customWidth="1"/>
    <col min="10" max="10" width="8.9296875" style="2" bestFit="1" customWidth="1"/>
    <col min="11" max="11" width="11.6640625" style="2" bestFit="1" customWidth="1"/>
    <col min="12" max="12" width="9.33203125" style="2" bestFit="1" customWidth="1"/>
    <col min="13" max="13" width="7.86328125" style="2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3" x14ac:dyDescent="0.4">
      <c r="A1" s="9" t="s">
        <v>159</v>
      </c>
      <c r="B1" s="2" t="str">
        <f>[1]!to_tradecode(A1)</f>
        <v>601818</v>
      </c>
    </row>
    <row r="2" spans="1:13" x14ac:dyDescent="0.4">
      <c r="A2" s="146"/>
    </row>
    <row r="3" spans="1:13" x14ac:dyDescent="0.4">
      <c r="A3" s="9"/>
    </row>
    <row r="4" spans="1:13" x14ac:dyDescent="0.4">
      <c r="A4" s="9"/>
    </row>
    <row r="5" spans="1:13" x14ac:dyDescent="0.4">
      <c r="A5" s="127" t="s">
        <v>314</v>
      </c>
      <c r="B5" s="137">
        <v>2011</v>
      </c>
      <c r="C5" s="26" t="s">
        <v>316</v>
      </c>
      <c r="D5" s="39">
        <v>2012</v>
      </c>
      <c r="E5" s="39" t="s">
        <v>20</v>
      </c>
      <c r="F5" s="39">
        <v>2013</v>
      </c>
      <c r="G5" s="80" t="s">
        <v>23</v>
      </c>
      <c r="H5" s="80">
        <v>2014</v>
      </c>
      <c r="I5" s="39" t="s">
        <v>21</v>
      </c>
      <c r="J5" s="39">
        <v>2015</v>
      </c>
      <c r="K5" s="39" t="s">
        <v>312</v>
      </c>
      <c r="L5" s="39">
        <v>2016</v>
      </c>
      <c r="M5" s="40" t="s">
        <v>315</v>
      </c>
    </row>
    <row r="6" spans="1:13" x14ac:dyDescent="0.4">
      <c r="A6" s="170" t="s">
        <v>37</v>
      </c>
      <c r="B6" s="168">
        <f>VLOOKUP($A6,$A$28:$AK$48,B$24,FALSE)</f>
        <v>1.5097727179989391E-3</v>
      </c>
      <c r="C6" s="168">
        <f t="shared" ref="C6:M21" si="0">VLOOKUP($A6,$A$28:$AK$48,C$24,FALSE)</f>
        <v>1.1321422253670616E-3</v>
      </c>
      <c r="D6" s="131">
        <f t="shared" si="0"/>
        <v>1.7639858881128951E-3</v>
      </c>
      <c r="E6" s="131">
        <f t="shared" si="0"/>
        <v>2.8439772481820146E-3</v>
      </c>
      <c r="F6" s="131">
        <f t="shared" si="0"/>
        <v>2.8917806695584474E-3</v>
      </c>
      <c r="G6" s="131">
        <f t="shared" si="0"/>
        <v>4.073251195044772E-3</v>
      </c>
      <c r="H6" s="131">
        <f t="shared" si="0"/>
        <v>1.9310086239220099E-2</v>
      </c>
      <c r="I6" s="131">
        <f t="shared" si="0"/>
        <v>4.3161012385568118E-2</v>
      </c>
      <c r="J6" s="131">
        <f t="shared" si="0"/>
        <v>6.1688311688311688E-2</v>
      </c>
      <c r="K6" s="131">
        <f t="shared" si="0"/>
        <v>5.2635483511999703E-2</v>
      </c>
      <c r="L6" s="131">
        <f t="shared" si="0"/>
        <v>4.133740736838408E-2</v>
      </c>
      <c r="M6" s="97">
        <f t="shared" si="0"/>
        <v>4.4191379377356288E-2</v>
      </c>
    </row>
    <row r="7" spans="1:13" x14ac:dyDescent="0.4">
      <c r="A7" s="19" t="s">
        <v>4</v>
      </c>
      <c r="B7" s="168">
        <f t="shared" ref="B7:M23" si="1">VLOOKUP($A7,$A$28:$AK$48,B$24,FALSE)</f>
        <v>3.235070808437593E-3</v>
      </c>
      <c r="C7" s="168">
        <f t="shared" si="0"/>
        <v>1.3866259923042258E-3</v>
      </c>
      <c r="D7" s="18">
        <f t="shared" si="0"/>
        <v>1.8376441402122479E-3</v>
      </c>
      <c r="E7" s="18" t="str">
        <f t="shared" si="0"/>
        <v/>
      </c>
      <c r="F7" s="18" t="str">
        <f t="shared" si="0"/>
        <v/>
      </c>
      <c r="G7" s="18" t="str">
        <f t="shared" si="0"/>
        <v/>
      </c>
      <c r="H7" s="18" t="str">
        <f t="shared" si="0"/>
        <v/>
      </c>
      <c r="I7" s="18" t="str">
        <f t="shared" si="0"/>
        <v/>
      </c>
      <c r="J7" s="18" t="str">
        <f t="shared" si="0"/>
        <v/>
      </c>
      <c r="K7" s="18" t="str">
        <f t="shared" si="0"/>
        <v/>
      </c>
      <c r="L7" s="18">
        <f t="shared" si="0"/>
        <v>1.1695564457179614E-3</v>
      </c>
      <c r="M7" s="44">
        <f t="shared" si="0"/>
        <v>1.0166045408336157E-3</v>
      </c>
    </row>
    <row r="8" spans="1:13" x14ac:dyDescent="0.4">
      <c r="A8" s="19" t="s">
        <v>13</v>
      </c>
      <c r="B8" s="168">
        <f t="shared" si="1"/>
        <v>4.9597982777487039E-3</v>
      </c>
      <c r="C8" s="168">
        <f t="shared" si="0"/>
        <v>4.5255729865282561E-3</v>
      </c>
      <c r="D8" s="18">
        <f t="shared" si="0"/>
        <v>2.9732624997267222E-3</v>
      </c>
      <c r="E8" s="18">
        <f t="shared" si="0"/>
        <v>2.8202269298878467E-3</v>
      </c>
      <c r="F8" s="18">
        <f t="shared" si="0"/>
        <v>2.4298886919983448E-3</v>
      </c>
      <c r="G8" s="18">
        <f t="shared" si="0"/>
        <v>4.8872628577192158E-3</v>
      </c>
      <c r="H8" s="18">
        <f t="shared" si="0"/>
        <v>3.7245278823398614E-3</v>
      </c>
      <c r="I8" s="18">
        <f t="shared" si="0"/>
        <v>3.0566909543273501E-3</v>
      </c>
      <c r="J8" s="18">
        <f t="shared" si="0"/>
        <v>7.6414647070307054E-3</v>
      </c>
      <c r="K8" s="18">
        <f t="shared" si="0"/>
        <v>6.2233777728605406E-5</v>
      </c>
      <c r="L8" s="18">
        <f t="shared" si="0"/>
        <v>1.7361522131994918E-3</v>
      </c>
      <c r="M8" s="44">
        <f t="shared" si="0"/>
        <v>1.7406557819457562E-3</v>
      </c>
    </row>
    <row r="9" spans="1:13" x14ac:dyDescent="0.4">
      <c r="A9" s="19" t="s">
        <v>67</v>
      </c>
      <c r="B9" s="168">
        <f t="shared" si="1"/>
        <v>2.7797081306462821E-3</v>
      </c>
      <c r="C9" s="168">
        <f t="shared" si="0"/>
        <v>2.3991469699662341E-3</v>
      </c>
      <c r="D9" s="18">
        <f t="shared" si="0"/>
        <v>1.9117751186008638E-3</v>
      </c>
      <c r="E9" s="18" t="str">
        <f t="shared" si="0"/>
        <v/>
      </c>
      <c r="F9" s="18">
        <f t="shared" si="0"/>
        <v>1.8347277264054015E-3</v>
      </c>
      <c r="G9" s="18">
        <f t="shared" si="0"/>
        <v>1.597930299802161E-3</v>
      </c>
      <c r="H9" s="18">
        <f t="shared" si="0"/>
        <v>1.1567379988432619E-3</v>
      </c>
      <c r="I9" s="18" t="str">
        <f t="shared" si="0"/>
        <v/>
      </c>
      <c r="J9" s="18">
        <f t="shared" si="0"/>
        <v>7.8764965343415246E-4</v>
      </c>
      <c r="K9" s="18" t="str">
        <f t="shared" si="0"/>
        <v/>
      </c>
      <c r="L9" s="18" t="str">
        <f t="shared" si="0"/>
        <v/>
      </c>
      <c r="M9" s="44" t="str">
        <f t="shared" si="0"/>
        <v/>
      </c>
    </row>
    <row r="10" spans="1:13" x14ac:dyDescent="0.4">
      <c r="A10" s="19" t="s">
        <v>14</v>
      </c>
      <c r="B10" s="168">
        <f t="shared" si="1"/>
        <v>5.5739339284905064E-3</v>
      </c>
      <c r="C10" s="168">
        <f t="shared" si="0"/>
        <v>3.0920792435192176E-3</v>
      </c>
      <c r="D10" s="18">
        <f t="shared" si="0"/>
        <v>4.7528990195590502E-3</v>
      </c>
      <c r="E10" s="18">
        <f t="shared" si="0"/>
        <v>3.6082217687751954E-3</v>
      </c>
      <c r="F10" s="18">
        <f t="shared" si="0"/>
        <v>3.5958113656794381E-3</v>
      </c>
      <c r="G10" s="18">
        <f t="shared" si="0"/>
        <v>3.0195419652540032E-3</v>
      </c>
      <c r="H10" s="18">
        <f t="shared" si="0"/>
        <v>4.2591062233805861E-3</v>
      </c>
      <c r="I10" s="18">
        <f t="shared" si="0"/>
        <v>4.1286195160960366E-3</v>
      </c>
      <c r="J10" s="18">
        <f t="shared" si="0"/>
        <v>9.8634294385432468E-3</v>
      </c>
      <c r="K10" s="18">
        <f t="shared" si="0"/>
        <v>8.4747274706060763E-3</v>
      </c>
      <c r="L10" s="18">
        <f t="shared" si="0"/>
        <v>6.2740076824583865E-3</v>
      </c>
      <c r="M10" s="44">
        <f t="shared" si="0"/>
        <v>1.2563185432616985E-2</v>
      </c>
    </row>
    <row r="11" spans="1:13" x14ac:dyDescent="0.4">
      <c r="A11" s="19" t="s">
        <v>69</v>
      </c>
      <c r="B11" s="168">
        <f t="shared" si="1"/>
        <v>9.3434380885995226E-3</v>
      </c>
      <c r="C11" s="168">
        <f t="shared" si="0"/>
        <v>1.0411778507742844E-2</v>
      </c>
      <c r="D11" s="18">
        <f t="shared" si="0"/>
        <v>1.0417440668142841E-2</v>
      </c>
      <c r="E11" s="18">
        <f t="shared" si="0"/>
        <v>7.2818058878601896E-3</v>
      </c>
      <c r="F11" s="18">
        <f t="shared" si="0"/>
        <v>6.3096586312894358E-3</v>
      </c>
      <c r="G11" s="18">
        <f t="shared" si="0"/>
        <v>6.3745503665366462E-3</v>
      </c>
      <c r="H11" s="18">
        <f t="shared" si="0"/>
        <v>1.9044021593717048E-3</v>
      </c>
      <c r="I11" s="18">
        <f t="shared" si="0"/>
        <v>2.7932143901725653E-3</v>
      </c>
      <c r="J11" s="18">
        <f t="shared" si="0"/>
        <v>5.9913724237098582E-4</v>
      </c>
      <c r="K11" s="18">
        <f t="shared" si="0"/>
        <v>2.1912374983167867E-3</v>
      </c>
      <c r="L11" s="18">
        <f t="shared" si="0"/>
        <v>2.384565358768697E-3</v>
      </c>
      <c r="M11" s="44">
        <f t="shared" si="0"/>
        <v>3.4364629054705062E-3</v>
      </c>
    </row>
    <row r="12" spans="1:13" x14ac:dyDescent="0.4">
      <c r="A12" s="19" t="s">
        <v>70</v>
      </c>
      <c r="B12" s="168"/>
      <c r="C12" s="168"/>
      <c r="D12" s="18" t="str">
        <f t="shared" si="0"/>
        <v/>
      </c>
      <c r="E12" s="18" t="str">
        <f t="shared" si="0"/>
        <v/>
      </c>
      <c r="F12" s="18" t="str">
        <f t="shared" si="0"/>
        <v/>
      </c>
      <c r="G12" s="18" t="str">
        <f t="shared" si="0"/>
        <v/>
      </c>
      <c r="H12" s="18" t="str">
        <f t="shared" si="0"/>
        <v/>
      </c>
      <c r="I12" s="18" t="str">
        <f t="shared" si="0"/>
        <v/>
      </c>
      <c r="J12" s="18" t="str">
        <f t="shared" si="0"/>
        <v/>
      </c>
      <c r="K12" s="18" t="str">
        <f t="shared" si="0"/>
        <v/>
      </c>
      <c r="L12" s="18" t="str">
        <f t="shared" si="0"/>
        <v/>
      </c>
      <c r="M12" s="44" t="str">
        <f t="shared" si="0"/>
        <v/>
      </c>
    </row>
    <row r="13" spans="1:13" x14ac:dyDescent="0.4">
      <c r="A13" s="19" t="s">
        <v>71</v>
      </c>
      <c r="B13" s="168"/>
      <c r="C13" s="168"/>
      <c r="D13" s="18" t="str">
        <f t="shared" si="0"/>
        <v/>
      </c>
      <c r="E13" s="18" t="str">
        <f t="shared" si="0"/>
        <v/>
      </c>
      <c r="F13" s="18" t="str">
        <f t="shared" si="0"/>
        <v/>
      </c>
      <c r="G13" s="18" t="str">
        <f t="shared" si="0"/>
        <v/>
      </c>
      <c r="H13" s="18" t="str">
        <f t="shared" si="0"/>
        <v/>
      </c>
      <c r="I13" s="18" t="str">
        <f t="shared" si="0"/>
        <v/>
      </c>
      <c r="J13" s="18" t="str">
        <f t="shared" si="0"/>
        <v/>
      </c>
      <c r="K13" s="18" t="str">
        <f t="shared" si="0"/>
        <v/>
      </c>
      <c r="L13" s="18" t="str">
        <f t="shared" si="0"/>
        <v/>
      </c>
      <c r="M13" s="44" t="str">
        <f t="shared" si="0"/>
        <v/>
      </c>
    </row>
    <row r="14" spans="1:13" x14ac:dyDescent="0.4">
      <c r="A14" s="19" t="s">
        <v>36</v>
      </c>
      <c r="B14" s="168">
        <f t="shared" si="1"/>
        <v>9.0733853852294627E-3</v>
      </c>
      <c r="C14" s="168">
        <f t="shared" si="0"/>
        <v>1.1235379055202877E-2</v>
      </c>
      <c r="D14" s="18">
        <f t="shared" si="0"/>
        <v>1.4134200059872558E-2</v>
      </c>
      <c r="E14" s="18">
        <f t="shared" si="0"/>
        <v>2.2445081184336198E-2</v>
      </c>
      <c r="F14" s="18">
        <f t="shared" si="0"/>
        <v>1.9179348160926622E-2</v>
      </c>
      <c r="G14" s="18">
        <f t="shared" si="0"/>
        <v>2.8609537687733565E-2</v>
      </c>
      <c r="H14" s="18">
        <f t="shared" si="0"/>
        <v>3.4167387993102108E-2</v>
      </c>
      <c r="I14" s="18">
        <f t="shared" si="0"/>
        <v>4.0416433741587474E-2</v>
      </c>
      <c r="J14" s="18">
        <f t="shared" si="0"/>
        <v>6.3240979121437849E-2</v>
      </c>
      <c r="K14" s="18">
        <f t="shared" si="0"/>
        <v>7.0463795919425504E-2</v>
      </c>
      <c r="L14" s="18">
        <f t="shared" si="0"/>
        <v>7.291044443453841E-2</v>
      </c>
      <c r="M14" s="44">
        <f t="shared" si="0"/>
        <v>6.1232944100665404E-2</v>
      </c>
    </row>
    <row r="15" spans="1:13" x14ac:dyDescent="0.4">
      <c r="A15" s="19" t="s">
        <v>7</v>
      </c>
      <c r="B15" s="168">
        <f t="shared" si="1"/>
        <v>0</v>
      </c>
      <c r="C15" s="168">
        <f t="shared" si="0"/>
        <v>0</v>
      </c>
      <c r="D15" s="18" t="str">
        <f t="shared" si="0"/>
        <v/>
      </c>
      <c r="E15" s="18" t="str">
        <f t="shared" si="0"/>
        <v/>
      </c>
      <c r="F15" s="18" t="str">
        <f t="shared" si="0"/>
        <v/>
      </c>
      <c r="G15" s="18" t="str">
        <f t="shared" si="0"/>
        <v/>
      </c>
      <c r="H15" s="18" t="str">
        <f t="shared" si="0"/>
        <v/>
      </c>
      <c r="I15" s="18" t="str">
        <f t="shared" si="0"/>
        <v/>
      </c>
      <c r="J15" s="18" t="str">
        <f t="shared" si="0"/>
        <v/>
      </c>
      <c r="K15" s="18" t="str">
        <f t="shared" si="0"/>
        <v/>
      </c>
      <c r="L15" s="18" t="str">
        <f t="shared" si="0"/>
        <v/>
      </c>
      <c r="M15" s="44">
        <f t="shared" si="0"/>
        <v>1.0088068840981771E-4</v>
      </c>
    </row>
    <row r="16" spans="1:13" x14ac:dyDescent="0.4">
      <c r="A16" s="19" t="s">
        <v>53</v>
      </c>
      <c r="B16" s="168">
        <f t="shared" si="1"/>
        <v>0</v>
      </c>
      <c r="C16" s="168">
        <f t="shared" si="0"/>
        <v>0</v>
      </c>
      <c r="D16" s="18" t="str">
        <f t="shared" si="0"/>
        <v/>
      </c>
      <c r="E16" s="18" t="str">
        <f t="shared" si="0"/>
        <v/>
      </c>
      <c r="F16" s="18" t="str">
        <f t="shared" si="0"/>
        <v/>
      </c>
      <c r="G16" s="18" t="str">
        <f t="shared" si="0"/>
        <v/>
      </c>
      <c r="H16" s="18" t="str">
        <f t="shared" si="0"/>
        <v/>
      </c>
      <c r="I16" s="18" t="str">
        <f t="shared" si="0"/>
        <v/>
      </c>
      <c r="J16" s="18" t="str">
        <f t="shared" si="0"/>
        <v/>
      </c>
      <c r="K16" s="18" t="str">
        <f t="shared" si="0"/>
        <v/>
      </c>
      <c r="L16" s="18" t="str">
        <f t="shared" si="0"/>
        <v/>
      </c>
      <c r="M16" s="44" t="str">
        <f t="shared" si="0"/>
        <v/>
      </c>
    </row>
    <row r="17" spans="1:37" x14ac:dyDescent="0.4">
      <c r="A17" s="19" t="s">
        <v>72</v>
      </c>
      <c r="B17" s="168">
        <f t="shared" si="1"/>
        <v>1.0519412804979655E-2</v>
      </c>
      <c r="C17" s="168">
        <f t="shared" si="0"/>
        <v>9.5845751304761504E-3</v>
      </c>
      <c r="D17" s="18">
        <f t="shared" si="0"/>
        <v>9.6122982637090806E-3</v>
      </c>
      <c r="E17" s="18">
        <f t="shared" si="0"/>
        <v>8.9788965971779391E-3</v>
      </c>
      <c r="F17" s="18">
        <f t="shared" si="0"/>
        <v>1.4666400684903042E-2</v>
      </c>
      <c r="G17" s="18">
        <f t="shared" si="0"/>
        <v>1.9722339082877578E-2</v>
      </c>
      <c r="H17" s="18">
        <f t="shared" si="0"/>
        <v>2.2183739885946317E-2</v>
      </c>
      <c r="I17" s="18">
        <f t="shared" si="0"/>
        <v>2.4308752517921976E-2</v>
      </c>
      <c r="J17" s="18">
        <f t="shared" si="0"/>
        <v>2.946697001706346E-2</v>
      </c>
      <c r="K17" s="18">
        <f t="shared" si="0"/>
        <v>3.4664660169824064E-2</v>
      </c>
      <c r="L17" s="18">
        <f t="shared" si="0"/>
        <v>4.3776590775919902E-2</v>
      </c>
      <c r="M17" s="44">
        <f t="shared" si="0"/>
        <v>4.824997738988876E-2</v>
      </c>
    </row>
    <row r="18" spans="1:37" x14ac:dyDescent="0.4">
      <c r="A18" s="19" t="s">
        <v>73</v>
      </c>
      <c r="B18" s="168"/>
      <c r="C18" s="168"/>
      <c r="D18" s="18" t="str">
        <f t="shared" si="0"/>
        <v/>
      </c>
      <c r="E18" s="18" t="str">
        <f t="shared" si="0"/>
        <v/>
      </c>
      <c r="F18" s="18" t="str">
        <f t="shared" si="0"/>
        <v/>
      </c>
      <c r="G18" s="18" t="str">
        <f t="shared" si="0"/>
        <v/>
      </c>
      <c r="H18" s="18" t="str">
        <f t="shared" si="0"/>
        <v/>
      </c>
      <c r="I18" s="18" t="str">
        <f t="shared" si="0"/>
        <v/>
      </c>
      <c r="J18" s="18" t="str">
        <f t="shared" si="0"/>
        <v/>
      </c>
      <c r="K18" s="18" t="str">
        <f t="shared" si="0"/>
        <v/>
      </c>
      <c r="L18" s="18" t="str">
        <f t="shared" si="0"/>
        <v/>
      </c>
      <c r="M18" s="44" t="str">
        <f t="shared" si="0"/>
        <v/>
      </c>
    </row>
    <row r="19" spans="1:37" x14ac:dyDescent="0.4">
      <c r="A19" s="19" t="s">
        <v>48</v>
      </c>
      <c r="B19" s="168">
        <f t="shared" si="1"/>
        <v>7.0827543615871544E-3</v>
      </c>
      <c r="C19" s="168">
        <f t="shared" si="0"/>
        <v>8.3929269470440805E-3</v>
      </c>
      <c r="D19" s="18">
        <f t="shared" si="0"/>
        <v>9.4444876884356918E-3</v>
      </c>
      <c r="E19" s="18">
        <f t="shared" si="0"/>
        <v>7.4985080823019639E-3</v>
      </c>
      <c r="F19" s="18">
        <f t="shared" si="0"/>
        <v>1.0423452768729641E-3</v>
      </c>
      <c r="G19" s="18">
        <f t="shared" si="0"/>
        <v>1.9420339733031786E-3</v>
      </c>
      <c r="H19" s="18">
        <f t="shared" si="0"/>
        <v>6.0155628432266703E-4</v>
      </c>
      <c r="I19" s="18">
        <f t="shared" si="0"/>
        <v>2.2613018370741369E-3</v>
      </c>
      <c r="J19" s="18">
        <f t="shared" si="0"/>
        <v>2.5684140505183024E-3</v>
      </c>
      <c r="K19" s="18">
        <f t="shared" si="0"/>
        <v>6.7882079131109392E-4</v>
      </c>
      <c r="L19" s="18">
        <f t="shared" si="0"/>
        <v>8.0582707160349121E-4</v>
      </c>
      <c r="M19" s="44">
        <f t="shared" si="0"/>
        <v>6.0346439560065961E-4</v>
      </c>
    </row>
    <row r="20" spans="1:37" x14ac:dyDescent="0.4">
      <c r="A20" s="19" t="s">
        <v>16</v>
      </c>
      <c r="B20" s="168">
        <f t="shared" si="1"/>
        <v>3.1647211413748377E-3</v>
      </c>
      <c r="C20" s="168">
        <f t="shared" si="0"/>
        <v>3.6389413988657843E-3</v>
      </c>
      <c r="D20" s="18">
        <f t="shared" si="0"/>
        <v>4.3079228319910096E-3</v>
      </c>
      <c r="E20" s="18">
        <f t="shared" si="0"/>
        <v>1.3111069488668289E-3</v>
      </c>
      <c r="F20" s="18">
        <f t="shared" si="0"/>
        <v>4.0739782721158817E-3</v>
      </c>
      <c r="G20" s="18">
        <f t="shared" si="0"/>
        <v>2.6782542155174768E-3</v>
      </c>
      <c r="H20" s="18">
        <f t="shared" si="0"/>
        <v>4.3730135473254743E-3</v>
      </c>
      <c r="I20" s="18">
        <f t="shared" si="0"/>
        <v>1.8586126783936275E-2</v>
      </c>
      <c r="J20" s="18">
        <f t="shared" si="0"/>
        <v>4.9990386464141513E-3</v>
      </c>
      <c r="K20" s="18">
        <f t="shared" si="0"/>
        <v>5.215054478694108E-3</v>
      </c>
      <c r="L20" s="18">
        <f t="shared" si="0"/>
        <v>1.0276741699053184E-2</v>
      </c>
      <c r="M20" s="44">
        <f t="shared" si="0"/>
        <v>1.0743159581441647E-2</v>
      </c>
    </row>
    <row r="21" spans="1:37" x14ac:dyDescent="0.4">
      <c r="A21" s="19" t="s">
        <v>111</v>
      </c>
      <c r="B21" s="168">
        <f t="shared" si="1"/>
        <v>0</v>
      </c>
      <c r="C21" s="168">
        <f t="shared" si="0"/>
        <v>0</v>
      </c>
      <c r="D21" s="18">
        <f t="shared" si="0"/>
        <v>8.2198484802917752E-3</v>
      </c>
      <c r="E21" s="18">
        <f t="shared" si="0"/>
        <v>9.1289120491249744E-3</v>
      </c>
      <c r="F21" s="18">
        <f t="shared" si="0"/>
        <v>1.0134292175438689E-2</v>
      </c>
      <c r="G21" s="18">
        <f t="shared" si="0"/>
        <v>1.3746518262909209E-2</v>
      </c>
      <c r="H21" s="18">
        <f t="shared" si="0"/>
        <v>1.4557288459639158E-2</v>
      </c>
      <c r="I21" s="18">
        <f t="shared" si="0"/>
        <v>1.7144252011882622E-2</v>
      </c>
      <c r="J21" s="18">
        <f t="shared" si="0"/>
        <v>2.0959810405667773E-2</v>
      </c>
      <c r="K21" s="18">
        <f t="shared" si="0"/>
        <v>1.8597230310703934E-2</v>
      </c>
      <c r="L21" s="18">
        <f t="shared" si="0"/>
        <v>1.9900109110443188E-2</v>
      </c>
      <c r="M21" s="44">
        <f t="shared" si="0"/>
        <v>1.886359182101037E-2</v>
      </c>
    </row>
    <row r="22" spans="1:37" x14ac:dyDescent="0.4">
      <c r="A22" s="20" t="s">
        <v>65</v>
      </c>
      <c r="B22" s="168">
        <f t="shared" si="1"/>
        <v>0</v>
      </c>
      <c r="C22" s="168">
        <f t="shared" si="1"/>
        <v>0</v>
      </c>
      <c r="D22" s="50">
        <f t="shared" si="1"/>
        <v>4.4304761377324271E-3</v>
      </c>
      <c r="E22" s="18">
        <f t="shared" si="1"/>
        <v>5.9894499286970247E-3</v>
      </c>
      <c r="F22" s="18">
        <f t="shared" si="1"/>
        <v>5.9074231166256147E-3</v>
      </c>
      <c r="G22" s="18">
        <f t="shared" si="1"/>
        <v>6.6867930085506271E-3</v>
      </c>
      <c r="H22" s="18">
        <f t="shared" si="1"/>
        <v>7.8231181212299709E-3</v>
      </c>
      <c r="I22" s="18">
        <f t="shared" si="1"/>
        <v>9.8591750544499996E-3</v>
      </c>
      <c r="J22" s="18">
        <f t="shared" si="1"/>
        <v>9.8053407489238509E-3</v>
      </c>
      <c r="K22" s="18">
        <f t="shared" si="1"/>
        <v>1.0589889543945246E-2</v>
      </c>
      <c r="L22" s="18">
        <f t="shared" si="1"/>
        <v>1.0993302982366983E-2</v>
      </c>
      <c r="M22" s="44">
        <f t="shared" si="1"/>
        <v>1.1537885954644818E-2</v>
      </c>
    </row>
    <row r="23" spans="1:37" x14ac:dyDescent="0.4">
      <c r="A23" s="137" t="s">
        <v>74</v>
      </c>
      <c r="B23" s="167">
        <f t="shared" si="1"/>
        <v>8.9212555494976239E-3</v>
      </c>
      <c r="C23" s="169">
        <f t="shared" si="1"/>
        <v>9.1177611187408334E-3</v>
      </c>
      <c r="D23" s="32">
        <f t="shared" si="1"/>
        <v>6.8923746598174469E-3</v>
      </c>
      <c r="E23" s="32">
        <f t="shared" si="1"/>
        <v>8.0041356058644479E-3</v>
      </c>
      <c r="F23" s="32">
        <f t="shared" si="1"/>
        <v>8.5989145252977333E-3</v>
      </c>
      <c r="G23" s="32">
        <f t="shared" si="1"/>
        <v>1.1142998467907972E-2</v>
      </c>
      <c r="H23" s="32">
        <f t="shared" si="1"/>
        <v>1.1947316374941803E-2</v>
      </c>
      <c r="I23" s="32">
        <f t="shared" si="1"/>
        <v>1.4201795091104858E-2</v>
      </c>
      <c r="J23" s="32">
        <f t="shared" si="1"/>
        <v>1.610459696222704E-2</v>
      </c>
      <c r="K23" s="32">
        <f t="shared" si="1"/>
        <v>1.5000835111375628E-2</v>
      </c>
      <c r="L23" s="32">
        <f t="shared" si="1"/>
        <v>1.5987496086957004E-2</v>
      </c>
      <c r="M23" s="77">
        <f t="shared" si="1"/>
        <v>1.5811566404404696E-2</v>
      </c>
    </row>
    <row r="24" spans="1:37" x14ac:dyDescent="0.4">
      <c r="A24" s="9"/>
      <c r="B24" s="36">
        <v>4</v>
      </c>
      <c r="C24" s="36">
        <v>7</v>
      </c>
      <c r="D24" s="36">
        <v>10</v>
      </c>
      <c r="E24" s="36">
        <v>13</v>
      </c>
      <c r="F24" s="36">
        <v>16</v>
      </c>
      <c r="G24" s="36">
        <v>19</v>
      </c>
      <c r="H24" s="36">
        <v>22</v>
      </c>
      <c r="I24" s="36">
        <v>25</v>
      </c>
      <c r="J24" s="36">
        <v>28</v>
      </c>
      <c r="K24" s="36">
        <v>31</v>
      </c>
      <c r="L24" s="36">
        <v>34</v>
      </c>
      <c r="M24" s="36">
        <v>37</v>
      </c>
    </row>
    <row r="25" spans="1:37" x14ac:dyDescent="0.4">
      <c r="B25" s="36"/>
      <c r="C25" s="36"/>
      <c r="D25" s="36"/>
      <c r="E25" s="35"/>
      <c r="F25" s="36"/>
      <c r="G25" s="36"/>
      <c r="H25" s="36"/>
      <c r="I25" s="36"/>
      <c r="J25" s="36"/>
      <c r="K25" s="36"/>
      <c r="L25" s="36"/>
      <c r="M25" s="36"/>
    </row>
    <row r="26" spans="1:37" x14ac:dyDescent="0.4">
      <c r="A26" s="37" t="s">
        <v>160</v>
      </c>
    </row>
    <row r="27" spans="1:37" x14ac:dyDescent="0.4">
      <c r="A27" s="2" t="s">
        <v>161</v>
      </c>
      <c r="E27" s="2"/>
    </row>
    <row r="28" spans="1:37" s="10" customFormat="1" x14ac:dyDescent="0.4">
      <c r="A28" s="21" t="s">
        <v>9</v>
      </c>
      <c r="B28" s="22">
        <v>40908</v>
      </c>
      <c r="C28" s="22">
        <v>40908</v>
      </c>
      <c r="D28" s="22">
        <v>40908</v>
      </c>
      <c r="E28" s="22">
        <v>41090</v>
      </c>
      <c r="F28" s="22">
        <v>41090</v>
      </c>
      <c r="G28" s="22">
        <v>41090</v>
      </c>
      <c r="H28" s="22">
        <v>41274</v>
      </c>
      <c r="I28" s="22">
        <v>41274</v>
      </c>
      <c r="J28" s="22">
        <v>41274</v>
      </c>
      <c r="K28" s="22">
        <v>41455</v>
      </c>
      <c r="L28" s="22">
        <v>41455</v>
      </c>
      <c r="M28" s="22">
        <v>41455</v>
      </c>
      <c r="N28" s="22">
        <v>41639</v>
      </c>
      <c r="O28" s="22">
        <v>41639</v>
      </c>
      <c r="P28" s="22">
        <v>41639</v>
      </c>
      <c r="Q28" s="22">
        <v>41820</v>
      </c>
      <c r="R28" s="22">
        <v>41820</v>
      </c>
      <c r="S28" s="22">
        <v>41820</v>
      </c>
      <c r="T28" s="22">
        <v>42004</v>
      </c>
      <c r="U28" s="22">
        <v>42004</v>
      </c>
      <c r="V28" s="22">
        <v>42004</v>
      </c>
      <c r="W28" s="22">
        <v>42185</v>
      </c>
      <c r="X28" s="22">
        <v>42185</v>
      </c>
      <c r="Y28" s="22">
        <v>42185</v>
      </c>
      <c r="Z28" s="22">
        <v>42369</v>
      </c>
      <c r="AA28" s="22">
        <v>42369</v>
      </c>
      <c r="AB28" s="22">
        <v>42369</v>
      </c>
      <c r="AC28" s="22">
        <v>42551</v>
      </c>
      <c r="AD28" s="22">
        <v>42551</v>
      </c>
      <c r="AE28" s="22">
        <v>42551</v>
      </c>
      <c r="AF28" s="22">
        <v>42735</v>
      </c>
      <c r="AG28" s="22">
        <v>42735</v>
      </c>
      <c r="AH28" s="22">
        <v>42735</v>
      </c>
      <c r="AI28" s="23">
        <v>42916</v>
      </c>
      <c r="AJ28" s="23">
        <v>42916</v>
      </c>
      <c r="AK28" s="23">
        <v>42916</v>
      </c>
    </row>
    <row r="29" spans="1:37" x14ac:dyDescent="0.4">
      <c r="A29" s="24"/>
      <c r="B29" s="25" t="s">
        <v>162</v>
      </c>
      <c r="C29" s="26" t="s">
        <v>163</v>
      </c>
      <c r="D29" s="27" t="s">
        <v>11</v>
      </c>
      <c r="E29" s="25" t="s">
        <v>162</v>
      </c>
      <c r="F29" s="26" t="s">
        <v>163</v>
      </c>
      <c r="G29" s="27" t="s">
        <v>11</v>
      </c>
      <c r="H29" s="25" t="s">
        <v>107</v>
      </c>
      <c r="I29" s="26" t="s">
        <v>109</v>
      </c>
      <c r="J29" s="27" t="s">
        <v>11</v>
      </c>
      <c r="K29" s="25" t="s">
        <v>107</v>
      </c>
      <c r="L29" s="26" t="s">
        <v>109</v>
      </c>
      <c r="M29" s="27" t="s">
        <v>11</v>
      </c>
      <c r="N29" s="25" t="s">
        <v>107</v>
      </c>
      <c r="O29" s="26" t="s">
        <v>109</v>
      </c>
      <c r="P29" s="27" t="s">
        <v>11</v>
      </c>
      <c r="Q29" s="25" t="s">
        <v>107</v>
      </c>
      <c r="R29" s="26" t="s">
        <v>109</v>
      </c>
      <c r="S29" s="27" t="s">
        <v>11</v>
      </c>
      <c r="T29" s="25" t="s">
        <v>107</v>
      </c>
      <c r="U29" s="26" t="s">
        <v>109</v>
      </c>
      <c r="V29" s="27" t="s">
        <v>11</v>
      </c>
      <c r="W29" s="25" t="s">
        <v>107</v>
      </c>
      <c r="X29" s="26" t="s">
        <v>109</v>
      </c>
      <c r="Y29" s="27" t="s">
        <v>11</v>
      </c>
      <c r="Z29" s="25" t="s">
        <v>107</v>
      </c>
      <c r="AA29" s="26" t="s">
        <v>109</v>
      </c>
      <c r="AB29" s="27" t="s">
        <v>11</v>
      </c>
      <c r="AC29" s="25" t="s">
        <v>107</v>
      </c>
      <c r="AD29" s="26" t="s">
        <v>109</v>
      </c>
      <c r="AE29" s="27" t="s">
        <v>11</v>
      </c>
      <c r="AF29" s="25" t="s">
        <v>107</v>
      </c>
      <c r="AG29" s="26" t="s">
        <v>109</v>
      </c>
      <c r="AH29" s="27" t="s">
        <v>11</v>
      </c>
      <c r="AI29" s="26" t="s">
        <v>107</v>
      </c>
      <c r="AJ29" s="26" t="s">
        <v>163</v>
      </c>
      <c r="AK29" s="27" t="s">
        <v>11</v>
      </c>
    </row>
    <row r="30" spans="1:37" x14ac:dyDescent="0.4">
      <c r="A30" s="19" t="s">
        <v>37</v>
      </c>
      <c r="B30" s="106">
        <v>24507</v>
      </c>
      <c r="C30" s="120">
        <v>37</v>
      </c>
      <c r="D30" s="105">
        <v>1.5097727179989391E-3</v>
      </c>
      <c r="E30" s="106">
        <v>28265</v>
      </c>
      <c r="F30" s="120"/>
      <c r="G30" s="105">
        <v>1.1321422253670616E-3</v>
      </c>
      <c r="H30" s="14">
        <v>27778</v>
      </c>
      <c r="I30" s="13">
        <v>49</v>
      </c>
      <c r="J30" s="44">
        <f t="shared" ref="J30:J47" si="2">IF(H30*I30=0,"",I30/H30)</f>
        <v>1.7639858881128951E-3</v>
      </c>
      <c r="K30" s="14">
        <v>27778</v>
      </c>
      <c r="L30" s="13">
        <v>79</v>
      </c>
      <c r="M30" s="44">
        <f t="shared" ref="M30:M47" si="3">IF(K30*L30=0,"",L30/K30)</f>
        <v>2.8439772481820146E-3</v>
      </c>
      <c r="N30" s="14">
        <v>26973</v>
      </c>
      <c r="O30" s="13">
        <v>78</v>
      </c>
      <c r="P30" s="44">
        <f t="shared" ref="P30:P47" si="4">IF(N30*O30=0,"",O30/N30)</f>
        <v>2.8917806695584474E-3</v>
      </c>
      <c r="Q30" s="14">
        <v>29706</v>
      </c>
      <c r="R30" s="13">
        <v>121</v>
      </c>
      <c r="S30" s="44">
        <f t="shared" ref="S30:S47" si="5">IF(Q30*R30=0,"",R30/Q30)</f>
        <v>4.073251195044772E-3</v>
      </c>
      <c r="T30" s="14">
        <v>32004</v>
      </c>
      <c r="U30" s="13">
        <v>618</v>
      </c>
      <c r="V30" s="44">
        <f t="shared" ref="V30:V47" si="6">IF(T30*U30=0,"",U30/T30)</f>
        <v>1.9310086239220099E-2</v>
      </c>
      <c r="W30" s="14">
        <v>37140</v>
      </c>
      <c r="X30" s="13">
        <v>1603</v>
      </c>
      <c r="Y30" s="44">
        <f t="shared" ref="Y30:Y47" si="7">IF(W30*X30=0,"",X30/W30)</f>
        <v>4.3161012385568118E-2</v>
      </c>
      <c r="Z30" s="17">
        <v>31416</v>
      </c>
      <c r="AA30" s="13">
        <v>1938</v>
      </c>
      <c r="AB30" s="44">
        <f t="shared" ref="AB30:AB47" si="8">IF(Z30*AA30=0,"",AA30/Z30)</f>
        <v>6.1688311688311688E-2</v>
      </c>
      <c r="AC30" s="14">
        <v>26959</v>
      </c>
      <c r="AD30" s="13">
        <v>1419</v>
      </c>
      <c r="AE30" s="44">
        <f t="shared" ref="AE30:AE47" si="9">IF(AC30*AD30=0,"",AD30/AC30)</f>
        <v>5.2635483511999703E-2</v>
      </c>
      <c r="AF30" s="14">
        <v>28473</v>
      </c>
      <c r="AG30" s="13">
        <v>1177</v>
      </c>
      <c r="AH30" s="44">
        <f t="shared" ref="AH30:AH47" si="10">IF(AF30*AG30=0,"",AG30/AF30)</f>
        <v>4.133740736838408E-2</v>
      </c>
      <c r="AI30" s="12">
        <v>25729</v>
      </c>
      <c r="AJ30" s="13">
        <v>1137</v>
      </c>
      <c r="AK30" s="44">
        <f t="shared" ref="AK30:AK47" si="11">IF(AI30*AJ30=0,"",AJ30/AI30)</f>
        <v>4.4191379377356288E-2</v>
      </c>
    </row>
    <row r="31" spans="1:37" x14ac:dyDescent="0.4">
      <c r="A31" s="19" t="s">
        <v>4</v>
      </c>
      <c r="B31" s="14">
        <v>30293</v>
      </c>
      <c r="C31" s="120">
        <v>98</v>
      </c>
      <c r="D31" s="15">
        <v>3.235070808437593E-3</v>
      </c>
      <c r="E31" s="14">
        <v>28847</v>
      </c>
      <c r="F31" s="120">
        <v>40</v>
      </c>
      <c r="G31" s="15">
        <v>1.3866259923042258E-3</v>
      </c>
      <c r="H31" s="14">
        <v>21767</v>
      </c>
      <c r="I31" s="13">
        <v>40</v>
      </c>
      <c r="J31" s="44">
        <f t="shared" si="2"/>
        <v>1.8376441402122479E-3</v>
      </c>
      <c r="K31" s="14">
        <v>21767</v>
      </c>
      <c r="L31" s="13"/>
      <c r="M31" s="44" t="str">
        <f t="shared" si="3"/>
        <v/>
      </c>
      <c r="N31" s="14">
        <v>19498</v>
      </c>
      <c r="O31" s="13"/>
      <c r="P31" s="44" t="str">
        <f t="shared" si="4"/>
        <v/>
      </c>
      <c r="Q31" s="14">
        <v>20827</v>
      </c>
      <c r="R31" s="13"/>
      <c r="S31" s="44" t="str">
        <f t="shared" si="5"/>
        <v/>
      </c>
      <c r="T31" s="14">
        <v>23047</v>
      </c>
      <c r="U31" s="13"/>
      <c r="V31" s="44" t="str">
        <f t="shared" si="6"/>
        <v/>
      </c>
      <c r="W31" s="14">
        <v>25114</v>
      </c>
      <c r="X31" s="13"/>
      <c r="Y31" s="44" t="str">
        <f t="shared" si="7"/>
        <v/>
      </c>
      <c r="Z31" s="17">
        <v>26349</v>
      </c>
      <c r="AA31" s="13"/>
      <c r="AB31" s="44" t="str">
        <f t="shared" si="8"/>
        <v/>
      </c>
      <c r="AC31" s="14">
        <v>32492</v>
      </c>
      <c r="AD31" s="13"/>
      <c r="AE31" s="44" t="str">
        <f t="shared" si="9"/>
        <v/>
      </c>
      <c r="AF31" s="14">
        <v>34201</v>
      </c>
      <c r="AG31" s="13">
        <v>40</v>
      </c>
      <c r="AH31" s="44">
        <f t="shared" si="10"/>
        <v>1.1695564457179614E-3</v>
      </c>
      <c r="AI31" s="12">
        <v>41314</v>
      </c>
      <c r="AJ31" s="13">
        <v>42</v>
      </c>
      <c r="AK31" s="44">
        <f t="shared" si="11"/>
        <v>1.0166045408336157E-3</v>
      </c>
    </row>
    <row r="32" spans="1:37" x14ac:dyDescent="0.4">
      <c r="A32" s="19" t="s">
        <v>13</v>
      </c>
      <c r="B32" s="14">
        <v>84076</v>
      </c>
      <c r="C32" s="120">
        <v>417</v>
      </c>
      <c r="D32" s="15">
        <v>4.9597982777487039E-3</v>
      </c>
      <c r="E32" s="14">
        <v>85735</v>
      </c>
      <c r="F32" s="120">
        <v>388</v>
      </c>
      <c r="G32" s="15">
        <v>4.5255729865282561E-3</v>
      </c>
      <c r="H32" s="14">
        <v>91482</v>
      </c>
      <c r="I32" s="13">
        <v>272</v>
      </c>
      <c r="J32" s="44">
        <f t="shared" si="2"/>
        <v>2.9732624997267222E-3</v>
      </c>
      <c r="K32" s="14">
        <v>91482</v>
      </c>
      <c r="L32" s="13">
        <v>258</v>
      </c>
      <c r="M32" s="44">
        <f t="shared" si="3"/>
        <v>2.8202269298878467E-3</v>
      </c>
      <c r="N32" s="14">
        <v>94243</v>
      </c>
      <c r="O32" s="13">
        <v>229</v>
      </c>
      <c r="P32" s="44">
        <f t="shared" si="4"/>
        <v>2.4298886919983448E-3</v>
      </c>
      <c r="Q32" s="14">
        <v>109059</v>
      </c>
      <c r="R32" s="13">
        <v>533</v>
      </c>
      <c r="S32" s="44">
        <f t="shared" si="5"/>
        <v>4.8872628577192158E-3</v>
      </c>
      <c r="T32" s="14">
        <v>125922</v>
      </c>
      <c r="U32" s="13">
        <v>469</v>
      </c>
      <c r="V32" s="44">
        <f t="shared" si="6"/>
        <v>3.7245278823398614E-3</v>
      </c>
      <c r="W32" s="14">
        <v>140675</v>
      </c>
      <c r="X32" s="13">
        <v>430</v>
      </c>
      <c r="Y32" s="44">
        <f t="shared" si="7"/>
        <v>3.0566909543273501E-3</v>
      </c>
      <c r="Z32" s="17">
        <v>143428</v>
      </c>
      <c r="AA32" s="13">
        <v>1096</v>
      </c>
      <c r="AB32" s="44">
        <f t="shared" si="8"/>
        <v>7.6414647070307054E-3</v>
      </c>
      <c r="AC32" s="14">
        <v>144616</v>
      </c>
      <c r="AD32" s="13">
        <v>9</v>
      </c>
      <c r="AE32" s="44">
        <f t="shared" si="9"/>
        <v>6.2233777728605406E-5</v>
      </c>
      <c r="AF32" s="14">
        <v>126717</v>
      </c>
      <c r="AG32" s="13">
        <v>220</v>
      </c>
      <c r="AH32" s="44">
        <f t="shared" si="10"/>
        <v>1.7361522131994918E-3</v>
      </c>
      <c r="AI32" s="12">
        <v>148220</v>
      </c>
      <c r="AJ32" s="13">
        <v>258</v>
      </c>
      <c r="AK32" s="44">
        <f t="shared" si="11"/>
        <v>1.7406557819457562E-3</v>
      </c>
    </row>
    <row r="33" spans="1:37" x14ac:dyDescent="0.4">
      <c r="A33" s="19" t="s">
        <v>67</v>
      </c>
      <c r="B33" s="14">
        <v>11512</v>
      </c>
      <c r="C33" s="120">
        <v>32</v>
      </c>
      <c r="D33" s="15">
        <v>2.7797081306462821E-3</v>
      </c>
      <c r="E33" s="14">
        <v>11254</v>
      </c>
      <c r="F33" s="120">
        <v>27</v>
      </c>
      <c r="G33" s="15">
        <v>2.3991469699662341E-3</v>
      </c>
      <c r="H33" s="14">
        <v>14123</v>
      </c>
      <c r="I33" s="13">
        <v>27</v>
      </c>
      <c r="J33" s="44">
        <f t="shared" si="2"/>
        <v>1.9117751186008638E-3</v>
      </c>
      <c r="K33" s="14">
        <v>14123</v>
      </c>
      <c r="L33" s="13"/>
      <c r="M33" s="44" t="str">
        <f t="shared" si="3"/>
        <v/>
      </c>
      <c r="N33" s="14">
        <v>13626</v>
      </c>
      <c r="O33" s="13">
        <v>25</v>
      </c>
      <c r="P33" s="44">
        <f t="shared" si="4"/>
        <v>1.8347277264054015E-3</v>
      </c>
      <c r="Q33" s="14">
        <v>13142</v>
      </c>
      <c r="R33" s="13">
        <v>21</v>
      </c>
      <c r="S33" s="44">
        <f t="shared" si="5"/>
        <v>1.597930299802161E-3</v>
      </c>
      <c r="T33" s="14">
        <v>10374</v>
      </c>
      <c r="U33" s="13">
        <v>12</v>
      </c>
      <c r="V33" s="44">
        <f t="shared" si="6"/>
        <v>1.1567379988432619E-3</v>
      </c>
      <c r="W33" s="14"/>
      <c r="X33" s="13">
        <v>11</v>
      </c>
      <c r="Y33" s="44" t="str">
        <f t="shared" si="7"/>
        <v/>
      </c>
      <c r="Z33" s="17">
        <v>12696</v>
      </c>
      <c r="AA33" s="13">
        <v>10</v>
      </c>
      <c r="AB33" s="44">
        <f t="shared" si="8"/>
        <v>7.8764965343415246E-4</v>
      </c>
      <c r="AC33" s="14"/>
      <c r="AD33" s="13">
        <v>10</v>
      </c>
      <c r="AE33" s="44" t="str">
        <f t="shared" si="9"/>
        <v/>
      </c>
      <c r="AF33" s="14"/>
      <c r="AG33" s="13">
        <v>10</v>
      </c>
      <c r="AH33" s="44" t="str">
        <f t="shared" si="10"/>
        <v/>
      </c>
      <c r="AI33" s="12"/>
      <c r="AJ33" s="13">
        <v>10</v>
      </c>
      <c r="AK33" s="44" t="str">
        <f t="shared" si="11"/>
        <v/>
      </c>
    </row>
    <row r="34" spans="1:37" x14ac:dyDescent="0.4">
      <c r="A34" s="19" t="s">
        <v>14</v>
      </c>
      <c r="B34" s="14">
        <v>22067</v>
      </c>
      <c r="C34" s="120">
        <v>123</v>
      </c>
      <c r="D34" s="15">
        <v>5.5739339284905064E-3</v>
      </c>
      <c r="E34" s="14">
        <v>27813</v>
      </c>
      <c r="F34" s="120">
        <v>86</v>
      </c>
      <c r="G34" s="15">
        <v>3.0920792435192176E-3</v>
      </c>
      <c r="H34" s="14">
        <v>40186</v>
      </c>
      <c r="I34" s="13">
        <v>191</v>
      </c>
      <c r="J34" s="44">
        <f t="shared" si="2"/>
        <v>4.7528990195590502E-3</v>
      </c>
      <c r="K34" s="14">
        <v>40186</v>
      </c>
      <c r="L34" s="13">
        <v>145</v>
      </c>
      <c r="M34" s="44">
        <f t="shared" si="3"/>
        <v>3.6082217687751954E-3</v>
      </c>
      <c r="N34" s="14">
        <v>41159</v>
      </c>
      <c r="O34" s="13">
        <v>148</v>
      </c>
      <c r="P34" s="44">
        <f t="shared" si="4"/>
        <v>3.5958113656794381E-3</v>
      </c>
      <c r="Q34" s="14">
        <v>47027</v>
      </c>
      <c r="R34" s="13">
        <v>142</v>
      </c>
      <c r="S34" s="44">
        <f t="shared" si="5"/>
        <v>3.0195419652540032E-3</v>
      </c>
      <c r="T34" s="14">
        <v>47193</v>
      </c>
      <c r="U34" s="13">
        <v>201</v>
      </c>
      <c r="V34" s="44">
        <f t="shared" si="6"/>
        <v>4.2591062233805861E-3</v>
      </c>
      <c r="W34" s="14">
        <v>53771</v>
      </c>
      <c r="X34" s="13">
        <v>222</v>
      </c>
      <c r="Y34" s="44">
        <f t="shared" si="7"/>
        <v>4.1286195160960366E-3</v>
      </c>
      <c r="Z34" s="17">
        <v>50084</v>
      </c>
      <c r="AA34" s="13">
        <v>494</v>
      </c>
      <c r="AB34" s="44">
        <f t="shared" si="8"/>
        <v>9.8634294385432468E-3</v>
      </c>
      <c r="AC34" s="14">
        <v>56049</v>
      </c>
      <c r="AD34" s="13">
        <v>475</v>
      </c>
      <c r="AE34" s="44">
        <f t="shared" si="9"/>
        <v>8.4747274706060763E-3</v>
      </c>
      <c r="AF34" s="14">
        <v>62480</v>
      </c>
      <c r="AG34" s="13">
        <v>392</v>
      </c>
      <c r="AH34" s="44">
        <f t="shared" si="10"/>
        <v>6.2740076824583865E-3</v>
      </c>
      <c r="AI34" s="12">
        <v>67658</v>
      </c>
      <c r="AJ34" s="13">
        <v>850</v>
      </c>
      <c r="AK34" s="44">
        <f t="shared" si="11"/>
        <v>1.2563185432616985E-2</v>
      </c>
    </row>
    <row r="35" spans="1:37" x14ac:dyDescent="0.4">
      <c r="A35" s="19" t="s">
        <v>69</v>
      </c>
      <c r="B35" s="14">
        <v>67427</v>
      </c>
      <c r="C35" s="120">
        <v>630</v>
      </c>
      <c r="D35" s="15">
        <v>9.3434380885995226E-3</v>
      </c>
      <c r="E35" s="14">
        <v>68192</v>
      </c>
      <c r="F35" s="120">
        <v>710</v>
      </c>
      <c r="G35" s="15">
        <v>1.0411778507742844E-2</v>
      </c>
      <c r="H35" s="14">
        <v>67291</v>
      </c>
      <c r="I35" s="13">
        <v>701</v>
      </c>
      <c r="J35" s="44">
        <f t="shared" si="2"/>
        <v>1.0417440668142841E-2</v>
      </c>
      <c r="K35" s="14">
        <v>67291</v>
      </c>
      <c r="L35" s="13">
        <v>490</v>
      </c>
      <c r="M35" s="44">
        <f t="shared" si="3"/>
        <v>7.2818058878601896E-3</v>
      </c>
      <c r="N35" s="14">
        <v>67991</v>
      </c>
      <c r="O35" s="13">
        <v>429</v>
      </c>
      <c r="P35" s="44">
        <f t="shared" si="4"/>
        <v>6.3096586312894358E-3</v>
      </c>
      <c r="Q35" s="14">
        <v>65887</v>
      </c>
      <c r="R35" s="13">
        <v>420</v>
      </c>
      <c r="S35" s="44">
        <f t="shared" si="5"/>
        <v>6.3745503665366462E-3</v>
      </c>
      <c r="T35" s="14">
        <v>63537</v>
      </c>
      <c r="U35" s="13">
        <v>121</v>
      </c>
      <c r="V35" s="44">
        <f t="shared" si="6"/>
        <v>1.9044021593717048E-3</v>
      </c>
      <c r="W35" s="14">
        <v>68380</v>
      </c>
      <c r="X35" s="13">
        <v>191</v>
      </c>
      <c r="Y35" s="44">
        <f t="shared" si="7"/>
        <v>2.7932143901725653E-3</v>
      </c>
      <c r="Z35" s="17">
        <v>75108</v>
      </c>
      <c r="AA35" s="13">
        <v>45</v>
      </c>
      <c r="AB35" s="44">
        <f t="shared" si="8"/>
        <v>5.9913724237098582E-4</v>
      </c>
      <c r="AC35" s="14">
        <v>81689</v>
      </c>
      <c r="AD35" s="13">
        <v>179</v>
      </c>
      <c r="AE35" s="44">
        <f t="shared" si="9"/>
        <v>2.1912374983167867E-3</v>
      </c>
      <c r="AF35" s="14">
        <v>92260</v>
      </c>
      <c r="AG35" s="13">
        <v>220</v>
      </c>
      <c r="AH35" s="44">
        <f t="shared" si="10"/>
        <v>2.384565358768697E-3</v>
      </c>
      <c r="AI35" s="12">
        <v>93410</v>
      </c>
      <c r="AJ35" s="13">
        <v>321</v>
      </c>
      <c r="AK35" s="44">
        <f t="shared" si="11"/>
        <v>3.4364629054705062E-3</v>
      </c>
    </row>
    <row r="36" spans="1:37" x14ac:dyDescent="0.4">
      <c r="A36" s="19" t="s">
        <v>70</v>
      </c>
      <c r="B36" s="14"/>
      <c r="C36" s="120"/>
      <c r="D36" s="15"/>
      <c r="E36" s="14"/>
      <c r="F36" s="120"/>
      <c r="G36" s="15"/>
      <c r="H36" s="14"/>
      <c r="I36" s="13"/>
      <c r="J36" s="44" t="str">
        <f t="shared" si="2"/>
        <v/>
      </c>
      <c r="K36" s="14"/>
      <c r="L36" s="13"/>
      <c r="M36" s="44" t="str">
        <f t="shared" si="3"/>
        <v/>
      </c>
      <c r="N36" s="14"/>
      <c r="O36" s="13"/>
      <c r="P36" s="44" t="str">
        <f t="shared" si="4"/>
        <v/>
      </c>
      <c r="Q36" s="14"/>
      <c r="R36" s="13"/>
      <c r="S36" s="44" t="str">
        <f t="shared" si="5"/>
        <v/>
      </c>
      <c r="T36" s="14"/>
      <c r="U36" s="13"/>
      <c r="V36" s="44" t="str">
        <f t="shared" si="6"/>
        <v/>
      </c>
      <c r="W36" s="14"/>
      <c r="X36" s="13"/>
      <c r="Y36" s="44" t="str">
        <f t="shared" si="7"/>
        <v/>
      </c>
      <c r="Z36" s="17"/>
      <c r="AA36" s="13"/>
      <c r="AB36" s="44" t="str">
        <f t="shared" si="8"/>
        <v/>
      </c>
      <c r="AC36" s="14">
        <v>52905</v>
      </c>
      <c r="AD36" s="13"/>
      <c r="AE36" s="44" t="str">
        <f t="shared" si="9"/>
        <v/>
      </c>
      <c r="AF36" s="14">
        <v>51275</v>
      </c>
      <c r="AG36" s="13"/>
      <c r="AH36" s="44" t="str">
        <f t="shared" si="10"/>
        <v/>
      </c>
      <c r="AI36" s="12">
        <v>55111</v>
      </c>
      <c r="AJ36" s="13"/>
      <c r="AK36" s="44" t="str">
        <f t="shared" si="11"/>
        <v/>
      </c>
    </row>
    <row r="37" spans="1:37" x14ac:dyDescent="0.4">
      <c r="A37" s="19" t="s">
        <v>71</v>
      </c>
      <c r="B37" s="14"/>
      <c r="C37" s="120"/>
      <c r="D37" s="15"/>
      <c r="E37" s="14"/>
      <c r="F37" s="120"/>
      <c r="G37" s="15"/>
      <c r="H37" s="14"/>
      <c r="I37" s="13"/>
      <c r="J37" s="44" t="str">
        <f t="shared" si="2"/>
        <v/>
      </c>
      <c r="K37" s="14"/>
      <c r="L37" s="13">
        <v>49</v>
      </c>
      <c r="M37" s="44" t="str">
        <f t="shared" si="3"/>
        <v/>
      </c>
      <c r="N37" s="14"/>
      <c r="O37" s="13"/>
      <c r="P37" s="44" t="str">
        <f t="shared" si="4"/>
        <v/>
      </c>
      <c r="Q37" s="14"/>
      <c r="R37" s="13"/>
      <c r="S37" s="44" t="str">
        <f t="shared" si="5"/>
        <v/>
      </c>
      <c r="T37" s="14"/>
      <c r="U37" s="13"/>
      <c r="V37" s="44" t="str">
        <f t="shared" si="6"/>
        <v/>
      </c>
      <c r="W37" s="14">
        <v>17727</v>
      </c>
      <c r="X37" s="13"/>
      <c r="Y37" s="44" t="str">
        <f t="shared" si="7"/>
        <v/>
      </c>
      <c r="Z37" s="17"/>
      <c r="AA37" s="13"/>
      <c r="AB37" s="44" t="str">
        <f t="shared" si="8"/>
        <v/>
      </c>
      <c r="AC37" s="14"/>
      <c r="AD37" s="13"/>
      <c r="AE37" s="44" t="str">
        <f t="shared" si="9"/>
        <v/>
      </c>
      <c r="AF37" s="14"/>
      <c r="AG37" s="13"/>
      <c r="AH37" s="44" t="str">
        <f t="shared" si="10"/>
        <v/>
      </c>
      <c r="AI37" s="12"/>
      <c r="AJ37" s="13"/>
      <c r="AK37" s="44" t="str">
        <f t="shared" si="11"/>
        <v/>
      </c>
    </row>
    <row r="38" spans="1:37" x14ac:dyDescent="0.4">
      <c r="A38" s="19" t="s">
        <v>36</v>
      </c>
      <c r="B38" s="14">
        <v>102718</v>
      </c>
      <c r="C38" s="120">
        <v>932</v>
      </c>
      <c r="D38" s="15">
        <v>9.0733853852294627E-3</v>
      </c>
      <c r="E38" s="14">
        <v>117041</v>
      </c>
      <c r="F38" s="120">
        <v>1315</v>
      </c>
      <c r="G38" s="15">
        <v>1.1235379055202877E-2</v>
      </c>
      <c r="H38" s="14">
        <v>140298</v>
      </c>
      <c r="I38" s="13">
        <v>1983</v>
      </c>
      <c r="J38" s="44">
        <f t="shared" si="2"/>
        <v>1.4134200059872558E-2</v>
      </c>
      <c r="K38" s="14">
        <v>140298</v>
      </c>
      <c r="L38" s="13">
        <v>3149</v>
      </c>
      <c r="M38" s="44">
        <f t="shared" si="3"/>
        <v>2.2445081184336198E-2</v>
      </c>
      <c r="N38" s="14">
        <v>162310</v>
      </c>
      <c r="O38" s="13">
        <v>3113</v>
      </c>
      <c r="P38" s="44">
        <f t="shared" si="4"/>
        <v>1.9179348160926622E-2</v>
      </c>
      <c r="Q38" s="14">
        <v>170188</v>
      </c>
      <c r="R38" s="13">
        <v>4869</v>
      </c>
      <c r="S38" s="44">
        <f t="shared" si="5"/>
        <v>2.8609537687733565E-2</v>
      </c>
      <c r="T38" s="14">
        <v>149031</v>
      </c>
      <c r="U38" s="13">
        <v>5092</v>
      </c>
      <c r="V38" s="44">
        <f t="shared" si="6"/>
        <v>3.4167387993102108E-2</v>
      </c>
      <c r="W38" s="14">
        <v>137741</v>
      </c>
      <c r="X38" s="13">
        <v>5567</v>
      </c>
      <c r="Y38" s="44">
        <f t="shared" si="7"/>
        <v>4.0416433741587474E-2</v>
      </c>
      <c r="Z38" s="17">
        <v>123907</v>
      </c>
      <c r="AA38" s="13">
        <v>7836</v>
      </c>
      <c r="AB38" s="44">
        <f t="shared" si="8"/>
        <v>6.3240979121437849E-2</v>
      </c>
      <c r="AC38" s="14">
        <v>115719</v>
      </c>
      <c r="AD38" s="13">
        <v>8154</v>
      </c>
      <c r="AE38" s="44">
        <f t="shared" si="9"/>
        <v>7.0463795919425504E-2</v>
      </c>
      <c r="AF38" s="14">
        <v>112165</v>
      </c>
      <c r="AG38" s="13">
        <v>8178</v>
      </c>
      <c r="AH38" s="44">
        <f t="shared" si="10"/>
        <v>7.291044443453841E-2</v>
      </c>
      <c r="AI38" s="12">
        <v>115869</v>
      </c>
      <c r="AJ38" s="13">
        <v>7095</v>
      </c>
      <c r="AK38" s="44">
        <f t="shared" si="11"/>
        <v>6.1232944100665404E-2</v>
      </c>
    </row>
    <row r="39" spans="1:37" x14ac:dyDescent="0.4">
      <c r="A39" s="19" t="s">
        <v>7</v>
      </c>
      <c r="B39" s="14">
        <v>42222</v>
      </c>
      <c r="C39" s="120">
        <v>0</v>
      </c>
      <c r="D39" s="15">
        <v>0</v>
      </c>
      <c r="E39" s="14">
        <v>39711</v>
      </c>
      <c r="F39" s="120"/>
      <c r="G39" s="15">
        <v>0</v>
      </c>
      <c r="H39" s="14">
        <v>29702</v>
      </c>
      <c r="I39" s="13"/>
      <c r="J39" s="44" t="str">
        <f t="shared" si="2"/>
        <v/>
      </c>
      <c r="K39" s="14">
        <v>29702</v>
      </c>
      <c r="L39" s="13"/>
      <c r="M39" s="44" t="str">
        <f t="shared" si="3"/>
        <v/>
      </c>
      <c r="N39" s="14">
        <v>25753</v>
      </c>
      <c r="O39" s="13"/>
      <c r="P39" s="44" t="str">
        <f t="shared" si="4"/>
        <v/>
      </c>
      <c r="Q39" s="14">
        <v>27287</v>
      </c>
      <c r="R39" s="13"/>
      <c r="S39" s="44" t="str">
        <f t="shared" si="5"/>
        <v/>
      </c>
      <c r="T39" s="14">
        <v>38684</v>
      </c>
      <c r="U39" s="13"/>
      <c r="V39" s="44" t="str">
        <f t="shared" si="6"/>
        <v/>
      </c>
      <c r="W39" s="14">
        <v>50035</v>
      </c>
      <c r="X39" s="13"/>
      <c r="Y39" s="44" t="str">
        <f t="shared" si="7"/>
        <v/>
      </c>
      <c r="Z39" s="17">
        <v>70864</v>
      </c>
      <c r="AA39" s="13"/>
      <c r="AB39" s="44" t="str">
        <f t="shared" si="8"/>
        <v/>
      </c>
      <c r="AC39" s="14">
        <v>130446</v>
      </c>
      <c r="AD39" s="13"/>
      <c r="AE39" s="44" t="str">
        <f t="shared" si="9"/>
        <v/>
      </c>
      <c r="AF39" s="14">
        <v>160657</v>
      </c>
      <c r="AG39" s="13"/>
      <c r="AH39" s="44" t="str">
        <f t="shared" si="10"/>
        <v/>
      </c>
      <c r="AI39" s="12">
        <v>198254</v>
      </c>
      <c r="AJ39" s="13">
        <v>20</v>
      </c>
      <c r="AK39" s="44">
        <f t="shared" si="11"/>
        <v>1.0088068840981771E-4</v>
      </c>
    </row>
    <row r="40" spans="1:37" x14ac:dyDescent="0.4">
      <c r="A40" s="19" t="s">
        <v>53</v>
      </c>
      <c r="B40" s="14"/>
      <c r="C40" s="120">
        <v>43</v>
      </c>
      <c r="D40" s="15"/>
      <c r="E40" s="14"/>
      <c r="F40" s="120">
        <v>3</v>
      </c>
      <c r="G40" s="15"/>
      <c r="H40" s="14"/>
      <c r="I40" s="13">
        <v>25</v>
      </c>
      <c r="J40" s="44" t="str">
        <f>IF(H40*I40=0,"",I40/H40)</f>
        <v/>
      </c>
      <c r="K40" s="14"/>
      <c r="L40" s="13">
        <v>25</v>
      </c>
      <c r="M40" s="44" t="str">
        <f>IF(K40*L40=0,"",L40/K40)</f>
        <v/>
      </c>
      <c r="N40" s="14"/>
      <c r="O40" s="13"/>
      <c r="P40" s="44" t="str">
        <f>IF(N40*O40=0,"",O40/N40)</f>
        <v/>
      </c>
      <c r="Q40" s="14"/>
      <c r="R40" s="13"/>
      <c r="S40" s="44" t="str">
        <f>IF(Q40*R40=0,"",R40/Q40)</f>
        <v/>
      </c>
      <c r="T40" s="14"/>
      <c r="U40" s="13"/>
      <c r="V40" s="44" t="str">
        <f>IF(T40*U40=0,"",U40/T40)</f>
        <v/>
      </c>
      <c r="W40" s="14"/>
      <c r="X40" s="13"/>
      <c r="Y40" s="44" t="str">
        <f>IF(W40*X40=0,"",X40/W40)</f>
        <v/>
      </c>
      <c r="Z40" s="17"/>
      <c r="AA40" s="13"/>
      <c r="AB40" s="44" t="str">
        <f>IF(Z40*AA40=0,"",AA40/Z40)</f>
        <v/>
      </c>
      <c r="AC40" s="14"/>
      <c r="AD40" s="13"/>
      <c r="AE40" s="44" t="str">
        <f>IF(AC40*AD40=0,"",AD40/AC40)</f>
        <v/>
      </c>
      <c r="AF40" s="14"/>
      <c r="AG40" s="13"/>
      <c r="AH40" s="44" t="str">
        <f>IF(AF40*AG40=0,"",AG40/AF40)</f>
        <v/>
      </c>
      <c r="AI40" s="12"/>
      <c r="AJ40" s="13"/>
      <c r="AK40" s="44" t="str">
        <f>IF(AI40*AJ40=0,"",AJ40/AI40)</f>
        <v/>
      </c>
    </row>
    <row r="41" spans="1:37" x14ac:dyDescent="0.4">
      <c r="A41" s="19" t="s">
        <v>72</v>
      </c>
      <c r="B41" s="14">
        <v>186037</v>
      </c>
      <c r="C41" s="120">
        <v>1957</v>
      </c>
      <c r="D41" s="15">
        <v>1.0519412804979655E-2</v>
      </c>
      <c r="E41" s="14">
        <v>214407</v>
      </c>
      <c r="F41" s="120">
        <v>2055</v>
      </c>
      <c r="G41" s="15">
        <v>9.5845751304761504E-3</v>
      </c>
      <c r="H41" s="14">
        <v>233659</v>
      </c>
      <c r="I41" s="13">
        <v>2246</v>
      </c>
      <c r="J41" s="44">
        <f t="shared" si="2"/>
        <v>9.6122982637090806E-3</v>
      </c>
      <c r="K41" s="14">
        <v>233659</v>
      </c>
      <c r="L41" s="13">
        <v>2098</v>
      </c>
      <c r="M41" s="44">
        <f t="shared" si="3"/>
        <v>8.9788965971779391E-3</v>
      </c>
      <c r="N41" s="14">
        <v>240618</v>
      </c>
      <c r="O41" s="13">
        <v>3529</v>
      </c>
      <c r="P41" s="44">
        <f t="shared" si="4"/>
        <v>1.4666400684903042E-2</v>
      </c>
      <c r="Q41" s="14">
        <v>237700</v>
      </c>
      <c r="R41" s="13">
        <v>4688</v>
      </c>
      <c r="S41" s="44">
        <f t="shared" si="5"/>
        <v>1.9722339082877578E-2</v>
      </c>
      <c r="T41" s="14">
        <v>234451</v>
      </c>
      <c r="U41" s="13">
        <v>5201</v>
      </c>
      <c r="V41" s="44">
        <f t="shared" si="6"/>
        <v>2.2183739885946317E-2</v>
      </c>
      <c r="W41" s="14">
        <v>248717</v>
      </c>
      <c r="X41" s="13">
        <v>6046</v>
      </c>
      <c r="Y41" s="44">
        <f t="shared" si="7"/>
        <v>2.4308752517921976E-2</v>
      </c>
      <c r="Z41" s="17">
        <v>246140</v>
      </c>
      <c r="AA41" s="13">
        <v>7253</v>
      </c>
      <c r="AB41" s="44">
        <f t="shared" si="8"/>
        <v>2.946697001706346E-2</v>
      </c>
      <c r="AC41" s="14">
        <v>247197</v>
      </c>
      <c r="AD41" s="13">
        <v>8569</v>
      </c>
      <c r="AE41" s="44">
        <f t="shared" si="9"/>
        <v>3.4664660169824064E-2</v>
      </c>
      <c r="AF41" s="14">
        <v>235514</v>
      </c>
      <c r="AG41" s="13">
        <v>10310</v>
      </c>
      <c r="AH41" s="44">
        <f t="shared" si="10"/>
        <v>4.3776590775919902E-2</v>
      </c>
      <c r="AI41" s="12">
        <v>243254</v>
      </c>
      <c r="AJ41" s="13">
        <v>11737</v>
      </c>
      <c r="AK41" s="44">
        <f t="shared" si="11"/>
        <v>4.824997738988876E-2</v>
      </c>
    </row>
    <row r="42" spans="1:37" x14ac:dyDescent="0.4">
      <c r="A42" s="19" t="s">
        <v>73</v>
      </c>
      <c r="B42" s="14"/>
      <c r="C42" s="120"/>
      <c r="D42" s="15"/>
      <c r="E42" s="14"/>
      <c r="F42" s="120"/>
      <c r="G42" s="15"/>
      <c r="H42" s="14"/>
      <c r="I42" s="13"/>
      <c r="J42" s="44" t="str">
        <f t="shared" si="2"/>
        <v/>
      </c>
      <c r="K42" s="14"/>
      <c r="L42" s="13">
        <v>61</v>
      </c>
      <c r="M42" s="44" t="str">
        <f t="shared" si="3"/>
        <v/>
      </c>
      <c r="N42" s="14"/>
      <c r="O42" s="13"/>
      <c r="P42" s="44" t="str">
        <f t="shared" si="4"/>
        <v/>
      </c>
      <c r="Q42" s="14"/>
      <c r="R42" s="13"/>
      <c r="S42" s="44" t="str">
        <f t="shared" si="5"/>
        <v/>
      </c>
      <c r="T42" s="14"/>
      <c r="U42" s="13"/>
      <c r="V42" s="44" t="str">
        <f t="shared" si="6"/>
        <v/>
      </c>
      <c r="W42" s="14"/>
      <c r="X42" s="13"/>
      <c r="Y42" s="44" t="str">
        <f t="shared" si="7"/>
        <v/>
      </c>
      <c r="Z42" s="17"/>
      <c r="AA42" s="13"/>
      <c r="AB42" s="44" t="str">
        <f t="shared" si="8"/>
        <v/>
      </c>
      <c r="AC42" s="14"/>
      <c r="AD42" s="13"/>
      <c r="AE42" s="44" t="str">
        <f t="shared" si="9"/>
        <v/>
      </c>
      <c r="AF42" s="14"/>
      <c r="AG42" s="13"/>
      <c r="AH42" s="44" t="str">
        <f t="shared" si="10"/>
        <v/>
      </c>
      <c r="AI42" s="12"/>
      <c r="AJ42" s="13"/>
      <c r="AK42" s="44" t="str">
        <f t="shared" si="11"/>
        <v/>
      </c>
    </row>
    <row r="43" spans="1:37" x14ac:dyDescent="0.4">
      <c r="A43" s="19" t="s">
        <v>48</v>
      </c>
      <c r="B43" s="14">
        <v>51816</v>
      </c>
      <c r="C43" s="120">
        <v>367</v>
      </c>
      <c r="D43" s="15">
        <v>7.0827543615871544E-3</v>
      </c>
      <c r="E43" s="14">
        <v>43489</v>
      </c>
      <c r="F43" s="120">
        <v>365</v>
      </c>
      <c r="G43" s="15">
        <v>8.3929269470440805E-3</v>
      </c>
      <c r="H43" s="14">
        <v>38541</v>
      </c>
      <c r="I43" s="13">
        <v>364</v>
      </c>
      <c r="J43" s="44">
        <f t="shared" si="2"/>
        <v>9.4444876884356918E-3</v>
      </c>
      <c r="K43" s="14">
        <v>38541</v>
      </c>
      <c r="L43" s="13">
        <v>289</v>
      </c>
      <c r="M43" s="44">
        <f t="shared" si="3"/>
        <v>7.4985080823019639E-3</v>
      </c>
      <c r="N43" s="14">
        <v>38375</v>
      </c>
      <c r="O43" s="13">
        <v>40</v>
      </c>
      <c r="P43" s="44">
        <f t="shared" si="4"/>
        <v>1.0423452768729641E-3</v>
      </c>
      <c r="Q43" s="14">
        <v>40679</v>
      </c>
      <c r="R43" s="13">
        <v>79</v>
      </c>
      <c r="S43" s="44">
        <f t="shared" si="5"/>
        <v>1.9420339733031786E-3</v>
      </c>
      <c r="T43" s="14">
        <v>51533</v>
      </c>
      <c r="U43" s="13">
        <v>31</v>
      </c>
      <c r="V43" s="44">
        <f t="shared" si="6"/>
        <v>6.0155628432266703E-4</v>
      </c>
      <c r="W43" s="14">
        <v>53509</v>
      </c>
      <c r="X43" s="13">
        <v>121</v>
      </c>
      <c r="Y43" s="44">
        <f t="shared" si="7"/>
        <v>2.2613018370741369E-3</v>
      </c>
      <c r="Z43" s="17">
        <v>54119</v>
      </c>
      <c r="AA43" s="13">
        <v>139</v>
      </c>
      <c r="AB43" s="44">
        <f t="shared" si="8"/>
        <v>2.5684140505183024E-3</v>
      </c>
      <c r="AC43" s="14">
        <v>72184</v>
      </c>
      <c r="AD43" s="13">
        <v>49</v>
      </c>
      <c r="AE43" s="44">
        <f t="shared" si="9"/>
        <v>6.7882079131109392E-4</v>
      </c>
      <c r="AF43" s="14">
        <v>95554</v>
      </c>
      <c r="AG43" s="13">
        <v>77</v>
      </c>
      <c r="AH43" s="44">
        <f t="shared" si="10"/>
        <v>8.0582707160349121E-4</v>
      </c>
      <c r="AI43" s="12">
        <v>117654</v>
      </c>
      <c r="AJ43" s="13">
        <v>71</v>
      </c>
      <c r="AK43" s="44">
        <f t="shared" si="11"/>
        <v>6.0346439560065961E-4</v>
      </c>
    </row>
    <row r="44" spans="1:37" x14ac:dyDescent="0.4">
      <c r="A44" s="19" t="s">
        <v>16</v>
      </c>
      <c r="B44" s="14">
        <v>19275</v>
      </c>
      <c r="C44" s="120">
        <v>61</v>
      </c>
      <c r="D44" s="15">
        <v>3.1647211413748377E-3</v>
      </c>
      <c r="E44" s="14">
        <v>21160</v>
      </c>
      <c r="F44" s="120">
        <v>77</v>
      </c>
      <c r="G44" s="15">
        <v>3.6389413988657843E-3</v>
      </c>
      <c r="H44" s="14">
        <v>26695</v>
      </c>
      <c r="I44" s="13">
        <v>115</v>
      </c>
      <c r="J44" s="44">
        <f t="shared" si="2"/>
        <v>4.3079228319910096E-3</v>
      </c>
      <c r="K44" s="14">
        <v>26695</v>
      </c>
      <c r="L44" s="13">
        <v>35</v>
      </c>
      <c r="M44" s="44">
        <f t="shared" si="3"/>
        <v>1.3111069488668289E-3</v>
      </c>
      <c r="N44" s="14">
        <v>30928</v>
      </c>
      <c r="O44" s="13">
        <v>126</v>
      </c>
      <c r="P44" s="44">
        <f t="shared" si="4"/>
        <v>4.0739782721158817E-3</v>
      </c>
      <c r="Q44" s="14">
        <v>36591</v>
      </c>
      <c r="R44" s="13">
        <v>98</v>
      </c>
      <c r="S44" s="44">
        <f t="shared" si="5"/>
        <v>2.6782542155174768E-3</v>
      </c>
      <c r="T44" s="14">
        <v>44363</v>
      </c>
      <c r="U44" s="13">
        <v>194</v>
      </c>
      <c r="V44" s="44">
        <f t="shared" si="6"/>
        <v>4.3730135473254743E-3</v>
      </c>
      <c r="W44" s="14">
        <v>60260</v>
      </c>
      <c r="X44" s="13">
        <v>1120</v>
      </c>
      <c r="Y44" s="44">
        <f t="shared" si="7"/>
        <v>1.8586126783936275E-2</v>
      </c>
      <c r="Z44" s="17">
        <v>83216</v>
      </c>
      <c r="AA44" s="13">
        <v>416</v>
      </c>
      <c r="AB44" s="44">
        <f t="shared" si="8"/>
        <v>4.9990386464141513E-3</v>
      </c>
      <c r="AC44" s="14">
        <v>75167</v>
      </c>
      <c r="AD44" s="13">
        <v>392</v>
      </c>
      <c r="AE44" s="44">
        <f t="shared" si="9"/>
        <v>5.215054478694108E-3</v>
      </c>
      <c r="AF44" s="14">
        <v>76678</v>
      </c>
      <c r="AG44" s="13">
        <v>788</v>
      </c>
      <c r="AH44" s="44">
        <f t="shared" si="10"/>
        <v>1.0276741699053184E-2</v>
      </c>
      <c r="AI44" s="12">
        <v>82378</v>
      </c>
      <c r="AJ44" s="13">
        <v>885</v>
      </c>
      <c r="AK44" s="44">
        <f t="shared" si="11"/>
        <v>1.0743159581441647E-2</v>
      </c>
    </row>
    <row r="45" spans="1:37" x14ac:dyDescent="0.4">
      <c r="A45" s="19" t="s">
        <v>111</v>
      </c>
      <c r="B45" s="14"/>
      <c r="C45" s="120"/>
      <c r="D45" s="15"/>
      <c r="E45" s="14"/>
      <c r="F45" s="120"/>
      <c r="G45" s="15"/>
      <c r="H45" s="14">
        <v>731522</v>
      </c>
      <c r="I45" s="13">
        <v>6013</v>
      </c>
      <c r="J45" s="44">
        <f t="shared" si="2"/>
        <v>8.2198484802917752E-3</v>
      </c>
      <c r="K45" s="14">
        <v>731522</v>
      </c>
      <c r="L45" s="13">
        <v>6678</v>
      </c>
      <c r="M45" s="44">
        <f t="shared" si="3"/>
        <v>9.1289120491249744E-3</v>
      </c>
      <c r="N45" s="14">
        <v>761474</v>
      </c>
      <c r="O45" s="13">
        <v>7717</v>
      </c>
      <c r="P45" s="44">
        <f t="shared" si="4"/>
        <v>1.0134292175438689E-2</v>
      </c>
      <c r="Q45" s="14">
        <v>798093</v>
      </c>
      <c r="R45" s="13">
        <v>10971</v>
      </c>
      <c r="S45" s="44">
        <f t="shared" si="5"/>
        <v>1.3746518262909209E-2</v>
      </c>
      <c r="T45" s="14">
        <v>820139</v>
      </c>
      <c r="U45" s="13">
        <v>11939</v>
      </c>
      <c r="V45" s="44">
        <f t="shared" si="6"/>
        <v>1.4557288459639158E-2</v>
      </c>
      <c r="W45" s="14">
        <v>893069</v>
      </c>
      <c r="X45" s="13">
        <v>15311</v>
      </c>
      <c r="Y45" s="44">
        <f t="shared" si="7"/>
        <v>1.7144252011882622E-2</v>
      </c>
      <c r="Z45" s="17">
        <v>917327</v>
      </c>
      <c r="AA45" s="13">
        <v>19227</v>
      </c>
      <c r="AB45" s="44">
        <f t="shared" si="8"/>
        <v>2.0959810405667773E-2</v>
      </c>
      <c r="AC45" s="14">
        <v>1035423</v>
      </c>
      <c r="AD45" s="13">
        <v>19256</v>
      </c>
      <c r="AE45" s="44">
        <f t="shared" si="9"/>
        <v>1.8597230310703934E-2</v>
      </c>
      <c r="AF45" s="14">
        <v>1075974</v>
      </c>
      <c r="AG45" s="13">
        <v>21412</v>
      </c>
      <c r="AH45" s="44">
        <f t="shared" si="10"/>
        <v>1.9900109110443188E-2</v>
      </c>
      <c r="AI45" s="12">
        <v>1188851</v>
      </c>
      <c r="AJ45" s="13">
        <v>22426</v>
      </c>
      <c r="AK45" s="44">
        <f t="shared" si="11"/>
        <v>1.886359182101037E-2</v>
      </c>
    </row>
    <row r="46" spans="1:37" x14ac:dyDescent="0.4">
      <c r="A46" s="19" t="s">
        <v>65</v>
      </c>
      <c r="B46" s="14"/>
      <c r="C46" s="120">
        <v>980</v>
      </c>
      <c r="D46" s="15"/>
      <c r="E46" s="14"/>
      <c r="F46" s="120">
        <v>1156</v>
      </c>
      <c r="G46" s="15"/>
      <c r="H46" s="16">
        <v>361135</v>
      </c>
      <c r="I46" s="13">
        <v>1600</v>
      </c>
      <c r="J46" s="44">
        <f t="shared" si="2"/>
        <v>4.4304761377324271E-3</v>
      </c>
      <c r="K46" s="16">
        <v>361135</v>
      </c>
      <c r="L46" s="13">
        <v>2163</v>
      </c>
      <c r="M46" s="44">
        <f t="shared" si="3"/>
        <v>5.9894499286970247E-3</v>
      </c>
      <c r="N46" s="14">
        <v>391372</v>
      </c>
      <c r="O46" s="13">
        <v>2312</v>
      </c>
      <c r="P46" s="44">
        <f t="shared" si="4"/>
        <v>5.9074231166256147E-3</v>
      </c>
      <c r="Q46" s="14">
        <v>434588</v>
      </c>
      <c r="R46" s="13">
        <v>2906</v>
      </c>
      <c r="S46" s="44">
        <f t="shared" si="5"/>
        <v>6.6867930085506271E-3</v>
      </c>
      <c r="T46" s="14">
        <v>458385</v>
      </c>
      <c r="U46" s="13">
        <v>3586</v>
      </c>
      <c r="V46" s="44">
        <f t="shared" si="6"/>
        <v>7.8231181212299709E-3</v>
      </c>
      <c r="W46" s="14">
        <v>489899</v>
      </c>
      <c r="X46" s="13">
        <v>4830</v>
      </c>
      <c r="Y46" s="44">
        <f t="shared" si="7"/>
        <v>9.8591750544499996E-3</v>
      </c>
      <c r="Z46" s="17">
        <v>525020</v>
      </c>
      <c r="AA46" s="13">
        <v>5148</v>
      </c>
      <c r="AB46" s="44">
        <f t="shared" si="8"/>
        <v>9.8053407489238509E-3</v>
      </c>
      <c r="AC46" s="14">
        <v>590280</v>
      </c>
      <c r="AD46" s="13">
        <v>6251</v>
      </c>
      <c r="AE46" s="44">
        <f t="shared" si="9"/>
        <v>1.0589889543945246E-2</v>
      </c>
      <c r="AF46" s="14">
        <v>663131</v>
      </c>
      <c r="AG46" s="13">
        <v>7290</v>
      </c>
      <c r="AH46" s="44">
        <f t="shared" si="10"/>
        <v>1.0993302982366983E-2</v>
      </c>
      <c r="AI46" s="12">
        <v>748404</v>
      </c>
      <c r="AJ46" s="13">
        <v>8635</v>
      </c>
      <c r="AK46" s="44">
        <f t="shared" si="11"/>
        <v>1.1537885954644818E-2</v>
      </c>
    </row>
    <row r="47" spans="1:37" x14ac:dyDescent="0.4">
      <c r="A47" s="19" t="s">
        <v>15</v>
      </c>
      <c r="B47" s="14"/>
      <c r="C47" s="73">
        <v>50</v>
      </c>
      <c r="D47" s="15"/>
      <c r="E47" s="14"/>
      <c r="F47" s="73"/>
      <c r="G47" s="15"/>
      <c r="H47" s="14">
        <v>11897</v>
      </c>
      <c r="I47" s="13"/>
      <c r="J47" s="44" t="str">
        <f t="shared" si="2"/>
        <v/>
      </c>
      <c r="K47" s="14">
        <v>11897</v>
      </c>
      <c r="L47" s="13"/>
      <c r="M47" s="44" t="str">
        <f t="shared" si="3"/>
        <v/>
      </c>
      <c r="N47" s="14">
        <v>13464</v>
      </c>
      <c r="O47" s="13"/>
      <c r="P47" s="44" t="str">
        <f t="shared" si="4"/>
        <v/>
      </c>
      <c r="Q47" s="14">
        <v>12675</v>
      </c>
      <c r="R47" s="13"/>
      <c r="S47" s="44" t="str">
        <f t="shared" si="5"/>
        <v/>
      </c>
      <c r="T47" s="14">
        <v>20931</v>
      </c>
      <c r="U47" s="13"/>
      <c r="V47" s="44" t="str">
        <f t="shared" si="6"/>
        <v/>
      </c>
      <c r="W47" s="14">
        <v>35233</v>
      </c>
      <c r="X47" s="13"/>
      <c r="Y47" s="44" t="str">
        <f t="shared" si="7"/>
        <v/>
      </c>
      <c r="Z47" s="17">
        <v>71196</v>
      </c>
      <c r="AA47" s="13"/>
      <c r="AB47" s="44" t="str">
        <f t="shared" si="8"/>
        <v/>
      </c>
      <c r="AC47" s="14">
        <v>74669</v>
      </c>
      <c r="AD47" s="13"/>
      <c r="AE47" s="44" t="str">
        <f t="shared" si="9"/>
        <v/>
      </c>
      <c r="AF47" s="14">
        <v>56173</v>
      </c>
      <c r="AG47" s="13"/>
      <c r="AH47" s="44" t="str">
        <f t="shared" si="10"/>
        <v/>
      </c>
      <c r="AI47" s="12">
        <v>27193</v>
      </c>
      <c r="AJ47" s="13"/>
      <c r="AK47" s="44" t="str">
        <f t="shared" si="11"/>
        <v/>
      </c>
    </row>
    <row r="48" spans="1:37" x14ac:dyDescent="0.4">
      <c r="A48" s="3" t="s">
        <v>74</v>
      </c>
      <c r="B48" s="28">
        <v>641950</v>
      </c>
      <c r="C48" s="121">
        <v>5727</v>
      </c>
      <c r="D48" s="30">
        <v>8.9212555494976239E-3</v>
      </c>
      <c r="E48" s="28">
        <v>685914</v>
      </c>
      <c r="F48" s="121">
        <v>6254</v>
      </c>
      <c r="G48" s="30">
        <v>9.1177611187408334E-3</v>
      </c>
      <c r="H48" s="28">
        <v>1104554</v>
      </c>
      <c r="I48" s="29">
        <v>7613</v>
      </c>
      <c r="J48" s="77">
        <f t="shared" ref="J48" si="12">I48/H48</f>
        <v>6.8923746598174469E-3</v>
      </c>
      <c r="K48" s="28">
        <v>1104554</v>
      </c>
      <c r="L48" s="29">
        <v>8841</v>
      </c>
      <c r="M48" s="77">
        <f t="shared" ref="M48" si="13">L48/K48</f>
        <v>8.0041356058644479E-3</v>
      </c>
      <c r="N48" s="28">
        <v>1166310</v>
      </c>
      <c r="O48" s="29">
        <v>10029</v>
      </c>
      <c r="P48" s="77">
        <f t="shared" ref="P48" si="14">O48/N48</f>
        <v>8.5989145252977333E-3</v>
      </c>
      <c r="Q48" s="28">
        <v>1245356</v>
      </c>
      <c r="R48" s="29">
        <v>13877</v>
      </c>
      <c r="S48" s="77">
        <f t="shared" ref="S48" si="15">R48/Q48</f>
        <v>1.1142998467907972E-2</v>
      </c>
      <c r="T48" s="28">
        <v>1299455</v>
      </c>
      <c r="U48" s="29">
        <v>15525</v>
      </c>
      <c r="V48" s="77">
        <f t="shared" ref="V48" si="16">U48/T48</f>
        <v>1.1947316374941803E-2</v>
      </c>
      <c r="W48" s="28">
        <v>1418201</v>
      </c>
      <c r="X48" s="29">
        <v>20141</v>
      </c>
      <c r="Y48" s="77">
        <f t="shared" ref="Y48" si="17">X48/W48</f>
        <v>1.4201795091104858E-2</v>
      </c>
      <c r="Z48" s="31">
        <v>1513543</v>
      </c>
      <c r="AA48" s="29">
        <v>24375</v>
      </c>
      <c r="AB48" s="77">
        <f t="shared" ref="AB48" si="18">AA48/Z48</f>
        <v>1.610459696222704E-2</v>
      </c>
      <c r="AC48" s="28">
        <v>1700372</v>
      </c>
      <c r="AD48" s="29">
        <v>25507</v>
      </c>
      <c r="AE48" s="77">
        <f t="shared" ref="AE48" si="19">AD48/AC48</f>
        <v>1.5000835111375628E-2</v>
      </c>
      <c r="AF48" s="28">
        <v>1795278</v>
      </c>
      <c r="AG48" s="29">
        <v>28702</v>
      </c>
      <c r="AH48" s="77">
        <f t="shared" ref="AH48" si="20">AG48/AF48</f>
        <v>1.5987496086957004E-2</v>
      </c>
      <c r="AI48" s="33">
        <v>1964448</v>
      </c>
      <c r="AJ48" s="29">
        <v>31061</v>
      </c>
      <c r="AK48" s="77">
        <f t="shared" ref="AK48" si="21">AJ48/AI48</f>
        <v>1.5811566404404696E-2</v>
      </c>
    </row>
    <row r="49" spans="1:64" x14ac:dyDescent="0.4">
      <c r="A49" s="2" t="s">
        <v>164</v>
      </c>
      <c r="B49" s="6">
        <f>SUM(B30:B47)-B48</f>
        <v>0</v>
      </c>
      <c r="C49" s="6">
        <f>SUM(C30:C47)-C48</f>
        <v>0</v>
      </c>
      <c r="D49" s="8">
        <f>C48/B48-D48</f>
        <v>0</v>
      </c>
      <c r="E49" s="6">
        <f>SUM(E30:E47)-E48</f>
        <v>0</v>
      </c>
      <c r="F49" s="6">
        <f>SUM(F30:F47)-F48</f>
        <v>-32</v>
      </c>
      <c r="G49" s="8">
        <f>F48/E48-G48</f>
        <v>0</v>
      </c>
      <c r="H49" s="6">
        <f>SUM(H30:H47)-H48-H45</f>
        <v>0</v>
      </c>
      <c r="I49" s="6">
        <f>SUM(I30:I47)-I48-I45</f>
        <v>0</v>
      </c>
      <c r="J49" s="5"/>
      <c r="K49" s="6">
        <f>SUM(K30:K47)-K48-K45</f>
        <v>0</v>
      </c>
      <c r="L49" s="6">
        <f>SUM(L30:L47)-L48-L45</f>
        <v>0</v>
      </c>
      <c r="M49" s="8"/>
      <c r="N49" s="6">
        <f>SUM(N30:N47)-N48-N45</f>
        <v>0</v>
      </c>
      <c r="O49" s="6">
        <f>SUM(O30:O47)-O48-O45</f>
        <v>0</v>
      </c>
      <c r="P49" s="8"/>
      <c r="Q49" s="6">
        <f>SUM(Q30:Q47)-Q48-Q45</f>
        <v>0</v>
      </c>
      <c r="R49" s="6">
        <f>SUM(R30:R47)-R48-R45</f>
        <v>0</v>
      </c>
      <c r="S49" s="8"/>
      <c r="T49" s="6">
        <f>SUM(T30:T47)-T48-T45</f>
        <v>0</v>
      </c>
      <c r="U49" s="6">
        <f>SUM(U30:U47)-U48-U45</f>
        <v>0</v>
      </c>
      <c r="V49" s="8"/>
      <c r="W49" s="6">
        <f>SUM(W30:W47)-W48-W45</f>
        <v>0</v>
      </c>
      <c r="X49" s="6">
        <f>SUM(X30:X47)-X48-X45</f>
        <v>0</v>
      </c>
      <c r="Y49" s="8"/>
      <c r="Z49" s="6">
        <f>SUM(Z30:Z47)-Z48-Z45</f>
        <v>0</v>
      </c>
      <c r="AA49" s="6">
        <f>SUM(AA30:AA47)-AA48-AA45</f>
        <v>0</v>
      </c>
      <c r="AB49" s="8"/>
      <c r="AC49" s="6">
        <f>SUM(AC30:AC47)-AC48-AC45</f>
        <v>0</v>
      </c>
      <c r="AD49" s="6">
        <f>SUM(AD30:AD47)-AD48-AD45</f>
        <v>0</v>
      </c>
      <c r="AE49" s="8"/>
      <c r="AF49" s="6">
        <f>SUM(AF30:AF47)-AF48-AF45</f>
        <v>0</v>
      </c>
      <c r="AG49" s="6">
        <f>SUM(AG30:AG47)-AG48-AG45</f>
        <v>0</v>
      </c>
      <c r="AH49" s="8"/>
      <c r="AI49" s="6">
        <f>SUM(AI30:AI47)-AI48-AI45</f>
        <v>0</v>
      </c>
      <c r="AJ49" s="6">
        <f>SUM(AJ30:AJ47)-AJ48-AJ45</f>
        <v>0</v>
      </c>
      <c r="AK49" s="8"/>
    </row>
    <row r="50" spans="1:64" x14ac:dyDescent="0.4">
      <c r="A50" s="9" t="s">
        <v>179</v>
      </c>
    </row>
    <row r="51" spans="1:64" x14ac:dyDescent="0.4">
      <c r="A51" s="9"/>
    </row>
    <row r="53" spans="1:64" x14ac:dyDescent="0.4">
      <c r="A53" s="3" t="s">
        <v>165</v>
      </c>
      <c r="B53" s="39">
        <v>2011</v>
      </c>
      <c r="C53" s="39" t="s">
        <v>166</v>
      </c>
      <c r="D53" s="39">
        <v>2012</v>
      </c>
      <c r="E53" s="39" t="s">
        <v>20</v>
      </c>
      <c r="F53" s="39">
        <v>2013</v>
      </c>
      <c r="G53" s="39" t="s">
        <v>167</v>
      </c>
      <c r="H53" s="39">
        <v>2014</v>
      </c>
      <c r="I53" s="39" t="s">
        <v>168</v>
      </c>
      <c r="J53" s="39">
        <v>2015</v>
      </c>
      <c r="K53" s="39" t="s">
        <v>169</v>
      </c>
      <c r="L53" s="39">
        <v>2016</v>
      </c>
      <c r="M53" s="40" t="s">
        <v>170</v>
      </c>
    </row>
    <row r="54" spans="1:64" hidden="1" x14ac:dyDescent="0.4">
      <c r="A54" s="19"/>
      <c r="B54" s="38">
        <v>40908</v>
      </c>
      <c r="C54" s="38">
        <v>41090</v>
      </c>
      <c r="D54" s="11">
        <v>41274</v>
      </c>
      <c r="E54" s="11">
        <v>41455</v>
      </c>
      <c r="F54" s="11">
        <v>41639</v>
      </c>
      <c r="G54" s="11">
        <v>41820</v>
      </c>
      <c r="H54" s="11">
        <v>42004</v>
      </c>
      <c r="I54" s="11">
        <v>42185</v>
      </c>
      <c r="J54" s="11">
        <v>42369</v>
      </c>
      <c r="K54" s="11">
        <v>42551</v>
      </c>
      <c r="L54" s="11">
        <v>42735</v>
      </c>
      <c r="M54" s="38">
        <v>42916</v>
      </c>
    </row>
    <row r="55" spans="1:64" x14ac:dyDescent="0.4">
      <c r="A55" s="19" t="s">
        <v>171</v>
      </c>
      <c r="B55" s="18">
        <f>[1]!s_stmnote_bank_9501($B$1,B54)/100</f>
        <v>7.4000000000000003E-3</v>
      </c>
      <c r="C55" s="18">
        <f>[1]!s_stmnote_bank_9501($B$1,C54)/100</f>
        <v>1.3100000000000001E-2</v>
      </c>
      <c r="D55" s="18">
        <f>[1]!s_stmnote_bank_9501($B$1,D54)/100</f>
        <v>1.32E-2</v>
      </c>
      <c r="E55" s="18">
        <f>[1]!s_stmnote_bank_9501($B$1,E54)/100</f>
        <v>1.38E-2</v>
      </c>
      <c r="F55" s="18">
        <f>[1]!s_stmnote_bank_9501($B$1,F54)/100</f>
        <v>1.77E-2</v>
      </c>
      <c r="G55" s="18">
        <f>[1]!s_stmnote_bank_9501($B$1,G54)/100</f>
        <v>2.0099999999999996E-2</v>
      </c>
      <c r="H55" s="18">
        <f>[1]!s_stmnote_bank_9501($B$1,H54)/100</f>
        <v>4.0800000000000003E-2</v>
      </c>
      <c r="I55" s="18">
        <f>[1]!s_stmnote_bank_9501($B$1,I54)/100</f>
        <v>2.69E-2</v>
      </c>
      <c r="J55" s="18">
        <f>[1]!s_stmnote_bank_9501($B$1,J54)/100</f>
        <v>4.2699999999999995E-2</v>
      </c>
      <c r="K55" s="18">
        <f>[1]!s_stmnote_bank_9501($B$1,K54)/100</f>
        <v>2.2799999999999997E-2</v>
      </c>
      <c r="L55" s="18">
        <f>[1]!s_stmnote_bank_9501($B$1,L54)/100</f>
        <v>3.3099999999999997E-2</v>
      </c>
      <c r="M55" s="44">
        <f>[1]!s_stmnote_bank_9501($B$1,M54)/100</f>
        <v>1.06E-2</v>
      </c>
    </row>
    <row r="56" spans="1:64" x14ac:dyDescent="0.4">
      <c r="A56" s="19" t="s">
        <v>172</v>
      </c>
      <c r="B56" s="18">
        <f>[1]!s_stmnote_bank_9502($B$1,B54)/100</f>
        <v>2.4700000000000003E-2</v>
      </c>
      <c r="C56" s="18">
        <f>[1]!s_stmnote_bank_9502($B$1,C54)/100</f>
        <v>5.4900000000000004E-2</v>
      </c>
      <c r="D56" s="18">
        <f>[1]!s_stmnote_bank_9502($B$1,D54)/100</f>
        <v>6.0100000000000001E-2</v>
      </c>
      <c r="E56" s="18">
        <f>[1]!s_stmnote_bank_9502($B$1,E54)/100</f>
        <v>0.14899999999999999</v>
      </c>
      <c r="F56" s="18">
        <f>[1]!s_stmnote_bank_9502($B$1,F54)/100</f>
        <v>0.17469999999999999</v>
      </c>
      <c r="G56" s="18">
        <f>[1]!s_stmnote_bank_9502($B$1,G54)/100</f>
        <v>0.23440000000000003</v>
      </c>
      <c r="H56" s="18">
        <f>[1]!s_stmnote_bank_9502($B$1,H54)/100</f>
        <v>0.26679999999999998</v>
      </c>
      <c r="I56" s="18">
        <f>[1]!s_stmnote_bank_9502($B$1,I54)/100</f>
        <v>0.188</v>
      </c>
      <c r="J56" s="18">
        <v>0.31769999999999998</v>
      </c>
      <c r="K56" s="18">
        <f>[1]!s_stmnote_bank_9502($B$1,K54)/100</f>
        <v>0.17370000000000002</v>
      </c>
      <c r="L56" s="18">
        <f>[1]!s_stmnote_bank_9502($B$1,L54)/100</f>
        <v>0.26780000000000004</v>
      </c>
      <c r="M56" s="44">
        <f>[1]!s_stmnote_bank_9502($B$1,M54)/100</f>
        <v>0.14099999999999999</v>
      </c>
    </row>
    <row r="57" spans="1:64" x14ac:dyDescent="0.4">
      <c r="A57" s="19" t="s">
        <v>173</v>
      </c>
      <c r="B57" s="18">
        <f>[1]!s_stmnote_bank_9503($B$1,B54)/100</f>
        <v>0.56430000000000002</v>
      </c>
      <c r="C57" s="18">
        <f>[1]!s_stmnote_bank_9503($B$1,C54)/100</f>
        <v>0.2293</v>
      </c>
      <c r="D57" s="18">
        <f>[1]!s_stmnote_bank_9503($B$1,D54)/100</f>
        <v>0.46679999999999999</v>
      </c>
      <c r="E57" s="18">
        <f>[1]!s_stmnote_bank_9503($B$1,E54)/100</f>
        <v>0.60729999999999995</v>
      </c>
      <c r="F57" s="18">
        <f>[1]!s_stmnote_bank_9503($B$1,F54)/100</f>
        <v>0.86450000000000005</v>
      </c>
      <c r="G57" s="18">
        <f>[1]!s_stmnote_bank_9503($B$1,G54)/100</f>
        <v>0.59329999999999994</v>
      </c>
      <c r="H57" s="18">
        <f>[1]!s_stmnote_bank_9503($B$1,H54)/100</f>
        <v>0.64040000000000008</v>
      </c>
      <c r="I57" s="18">
        <f>[1]!s_stmnote_bank_9503($B$1,I54)/100</f>
        <v>0.40970000000000001</v>
      </c>
      <c r="J57" s="18">
        <v>0.59660000000000002</v>
      </c>
      <c r="K57" s="18">
        <f>[1]!s_stmnote_bank_9503($B$1,K54)/100</f>
        <v>0.52129999999999999</v>
      </c>
      <c r="L57" s="18">
        <f>[1]!s_stmnote_bank_9503($B$1,L54)/100</f>
        <v>0.62170000000000003</v>
      </c>
      <c r="M57" s="44">
        <f>[1]!s_stmnote_bank_9503($B$1,M54)/100</f>
        <v>0.5484</v>
      </c>
    </row>
    <row r="58" spans="1:64" x14ac:dyDescent="0.4">
      <c r="A58" s="20" t="s">
        <v>174</v>
      </c>
      <c r="B58" s="50">
        <f>[1]!s_stmnote_bank_9504($B$1,B54)/100</f>
        <v>0.15990000000000001</v>
      </c>
      <c r="C58" s="50">
        <f>[1]!s_stmnote_bank_9504($B$1,C54)/100</f>
        <v>0.1016</v>
      </c>
      <c r="D58" s="50">
        <f>[1]!s_stmnote_bank_9504($B$1,D54)/100</f>
        <v>7.8600000000000003E-2</v>
      </c>
      <c r="E58" s="50">
        <f>[1]!s_stmnote_bank_9504($B$1,E54)/100</f>
        <v>0.20550000000000002</v>
      </c>
      <c r="F58" s="50">
        <f>[1]!s_stmnote_bank_9504($B$1,F54)/100</f>
        <v>0.21479999999999999</v>
      </c>
      <c r="G58" s="50">
        <f>[1]!s_stmnote_bank_9504($B$1,G54)/100</f>
        <v>0.10970000000000001</v>
      </c>
      <c r="H58" s="50">
        <f>[1]!s_stmnote_bank_9504($B$1,H54)/100</f>
        <v>0.28770000000000001</v>
      </c>
      <c r="I58" s="50">
        <f>[1]!s_stmnote_bank_9504($B$1,I54)/100</f>
        <v>9.5199999999999993E-2</v>
      </c>
      <c r="J58" s="50">
        <f>[1]!s_stmnote_bank_9504($B$1,J54)/100</f>
        <v>0.24979999999999999</v>
      </c>
      <c r="K58" s="50">
        <f>[1]!s_stmnote_bank_9504($B$1,K54)/100</f>
        <v>6.4199999999999993E-2</v>
      </c>
      <c r="L58" s="50">
        <f>[1]!s_stmnote_bank_9504($B$1,L54)/100</f>
        <v>0.25659999999999999</v>
      </c>
      <c r="M58" s="51">
        <f>[1]!s_stmnote_bank_9504($B$1,M54)/100</f>
        <v>0.2069</v>
      </c>
    </row>
    <row r="62" spans="1:64" x14ac:dyDescent="0.4">
      <c r="A62" s="2" t="s">
        <v>175</v>
      </c>
    </row>
    <row r="63" spans="1:64" x14ac:dyDescent="0.4">
      <c r="A63" s="42" t="s">
        <v>176</v>
      </c>
    </row>
    <row r="64" spans="1:64" s="4" customFormat="1" x14ac:dyDescent="0.4">
      <c r="A64" s="41" t="s">
        <v>177</v>
      </c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4">
      <c r="A65" s="2"/>
      <c r="B65" s="9" t="str">
        <f>A64&amp;H29&amp;"（百万元）"</f>
        <v>制造业贷款余额（百万元）</v>
      </c>
      <c r="C65" s="2" t="s">
        <v>163</v>
      </c>
      <c r="D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4">
      <c r="A66" s="102">
        <v>2011</v>
      </c>
      <c r="B66" s="62">
        <f>VLOOKUP($A$64,$A$31:$AK$48,B78,FALSE)</f>
        <v>186037</v>
      </c>
      <c r="C66" s="124">
        <f>VLOOKUP($A$64,$A$31:$AK$48,C78,FALSE)</f>
        <v>1957</v>
      </c>
      <c r="D66" s="5">
        <f>VLOOKUP($A$64,$A$31:$AK$48,D78,FALSE)</f>
        <v>1.0519412804979655E-2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4">
      <c r="A67" s="102" t="s">
        <v>166</v>
      </c>
      <c r="B67" s="62">
        <f t="shared" ref="B67:D77" si="22">VLOOKUP($A$64,$A$31:$AK$48,B79,FALSE)</f>
        <v>237700</v>
      </c>
      <c r="C67" s="124">
        <f t="shared" si="22"/>
        <v>4688</v>
      </c>
      <c r="D67" s="5">
        <f t="shared" si="22"/>
        <v>1.9722339082877578E-2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4">
      <c r="A68" s="34">
        <v>2012</v>
      </c>
      <c r="B68" s="62">
        <f t="shared" si="22"/>
        <v>186037</v>
      </c>
      <c r="C68" s="124">
        <f t="shared" si="22"/>
        <v>214407</v>
      </c>
      <c r="D68" s="5">
        <f t="shared" si="22"/>
        <v>233659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4">
      <c r="A69" s="34" t="s">
        <v>178</v>
      </c>
      <c r="B69" s="62">
        <f t="shared" si="22"/>
        <v>233659</v>
      </c>
      <c r="C69" s="124">
        <f t="shared" si="22"/>
        <v>2098</v>
      </c>
      <c r="D69" s="5">
        <f t="shared" si="22"/>
        <v>8.9788965971779391E-3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4">
      <c r="A70" s="34">
        <v>2013</v>
      </c>
      <c r="B70" s="62" t="e">
        <f t="shared" si="22"/>
        <v>#REF!</v>
      </c>
      <c r="C70" s="124" t="e">
        <f t="shared" si="22"/>
        <v>#REF!</v>
      </c>
      <c r="D70" s="5" t="e">
        <f t="shared" si="22"/>
        <v>#REF!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4">
      <c r="A71" s="34" t="s">
        <v>167</v>
      </c>
      <c r="B71" s="62" t="e">
        <f t="shared" si="22"/>
        <v>#VALUE!</v>
      </c>
      <c r="C71" s="124" t="e">
        <f t="shared" si="22"/>
        <v>#VALUE!</v>
      </c>
      <c r="D71" s="5" t="e">
        <f t="shared" si="22"/>
        <v>#VALUE!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34">
        <v>2014</v>
      </c>
      <c r="B72" s="62" t="e">
        <f t="shared" si="22"/>
        <v>#REF!</v>
      </c>
      <c r="C72" s="124" t="e">
        <f t="shared" si="22"/>
        <v>#REF!</v>
      </c>
      <c r="D72" s="5" t="e">
        <f t="shared" si="22"/>
        <v>#REF!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34" t="s">
        <v>168</v>
      </c>
      <c r="B73" s="62" t="e">
        <f t="shared" si="22"/>
        <v>#REF!</v>
      </c>
      <c r="C73" s="124" t="e">
        <f t="shared" si="22"/>
        <v>#REF!</v>
      </c>
      <c r="D73" s="5" t="e">
        <f t="shared" si="22"/>
        <v>#REF!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34">
        <v>2015</v>
      </c>
      <c r="B74" s="62" t="e">
        <f t="shared" si="22"/>
        <v>#REF!</v>
      </c>
      <c r="C74" s="124" t="e">
        <f t="shared" si="22"/>
        <v>#REF!</v>
      </c>
      <c r="D74" s="5" t="e">
        <f t="shared" si="22"/>
        <v>#REF!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34" t="s">
        <v>169</v>
      </c>
      <c r="B75" s="62" t="e">
        <f t="shared" si="22"/>
        <v>#REF!</v>
      </c>
      <c r="C75" s="124" t="e">
        <f t="shared" si="22"/>
        <v>#REF!</v>
      </c>
      <c r="D75" s="5" t="e">
        <f t="shared" si="22"/>
        <v>#REF!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34">
        <v>2016</v>
      </c>
      <c r="B76" s="62" t="e">
        <f t="shared" si="22"/>
        <v>#REF!</v>
      </c>
      <c r="C76" s="124" t="e">
        <f t="shared" si="22"/>
        <v>#REF!</v>
      </c>
      <c r="D76" s="5" t="e">
        <f t="shared" si="22"/>
        <v>#REF!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34" t="s">
        <v>170</v>
      </c>
      <c r="B77" s="62" t="e">
        <f t="shared" si="22"/>
        <v>#REF!</v>
      </c>
      <c r="C77" s="124" t="e">
        <f t="shared" si="22"/>
        <v>#REF!</v>
      </c>
      <c r="D77" s="5" t="e">
        <f t="shared" si="22"/>
        <v>#REF!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2"/>
      <c r="B78" s="35">
        <v>2</v>
      </c>
      <c r="C78" s="35">
        <v>3</v>
      </c>
      <c r="D78" s="35">
        <v>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147" customFormat="1" x14ac:dyDescent="0.4">
      <c r="A79" s="264" t="s">
        <v>352</v>
      </c>
      <c r="B79" s="147">
        <v>17</v>
      </c>
      <c r="C79" s="147">
        <v>18</v>
      </c>
      <c r="D79" s="147">
        <v>19</v>
      </c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 x14ac:dyDescent="0.4">
      <c r="A80" s="204"/>
      <c r="B80" s="147">
        <v>2</v>
      </c>
      <c r="C80" s="147">
        <v>5</v>
      </c>
      <c r="D80" s="147">
        <v>8</v>
      </c>
      <c r="E80" s="147">
        <v>11</v>
      </c>
      <c r="F80" s="147">
        <v>14</v>
      </c>
      <c r="G80" s="147">
        <v>17</v>
      </c>
      <c r="H80" s="147">
        <v>20</v>
      </c>
      <c r="I80" s="147">
        <v>23</v>
      </c>
      <c r="J80" s="147">
        <v>26</v>
      </c>
      <c r="K80" s="147">
        <v>29</v>
      </c>
      <c r="L80" s="147">
        <v>32</v>
      </c>
      <c r="M80" s="147">
        <v>35</v>
      </c>
      <c r="N80" s="147">
        <v>38</v>
      </c>
      <c r="O80" s="147">
        <v>41</v>
      </c>
      <c r="P80" s="147">
        <v>44</v>
      </c>
      <c r="Q80" s="147">
        <v>47</v>
      </c>
      <c r="R80" s="147">
        <v>50</v>
      </c>
      <c r="S80" s="147">
        <v>53</v>
      </c>
      <c r="T80" s="147">
        <v>56</v>
      </c>
      <c r="U80" s="147">
        <v>59</v>
      </c>
      <c r="V80" s="147">
        <v>62</v>
      </c>
      <c r="W80" s="147">
        <v>65</v>
      </c>
      <c r="X80" s="147">
        <v>68</v>
      </c>
      <c r="Y80" s="147">
        <v>71</v>
      </c>
      <c r="Z80" s="147">
        <v>74</v>
      </c>
      <c r="AA80" s="147">
        <v>77</v>
      </c>
      <c r="AB80" s="147">
        <v>80</v>
      </c>
      <c r="AC80" s="147">
        <v>83</v>
      </c>
      <c r="AD80" s="147">
        <v>86</v>
      </c>
      <c r="AE80" s="147">
        <v>89</v>
      </c>
      <c r="AF80" s="147">
        <v>92</v>
      </c>
      <c r="AG80" s="147">
        <v>95</v>
      </c>
      <c r="AH80" s="147">
        <v>98</v>
      </c>
      <c r="AI80" s="147">
        <v>101</v>
      </c>
      <c r="AJ80" s="147">
        <v>104</v>
      </c>
      <c r="AK80" s="147">
        <v>107</v>
      </c>
      <c r="AL80" s="147">
        <v>110</v>
      </c>
      <c r="AM80" s="147">
        <v>113</v>
      </c>
      <c r="AN80" s="147">
        <v>116</v>
      </c>
      <c r="AO80" s="147">
        <v>119</v>
      </c>
      <c r="AP80" s="147">
        <v>122</v>
      </c>
      <c r="AQ80" s="147">
        <v>125</v>
      </c>
      <c r="AR80" s="147">
        <v>128</v>
      </c>
      <c r="AS80" s="147">
        <v>131</v>
      </c>
      <c r="AT80" s="147">
        <v>134</v>
      </c>
      <c r="AU80" s="147">
        <v>137</v>
      </c>
      <c r="AV80" s="147">
        <v>140</v>
      </c>
      <c r="AW80" s="147">
        <v>143</v>
      </c>
      <c r="AX80" s="147">
        <v>146</v>
      </c>
      <c r="AY80" s="147">
        <v>149</v>
      </c>
      <c r="AZ80" s="147">
        <v>152</v>
      </c>
      <c r="BA80" s="147">
        <v>155</v>
      </c>
      <c r="BB80" s="147">
        <v>158</v>
      </c>
      <c r="BC80" s="147">
        <v>161</v>
      </c>
      <c r="BD80" s="147">
        <v>164</v>
      </c>
      <c r="BE80" s="147">
        <v>167</v>
      </c>
      <c r="BF80" s="147">
        <v>170</v>
      </c>
      <c r="BG80" s="147">
        <v>173</v>
      </c>
      <c r="BH80" s="147">
        <v>176</v>
      </c>
      <c r="BI80" s="147">
        <v>179</v>
      </c>
      <c r="BJ80" s="204"/>
      <c r="BK80" s="204"/>
      <c r="BL80" s="204"/>
    </row>
    <row r="81" spans="1:64" s="4" customFormat="1" x14ac:dyDescent="0.4">
      <c r="A81" s="2"/>
      <c r="B81" s="35">
        <v>11</v>
      </c>
      <c r="C81" s="35">
        <v>12</v>
      </c>
      <c r="D81" s="35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21" t="s">
        <v>9</v>
      </c>
      <c r="B82" s="265">
        <f>VLOOKUP($A82,$A$23:$BI$66,B$80,FALSE)</f>
        <v>40908</v>
      </c>
      <c r="C82" s="265">
        <f t="shared" ref="C82:M82" si="23">VLOOKUP($A82,$A$23:$BI$66,C$80,FALSE)</f>
        <v>41090</v>
      </c>
      <c r="D82" s="265">
        <f t="shared" si="23"/>
        <v>41274</v>
      </c>
      <c r="E82" s="265">
        <f t="shared" si="23"/>
        <v>41455</v>
      </c>
      <c r="F82" s="265">
        <f t="shared" si="23"/>
        <v>41639</v>
      </c>
      <c r="G82" s="265">
        <f t="shared" si="23"/>
        <v>41820</v>
      </c>
      <c r="H82" s="265">
        <f t="shared" si="23"/>
        <v>42004</v>
      </c>
      <c r="I82" s="265">
        <f t="shared" si="23"/>
        <v>42185</v>
      </c>
      <c r="J82" s="265">
        <f t="shared" si="23"/>
        <v>42369</v>
      </c>
      <c r="K82" s="265">
        <f t="shared" si="23"/>
        <v>42551</v>
      </c>
      <c r="L82" s="265">
        <f t="shared" si="23"/>
        <v>42735</v>
      </c>
      <c r="M82" s="265">
        <f t="shared" si="23"/>
        <v>42916</v>
      </c>
      <c r="N82" s="265"/>
      <c r="O82" s="26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24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19" t="s">
        <v>37</v>
      </c>
      <c r="B84" s="267">
        <f>VLOOKUP($A84,$A$26:$BI$66,B$80,FALSE)</f>
        <v>24507</v>
      </c>
      <c r="C84" s="267">
        <f t="shared" ref="C84:M99" si="24">VLOOKUP($A84,$A$26:$BI$66,C$80,FALSE)</f>
        <v>28265</v>
      </c>
      <c r="D84" s="267">
        <f t="shared" si="24"/>
        <v>27778</v>
      </c>
      <c r="E84" s="267">
        <f t="shared" si="24"/>
        <v>27778</v>
      </c>
      <c r="F84" s="267">
        <f t="shared" si="24"/>
        <v>26973</v>
      </c>
      <c r="G84" s="267">
        <f t="shared" si="24"/>
        <v>29706</v>
      </c>
      <c r="H84" s="267">
        <f t="shared" si="24"/>
        <v>32004</v>
      </c>
      <c r="I84" s="267">
        <f t="shared" si="24"/>
        <v>37140</v>
      </c>
      <c r="J84" s="267">
        <f t="shared" si="24"/>
        <v>31416</v>
      </c>
      <c r="K84" s="267">
        <f t="shared" si="24"/>
        <v>26959</v>
      </c>
      <c r="L84" s="267">
        <f t="shared" si="24"/>
        <v>28473</v>
      </c>
      <c r="M84" s="267">
        <f t="shared" si="24"/>
        <v>25729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19" t="s">
        <v>4</v>
      </c>
      <c r="B85" s="267">
        <f t="shared" ref="B85:M102" si="25">VLOOKUP($A85,$A$26:$BI$66,B$80,FALSE)</f>
        <v>30293</v>
      </c>
      <c r="C85" s="267">
        <f t="shared" si="24"/>
        <v>28847</v>
      </c>
      <c r="D85" s="267">
        <f t="shared" si="24"/>
        <v>21767</v>
      </c>
      <c r="E85" s="267">
        <f t="shared" si="24"/>
        <v>21767</v>
      </c>
      <c r="F85" s="267">
        <f t="shared" si="24"/>
        <v>19498</v>
      </c>
      <c r="G85" s="267">
        <f t="shared" si="24"/>
        <v>20827</v>
      </c>
      <c r="H85" s="267">
        <f t="shared" si="24"/>
        <v>23047</v>
      </c>
      <c r="I85" s="267">
        <f t="shared" si="24"/>
        <v>25114</v>
      </c>
      <c r="J85" s="267">
        <f t="shared" si="24"/>
        <v>26349</v>
      </c>
      <c r="K85" s="267">
        <f t="shared" si="24"/>
        <v>32492</v>
      </c>
      <c r="L85" s="267">
        <f t="shared" si="24"/>
        <v>34201</v>
      </c>
      <c r="M85" s="267">
        <f t="shared" si="24"/>
        <v>41314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19" t="s">
        <v>13</v>
      </c>
      <c r="B86" s="267">
        <f t="shared" si="25"/>
        <v>84076</v>
      </c>
      <c r="C86" s="267">
        <f t="shared" si="24"/>
        <v>85735</v>
      </c>
      <c r="D86" s="267">
        <f t="shared" si="24"/>
        <v>91482</v>
      </c>
      <c r="E86" s="267">
        <f t="shared" si="24"/>
        <v>91482</v>
      </c>
      <c r="F86" s="267">
        <f t="shared" si="24"/>
        <v>94243</v>
      </c>
      <c r="G86" s="267">
        <f t="shared" si="24"/>
        <v>109059</v>
      </c>
      <c r="H86" s="267">
        <f t="shared" si="24"/>
        <v>125922</v>
      </c>
      <c r="I86" s="267">
        <f t="shared" si="24"/>
        <v>140675</v>
      </c>
      <c r="J86" s="267">
        <f t="shared" si="24"/>
        <v>143428</v>
      </c>
      <c r="K86" s="267">
        <f t="shared" si="24"/>
        <v>144616</v>
      </c>
      <c r="L86" s="267">
        <f t="shared" si="24"/>
        <v>126717</v>
      </c>
      <c r="M86" s="267">
        <f t="shared" si="24"/>
        <v>148220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19" t="s">
        <v>67</v>
      </c>
      <c r="B87" s="267">
        <f t="shared" si="25"/>
        <v>11512</v>
      </c>
      <c r="C87" s="267">
        <f t="shared" si="24"/>
        <v>11254</v>
      </c>
      <c r="D87" s="267">
        <f t="shared" si="24"/>
        <v>14123</v>
      </c>
      <c r="E87" s="267">
        <f t="shared" si="24"/>
        <v>14123</v>
      </c>
      <c r="F87" s="267">
        <f t="shared" si="24"/>
        <v>13626</v>
      </c>
      <c r="G87" s="267">
        <f t="shared" si="24"/>
        <v>13142</v>
      </c>
      <c r="H87" s="267">
        <f t="shared" si="24"/>
        <v>10374</v>
      </c>
      <c r="I87" s="267">
        <f t="shared" si="24"/>
        <v>0</v>
      </c>
      <c r="J87" s="267">
        <f t="shared" si="24"/>
        <v>12696</v>
      </c>
      <c r="K87" s="267">
        <f t="shared" si="24"/>
        <v>0</v>
      </c>
      <c r="L87" s="267">
        <f t="shared" si="24"/>
        <v>0</v>
      </c>
      <c r="M87" s="267">
        <f t="shared" si="24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19" t="s">
        <v>14</v>
      </c>
      <c r="B88" s="267">
        <f t="shared" si="25"/>
        <v>22067</v>
      </c>
      <c r="C88" s="267">
        <f t="shared" si="24"/>
        <v>27813</v>
      </c>
      <c r="D88" s="267">
        <f t="shared" si="24"/>
        <v>40186</v>
      </c>
      <c r="E88" s="267">
        <f t="shared" si="24"/>
        <v>40186</v>
      </c>
      <c r="F88" s="267">
        <f t="shared" si="24"/>
        <v>41159</v>
      </c>
      <c r="G88" s="267">
        <f t="shared" si="24"/>
        <v>47027</v>
      </c>
      <c r="H88" s="267">
        <f t="shared" si="24"/>
        <v>47193</v>
      </c>
      <c r="I88" s="267">
        <f t="shared" si="24"/>
        <v>53771</v>
      </c>
      <c r="J88" s="267">
        <f t="shared" si="24"/>
        <v>50084</v>
      </c>
      <c r="K88" s="267">
        <f t="shared" si="24"/>
        <v>56049</v>
      </c>
      <c r="L88" s="267">
        <f t="shared" si="24"/>
        <v>62480</v>
      </c>
      <c r="M88" s="267">
        <f t="shared" si="24"/>
        <v>67658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19" t="s">
        <v>69</v>
      </c>
      <c r="B89" s="267">
        <f t="shared" si="25"/>
        <v>67427</v>
      </c>
      <c r="C89" s="267">
        <f t="shared" si="24"/>
        <v>68192</v>
      </c>
      <c r="D89" s="267">
        <f t="shared" si="24"/>
        <v>67291</v>
      </c>
      <c r="E89" s="267">
        <f t="shared" si="24"/>
        <v>67291</v>
      </c>
      <c r="F89" s="267">
        <f t="shared" si="24"/>
        <v>67991</v>
      </c>
      <c r="G89" s="267">
        <f t="shared" si="24"/>
        <v>65887</v>
      </c>
      <c r="H89" s="267">
        <f t="shared" si="24"/>
        <v>63537</v>
      </c>
      <c r="I89" s="267">
        <f t="shared" si="24"/>
        <v>68380</v>
      </c>
      <c r="J89" s="267">
        <f t="shared" si="24"/>
        <v>75108</v>
      </c>
      <c r="K89" s="267">
        <f t="shared" si="24"/>
        <v>81689</v>
      </c>
      <c r="L89" s="267">
        <f t="shared" si="24"/>
        <v>92260</v>
      </c>
      <c r="M89" s="267">
        <f t="shared" si="24"/>
        <v>93410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x14ac:dyDescent="0.4">
      <c r="A90" s="19" t="s">
        <v>70</v>
      </c>
      <c r="B90" s="267">
        <f t="shared" si="25"/>
        <v>0</v>
      </c>
      <c r="C90" s="267">
        <f t="shared" si="24"/>
        <v>0</v>
      </c>
      <c r="D90" s="267">
        <f t="shared" si="24"/>
        <v>0</v>
      </c>
      <c r="E90" s="267">
        <f t="shared" si="24"/>
        <v>0</v>
      </c>
      <c r="F90" s="267">
        <f t="shared" si="24"/>
        <v>0</v>
      </c>
      <c r="G90" s="267">
        <f t="shared" si="24"/>
        <v>0</v>
      </c>
      <c r="H90" s="267">
        <f t="shared" si="24"/>
        <v>0</v>
      </c>
      <c r="I90" s="267">
        <f t="shared" si="24"/>
        <v>0</v>
      </c>
      <c r="J90" s="267">
        <f t="shared" si="24"/>
        <v>0</v>
      </c>
      <c r="K90" s="267">
        <f t="shared" si="24"/>
        <v>52905</v>
      </c>
      <c r="L90" s="267">
        <f t="shared" si="24"/>
        <v>51275</v>
      </c>
      <c r="M90" s="267">
        <f t="shared" si="24"/>
        <v>55111</v>
      </c>
    </row>
    <row r="91" spans="1:64" x14ac:dyDescent="0.4">
      <c r="A91" s="19" t="s">
        <v>71</v>
      </c>
      <c r="B91" s="267">
        <f t="shared" si="25"/>
        <v>0</v>
      </c>
      <c r="C91" s="267">
        <f t="shared" si="24"/>
        <v>0</v>
      </c>
      <c r="D91" s="267">
        <f t="shared" si="24"/>
        <v>0</v>
      </c>
      <c r="E91" s="267">
        <f t="shared" si="24"/>
        <v>0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17727</v>
      </c>
      <c r="J91" s="267">
        <f t="shared" si="24"/>
        <v>0</v>
      </c>
      <c r="K91" s="267">
        <f t="shared" si="24"/>
        <v>0</v>
      </c>
      <c r="L91" s="267">
        <f t="shared" si="24"/>
        <v>0</v>
      </c>
      <c r="M91" s="267">
        <f t="shared" si="24"/>
        <v>0</v>
      </c>
    </row>
    <row r="92" spans="1:64" x14ac:dyDescent="0.4">
      <c r="A92" s="19" t="s">
        <v>36</v>
      </c>
      <c r="B92" s="267">
        <f t="shared" si="25"/>
        <v>102718</v>
      </c>
      <c r="C92" s="267">
        <f t="shared" si="24"/>
        <v>117041</v>
      </c>
      <c r="D92" s="267">
        <f t="shared" si="24"/>
        <v>140298</v>
      </c>
      <c r="E92" s="267">
        <f t="shared" si="24"/>
        <v>140298</v>
      </c>
      <c r="F92" s="267">
        <f t="shared" si="24"/>
        <v>162310</v>
      </c>
      <c r="G92" s="267">
        <f t="shared" si="24"/>
        <v>170188</v>
      </c>
      <c r="H92" s="267">
        <f t="shared" si="24"/>
        <v>149031</v>
      </c>
      <c r="I92" s="267">
        <f t="shared" si="24"/>
        <v>137741</v>
      </c>
      <c r="J92" s="267">
        <f t="shared" si="24"/>
        <v>123907</v>
      </c>
      <c r="K92" s="267">
        <f t="shared" si="24"/>
        <v>115719</v>
      </c>
      <c r="L92" s="267">
        <f t="shared" si="24"/>
        <v>112165</v>
      </c>
      <c r="M92" s="267">
        <f t="shared" si="24"/>
        <v>115869</v>
      </c>
    </row>
    <row r="93" spans="1:64" x14ac:dyDescent="0.4">
      <c r="A93" s="19" t="s">
        <v>7</v>
      </c>
      <c r="B93" s="267">
        <f t="shared" si="25"/>
        <v>42222</v>
      </c>
      <c r="C93" s="267">
        <f t="shared" si="24"/>
        <v>39711</v>
      </c>
      <c r="D93" s="267">
        <f t="shared" si="24"/>
        <v>29702</v>
      </c>
      <c r="E93" s="267">
        <f t="shared" si="24"/>
        <v>29702</v>
      </c>
      <c r="F93" s="267">
        <f t="shared" si="24"/>
        <v>25753</v>
      </c>
      <c r="G93" s="267">
        <f t="shared" si="24"/>
        <v>27287</v>
      </c>
      <c r="H93" s="267">
        <f t="shared" si="24"/>
        <v>38684</v>
      </c>
      <c r="I93" s="267">
        <f t="shared" si="24"/>
        <v>50035</v>
      </c>
      <c r="J93" s="267">
        <f t="shared" si="24"/>
        <v>70864</v>
      </c>
      <c r="K93" s="267">
        <f t="shared" si="24"/>
        <v>130446</v>
      </c>
      <c r="L93" s="267">
        <f t="shared" si="24"/>
        <v>160657</v>
      </c>
      <c r="M93" s="267">
        <f t="shared" si="24"/>
        <v>198254</v>
      </c>
    </row>
    <row r="94" spans="1:64" x14ac:dyDescent="0.4">
      <c r="A94" s="19" t="s">
        <v>53</v>
      </c>
      <c r="B94" s="267">
        <f t="shared" si="25"/>
        <v>0</v>
      </c>
      <c r="C94" s="267">
        <f t="shared" si="24"/>
        <v>0</v>
      </c>
      <c r="D94" s="267">
        <f t="shared" si="24"/>
        <v>0</v>
      </c>
      <c r="E94" s="267">
        <f t="shared" si="24"/>
        <v>0</v>
      </c>
      <c r="F94" s="267">
        <f t="shared" si="24"/>
        <v>0</v>
      </c>
      <c r="G94" s="267">
        <f t="shared" si="24"/>
        <v>0</v>
      </c>
      <c r="H94" s="267">
        <f t="shared" si="24"/>
        <v>0</v>
      </c>
      <c r="I94" s="267">
        <f t="shared" si="24"/>
        <v>0</v>
      </c>
      <c r="J94" s="267">
        <f t="shared" si="24"/>
        <v>0</v>
      </c>
      <c r="K94" s="267">
        <f t="shared" si="24"/>
        <v>0</v>
      </c>
      <c r="L94" s="267">
        <f t="shared" si="24"/>
        <v>0</v>
      </c>
      <c r="M94" s="267">
        <f t="shared" si="24"/>
        <v>0</v>
      </c>
    </row>
    <row r="95" spans="1:64" x14ac:dyDescent="0.4">
      <c r="A95" s="19" t="s">
        <v>72</v>
      </c>
      <c r="B95" s="267">
        <f t="shared" si="25"/>
        <v>186037</v>
      </c>
      <c r="C95" s="267">
        <f t="shared" si="24"/>
        <v>214407</v>
      </c>
      <c r="D95" s="267">
        <f t="shared" si="24"/>
        <v>233659</v>
      </c>
      <c r="E95" s="267">
        <f t="shared" si="24"/>
        <v>233659</v>
      </c>
      <c r="F95" s="267">
        <f t="shared" si="24"/>
        <v>240618</v>
      </c>
      <c r="G95" s="267">
        <f t="shared" si="24"/>
        <v>237700</v>
      </c>
      <c r="H95" s="267">
        <f t="shared" si="24"/>
        <v>234451</v>
      </c>
      <c r="I95" s="267">
        <f t="shared" si="24"/>
        <v>248717</v>
      </c>
      <c r="J95" s="267">
        <f t="shared" si="24"/>
        <v>246140</v>
      </c>
      <c r="K95" s="267">
        <f t="shared" si="24"/>
        <v>247197</v>
      </c>
      <c r="L95" s="267">
        <f t="shared" si="24"/>
        <v>235514</v>
      </c>
      <c r="M95" s="267">
        <f t="shared" si="24"/>
        <v>243254</v>
      </c>
    </row>
    <row r="96" spans="1:64" x14ac:dyDescent="0.4">
      <c r="A96" s="19" t="s">
        <v>73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  <c r="J96" s="267">
        <f t="shared" si="24"/>
        <v>0</v>
      </c>
      <c r="K96" s="267">
        <f t="shared" si="24"/>
        <v>0</v>
      </c>
      <c r="L96" s="267">
        <f t="shared" si="24"/>
        <v>0</v>
      </c>
      <c r="M96" s="267">
        <f t="shared" si="24"/>
        <v>0</v>
      </c>
    </row>
    <row r="97" spans="1:21" x14ac:dyDescent="0.4">
      <c r="A97" s="19" t="s">
        <v>48</v>
      </c>
      <c r="B97" s="267">
        <f t="shared" si="25"/>
        <v>51816</v>
      </c>
      <c r="C97" s="267">
        <f t="shared" si="24"/>
        <v>43489</v>
      </c>
      <c r="D97" s="267">
        <f t="shared" si="24"/>
        <v>38541</v>
      </c>
      <c r="E97" s="267">
        <f t="shared" si="24"/>
        <v>38541</v>
      </c>
      <c r="F97" s="267">
        <f t="shared" si="24"/>
        <v>38375</v>
      </c>
      <c r="G97" s="267">
        <f t="shared" si="24"/>
        <v>40679</v>
      </c>
      <c r="H97" s="267">
        <f t="shared" si="24"/>
        <v>51533</v>
      </c>
      <c r="I97" s="267">
        <f t="shared" si="24"/>
        <v>53509</v>
      </c>
      <c r="J97" s="267">
        <f t="shared" si="24"/>
        <v>54119</v>
      </c>
      <c r="K97" s="267">
        <f t="shared" si="24"/>
        <v>72184</v>
      </c>
      <c r="L97" s="267">
        <f t="shared" si="24"/>
        <v>95554</v>
      </c>
      <c r="M97" s="267">
        <f t="shared" si="24"/>
        <v>117654</v>
      </c>
    </row>
    <row r="98" spans="1:21" x14ac:dyDescent="0.4">
      <c r="A98" s="19" t="s">
        <v>16</v>
      </c>
      <c r="B98" s="267">
        <f t="shared" si="25"/>
        <v>19275</v>
      </c>
      <c r="C98" s="267">
        <f t="shared" si="24"/>
        <v>21160</v>
      </c>
      <c r="D98" s="267">
        <f t="shared" si="24"/>
        <v>26695</v>
      </c>
      <c r="E98" s="267">
        <f t="shared" si="24"/>
        <v>26695</v>
      </c>
      <c r="F98" s="267">
        <f t="shared" si="24"/>
        <v>30928</v>
      </c>
      <c r="G98" s="267">
        <f t="shared" si="24"/>
        <v>36591</v>
      </c>
      <c r="H98" s="267">
        <f t="shared" si="24"/>
        <v>44363</v>
      </c>
      <c r="I98" s="267">
        <f t="shared" si="24"/>
        <v>60260</v>
      </c>
      <c r="J98" s="267">
        <f t="shared" si="24"/>
        <v>83216</v>
      </c>
      <c r="K98" s="267">
        <f t="shared" si="24"/>
        <v>75167</v>
      </c>
      <c r="L98" s="267">
        <f t="shared" si="24"/>
        <v>76678</v>
      </c>
      <c r="M98" s="267">
        <f t="shared" si="24"/>
        <v>82378</v>
      </c>
    </row>
    <row r="99" spans="1:21" x14ac:dyDescent="0.4">
      <c r="A99" s="19" t="s">
        <v>111</v>
      </c>
      <c r="B99" s="267">
        <f t="shared" si="25"/>
        <v>0</v>
      </c>
      <c r="C99" s="267">
        <f t="shared" si="24"/>
        <v>0</v>
      </c>
      <c r="D99" s="267">
        <f t="shared" si="24"/>
        <v>731522</v>
      </c>
      <c r="E99" s="267">
        <f t="shared" si="24"/>
        <v>731522</v>
      </c>
      <c r="F99" s="267">
        <f t="shared" si="24"/>
        <v>761474</v>
      </c>
      <c r="G99" s="267">
        <f t="shared" si="24"/>
        <v>798093</v>
      </c>
      <c r="H99" s="267">
        <f t="shared" si="24"/>
        <v>820139</v>
      </c>
      <c r="I99" s="267">
        <f t="shared" si="24"/>
        <v>893069</v>
      </c>
      <c r="J99" s="267">
        <f t="shared" si="24"/>
        <v>917327</v>
      </c>
      <c r="K99" s="267">
        <f t="shared" si="24"/>
        <v>1035423</v>
      </c>
      <c r="L99" s="267">
        <f t="shared" si="24"/>
        <v>1075974</v>
      </c>
      <c r="M99" s="267">
        <f t="shared" si="24"/>
        <v>1188851</v>
      </c>
    </row>
    <row r="100" spans="1:21" x14ac:dyDescent="0.4">
      <c r="A100" s="19" t="s">
        <v>65</v>
      </c>
      <c r="B100" s="267">
        <f t="shared" si="25"/>
        <v>0</v>
      </c>
      <c r="C100" s="267">
        <f t="shared" si="25"/>
        <v>0</v>
      </c>
      <c r="D100" s="267">
        <f t="shared" si="25"/>
        <v>361135</v>
      </c>
      <c r="E100" s="267">
        <f t="shared" si="25"/>
        <v>361135</v>
      </c>
      <c r="F100" s="267">
        <f t="shared" si="25"/>
        <v>391372</v>
      </c>
      <c r="G100" s="267">
        <f t="shared" si="25"/>
        <v>434588</v>
      </c>
      <c r="H100" s="267">
        <f t="shared" si="25"/>
        <v>458385</v>
      </c>
      <c r="I100" s="267">
        <f t="shared" si="25"/>
        <v>489899</v>
      </c>
      <c r="J100" s="267">
        <f t="shared" si="25"/>
        <v>525020</v>
      </c>
      <c r="K100" s="267">
        <f t="shared" si="25"/>
        <v>590280</v>
      </c>
      <c r="L100" s="267">
        <f t="shared" si="25"/>
        <v>663131</v>
      </c>
      <c r="M100" s="267">
        <f t="shared" si="25"/>
        <v>748404</v>
      </c>
    </row>
    <row r="101" spans="1:21" x14ac:dyDescent="0.4">
      <c r="A101" s="19" t="s">
        <v>15</v>
      </c>
      <c r="B101" s="267">
        <f t="shared" si="25"/>
        <v>0</v>
      </c>
      <c r="C101" s="267">
        <f t="shared" si="25"/>
        <v>0</v>
      </c>
      <c r="D101" s="267">
        <f t="shared" si="25"/>
        <v>11897</v>
      </c>
      <c r="E101" s="267">
        <f t="shared" si="25"/>
        <v>11897</v>
      </c>
      <c r="F101" s="267">
        <f t="shared" si="25"/>
        <v>13464</v>
      </c>
      <c r="G101" s="267">
        <f t="shared" si="25"/>
        <v>12675</v>
      </c>
      <c r="H101" s="267">
        <f t="shared" si="25"/>
        <v>20931</v>
      </c>
      <c r="I101" s="267">
        <f t="shared" si="25"/>
        <v>35233</v>
      </c>
      <c r="J101" s="267">
        <f t="shared" si="25"/>
        <v>71196</v>
      </c>
      <c r="K101" s="267">
        <f t="shared" si="25"/>
        <v>74669</v>
      </c>
      <c r="L101" s="267">
        <f t="shared" si="25"/>
        <v>56173</v>
      </c>
      <c r="M101" s="267">
        <f t="shared" si="25"/>
        <v>27193</v>
      </c>
    </row>
    <row r="102" spans="1:21" x14ac:dyDescent="0.4">
      <c r="A102" s="3" t="s">
        <v>74</v>
      </c>
      <c r="B102" s="267">
        <f t="shared" si="25"/>
        <v>641950</v>
      </c>
      <c r="C102" s="267">
        <f t="shared" si="25"/>
        <v>685914</v>
      </c>
      <c r="D102" s="267">
        <f t="shared" si="25"/>
        <v>1104554</v>
      </c>
      <c r="E102" s="267">
        <f t="shared" si="25"/>
        <v>1104554</v>
      </c>
      <c r="F102" s="267">
        <f t="shared" si="25"/>
        <v>1166310</v>
      </c>
      <c r="G102" s="267">
        <f t="shared" si="25"/>
        <v>1245356</v>
      </c>
      <c r="H102" s="267">
        <f t="shared" si="25"/>
        <v>1299455</v>
      </c>
      <c r="I102" s="267">
        <f t="shared" si="25"/>
        <v>1418201</v>
      </c>
      <c r="J102" s="267">
        <f t="shared" si="25"/>
        <v>1513543</v>
      </c>
      <c r="K102" s="267">
        <f t="shared" si="25"/>
        <v>1700372</v>
      </c>
      <c r="L102" s="267">
        <f t="shared" si="25"/>
        <v>1795278</v>
      </c>
      <c r="M102" s="267">
        <f t="shared" si="25"/>
        <v>1964448</v>
      </c>
    </row>
    <row r="105" spans="1:21" x14ac:dyDescent="0.4">
      <c r="B105" s="204">
        <v>3</v>
      </c>
      <c r="C105" s="204">
        <v>6</v>
      </c>
      <c r="D105" s="204">
        <v>9</v>
      </c>
      <c r="E105" s="204">
        <v>12</v>
      </c>
      <c r="F105" s="204">
        <v>15</v>
      </c>
      <c r="G105" s="204">
        <v>18</v>
      </c>
      <c r="H105" s="204">
        <v>21</v>
      </c>
      <c r="I105" s="204">
        <v>24</v>
      </c>
      <c r="J105" s="204">
        <v>27</v>
      </c>
      <c r="K105" s="204">
        <v>30</v>
      </c>
      <c r="L105" s="204">
        <v>33</v>
      </c>
      <c r="M105" s="204">
        <v>36</v>
      </c>
      <c r="N105" s="204">
        <v>39</v>
      </c>
      <c r="O105" s="204">
        <v>42</v>
      </c>
      <c r="P105" s="204">
        <v>45</v>
      </c>
      <c r="Q105" s="204">
        <v>48</v>
      </c>
      <c r="R105" s="204">
        <v>51</v>
      </c>
      <c r="S105" s="204">
        <v>54</v>
      </c>
      <c r="T105" s="204">
        <v>57</v>
      </c>
      <c r="U105" s="204">
        <v>60</v>
      </c>
    </row>
    <row r="106" spans="1:21" x14ac:dyDescent="0.4">
      <c r="A106" s="21" t="s">
        <v>9</v>
      </c>
      <c r="B106" s="265">
        <f>VLOOKUP($A106,$A$23:$BI$66,B$105,FALSE)</f>
        <v>40908</v>
      </c>
      <c r="C106" s="265">
        <f t="shared" ref="C106:M106" si="26">VLOOKUP($A106,$A$23:$BI$66,C$105,FALSE)</f>
        <v>41090</v>
      </c>
      <c r="D106" s="265">
        <f t="shared" si="26"/>
        <v>41274</v>
      </c>
      <c r="E106" s="265">
        <f t="shared" si="26"/>
        <v>41455</v>
      </c>
      <c r="F106" s="265">
        <f t="shared" si="26"/>
        <v>41639</v>
      </c>
      <c r="G106" s="265">
        <f t="shared" si="26"/>
        <v>41820</v>
      </c>
      <c r="H106" s="265">
        <f t="shared" si="26"/>
        <v>42004</v>
      </c>
      <c r="I106" s="265">
        <f t="shared" si="26"/>
        <v>42185</v>
      </c>
      <c r="J106" s="265">
        <f t="shared" si="26"/>
        <v>42369</v>
      </c>
      <c r="K106" s="265">
        <f t="shared" si="26"/>
        <v>42551</v>
      </c>
      <c r="L106" s="265">
        <f t="shared" si="26"/>
        <v>42735</v>
      </c>
      <c r="M106" s="265">
        <f t="shared" si="26"/>
        <v>42916</v>
      </c>
    </row>
    <row r="107" spans="1:21" x14ac:dyDescent="0.4">
      <c r="A107" s="24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</row>
    <row r="108" spans="1:21" x14ac:dyDescent="0.4">
      <c r="A108" s="19" t="s">
        <v>37</v>
      </c>
      <c r="B108" s="267">
        <f>VLOOKUP($A108,$A$25:$BI$48,B$105,FALSE)</f>
        <v>37</v>
      </c>
      <c r="C108" s="267">
        <f t="shared" ref="C108:M123" si="27">VLOOKUP($A108,$A$25:$BI$48,C$105,FALSE)</f>
        <v>0</v>
      </c>
      <c r="D108" s="267">
        <f t="shared" si="27"/>
        <v>49</v>
      </c>
      <c r="E108" s="267">
        <f t="shared" si="27"/>
        <v>79</v>
      </c>
      <c r="F108" s="267">
        <f t="shared" si="27"/>
        <v>78</v>
      </c>
      <c r="G108" s="267">
        <f t="shared" si="27"/>
        <v>121</v>
      </c>
      <c r="H108" s="267">
        <f t="shared" si="27"/>
        <v>618</v>
      </c>
      <c r="I108" s="267">
        <f t="shared" si="27"/>
        <v>1603</v>
      </c>
      <c r="J108" s="267">
        <f t="shared" si="27"/>
        <v>1938</v>
      </c>
      <c r="K108" s="267">
        <f t="shared" si="27"/>
        <v>1419</v>
      </c>
      <c r="L108" s="267">
        <f t="shared" si="27"/>
        <v>1177</v>
      </c>
      <c r="M108" s="267">
        <f t="shared" si="27"/>
        <v>1137</v>
      </c>
    </row>
    <row r="109" spans="1:21" x14ac:dyDescent="0.4">
      <c r="A109" s="19" t="s">
        <v>4</v>
      </c>
      <c r="B109" s="267">
        <f t="shared" ref="B109:M126" si="28">VLOOKUP($A109,$A$25:$BI$48,B$105,FALSE)</f>
        <v>98</v>
      </c>
      <c r="C109" s="267">
        <f t="shared" si="27"/>
        <v>40</v>
      </c>
      <c r="D109" s="267">
        <f t="shared" si="27"/>
        <v>40</v>
      </c>
      <c r="E109" s="267">
        <f t="shared" si="27"/>
        <v>0</v>
      </c>
      <c r="F109" s="267">
        <f t="shared" si="27"/>
        <v>0</v>
      </c>
      <c r="G109" s="267">
        <f t="shared" si="27"/>
        <v>0</v>
      </c>
      <c r="H109" s="267">
        <f t="shared" si="27"/>
        <v>0</v>
      </c>
      <c r="I109" s="267">
        <f t="shared" si="27"/>
        <v>0</v>
      </c>
      <c r="J109" s="267">
        <f t="shared" si="27"/>
        <v>0</v>
      </c>
      <c r="K109" s="267">
        <f t="shared" si="27"/>
        <v>0</v>
      </c>
      <c r="L109" s="267">
        <f t="shared" si="27"/>
        <v>40</v>
      </c>
      <c r="M109" s="267">
        <f t="shared" si="27"/>
        <v>42</v>
      </c>
    </row>
    <row r="110" spans="1:21" x14ac:dyDescent="0.4">
      <c r="A110" s="19" t="s">
        <v>13</v>
      </c>
      <c r="B110" s="267">
        <f t="shared" si="28"/>
        <v>417</v>
      </c>
      <c r="C110" s="267">
        <f t="shared" si="27"/>
        <v>388</v>
      </c>
      <c r="D110" s="267">
        <f t="shared" si="27"/>
        <v>272</v>
      </c>
      <c r="E110" s="267">
        <f t="shared" si="27"/>
        <v>258</v>
      </c>
      <c r="F110" s="267">
        <f t="shared" si="27"/>
        <v>229</v>
      </c>
      <c r="G110" s="267">
        <f t="shared" si="27"/>
        <v>533</v>
      </c>
      <c r="H110" s="267">
        <f t="shared" si="27"/>
        <v>469</v>
      </c>
      <c r="I110" s="267">
        <f t="shared" si="27"/>
        <v>430</v>
      </c>
      <c r="J110" s="267">
        <f t="shared" si="27"/>
        <v>1096</v>
      </c>
      <c r="K110" s="267">
        <f t="shared" si="27"/>
        <v>9</v>
      </c>
      <c r="L110" s="267">
        <f t="shared" si="27"/>
        <v>220</v>
      </c>
      <c r="M110" s="267">
        <f t="shared" si="27"/>
        <v>258</v>
      </c>
    </row>
    <row r="111" spans="1:21" x14ac:dyDescent="0.4">
      <c r="A111" s="19" t="s">
        <v>67</v>
      </c>
      <c r="B111" s="267">
        <f t="shared" si="28"/>
        <v>32</v>
      </c>
      <c r="C111" s="267">
        <f t="shared" si="27"/>
        <v>27</v>
      </c>
      <c r="D111" s="267">
        <f t="shared" si="27"/>
        <v>27</v>
      </c>
      <c r="E111" s="267">
        <f t="shared" si="27"/>
        <v>0</v>
      </c>
      <c r="F111" s="267">
        <f t="shared" si="27"/>
        <v>25</v>
      </c>
      <c r="G111" s="267">
        <f t="shared" si="27"/>
        <v>21</v>
      </c>
      <c r="H111" s="267">
        <f t="shared" si="27"/>
        <v>12</v>
      </c>
      <c r="I111" s="267">
        <f t="shared" si="27"/>
        <v>11</v>
      </c>
      <c r="J111" s="267">
        <f t="shared" si="27"/>
        <v>10</v>
      </c>
      <c r="K111" s="267">
        <f t="shared" si="27"/>
        <v>10</v>
      </c>
      <c r="L111" s="267">
        <f t="shared" si="27"/>
        <v>10</v>
      </c>
      <c r="M111" s="267">
        <f t="shared" si="27"/>
        <v>10</v>
      </c>
    </row>
    <row r="112" spans="1:21" x14ac:dyDescent="0.4">
      <c r="A112" s="19" t="s">
        <v>14</v>
      </c>
      <c r="B112" s="267">
        <f t="shared" si="28"/>
        <v>123</v>
      </c>
      <c r="C112" s="267">
        <f t="shared" si="27"/>
        <v>86</v>
      </c>
      <c r="D112" s="267">
        <f t="shared" si="27"/>
        <v>191</v>
      </c>
      <c r="E112" s="267">
        <f t="shared" si="27"/>
        <v>145</v>
      </c>
      <c r="F112" s="267">
        <f t="shared" si="27"/>
        <v>148</v>
      </c>
      <c r="G112" s="267">
        <f t="shared" si="27"/>
        <v>142</v>
      </c>
      <c r="H112" s="267">
        <f t="shared" si="27"/>
        <v>201</v>
      </c>
      <c r="I112" s="267">
        <f t="shared" si="27"/>
        <v>222</v>
      </c>
      <c r="J112" s="267">
        <f t="shared" si="27"/>
        <v>494</v>
      </c>
      <c r="K112" s="267">
        <f t="shared" si="27"/>
        <v>475</v>
      </c>
      <c r="L112" s="267">
        <f t="shared" si="27"/>
        <v>392</v>
      </c>
      <c r="M112" s="267">
        <f t="shared" si="27"/>
        <v>850</v>
      </c>
    </row>
    <row r="113" spans="1:13" x14ac:dyDescent="0.4">
      <c r="A113" s="19" t="s">
        <v>69</v>
      </c>
      <c r="B113" s="267">
        <f t="shared" si="28"/>
        <v>630</v>
      </c>
      <c r="C113" s="267">
        <f t="shared" si="27"/>
        <v>710</v>
      </c>
      <c r="D113" s="267">
        <f t="shared" si="27"/>
        <v>701</v>
      </c>
      <c r="E113" s="267">
        <f t="shared" si="27"/>
        <v>490</v>
      </c>
      <c r="F113" s="267">
        <f t="shared" si="27"/>
        <v>429</v>
      </c>
      <c r="G113" s="267">
        <f t="shared" si="27"/>
        <v>420</v>
      </c>
      <c r="H113" s="267">
        <f t="shared" si="27"/>
        <v>121</v>
      </c>
      <c r="I113" s="267">
        <f t="shared" si="27"/>
        <v>191</v>
      </c>
      <c r="J113" s="267">
        <f t="shared" si="27"/>
        <v>45</v>
      </c>
      <c r="K113" s="267">
        <f t="shared" si="27"/>
        <v>179</v>
      </c>
      <c r="L113" s="267">
        <f t="shared" si="27"/>
        <v>220</v>
      </c>
      <c r="M113" s="267">
        <f t="shared" si="27"/>
        <v>321</v>
      </c>
    </row>
    <row r="114" spans="1:13" x14ac:dyDescent="0.4">
      <c r="A114" s="19" t="s">
        <v>70</v>
      </c>
      <c r="B114" s="267">
        <f t="shared" si="28"/>
        <v>0</v>
      </c>
      <c r="C114" s="267">
        <f t="shared" si="27"/>
        <v>0</v>
      </c>
      <c r="D114" s="267">
        <f t="shared" si="27"/>
        <v>0</v>
      </c>
      <c r="E114" s="267">
        <f t="shared" si="27"/>
        <v>0</v>
      </c>
      <c r="F114" s="267">
        <f t="shared" si="27"/>
        <v>0</v>
      </c>
      <c r="G114" s="267">
        <f t="shared" si="27"/>
        <v>0</v>
      </c>
      <c r="H114" s="267">
        <f t="shared" si="27"/>
        <v>0</v>
      </c>
      <c r="I114" s="267">
        <f t="shared" si="27"/>
        <v>0</v>
      </c>
      <c r="J114" s="267">
        <f t="shared" si="27"/>
        <v>0</v>
      </c>
      <c r="K114" s="267">
        <f t="shared" si="27"/>
        <v>0</v>
      </c>
      <c r="L114" s="267">
        <f t="shared" si="27"/>
        <v>0</v>
      </c>
      <c r="M114" s="267">
        <f t="shared" si="27"/>
        <v>0</v>
      </c>
    </row>
    <row r="115" spans="1:13" x14ac:dyDescent="0.4">
      <c r="A115" s="19" t="s">
        <v>71</v>
      </c>
      <c r="B115" s="267">
        <f t="shared" si="28"/>
        <v>0</v>
      </c>
      <c r="C115" s="267">
        <f t="shared" si="27"/>
        <v>0</v>
      </c>
      <c r="D115" s="267">
        <f t="shared" si="27"/>
        <v>0</v>
      </c>
      <c r="E115" s="267">
        <f t="shared" si="27"/>
        <v>49</v>
      </c>
      <c r="F115" s="267">
        <f t="shared" si="27"/>
        <v>0</v>
      </c>
      <c r="G115" s="267">
        <f t="shared" si="27"/>
        <v>0</v>
      </c>
      <c r="H115" s="267">
        <f t="shared" si="27"/>
        <v>0</v>
      </c>
      <c r="I115" s="267">
        <f t="shared" si="27"/>
        <v>0</v>
      </c>
      <c r="J115" s="267">
        <f t="shared" si="27"/>
        <v>0</v>
      </c>
      <c r="K115" s="267">
        <f t="shared" si="27"/>
        <v>0</v>
      </c>
      <c r="L115" s="267">
        <f t="shared" si="27"/>
        <v>0</v>
      </c>
      <c r="M115" s="267">
        <f t="shared" si="27"/>
        <v>0</v>
      </c>
    </row>
    <row r="116" spans="1:13" x14ac:dyDescent="0.4">
      <c r="A116" s="19" t="s">
        <v>36</v>
      </c>
      <c r="B116" s="267">
        <f t="shared" si="28"/>
        <v>932</v>
      </c>
      <c r="C116" s="267">
        <f t="shared" si="27"/>
        <v>1315</v>
      </c>
      <c r="D116" s="267">
        <f t="shared" si="27"/>
        <v>1983</v>
      </c>
      <c r="E116" s="267">
        <f t="shared" si="27"/>
        <v>3149</v>
      </c>
      <c r="F116" s="267">
        <f t="shared" si="27"/>
        <v>3113</v>
      </c>
      <c r="G116" s="267">
        <f t="shared" si="27"/>
        <v>4869</v>
      </c>
      <c r="H116" s="267">
        <f t="shared" si="27"/>
        <v>5092</v>
      </c>
      <c r="I116" s="267">
        <f t="shared" si="27"/>
        <v>5567</v>
      </c>
      <c r="J116" s="267">
        <f t="shared" si="27"/>
        <v>7836</v>
      </c>
      <c r="K116" s="267">
        <f t="shared" si="27"/>
        <v>8154</v>
      </c>
      <c r="L116" s="267">
        <f t="shared" si="27"/>
        <v>8178</v>
      </c>
      <c r="M116" s="267">
        <f t="shared" si="27"/>
        <v>7095</v>
      </c>
    </row>
    <row r="117" spans="1:13" x14ac:dyDescent="0.4">
      <c r="A117" s="19" t="s">
        <v>7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  <c r="J117" s="267">
        <f t="shared" si="27"/>
        <v>0</v>
      </c>
      <c r="K117" s="267">
        <f t="shared" si="27"/>
        <v>0</v>
      </c>
      <c r="L117" s="267">
        <f t="shared" si="27"/>
        <v>0</v>
      </c>
      <c r="M117" s="267">
        <f t="shared" si="27"/>
        <v>20</v>
      </c>
    </row>
    <row r="118" spans="1:13" x14ac:dyDescent="0.4">
      <c r="A118" s="19" t="s">
        <v>53</v>
      </c>
      <c r="B118" s="267">
        <f t="shared" si="28"/>
        <v>43</v>
      </c>
      <c r="C118" s="267">
        <f t="shared" si="27"/>
        <v>3</v>
      </c>
      <c r="D118" s="267">
        <f t="shared" si="27"/>
        <v>25</v>
      </c>
      <c r="E118" s="267">
        <f t="shared" si="27"/>
        <v>25</v>
      </c>
      <c r="F118" s="267">
        <f t="shared" si="27"/>
        <v>0</v>
      </c>
      <c r="G118" s="267">
        <f t="shared" si="27"/>
        <v>0</v>
      </c>
      <c r="H118" s="267">
        <f t="shared" si="27"/>
        <v>0</v>
      </c>
      <c r="I118" s="267">
        <f t="shared" si="27"/>
        <v>0</v>
      </c>
      <c r="J118" s="267">
        <f t="shared" si="27"/>
        <v>0</v>
      </c>
      <c r="K118" s="267">
        <f t="shared" si="27"/>
        <v>0</v>
      </c>
      <c r="L118" s="267">
        <f t="shared" si="27"/>
        <v>0</v>
      </c>
      <c r="M118" s="267">
        <f t="shared" si="27"/>
        <v>0</v>
      </c>
    </row>
    <row r="119" spans="1:13" x14ac:dyDescent="0.4">
      <c r="A119" s="19" t="s">
        <v>72</v>
      </c>
      <c r="B119" s="267">
        <f t="shared" si="28"/>
        <v>1957</v>
      </c>
      <c r="C119" s="267">
        <f t="shared" si="27"/>
        <v>2055</v>
      </c>
      <c r="D119" s="267">
        <f t="shared" si="27"/>
        <v>2246</v>
      </c>
      <c r="E119" s="267">
        <f t="shared" si="27"/>
        <v>2098</v>
      </c>
      <c r="F119" s="267">
        <f t="shared" si="27"/>
        <v>3529</v>
      </c>
      <c r="G119" s="267">
        <f t="shared" si="27"/>
        <v>4688</v>
      </c>
      <c r="H119" s="267">
        <f t="shared" si="27"/>
        <v>5201</v>
      </c>
      <c r="I119" s="267">
        <f t="shared" si="27"/>
        <v>6046</v>
      </c>
      <c r="J119" s="267">
        <f t="shared" si="27"/>
        <v>7253</v>
      </c>
      <c r="K119" s="267">
        <f t="shared" si="27"/>
        <v>8569</v>
      </c>
      <c r="L119" s="267">
        <f t="shared" si="27"/>
        <v>10310</v>
      </c>
      <c r="M119" s="267">
        <f t="shared" si="27"/>
        <v>11737</v>
      </c>
    </row>
    <row r="120" spans="1:13" x14ac:dyDescent="0.4">
      <c r="A120" s="19" t="s">
        <v>73</v>
      </c>
      <c r="B120" s="267">
        <f t="shared" si="28"/>
        <v>0</v>
      </c>
      <c r="C120" s="267">
        <f t="shared" si="27"/>
        <v>0</v>
      </c>
      <c r="D120" s="267">
        <f t="shared" si="27"/>
        <v>0</v>
      </c>
      <c r="E120" s="267">
        <f t="shared" si="27"/>
        <v>61</v>
      </c>
      <c r="F120" s="267">
        <f t="shared" si="27"/>
        <v>0</v>
      </c>
      <c r="G120" s="267">
        <f t="shared" si="27"/>
        <v>0</v>
      </c>
      <c r="H120" s="267">
        <f t="shared" si="27"/>
        <v>0</v>
      </c>
      <c r="I120" s="267">
        <f t="shared" si="27"/>
        <v>0</v>
      </c>
      <c r="J120" s="267">
        <f t="shared" si="27"/>
        <v>0</v>
      </c>
      <c r="K120" s="267">
        <f t="shared" si="27"/>
        <v>0</v>
      </c>
      <c r="L120" s="267">
        <f t="shared" si="27"/>
        <v>0</v>
      </c>
      <c r="M120" s="267">
        <f t="shared" si="27"/>
        <v>0</v>
      </c>
    </row>
    <row r="121" spans="1:13" x14ac:dyDescent="0.4">
      <c r="A121" s="19" t="s">
        <v>48</v>
      </c>
      <c r="B121" s="267">
        <f t="shared" si="28"/>
        <v>367</v>
      </c>
      <c r="C121" s="267">
        <f t="shared" si="27"/>
        <v>365</v>
      </c>
      <c r="D121" s="267">
        <f t="shared" si="27"/>
        <v>364</v>
      </c>
      <c r="E121" s="267">
        <f t="shared" si="27"/>
        <v>289</v>
      </c>
      <c r="F121" s="267">
        <f t="shared" si="27"/>
        <v>40</v>
      </c>
      <c r="G121" s="267">
        <f t="shared" si="27"/>
        <v>79</v>
      </c>
      <c r="H121" s="267">
        <f t="shared" si="27"/>
        <v>31</v>
      </c>
      <c r="I121" s="267">
        <f t="shared" si="27"/>
        <v>121</v>
      </c>
      <c r="J121" s="267">
        <f t="shared" si="27"/>
        <v>139</v>
      </c>
      <c r="K121" s="267">
        <f t="shared" si="27"/>
        <v>49</v>
      </c>
      <c r="L121" s="267">
        <f t="shared" si="27"/>
        <v>77</v>
      </c>
      <c r="M121" s="267">
        <f t="shared" si="27"/>
        <v>71</v>
      </c>
    </row>
    <row r="122" spans="1:13" x14ac:dyDescent="0.4">
      <c r="A122" s="19" t="s">
        <v>16</v>
      </c>
      <c r="B122" s="267">
        <f t="shared" si="28"/>
        <v>61</v>
      </c>
      <c r="C122" s="267">
        <f t="shared" si="27"/>
        <v>77</v>
      </c>
      <c r="D122" s="267">
        <f t="shared" si="27"/>
        <v>115</v>
      </c>
      <c r="E122" s="267">
        <f t="shared" si="27"/>
        <v>35</v>
      </c>
      <c r="F122" s="267">
        <f t="shared" si="27"/>
        <v>126</v>
      </c>
      <c r="G122" s="267">
        <f t="shared" si="27"/>
        <v>98</v>
      </c>
      <c r="H122" s="267">
        <f t="shared" si="27"/>
        <v>194</v>
      </c>
      <c r="I122" s="267">
        <f t="shared" si="27"/>
        <v>1120</v>
      </c>
      <c r="J122" s="267">
        <f t="shared" si="27"/>
        <v>416</v>
      </c>
      <c r="K122" s="267">
        <f t="shared" si="27"/>
        <v>392</v>
      </c>
      <c r="L122" s="267">
        <f t="shared" si="27"/>
        <v>788</v>
      </c>
      <c r="M122" s="267">
        <f t="shared" si="27"/>
        <v>885</v>
      </c>
    </row>
    <row r="123" spans="1:13" x14ac:dyDescent="0.4">
      <c r="A123" s="19" t="s">
        <v>111</v>
      </c>
      <c r="B123" s="267">
        <f t="shared" si="28"/>
        <v>0</v>
      </c>
      <c r="C123" s="267">
        <f t="shared" si="27"/>
        <v>0</v>
      </c>
      <c r="D123" s="267">
        <f t="shared" si="27"/>
        <v>6013</v>
      </c>
      <c r="E123" s="267">
        <f t="shared" si="27"/>
        <v>6678</v>
      </c>
      <c r="F123" s="267">
        <f t="shared" si="27"/>
        <v>7717</v>
      </c>
      <c r="G123" s="267">
        <f t="shared" si="27"/>
        <v>10971</v>
      </c>
      <c r="H123" s="267">
        <f t="shared" si="27"/>
        <v>11939</v>
      </c>
      <c r="I123" s="267">
        <f t="shared" si="27"/>
        <v>15311</v>
      </c>
      <c r="J123" s="267">
        <f t="shared" si="27"/>
        <v>19227</v>
      </c>
      <c r="K123" s="267">
        <f t="shared" si="27"/>
        <v>19256</v>
      </c>
      <c r="L123" s="267">
        <f t="shared" si="27"/>
        <v>21412</v>
      </c>
      <c r="M123" s="267">
        <f t="shared" si="27"/>
        <v>22426</v>
      </c>
    </row>
    <row r="124" spans="1:13" x14ac:dyDescent="0.4">
      <c r="A124" s="19" t="s">
        <v>65</v>
      </c>
      <c r="B124" s="267">
        <f t="shared" si="28"/>
        <v>980</v>
      </c>
      <c r="C124" s="267">
        <f t="shared" si="28"/>
        <v>1156</v>
      </c>
      <c r="D124" s="267">
        <f t="shared" si="28"/>
        <v>1600</v>
      </c>
      <c r="E124" s="267">
        <f t="shared" si="28"/>
        <v>2163</v>
      </c>
      <c r="F124" s="267">
        <f t="shared" si="28"/>
        <v>2312</v>
      </c>
      <c r="G124" s="267">
        <f t="shared" si="28"/>
        <v>2906</v>
      </c>
      <c r="H124" s="267">
        <f t="shared" si="28"/>
        <v>3586</v>
      </c>
      <c r="I124" s="267">
        <f t="shared" si="28"/>
        <v>4830</v>
      </c>
      <c r="J124" s="267">
        <f t="shared" si="28"/>
        <v>5148</v>
      </c>
      <c r="K124" s="267">
        <f t="shared" si="28"/>
        <v>6251</v>
      </c>
      <c r="L124" s="267">
        <f t="shared" si="28"/>
        <v>7290</v>
      </c>
      <c r="M124" s="267">
        <f t="shared" si="28"/>
        <v>8635</v>
      </c>
    </row>
    <row r="125" spans="1:13" x14ac:dyDescent="0.4">
      <c r="A125" s="19" t="s">
        <v>15</v>
      </c>
      <c r="B125" s="267">
        <f t="shared" si="28"/>
        <v>50</v>
      </c>
      <c r="C125" s="267">
        <f t="shared" si="28"/>
        <v>0</v>
      </c>
      <c r="D125" s="267">
        <f t="shared" si="28"/>
        <v>0</v>
      </c>
      <c r="E125" s="267">
        <f t="shared" si="28"/>
        <v>0</v>
      </c>
      <c r="F125" s="267">
        <f t="shared" si="28"/>
        <v>0</v>
      </c>
      <c r="G125" s="267">
        <f t="shared" si="28"/>
        <v>0</v>
      </c>
      <c r="H125" s="267">
        <f t="shared" si="28"/>
        <v>0</v>
      </c>
      <c r="I125" s="267">
        <f t="shared" si="28"/>
        <v>0</v>
      </c>
      <c r="J125" s="267">
        <f t="shared" si="28"/>
        <v>0</v>
      </c>
      <c r="K125" s="267">
        <f t="shared" si="28"/>
        <v>0</v>
      </c>
      <c r="L125" s="267">
        <f t="shared" si="28"/>
        <v>0</v>
      </c>
      <c r="M125" s="267">
        <f t="shared" si="28"/>
        <v>0</v>
      </c>
    </row>
    <row r="126" spans="1:13" x14ac:dyDescent="0.4">
      <c r="A126" s="3" t="s">
        <v>74</v>
      </c>
      <c r="B126" s="267">
        <f t="shared" si="28"/>
        <v>5727</v>
      </c>
      <c r="C126" s="267">
        <f t="shared" si="28"/>
        <v>6254</v>
      </c>
      <c r="D126" s="267">
        <f t="shared" si="28"/>
        <v>7613</v>
      </c>
      <c r="E126" s="267">
        <f t="shared" si="28"/>
        <v>8841</v>
      </c>
      <c r="F126" s="267">
        <f t="shared" si="28"/>
        <v>10029</v>
      </c>
      <c r="G126" s="267">
        <f t="shared" si="28"/>
        <v>13877</v>
      </c>
      <c r="H126" s="267">
        <f t="shared" si="28"/>
        <v>15525</v>
      </c>
      <c r="I126" s="267">
        <f t="shared" si="28"/>
        <v>20141</v>
      </c>
      <c r="J126" s="267">
        <f t="shared" si="28"/>
        <v>24375</v>
      </c>
      <c r="K126" s="267">
        <f t="shared" si="28"/>
        <v>25507</v>
      </c>
      <c r="L126" s="267">
        <f t="shared" si="28"/>
        <v>28702</v>
      </c>
      <c r="M126" s="267">
        <f t="shared" si="28"/>
        <v>31061</v>
      </c>
    </row>
    <row r="127" spans="1:13" x14ac:dyDescent="0.4"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</row>
  </sheetData>
  <phoneticPr fontId="2" type="noConversion"/>
  <dataValidations count="1">
    <dataValidation type="list" allowBlank="1" showInputMessage="1" showErrorMessage="1" sqref="A64">
      <formula1>$A$31:$A$48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showGridLines="0" topLeftCell="A78" zoomScale="82" zoomScaleNormal="82" workbookViewId="0">
      <pane xSplit="1" topLeftCell="C1" activePane="topRight" state="frozen"/>
      <selection pane="topRight" activeCell="D75" sqref="D75"/>
    </sheetView>
  </sheetViews>
  <sheetFormatPr defaultColWidth="24.86328125" defaultRowHeight="11.65" x14ac:dyDescent="0.4"/>
  <cols>
    <col min="1" max="1" width="41.19921875" style="204" bestFit="1" customWidth="1"/>
    <col min="2" max="2" width="16.86328125" style="204" customWidth="1"/>
    <col min="3" max="3" width="8.59765625" style="204" bestFit="1" customWidth="1"/>
    <col min="4" max="4" width="10.6640625" style="204" bestFit="1" customWidth="1"/>
    <col min="5" max="5" width="8.86328125" style="147" customWidth="1"/>
    <col min="6" max="6" width="8.9296875" style="204" bestFit="1" customWidth="1"/>
    <col min="7" max="7" width="8.19921875" style="204" bestFit="1" customWidth="1"/>
    <col min="8" max="8" width="12.46484375" style="204" bestFit="1" customWidth="1"/>
    <col min="9" max="9" width="8.59765625" style="204" bestFit="1" customWidth="1"/>
    <col min="10" max="10" width="8.9296875" style="204" bestFit="1" customWidth="1"/>
    <col min="11" max="11" width="11.6640625" style="204" bestFit="1" customWidth="1"/>
    <col min="12" max="12" width="8.59765625" style="204" bestFit="1" customWidth="1"/>
    <col min="13" max="13" width="7.796875" style="204" bestFit="1" customWidth="1"/>
    <col min="14" max="14" width="12.46484375" style="204" bestFit="1" customWidth="1"/>
    <col min="15" max="16" width="8.59765625" style="204" bestFit="1" customWidth="1"/>
    <col min="17" max="17" width="11.53125" style="204" bestFit="1" customWidth="1"/>
    <col min="18" max="18" width="8.59765625" style="204" bestFit="1" customWidth="1"/>
    <col min="19" max="19" width="7.796875" style="204" bestFit="1" customWidth="1"/>
    <col min="20" max="20" width="12.46484375" style="204" bestFit="1" customWidth="1"/>
    <col min="21" max="22" width="8.59765625" style="204" bestFit="1" customWidth="1"/>
    <col min="23" max="23" width="11.53125" style="204" bestFit="1" customWidth="1"/>
    <col min="24" max="25" width="7.796875" style="204" bestFit="1" customWidth="1"/>
    <col min="26" max="26" width="12.46484375" style="204" bestFit="1" customWidth="1"/>
    <col min="27" max="28" width="8.59765625" style="204" bestFit="1" customWidth="1"/>
    <col min="29" max="29" width="11.53125" style="204" bestFit="1" customWidth="1"/>
    <col min="30" max="31" width="7.796875" style="204" bestFit="1" customWidth="1"/>
    <col min="32" max="32" width="12.46484375" style="204" bestFit="1" customWidth="1"/>
    <col min="33" max="34" width="8.59765625" style="204" bestFit="1" customWidth="1"/>
    <col min="35" max="35" width="11.53125" style="204" bestFit="1" customWidth="1"/>
    <col min="36" max="36" width="7.796875" style="204" bestFit="1" customWidth="1"/>
    <col min="37" max="37" width="9.265625" style="204" customWidth="1"/>
    <col min="38" max="61" width="8.59765625" style="204" customWidth="1"/>
    <col min="62" max="16384" width="24.86328125" style="204"/>
  </cols>
  <sheetData>
    <row r="1" spans="1:21" x14ac:dyDescent="0.4">
      <c r="A1" s="203" t="s">
        <v>181</v>
      </c>
      <c r="B1" s="204" t="str">
        <f>[1]!to_tradecode(A1)</f>
        <v>000001</v>
      </c>
    </row>
    <row r="4" spans="1:21" x14ac:dyDescent="0.4">
      <c r="A4" s="205" t="s">
        <v>317</v>
      </c>
      <c r="B4" s="206">
        <v>2007</v>
      </c>
      <c r="C4" s="207" t="s">
        <v>322</v>
      </c>
      <c r="D4" s="208">
        <v>2008</v>
      </c>
      <c r="E4" s="207" t="s">
        <v>308</v>
      </c>
      <c r="F4" s="208">
        <v>2009</v>
      </c>
      <c r="G4" s="207" t="s">
        <v>307</v>
      </c>
      <c r="H4" s="208">
        <v>2010</v>
      </c>
      <c r="I4" s="207" t="s">
        <v>321</v>
      </c>
      <c r="J4" s="208">
        <v>2011</v>
      </c>
      <c r="K4" s="207" t="s">
        <v>316</v>
      </c>
      <c r="L4" s="209">
        <v>2012</v>
      </c>
      <c r="M4" s="209" t="s">
        <v>20</v>
      </c>
      <c r="N4" s="209">
        <v>2013</v>
      </c>
      <c r="O4" s="210" t="s">
        <v>318</v>
      </c>
      <c r="P4" s="210">
        <v>2014</v>
      </c>
      <c r="Q4" s="209" t="s">
        <v>319</v>
      </c>
      <c r="R4" s="209">
        <v>2015</v>
      </c>
      <c r="S4" s="209" t="s">
        <v>320</v>
      </c>
      <c r="T4" s="209">
        <v>2016</v>
      </c>
      <c r="U4" s="211" t="s">
        <v>24</v>
      </c>
    </row>
    <row r="5" spans="1:21" x14ac:dyDescent="0.4">
      <c r="A5" s="212" t="s">
        <v>6</v>
      </c>
      <c r="B5" s="213">
        <f>VLOOKUP($A5,$A$24:$BI$37,B$18,FALSE)</f>
        <v>8.8999999999999996E-2</v>
      </c>
      <c r="C5" s="213">
        <f t="shared" ref="C5:U17" si="0">VLOOKUP($A5,$A$24:$BI$37,C$18,FALSE)</f>
        <v>6.3200000000000006E-2</v>
      </c>
      <c r="D5" s="213">
        <f t="shared" si="0"/>
        <v>0</v>
      </c>
      <c r="E5" s="213">
        <f t="shared" si="0"/>
        <v>0</v>
      </c>
      <c r="F5" s="213">
        <f t="shared" si="0"/>
        <v>0</v>
      </c>
      <c r="G5" s="213">
        <f t="shared" si="0"/>
        <v>0</v>
      </c>
      <c r="H5" s="213">
        <f t="shared" si="0"/>
        <v>0</v>
      </c>
      <c r="I5" s="213">
        <f t="shared" si="0"/>
        <v>0</v>
      </c>
      <c r="J5" s="213">
        <f t="shared" si="0"/>
        <v>0</v>
      </c>
      <c r="K5" s="213">
        <f t="shared" si="0"/>
        <v>4.8999999999999998E-3</v>
      </c>
      <c r="L5" s="213">
        <f>VLOOKUP($A5,$A$24:$BI$37,L$18,FALSE)</f>
        <v>0</v>
      </c>
      <c r="M5" s="213">
        <f t="shared" si="0"/>
        <v>1.29E-2</v>
      </c>
      <c r="N5" s="213">
        <f t="shared" si="0"/>
        <v>5.4999999999999997E-3</v>
      </c>
      <c r="O5" s="213">
        <f t="shared" si="0"/>
        <v>0</v>
      </c>
      <c r="P5" s="213">
        <f t="shared" si="0"/>
        <v>7.6E-3</v>
      </c>
      <c r="Q5" s="213">
        <f t="shared" si="0"/>
        <v>7.7000000000000002E-3</v>
      </c>
      <c r="R5" s="213">
        <f t="shared" si="0"/>
        <v>3.7000000000000002E-3</v>
      </c>
      <c r="S5" s="213">
        <f t="shared" si="0"/>
        <v>6.7000000000000002E-3</v>
      </c>
      <c r="T5" s="213">
        <f t="shared" si="0"/>
        <v>8.2000000000000007E-3</v>
      </c>
      <c r="U5" s="214">
        <f t="shared" si="0"/>
        <v>2.76E-2</v>
      </c>
    </row>
    <row r="6" spans="1:21" x14ac:dyDescent="0.4">
      <c r="A6" s="212" t="s">
        <v>33</v>
      </c>
      <c r="B6" s="215">
        <f>VLOOKUP($A6,A25:BI38,B$18,FALSE)</f>
        <v>1.0500000000000001E-2</v>
      </c>
      <c r="C6" s="216">
        <f t="shared" si="0"/>
        <v>1.1399999999999999E-2</v>
      </c>
      <c r="D6" s="216">
        <f t="shared" si="0"/>
        <v>0</v>
      </c>
      <c r="E6" s="216">
        <f t="shared" si="0"/>
        <v>0</v>
      </c>
      <c r="F6" s="216">
        <f t="shared" si="0"/>
        <v>0</v>
      </c>
      <c r="G6" s="216">
        <f t="shared" si="0"/>
        <v>0</v>
      </c>
      <c r="H6" s="216">
        <f t="shared" si="0"/>
        <v>3.3000000000000004E-3</v>
      </c>
      <c r="I6" s="216">
        <f t="shared" si="0"/>
        <v>4.0000000000000002E-4</v>
      </c>
      <c r="J6" s="216">
        <f t="shared" si="0"/>
        <v>0</v>
      </c>
      <c r="K6" s="216">
        <f t="shared" si="0"/>
        <v>0</v>
      </c>
      <c r="L6" s="217">
        <f t="shared" si="0"/>
        <v>0</v>
      </c>
      <c r="M6" s="217">
        <f t="shared" si="0"/>
        <v>2.0000000000000001E-4</v>
      </c>
      <c r="N6" s="217">
        <f t="shared" si="0"/>
        <v>0</v>
      </c>
      <c r="O6" s="217">
        <f t="shared" si="0"/>
        <v>0</v>
      </c>
      <c r="P6" s="217">
        <f t="shared" si="0"/>
        <v>1.1000000000000001E-3</v>
      </c>
      <c r="Q6" s="217">
        <f t="shared" si="0"/>
        <v>1.1999999999999999E-3</v>
      </c>
      <c r="R6" s="217">
        <f t="shared" si="0"/>
        <v>3.0999999999999999E-3</v>
      </c>
      <c r="S6" s="217">
        <f t="shared" si="0"/>
        <v>3.5999999999999999E-3</v>
      </c>
      <c r="T6" s="217">
        <f t="shared" si="0"/>
        <v>1.04E-2</v>
      </c>
      <c r="U6" s="218">
        <f t="shared" si="0"/>
        <v>1.47E-2</v>
      </c>
    </row>
    <row r="7" spans="1:21" x14ac:dyDescent="0.4">
      <c r="A7" s="212" t="s">
        <v>3</v>
      </c>
      <c r="B7" s="215">
        <f t="shared" ref="B7:B17" si="1">VLOOKUP($A7,A26:BI39,B$18,FALSE)</f>
        <v>5.5599999999999997E-2</v>
      </c>
      <c r="C7" s="216">
        <f t="shared" si="0"/>
        <v>4.5899999999999996E-2</v>
      </c>
      <c r="D7" s="216">
        <f t="shared" si="0"/>
        <v>1.44E-2</v>
      </c>
      <c r="E7" s="216">
        <f t="shared" si="0"/>
        <v>1.5800000000000002E-2</v>
      </c>
      <c r="F7" s="216">
        <f t="shared" si="0"/>
        <v>1.3500000000000002E-2</v>
      </c>
      <c r="G7" s="216">
        <f t="shared" si="0"/>
        <v>0.01</v>
      </c>
      <c r="H7" s="216">
        <f t="shared" si="0"/>
        <v>8.0000000000000002E-3</v>
      </c>
      <c r="I7" s="216">
        <f t="shared" si="0"/>
        <v>5.8999999999999999E-3</v>
      </c>
      <c r="J7" s="216">
        <f t="shared" si="0"/>
        <v>7.8000000000000005E-3</v>
      </c>
      <c r="K7" s="216">
        <f t="shared" si="0"/>
        <v>1.4999999999999999E-2</v>
      </c>
      <c r="L7" s="217">
        <f t="shared" si="0"/>
        <v>1.83E-2</v>
      </c>
      <c r="M7" s="217">
        <f t="shared" si="0"/>
        <v>2.1499999999999998E-2</v>
      </c>
      <c r="N7" s="217">
        <f t="shared" si="0"/>
        <v>2.0799999999999999E-2</v>
      </c>
      <c r="O7" s="217">
        <f t="shared" si="0"/>
        <v>1.7999999999999999E-2</v>
      </c>
      <c r="P7" s="217">
        <f t="shared" si="0"/>
        <v>1.5900000000000001E-2</v>
      </c>
      <c r="Q7" s="217">
        <f t="shared" si="0"/>
        <v>1.2500000000000001E-2</v>
      </c>
      <c r="R7" s="217">
        <f t="shared" si="0"/>
        <v>2.1299999999999999E-2</v>
      </c>
      <c r="S7" s="217">
        <f t="shared" si="0"/>
        <v>2.7699999999999999E-2</v>
      </c>
      <c r="T7" s="217">
        <f t="shared" si="0"/>
        <v>3.1E-2</v>
      </c>
      <c r="U7" s="218">
        <f t="shared" si="0"/>
        <v>3.7999999999999999E-2</v>
      </c>
    </row>
    <row r="8" spans="1:21" x14ac:dyDescent="0.4">
      <c r="A8" s="212" t="s">
        <v>353</v>
      </c>
      <c r="B8" s="215">
        <f t="shared" si="1"/>
        <v>5.0000000000000001E-3</v>
      </c>
      <c r="C8" s="216">
        <f t="shared" si="0"/>
        <v>4.1999999999999997E-3</v>
      </c>
      <c r="D8" s="216">
        <f t="shared" si="0"/>
        <v>0</v>
      </c>
      <c r="E8" s="216">
        <f t="shared" si="0"/>
        <v>0</v>
      </c>
      <c r="F8" s="216">
        <f t="shared" si="0"/>
        <v>1E-4</v>
      </c>
      <c r="G8" s="216">
        <f t="shared" si="0"/>
        <v>1E-4</v>
      </c>
      <c r="H8" s="216">
        <f t="shared" si="0"/>
        <v>0</v>
      </c>
      <c r="I8" s="216">
        <f t="shared" si="0"/>
        <v>0</v>
      </c>
      <c r="J8" s="216">
        <f t="shared" si="0"/>
        <v>0</v>
      </c>
      <c r="K8" s="216">
        <f t="shared" si="0"/>
        <v>0</v>
      </c>
      <c r="L8" s="217">
        <f t="shared" si="0"/>
        <v>0</v>
      </c>
      <c r="M8" s="217">
        <f t="shared" si="0"/>
        <v>0</v>
      </c>
      <c r="N8" s="217">
        <f t="shared" si="0"/>
        <v>0</v>
      </c>
      <c r="O8" s="217">
        <f t="shared" si="0"/>
        <v>0</v>
      </c>
      <c r="P8" s="217">
        <f t="shared" si="0"/>
        <v>0</v>
      </c>
      <c r="Q8" s="217">
        <f t="shared" si="0"/>
        <v>0</v>
      </c>
      <c r="R8" s="217">
        <f t="shared" si="0"/>
        <v>0</v>
      </c>
      <c r="S8" s="217">
        <f t="shared" si="0"/>
        <v>0</v>
      </c>
      <c r="T8" s="217">
        <f t="shared" si="0"/>
        <v>0</v>
      </c>
      <c r="U8" s="218">
        <f t="shared" si="0"/>
        <v>0</v>
      </c>
    </row>
    <row r="9" spans="1:21" x14ac:dyDescent="0.4">
      <c r="A9" s="212" t="s">
        <v>0</v>
      </c>
      <c r="B9" s="215">
        <f t="shared" si="1"/>
        <v>7.8100000000000003E-2</v>
      </c>
      <c r="C9" s="216">
        <f t="shared" si="0"/>
        <v>5.0300000000000004E-2</v>
      </c>
      <c r="D9" s="216">
        <f t="shared" si="0"/>
        <v>5.0000000000000001E-3</v>
      </c>
      <c r="E9" s="216">
        <f t="shared" si="0"/>
        <v>3.9000000000000003E-3</v>
      </c>
      <c r="F9" s="216">
        <f t="shared" si="0"/>
        <v>3.4000000000000002E-3</v>
      </c>
      <c r="G9" s="216">
        <f t="shared" si="0"/>
        <v>0</v>
      </c>
      <c r="H9" s="216">
        <f t="shared" si="0"/>
        <v>0</v>
      </c>
      <c r="I9" s="216">
        <f t="shared" si="0"/>
        <v>4.0000000000000002E-4</v>
      </c>
      <c r="J9" s="216">
        <f t="shared" si="0"/>
        <v>4.0000000000000001E-3</v>
      </c>
      <c r="K9" s="216">
        <f t="shared" si="0"/>
        <v>5.0000000000000001E-3</v>
      </c>
      <c r="L9" s="217">
        <f t="shared" si="0"/>
        <v>2.8E-3</v>
      </c>
      <c r="M9" s="217">
        <f t="shared" si="0"/>
        <v>2.3E-3</v>
      </c>
      <c r="N9" s="217">
        <f t="shared" si="0"/>
        <v>2E-3</v>
      </c>
      <c r="O9" s="217">
        <f t="shared" si="0"/>
        <v>4.0000000000000002E-4</v>
      </c>
      <c r="P9" s="217">
        <f t="shared" si="0"/>
        <v>3.0000000000000001E-3</v>
      </c>
      <c r="Q9" s="217">
        <f t="shared" si="0"/>
        <v>4.7999999999999996E-3</v>
      </c>
      <c r="R9" s="217">
        <f t="shared" si="0"/>
        <v>2.5999999999999999E-3</v>
      </c>
      <c r="S9" s="217">
        <f t="shared" si="0"/>
        <v>1.6000000000000001E-3</v>
      </c>
      <c r="T9" s="217">
        <f t="shared" si="0"/>
        <v>8.0000000000000004E-4</v>
      </c>
      <c r="U9" s="218">
        <f t="shared" si="0"/>
        <v>1.1999999999999999E-3</v>
      </c>
    </row>
    <row r="10" spans="1:21" x14ac:dyDescent="0.4">
      <c r="A10" s="212" t="s">
        <v>354</v>
      </c>
      <c r="B10" s="215">
        <f t="shared" si="1"/>
        <v>0.13450000000000001</v>
      </c>
      <c r="C10" s="216">
        <f t="shared" si="0"/>
        <v>0.1069</v>
      </c>
      <c r="D10" s="216">
        <f t="shared" si="0"/>
        <v>5.5000000000000005E-3</v>
      </c>
      <c r="E10" s="216">
        <f t="shared" si="0"/>
        <v>2.3599999999999999E-2</v>
      </c>
      <c r="F10" s="216">
        <f t="shared" si="0"/>
        <v>2.1299999999999999E-2</v>
      </c>
      <c r="G10" s="216">
        <f t="shared" si="0"/>
        <v>1.7600000000000001E-2</v>
      </c>
      <c r="H10" s="216">
        <f t="shared" si="0"/>
        <v>1.5700000000000002E-2</v>
      </c>
      <c r="I10" s="216">
        <f t="shared" si="0"/>
        <v>1.03E-2</v>
      </c>
      <c r="J10" s="216">
        <f t="shared" si="0"/>
        <v>9.9000000000000008E-3</v>
      </c>
      <c r="K10" s="216">
        <f t="shared" si="0"/>
        <v>1.15E-2</v>
      </c>
      <c r="L10" s="217">
        <f t="shared" si="0"/>
        <v>1.6299999999999999E-2</v>
      </c>
      <c r="M10" s="217">
        <f t="shared" si="0"/>
        <v>1.7899999999999999E-2</v>
      </c>
      <c r="N10" s="217">
        <f t="shared" si="0"/>
        <v>1.5800000000000002E-2</v>
      </c>
      <c r="O10" s="217">
        <f t="shared" si="0"/>
        <v>1.4200000000000001E-2</v>
      </c>
      <c r="P10" s="217">
        <f t="shared" si="0"/>
        <v>1.6299999999999999E-2</v>
      </c>
      <c r="Q10" s="217">
        <f t="shared" si="0"/>
        <v>2.2200000000000001E-2</v>
      </c>
      <c r="R10" s="217">
        <f t="shared" si="0"/>
        <v>2.7300000000000001E-2</v>
      </c>
      <c r="S10" s="217">
        <f t="shared" si="0"/>
        <v>3.6700000000000003E-2</v>
      </c>
      <c r="T10" s="217">
        <f t="shared" si="0"/>
        <v>6.6699999999999995E-2</v>
      </c>
      <c r="U10" s="218">
        <f t="shared" si="0"/>
        <v>6.6600000000000006E-2</v>
      </c>
    </row>
    <row r="11" spans="1:21" x14ac:dyDescent="0.4">
      <c r="A11" s="212" t="s">
        <v>355</v>
      </c>
      <c r="B11" s="215">
        <f t="shared" si="1"/>
        <v>0.12230000000000001</v>
      </c>
      <c r="C11" s="216">
        <f t="shared" si="0"/>
        <v>0.1027</v>
      </c>
      <c r="D11" s="216">
        <f t="shared" si="0"/>
        <v>5.4100000000000002E-2</v>
      </c>
      <c r="E11" s="216">
        <f t="shared" si="0"/>
        <v>3.3700000000000001E-2</v>
      </c>
      <c r="F11" s="216">
        <f t="shared" si="0"/>
        <v>1.4800000000000001E-2</v>
      </c>
      <c r="G11" s="216">
        <f t="shared" si="0"/>
        <v>1.8200000000000001E-2</v>
      </c>
      <c r="H11" s="216">
        <f t="shared" si="0"/>
        <v>1.83E-2</v>
      </c>
      <c r="I11" s="216">
        <f t="shared" si="0"/>
        <v>1.06E-2</v>
      </c>
      <c r="J11" s="216">
        <f t="shared" si="0"/>
        <v>5.4000000000000003E-3</v>
      </c>
      <c r="K11" s="216">
        <f t="shared" si="0"/>
        <v>5.9999999999999995E-4</v>
      </c>
      <c r="L11" s="217">
        <f t="shared" si="0"/>
        <v>2.0000000000000001E-4</v>
      </c>
      <c r="M11" s="217">
        <f t="shared" si="0"/>
        <v>1E-4</v>
      </c>
      <c r="N11" s="217">
        <f t="shared" si="0"/>
        <v>0</v>
      </c>
      <c r="O11" s="217">
        <f t="shared" si="0"/>
        <v>0</v>
      </c>
      <c r="P11" s="217">
        <f t="shared" si="0"/>
        <v>0</v>
      </c>
      <c r="Q11" s="217">
        <f t="shared" si="0"/>
        <v>0</v>
      </c>
      <c r="R11" s="217">
        <f t="shared" si="0"/>
        <v>0</v>
      </c>
      <c r="S11" s="217">
        <f t="shared" si="0"/>
        <v>0</v>
      </c>
      <c r="T11" s="217">
        <f t="shared" si="0"/>
        <v>5.9999999999999995E-4</v>
      </c>
      <c r="U11" s="218">
        <f t="shared" si="0"/>
        <v>6.3E-3</v>
      </c>
    </row>
    <row r="12" spans="1:21" x14ac:dyDescent="0.4">
      <c r="A12" s="212" t="s">
        <v>34</v>
      </c>
      <c r="B12" s="215">
        <f t="shared" si="1"/>
        <v>7.6100000000000001E-2</v>
      </c>
      <c r="C12" s="216">
        <f t="shared" si="0"/>
        <v>6.8000000000000005E-2</v>
      </c>
      <c r="D12" s="216">
        <f t="shared" si="0"/>
        <v>8.0000000000000004E-4</v>
      </c>
      <c r="E12" s="216">
        <f t="shared" si="0"/>
        <v>4.0000000000000002E-4</v>
      </c>
      <c r="F12" s="216">
        <f t="shared" si="0"/>
        <v>4.0000000000000002E-4</v>
      </c>
      <c r="G12" s="216">
        <f t="shared" si="0"/>
        <v>5.9999999999999995E-4</v>
      </c>
      <c r="H12" s="216">
        <f t="shared" si="0"/>
        <v>1.9E-3</v>
      </c>
      <c r="I12" s="216">
        <f t="shared" si="0"/>
        <v>1.3000000000000002E-3</v>
      </c>
      <c r="J12" s="216">
        <f t="shared" si="0"/>
        <v>2.7000000000000001E-3</v>
      </c>
      <c r="K12" s="216">
        <f t="shared" si="0"/>
        <v>3.0999999999999999E-3</v>
      </c>
      <c r="L12" s="217">
        <f t="shared" si="0"/>
        <v>2.8E-3</v>
      </c>
      <c r="M12" s="217">
        <f t="shared" si="0"/>
        <v>8.9999999999999998E-4</v>
      </c>
      <c r="N12" s="217">
        <f t="shared" si="0"/>
        <v>1.1999999999999999E-3</v>
      </c>
      <c r="O12" s="217">
        <f t="shared" si="0"/>
        <v>1.1000000000000001E-3</v>
      </c>
      <c r="P12" s="217">
        <f t="shared" si="0"/>
        <v>6.9999999999999999E-4</v>
      </c>
      <c r="Q12" s="217">
        <f t="shared" si="0"/>
        <v>2.2000000000000001E-3</v>
      </c>
      <c r="R12" s="217">
        <f t="shared" si="0"/>
        <v>5.9999999999999995E-4</v>
      </c>
      <c r="S12" s="217">
        <f t="shared" si="0"/>
        <v>5.9999999999999995E-4</v>
      </c>
      <c r="T12" s="217">
        <f t="shared" si="0"/>
        <v>2.7000000000000001E-3</v>
      </c>
      <c r="U12" s="218">
        <f t="shared" si="0"/>
        <v>8.9999999999999998E-4</v>
      </c>
    </row>
    <row r="13" spans="1:21" x14ac:dyDescent="0.4">
      <c r="A13" s="212" t="s">
        <v>356</v>
      </c>
      <c r="B13" s="215">
        <f t="shared" si="1"/>
        <v>1.04E-2</v>
      </c>
      <c r="C13" s="216">
        <f t="shared" si="0"/>
        <v>7.8000000000000005E-3</v>
      </c>
      <c r="D13" s="216">
        <f t="shared" si="0"/>
        <v>0</v>
      </c>
      <c r="E13" s="216">
        <f t="shared" si="0"/>
        <v>7.000000000000001E-4</v>
      </c>
      <c r="F13" s="216">
        <f t="shared" si="0"/>
        <v>4.1999999999999997E-3</v>
      </c>
      <c r="G13" s="216">
        <f t="shared" si="0"/>
        <v>1.6000000000000001E-3</v>
      </c>
      <c r="H13" s="216">
        <f t="shared" si="0"/>
        <v>8.0000000000000004E-4</v>
      </c>
      <c r="I13" s="216">
        <f t="shared" si="0"/>
        <v>0</v>
      </c>
      <c r="J13" s="216">
        <f t="shared" si="0"/>
        <v>8.9999999999999998E-4</v>
      </c>
      <c r="K13" s="216">
        <f t="shared" si="0"/>
        <v>2.2000000000000001E-3</v>
      </c>
      <c r="L13" s="217">
        <f t="shared" si="0"/>
        <v>3.7000000000000002E-3</v>
      </c>
      <c r="M13" s="217">
        <f t="shared" si="0"/>
        <v>5.1999999999999998E-3</v>
      </c>
      <c r="N13" s="217">
        <f t="shared" si="0"/>
        <v>3.5999999999999999E-3</v>
      </c>
      <c r="O13" s="217">
        <f t="shared" si="0"/>
        <v>2E-3</v>
      </c>
      <c r="P13" s="217">
        <f t="shared" si="0"/>
        <v>8.0000000000000004E-4</v>
      </c>
      <c r="Q13" s="217">
        <f t="shared" si="0"/>
        <v>1.2999999999999999E-3</v>
      </c>
      <c r="R13" s="217">
        <f t="shared" si="0"/>
        <v>8.0000000000000002E-3</v>
      </c>
      <c r="S13" s="217">
        <f t="shared" si="0"/>
        <v>8.3999999999999995E-3</v>
      </c>
      <c r="T13" s="217">
        <f t="shared" si="0"/>
        <v>1.4200000000000001E-2</v>
      </c>
      <c r="U13" s="218">
        <f t="shared" si="0"/>
        <v>2.1999999999999999E-2</v>
      </c>
    </row>
    <row r="14" spans="1:21" x14ac:dyDescent="0.4">
      <c r="A14" s="212" t="s">
        <v>357</v>
      </c>
      <c r="B14" s="215">
        <f t="shared" si="1"/>
        <v>0</v>
      </c>
      <c r="C14" s="216">
        <f t="shared" si="0"/>
        <v>0</v>
      </c>
      <c r="D14" s="216">
        <f t="shared" si="0"/>
        <v>0</v>
      </c>
      <c r="E14" s="216">
        <f t="shared" si="0"/>
        <v>0</v>
      </c>
      <c r="F14" s="216">
        <f t="shared" si="0"/>
        <v>0</v>
      </c>
      <c r="G14" s="216">
        <f t="shared" si="0"/>
        <v>0</v>
      </c>
      <c r="H14" s="216">
        <f t="shared" si="0"/>
        <v>0</v>
      </c>
      <c r="I14" s="216">
        <f t="shared" si="0"/>
        <v>0</v>
      </c>
      <c r="J14" s="216">
        <f t="shared" si="0"/>
        <v>0</v>
      </c>
      <c r="K14" s="216"/>
      <c r="L14" s="217">
        <f t="shared" si="0"/>
        <v>5.7999999999999996E-3</v>
      </c>
      <c r="M14" s="217">
        <f t="shared" si="0"/>
        <v>6.3E-3</v>
      </c>
      <c r="N14" s="217">
        <f t="shared" si="0"/>
        <v>0</v>
      </c>
      <c r="O14" s="217">
        <f t="shared" si="0"/>
        <v>0</v>
      </c>
      <c r="P14" s="217">
        <f t="shared" si="0"/>
        <v>0</v>
      </c>
      <c r="Q14" s="217">
        <f t="shared" si="0"/>
        <v>0</v>
      </c>
      <c r="R14" s="217">
        <f t="shared" si="0"/>
        <v>0</v>
      </c>
      <c r="S14" s="217">
        <f t="shared" si="0"/>
        <v>0</v>
      </c>
      <c r="T14" s="217">
        <f t="shared" si="0"/>
        <v>0</v>
      </c>
      <c r="U14" s="218">
        <f t="shared" si="0"/>
        <v>0</v>
      </c>
    </row>
    <row r="15" spans="1:21" x14ac:dyDescent="0.4">
      <c r="A15" s="212" t="s">
        <v>65</v>
      </c>
      <c r="B15" s="215">
        <f t="shared" si="1"/>
        <v>0</v>
      </c>
      <c r="C15" s="216">
        <f t="shared" si="0"/>
        <v>0</v>
      </c>
      <c r="D15" s="216">
        <f t="shared" si="0"/>
        <v>0</v>
      </c>
      <c r="E15" s="216">
        <f t="shared" si="0"/>
        <v>0</v>
      </c>
      <c r="F15" s="216">
        <f t="shared" si="0"/>
        <v>0</v>
      </c>
      <c r="G15" s="216">
        <f t="shared" si="0"/>
        <v>0</v>
      </c>
      <c r="H15" s="216">
        <f t="shared" si="0"/>
        <v>0</v>
      </c>
      <c r="I15" s="216">
        <f t="shared" si="0"/>
        <v>0</v>
      </c>
      <c r="J15" s="216">
        <f t="shared" si="0"/>
        <v>0</v>
      </c>
      <c r="K15" s="216">
        <f t="shared" si="0"/>
        <v>0</v>
      </c>
      <c r="L15" s="217">
        <f t="shared" si="0"/>
        <v>0</v>
      </c>
      <c r="M15" s="217">
        <f t="shared" si="0"/>
        <v>0</v>
      </c>
      <c r="N15" s="217">
        <f t="shared" si="0"/>
        <v>7.9000000000000008E-3</v>
      </c>
      <c r="O15" s="217">
        <f t="shared" si="0"/>
        <v>1.1599999999999999E-2</v>
      </c>
      <c r="P15" s="217">
        <f t="shared" si="0"/>
        <v>1.43E-2</v>
      </c>
      <c r="Q15" s="217">
        <f t="shared" si="0"/>
        <v>2.2100000000000002E-2</v>
      </c>
      <c r="R15" s="217">
        <f t="shared" si="0"/>
        <v>2.1100000000000001E-2</v>
      </c>
      <c r="S15" s="217">
        <f t="shared" si="0"/>
        <v>2.1999999999999999E-2</v>
      </c>
      <c r="T15" s="217">
        <f t="shared" si="0"/>
        <v>1.52E-2</v>
      </c>
      <c r="U15" s="218">
        <f t="shared" ref="U15:U17" si="2">VLOOKUP($A15,$A$24:$BI$37,U$18,FALSE)</f>
        <v>1.2800000000000001E-2</v>
      </c>
    </row>
    <row r="16" spans="1:21" x14ac:dyDescent="0.4">
      <c r="A16" s="212" t="s">
        <v>358</v>
      </c>
      <c r="B16" s="219">
        <f t="shared" si="1"/>
        <v>1.04E-2</v>
      </c>
      <c r="C16" s="220">
        <f t="shared" si="0"/>
        <v>8.3999999999999995E-3</v>
      </c>
      <c r="D16" s="220">
        <f t="shared" si="0"/>
        <v>1.1000000000000001E-3</v>
      </c>
      <c r="E16" s="220">
        <f t="shared" si="0"/>
        <v>3.4000000000000002E-3</v>
      </c>
      <c r="F16" s="220">
        <f t="shared" si="0"/>
        <v>3.9000000000000003E-3</v>
      </c>
      <c r="G16" s="220">
        <f t="shared" si="0"/>
        <v>2.6000000000000003E-3</v>
      </c>
      <c r="H16" s="220">
        <f t="shared" si="0"/>
        <v>2.3E-3</v>
      </c>
      <c r="I16" s="220">
        <f t="shared" si="0"/>
        <v>2.0999999999999999E-3</v>
      </c>
      <c r="J16" s="220">
        <f t="shared" si="0"/>
        <v>3.5999999999999999E-3</v>
      </c>
      <c r="K16" s="220">
        <f t="shared" si="0"/>
        <v>4.7000000000000002E-3</v>
      </c>
      <c r="L16" s="217">
        <f t="shared" si="0"/>
        <v>0</v>
      </c>
      <c r="M16" s="217">
        <f t="shared" si="0"/>
        <v>0</v>
      </c>
      <c r="N16" s="217">
        <f t="shared" si="0"/>
        <v>0</v>
      </c>
      <c r="O16" s="217">
        <f t="shared" si="0"/>
        <v>0</v>
      </c>
      <c r="P16" s="217">
        <f t="shared" si="0"/>
        <v>0</v>
      </c>
      <c r="Q16" s="217">
        <f t="shared" si="0"/>
        <v>0</v>
      </c>
      <c r="R16" s="217">
        <f t="shared" si="0"/>
        <v>0</v>
      </c>
      <c r="S16" s="217">
        <f t="shared" si="0"/>
        <v>0</v>
      </c>
      <c r="T16" s="217">
        <f t="shared" si="0"/>
        <v>0</v>
      </c>
      <c r="U16" s="218">
        <f t="shared" si="2"/>
        <v>0</v>
      </c>
    </row>
    <row r="17" spans="1:61" x14ac:dyDescent="0.4">
      <c r="A17" s="206" t="s">
        <v>400</v>
      </c>
      <c r="B17" s="221">
        <f t="shared" si="1"/>
        <v>5.6399999999999999E-2</v>
      </c>
      <c r="C17" s="222">
        <f t="shared" si="0"/>
        <v>4.6399999999999997E-2</v>
      </c>
      <c r="D17" s="222">
        <f t="shared" si="0"/>
        <v>6.8000000000000005E-3</v>
      </c>
      <c r="E17" s="222">
        <f t="shared" si="0"/>
        <v>7.1999999999999998E-3</v>
      </c>
      <c r="F17" s="222">
        <f t="shared" si="0"/>
        <v>6.8000000000000005E-3</v>
      </c>
      <c r="G17" s="222">
        <f t="shared" si="0"/>
        <v>6.1000000000000004E-3</v>
      </c>
      <c r="H17" s="222">
        <f t="shared" si="0"/>
        <v>5.7999999999999996E-3</v>
      </c>
      <c r="I17" s="222">
        <f t="shared" si="0"/>
        <v>4.4000000000000003E-3</v>
      </c>
      <c r="J17" s="222">
        <f t="shared" si="0"/>
        <v>5.3E-3</v>
      </c>
      <c r="K17" s="222">
        <f t="shared" si="0"/>
        <v>7.3000000000000001E-3</v>
      </c>
      <c r="L17" s="223">
        <f t="shared" si="0"/>
        <v>9.4999999999999998E-3</v>
      </c>
      <c r="M17" s="223">
        <f t="shared" si="0"/>
        <v>9.7000000000000003E-3</v>
      </c>
      <c r="N17" s="223">
        <f t="shared" si="0"/>
        <v>8.8999999999999999E-3</v>
      </c>
      <c r="O17" s="223">
        <f t="shared" si="0"/>
        <v>9.1999999999999998E-3</v>
      </c>
      <c r="P17" s="223">
        <f t="shared" si="0"/>
        <v>1.0200000000000001E-2</v>
      </c>
      <c r="Q17" s="223">
        <f t="shared" si="0"/>
        <v>1.32E-2</v>
      </c>
      <c r="R17" s="223">
        <f t="shared" si="0"/>
        <v>1.4500000000000001E-2</v>
      </c>
      <c r="S17" s="223">
        <f t="shared" si="0"/>
        <v>1.5599999999999999E-2</v>
      </c>
      <c r="T17" s="223">
        <f t="shared" si="0"/>
        <v>1.7399999999999999E-2</v>
      </c>
      <c r="U17" s="224">
        <f t="shared" si="2"/>
        <v>1.7600000000000001E-2</v>
      </c>
    </row>
    <row r="18" spans="1:61" x14ac:dyDescent="0.4">
      <c r="B18" s="204">
        <v>4</v>
      </c>
      <c r="C18" s="204">
        <v>7</v>
      </c>
      <c r="D18" s="204">
        <v>10</v>
      </c>
      <c r="E18" s="204">
        <v>13</v>
      </c>
      <c r="F18" s="204">
        <v>16</v>
      </c>
      <c r="G18" s="204">
        <v>19</v>
      </c>
      <c r="H18" s="204">
        <v>22</v>
      </c>
      <c r="I18" s="204">
        <v>25</v>
      </c>
      <c r="J18" s="204">
        <v>28</v>
      </c>
      <c r="K18" s="204">
        <v>31</v>
      </c>
      <c r="L18" s="204">
        <v>34</v>
      </c>
      <c r="M18" s="204">
        <v>37</v>
      </c>
      <c r="N18" s="204">
        <v>40</v>
      </c>
      <c r="O18" s="204">
        <v>43</v>
      </c>
      <c r="P18" s="204">
        <v>46</v>
      </c>
      <c r="Q18" s="204">
        <v>49</v>
      </c>
      <c r="R18" s="204">
        <v>52</v>
      </c>
      <c r="S18" s="204">
        <v>55</v>
      </c>
      <c r="T18" s="204">
        <v>58</v>
      </c>
      <c r="U18" s="204">
        <v>61</v>
      </c>
    </row>
    <row r="21" spans="1:61" x14ac:dyDescent="0.4">
      <c r="A21" s="225" t="s">
        <v>359</v>
      </c>
    </row>
    <row r="22" spans="1:61" x14ac:dyDescent="0.4">
      <c r="A22" s="204" t="s">
        <v>360</v>
      </c>
      <c r="E22" s="204"/>
    </row>
    <row r="23" spans="1:61" s="229" customFormat="1" x14ac:dyDescent="0.4">
      <c r="A23" s="226" t="s">
        <v>361</v>
      </c>
      <c r="B23" s="227">
        <v>39447</v>
      </c>
      <c r="C23" s="227">
        <v>39447</v>
      </c>
      <c r="D23" s="227">
        <v>39447</v>
      </c>
      <c r="E23" s="227">
        <v>39629</v>
      </c>
      <c r="F23" s="227">
        <v>39629</v>
      </c>
      <c r="G23" s="227">
        <v>39629</v>
      </c>
      <c r="H23" s="227">
        <v>39813</v>
      </c>
      <c r="I23" s="227">
        <v>39813</v>
      </c>
      <c r="J23" s="227">
        <v>39813</v>
      </c>
      <c r="K23" s="227">
        <v>39994</v>
      </c>
      <c r="L23" s="227">
        <v>39994</v>
      </c>
      <c r="M23" s="227">
        <v>39994</v>
      </c>
      <c r="N23" s="227">
        <v>40178</v>
      </c>
      <c r="O23" s="227">
        <v>40178</v>
      </c>
      <c r="P23" s="227">
        <v>40178</v>
      </c>
      <c r="Q23" s="227">
        <v>40359</v>
      </c>
      <c r="R23" s="227">
        <v>40359</v>
      </c>
      <c r="S23" s="227">
        <v>40359</v>
      </c>
      <c r="T23" s="227">
        <v>40543</v>
      </c>
      <c r="U23" s="227">
        <v>40543</v>
      </c>
      <c r="V23" s="227">
        <v>40543</v>
      </c>
      <c r="W23" s="227">
        <v>40724</v>
      </c>
      <c r="X23" s="227">
        <v>40724</v>
      </c>
      <c r="Y23" s="227">
        <v>40724</v>
      </c>
      <c r="Z23" s="227">
        <v>40908</v>
      </c>
      <c r="AA23" s="227">
        <v>40908</v>
      </c>
      <c r="AB23" s="227">
        <v>40908</v>
      </c>
      <c r="AC23" s="227">
        <v>41090</v>
      </c>
      <c r="AD23" s="227">
        <v>41090</v>
      </c>
      <c r="AE23" s="227">
        <v>41090</v>
      </c>
      <c r="AF23" s="227">
        <v>41274</v>
      </c>
      <c r="AG23" s="227">
        <v>41274</v>
      </c>
      <c r="AH23" s="227">
        <v>41274</v>
      </c>
      <c r="AI23" s="227">
        <v>41455</v>
      </c>
      <c r="AJ23" s="227">
        <v>41455</v>
      </c>
      <c r="AK23" s="227">
        <v>41455</v>
      </c>
      <c r="AL23" s="227">
        <v>41639</v>
      </c>
      <c r="AM23" s="227">
        <v>41639</v>
      </c>
      <c r="AN23" s="227">
        <v>41639</v>
      </c>
      <c r="AO23" s="227">
        <v>41820</v>
      </c>
      <c r="AP23" s="227">
        <v>41820</v>
      </c>
      <c r="AQ23" s="227">
        <v>41820</v>
      </c>
      <c r="AR23" s="227">
        <v>42004</v>
      </c>
      <c r="AS23" s="227">
        <v>42004</v>
      </c>
      <c r="AT23" s="227">
        <v>42004</v>
      </c>
      <c r="AU23" s="227">
        <v>42185</v>
      </c>
      <c r="AV23" s="227">
        <v>42185</v>
      </c>
      <c r="AW23" s="227">
        <v>42185</v>
      </c>
      <c r="AX23" s="227">
        <v>42369</v>
      </c>
      <c r="AY23" s="227">
        <v>42369</v>
      </c>
      <c r="AZ23" s="227">
        <v>42369</v>
      </c>
      <c r="BA23" s="227">
        <v>42551</v>
      </c>
      <c r="BB23" s="227">
        <v>42551</v>
      </c>
      <c r="BC23" s="227">
        <v>42551</v>
      </c>
      <c r="BD23" s="227">
        <v>42735</v>
      </c>
      <c r="BE23" s="227">
        <v>42735</v>
      </c>
      <c r="BF23" s="227">
        <v>42735</v>
      </c>
      <c r="BG23" s="228">
        <v>42916</v>
      </c>
      <c r="BH23" s="228">
        <v>42916</v>
      </c>
      <c r="BI23" s="228">
        <v>42916</v>
      </c>
    </row>
    <row r="24" spans="1:61" x14ac:dyDescent="0.4">
      <c r="A24" s="230"/>
      <c r="B24" s="231" t="s">
        <v>362</v>
      </c>
      <c r="C24" s="207" t="s">
        <v>363</v>
      </c>
      <c r="D24" s="232" t="s">
        <v>364</v>
      </c>
      <c r="E24" s="231" t="s">
        <v>362</v>
      </c>
      <c r="F24" s="207" t="s">
        <v>365</v>
      </c>
      <c r="G24" s="232" t="s">
        <v>364</v>
      </c>
      <c r="H24" s="231" t="s">
        <v>366</v>
      </c>
      <c r="I24" s="207" t="s">
        <v>367</v>
      </c>
      <c r="J24" s="232" t="s">
        <v>364</v>
      </c>
      <c r="K24" s="231" t="s">
        <v>368</v>
      </c>
      <c r="L24" s="207" t="s">
        <v>367</v>
      </c>
      <c r="M24" s="232" t="s">
        <v>364</v>
      </c>
      <c r="N24" s="231" t="s">
        <v>366</v>
      </c>
      <c r="O24" s="207" t="s">
        <v>367</v>
      </c>
      <c r="P24" s="232" t="s">
        <v>364</v>
      </c>
      <c r="Q24" s="231" t="s">
        <v>366</v>
      </c>
      <c r="R24" s="207" t="s">
        <v>363</v>
      </c>
      <c r="S24" s="232" t="s">
        <v>364</v>
      </c>
      <c r="T24" s="231" t="s">
        <v>369</v>
      </c>
      <c r="U24" s="207" t="s">
        <v>363</v>
      </c>
      <c r="V24" s="232" t="s">
        <v>364</v>
      </c>
      <c r="W24" s="231" t="s">
        <v>366</v>
      </c>
      <c r="X24" s="207" t="s">
        <v>367</v>
      </c>
      <c r="Y24" s="232" t="s">
        <v>364</v>
      </c>
      <c r="Z24" s="231" t="s">
        <v>366</v>
      </c>
      <c r="AA24" s="207" t="s">
        <v>363</v>
      </c>
      <c r="AB24" s="232" t="s">
        <v>364</v>
      </c>
      <c r="AC24" s="231" t="s">
        <v>366</v>
      </c>
      <c r="AD24" s="207" t="s">
        <v>367</v>
      </c>
      <c r="AE24" s="232" t="s">
        <v>364</v>
      </c>
      <c r="AF24" s="231" t="s">
        <v>369</v>
      </c>
      <c r="AG24" s="207" t="s">
        <v>367</v>
      </c>
      <c r="AH24" s="232" t="s">
        <v>364</v>
      </c>
      <c r="AI24" s="231" t="s">
        <v>366</v>
      </c>
      <c r="AJ24" s="207" t="s">
        <v>367</v>
      </c>
      <c r="AK24" s="232" t="s">
        <v>364</v>
      </c>
      <c r="AL24" s="231" t="s">
        <v>369</v>
      </c>
      <c r="AM24" s="207" t="s">
        <v>367</v>
      </c>
      <c r="AN24" s="232" t="s">
        <v>364</v>
      </c>
      <c r="AO24" s="231" t="s">
        <v>369</v>
      </c>
      <c r="AP24" s="207" t="s">
        <v>367</v>
      </c>
      <c r="AQ24" s="232" t="s">
        <v>364</v>
      </c>
      <c r="AR24" s="231" t="s">
        <v>368</v>
      </c>
      <c r="AS24" s="207" t="s">
        <v>367</v>
      </c>
      <c r="AT24" s="232" t="s">
        <v>364</v>
      </c>
      <c r="AU24" s="231" t="s">
        <v>368</v>
      </c>
      <c r="AV24" s="207" t="s">
        <v>363</v>
      </c>
      <c r="AW24" s="232" t="s">
        <v>364</v>
      </c>
      <c r="AX24" s="231" t="s">
        <v>369</v>
      </c>
      <c r="AY24" s="207" t="s">
        <v>367</v>
      </c>
      <c r="AZ24" s="232" t="s">
        <v>364</v>
      </c>
      <c r="BA24" s="231" t="s">
        <v>369</v>
      </c>
      <c r="BB24" s="207" t="s">
        <v>367</v>
      </c>
      <c r="BC24" s="232" t="s">
        <v>364</v>
      </c>
      <c r="BD24" s="231" t="s">
        <v>369</v>
      </c>
      <c r="BE24" s="207" t="s">
        <v>367</v>
      </c>
      <c r="BF24" s="232" t="s">
        <v>364</v>
      </c>
      <c r="BG24" s="207" t="s">
        <v>369</v>
      </c>
      <c r="BH24" s="207" t="s">
        <v>363</v>
      </c>
      <c r="BI24" s="232" t="s">
        <v>364</v>
      </c>
    </row>
    <row r="25" spans="1:61" x14ac:dyDescent="0.4">
      <c r="A25" s="233" t="s">
        <v>6</v>
      </c>
      <c r="B25" s="234">
        <v>507</v>
      </c>
      <c r="C25" s="235">
        <f>B25*D25</f>
        <v>45.122999999999998</v>
      </c>
      <c r="D25" s="236">
        <v>8.8999999999999996E-2</v>
      </c>
      <c r="E25" s="234">
        <v>637.29300000000001</v>
      </c>
      <c r="F25" s="235">
        <f>E25*G25</f>
        <v>40.276917600000004</v>
      </c>
      <c r="G25" s="236">
        <v>6.3200000000000006E-2</v>
      </c>
      <c r="H25" s="234">
        <v>598.70000000000005</v>
      </c>
      <c r="I25" s="235">
        <f>H25*J25</f>
        <v>0</v>
      </c>
      <c r="J25" s="236">
        <v>0</v>
      </c>
      <c r="K25" s="234">
        <v>951.7</v>
      </c>
      <c r="L25" s="235">
        <f>K25*M25</f>
        <v>0</v>
      </c>
      <c r="M25" s="236">
        <v>0</v>
      </c>
      <c r="N25" s="234">
        <v>590</v>
      </c>
      <c r="O25" s="235">
        <f>N25*P25</f>
        <v>0</v>
      </c>
      <c r="P25" s="236">
        <v>0</v>
      </c>
      <c r="Q25" s="234">
        <v>872.98500000000001</v>
      </c>
      <c r="R25" s="235">
        <f>Q25*S25</f>
        <v>0</v>
      </c>
      <c r="S25" s="236">
        <v>0</v>
      </c>
      <c r="T25" s="234">
        <v>829.00199999999995</v>
      </c>
      <c r="U25" s="235">
        <f>T25*V25</f>
        <v>0</v>
      </c>
      <c r="V25" s="236">
        <v>0</v>
      </c>
      <c r="W25" s="234">
        <v>820.79300000000001</v>
      </c>
      <c r="X25" s="235">
        <f>W25*Y25</f>
        <v>0</v>
      </c>
      <c r="Y25" s="236">
        <v>0</v>
      </c>
      <c r="Z25" s="234">
        <v>1695.473</v>
      </c>
      <c r="AA25" s="235">
        <f>Z25*AB25</f>
        <v>0</v>
      </c>
      <c r="AB25" s="236">
        <v>0</v>
      </c>
      <c r="AC25" s="234">
        <v>2035.4480000000001</v>
      </c>
      <c r="AD25" s="235">
        <f>AC25*AE25</f>
        <v>9.9736951999999999</v>
      </c>
      <c r="AE25" s="236">
        <v>4.8999999999999998E-3</v>
      </c>
      <c r="AF25" s="234">
        <v>1792</v>
      </c>
      <c r="AG25" s="235"/>
      <c r="AH25" s="237"/>
      <c r="AI25" s="234">
        <v>2561</v>
      </c>
      <c r="AJ25" s="235">
        <f>AI25*AK25</f>
        <v>33.036900000000003</v>
      </c>
      <c r="AK25" s="236">
        <v>1.29E-2</v>
      </c>
      <c r="AL25" s="234">
        <v>2563</v>
      </c>
      <c r="AM25" s="235">
        <f>AL25*AN25</f>
        <v>14.096499999999999</v>
      </c>
      <c r="AN25" s="236">
        <v>5.4999999999999997E-3</v>
      </c>
      <c r="AO25" s="234">
        <v>3732</v>
      </c>
      <c r="AP25" s="235">
        <f>AO25*AQ25</f>
        <v>0</v>
      </c>
      <c r="AQ25" s="237"/>
      <c r="AR25" s="234">
        <v>5260</v>
      </c>
      <c r="AS25" s="235">
        <f>AR25*AT25</f>
        <v>39.975999999999999</v>
      </c>
      <c r="AT25" s="236">
        <v>7.6E-3</v>
      </c>
      <c r="AU25" s="234">
        <v>10289</v>
      </c>
      <c r="AV25" s="235">
        <f>AU25*AW25</f>
        <v>79.225300000000004</v>
      </c>
      <c r="AW25" s="236">
        <v>7.7000000000000002E-3</v>
      </c>
      <c r="AX25" s="238">
        <v>14197</v>
      </c>
      <c r="AY25" s="235">
        <f>AX25*AZ25</f>
        <v>52.5289</v>
      </c>
      <c r="AZ25" s="217">
        <v>3.7000000000000002E-3</v>
      </c>
      <c r="BA25" s="234">
        <v>16991</v>
      </c>
      <c r="BB25" s="235">
        <f>BA25*BC25</f>
        <v>113.83970000000001</v>
      </c>
      <c r="BC25" s="236">
        <v>6.7000000000000002E-3</v>
      </c>
      <c r="BD25" s="234">
        <v>16116</v>
      </c>
      <c r="BE25" s="235">
        <f>BD25*BF25</f>
        <v>132.15120000000002</v>
      </c>
      <c r="BF25" s="236">
        <v>8.2000000000000007E-3</v>
      </c>
      <c r="BG25" s="239">
        <v>13212</v>
      </c>
      <c r="BH25" s="235">
        <f>BG25*BI25</f>
        <v>364.65120000000002</v>
      </c>
      <c r="BI25" s="236">
        <v>2.76E-2</v>
      </c>
    </row>
    <row r="26" spans="1:61" x14ac:dyDescent="0.4">
      <c r="A26" s="233" t="s">
        <v>33</v>
      </c>
      <c r="B26" s="234">
        <v>2813</v>
      </c>
      <c r="C26" s="235">
        <f t="shared" ref="C26:C37" si="3">B26*D26</f>
        <v>29.5365</v>
      </c>
      <c r="D26" s="236">
        <v>1.0500000000000001E-2</v>
      </c>
      <c r="E26" s="234">
        <v>2594.0700000000002</v>
      </c>
      <c r="F26" s="235">
        <f t="shared" ref="F26:F37" si="4">E26*G26</f>
        <v>29.572398</v>
      </c>
      <c r="G26" s="236">
        <v>1.1399999999999999E-2</v>
      </c>
      <c r="H26" s="234">
        <v>2872.44</v>
      </c>
      <c r="I26" s="235">
        <f t="shared" ref="I26:I37" si="5">H26*J26</f>
        <v>0</v>
      </c>
      <c r="J26" s="236">
        <v>0</v>
      </c>
      <c r="K26" s="234">
        <v>3328.05</v>
      </c>
      <c r="L26" s="235">
        <f t="shared" ref="L26:L37" si="6">K26*M26</f>
        <v>0</v>
      </c>
      <c r="M26" s="236">
        <v>0</v>
      </c>
      <c r="N26" s="234">
        <v>3523.49</v>
      </c>
      <c r="O26" s="235">
        <f t="shared" ref="O26:O37" si="7">N26*P26</f>
        <v>0</v>
      </c>
      <c r="P26" s="236">
        <v>0</v>
      </c>
      <c r="Q26" s="234">
        <v>4461.3500000000004</v>
      </c>
      <c r="R26" s="235">
        <f t="shared" ref="R26:R37" si="8">Q26*S26</f>
        <v>0</v>
      </c>
      <c r="S26" s="236">
        <v>0</v>
      </c>
      <c r="T26" s="234">
        <v>4206.0749999999998</v>
      </c>
      <c r="U26" s="235">
        <f t="shared" ref="U26:U37" si="9">T26*V26</f>
        <v>13.880047500000002</v>
      </c>
      <c r="V26" s="236">
        <v>3.3000000000000004E-3</v>
      </c>
      <c r="W26" s="234">
        <v>3506.9549999999999</v>
      </c>
      <c r="X26" s="235">
        <f t="shared" ref="X26:X37" si="10">W26*Y26</f>
        <v>1.402782</v>
      </c>
      <c r="Y26" s="236">
        <v>4.0000000000000002E-4</v>
      </c>
      <c r="Z26" s="234">
        <v>6619.201</v>
      </c>
      <c r="AA26" s="235">
        <f t="shared" ref="AA26:AA37" si="11">Z26*AB26</f>
        <v>0</v>
      </c>
      <c r="AB26" s="236">
        <v>0</v>
      </c>
      <c r="AC26" s="234">
        <v>11009.291999999999</v>
      </c>
      <c r="AD26" s="235">
        <f t="shared" ref="AD26:AD37" si="12">AC26*AE26</f>
        <v>0</v>
      </c>
      <c r="AE26" s="236">
        <v>0</v>
      </c>
      <c r="AF26" s="234">
        <v>11620</v>
      </c>
      <c r="AG26" s="235"/>
      <c r="AH26" s="237"/>
      <c r="AI26" s="234">
        <v>14944</v>
      </c>
      <c r="AJ26" s="235">
        <f t="shared" ref="AJ26:AJ37" si="13">AI26*AK26</f>
        <v>2.9888000000000003</v>
      </c>
      <c r="AK26" s="236">
        <v>2.0000000000000001E-4</v>
      </c>
      <c r="AL26" s="234">
        <v>29808</v>
      </c>
      <c r="AM26" s="235">
        <f t="shared" ref="AM26:AM37" si="14">AL26*AN26</f>
        <v>0</v>
      </c>
      <c r="AN26" s="237"/>
      <c r="AO26" s="234">
        <v>32320</v>
      </c>
      <c r="AP26" s="235">
        <f t="shared" ref="AP26:AP37" si="15">AO26*AQ26</f>
        <v>0</v>
      </c>
      <c r="AQ26" s="237"/>
      <c r="AR26" s="234">
        <v>41340</v>
      </c>
      <c r="AS26" s="235">
        <f t="shared" ref="AS26:AS37" si="16">AR26*AT26</f>
        <v>45.474000000000004</v>
      </c>
      <c r="AT26" s="236">
        <v>1.1000000000000001E-3</v>
      </c>
      <c r="AU26" s="234">
        <v>56999</v>
      </c>
      <c r="AV26" s="235">
        <f t="shared" ref="AV26:AV37" si="17">AU26*AW26</f>
        <v>68.398799999999994</v>
      </c>
      <c r="AW26" s="236">
        <v>1.1999999999999999E-3</v>
      </c>
      <c r="AX26" s="238">
        <v>65599</v>
      </c>
      <c r="AY26" s="235">
        <f t="shared" ref="AY26:AY37" si="18">AX26*AZ26</f>
        <v>203.3569</v>
      </c>
      <c r="AZ26" s="217">
        <v>3.0999999999999999E-3</v>
      </c>
      <c r="BA26" s="234">
        <v>65644</v>
      </c>
      <c r="BB26" s="235">
        <f t="shared" ref="BB26:BB37" si="19">BA26*BC26</f>
        <v>236.3184</v>
      </c>
      <c r="BC26" s="236">
        <v>3.5999999999999999E-3</v>
      </c>
      <c r="BD26" s="234">
        <v>70216</v>
      </c>
      <c r="BE26" s="235">
        <f t="shared" ref="BE26:BE37" si="20">BD26*BF26</f>
        <v>730.24639999999999</v>
      </c>
      <c r="BF26" s="236">
        <v>1.04E-2</v>
      </c>
      <c r="BG26" s="239">
        <v>73954</v>
      </c>
      <c r="BH26" s="235">
        <f t="shared" ref="BH26:BH37" si="21">BG26*BI26</f>
        <v>1087.1238000000001</v>
      </c>
      <c r="BI26" s="236">
        <v>1.47E-2</v>
      </c>
    </row>
    <row r="27" spans="1:61" x14ac:dyDescent="0.4">
      <c r="A27" s="233" t="s">
        <v>3</v>
      </c>
      <c r="B27" s="234">
        <v>55249</v>
      </c>
      <c r="C27" s="235">
        <f t="shared" si="3"/>
        <v>3071.8444</v>
      </c>
      <c r="D27" s="236">
        <v>5.5599999999999997E-2</v>
      </c>
      <c r="E27" s="234">
        <v>62280.315000000002</v>
      </c>
      <c r="F27" s="235">
        <f t="shared" si="4"/>
        <v>2858.6664584999999</v>
      </c>
      <c r="G27" s="236">
        <v>4.5899999999999996E-2</v>
      </c>
      <c r="H27" s="234">
        <v>53372.139000000003</v>
      </c>
      <c r="I27" s="235">
        <f t="shared" si="5"/>
        <v>768.55880160000004</v>
      </c>
      <c r="J27" s="236">
        <v>1.44E-2</v>
      </c>
      <c r="K27" s="234">
        <v>56490.98</v>
      </c>
      <c r="L27" s="235">
        <f t="shared" si="6"/>
        <v>892.55748400000016</v>
      </c>
      <c r="M27" s="236">
        <v>1.5800000000000002E-2</v>
      </c>
      <c r="N27" s="234">
        <v>59974.269</v>
      </c>
      <c r="O27" s="235">
        <f t="shared" si="7"/>
        <v>809.6526315000001</v>
      </c>
      <c r="P27" s="236">
        <v>1.3500000000000002E-2</v>
      </c>
      <c r="Q27" s="234">
        <v>71769.464999999997</v>
      </c>
      <c r="R27" s="235">
        <f t="shared" si="8"/>
        <v>717.69465000000002</v>
      </c>
      <c r="S27" s="236">
        <v>0.01</v>
      </c>
      <c r="T27" s="234">
        <v>83680.778000000006</v>
      </c>
      <c r="U27" s="235">
        <f t="shared" si="9"/>
        <v>669.44622400000003</v>
      </c>
      <c r="V27" s="236">
        <v>8.0000000000000002E-3</v>
      </c>
      <c r="W27" s="234">
        <v>99409.808999999994</v>
      </c>
      <c r="X27" s="235">
        <f t="shared" si="10"/>
        <v>586.51787309999997</v>
      </c>
      <c r="Y27" s="236">
        <v>5.8999999999999999E-3</v>
      </c>
      <c r="Z27" s="234">
        <v>134197.288</v>
      </c>
      <c r="AA27" s="235">
        <f t="shared" si="11"/>
        <v>1046.7388464000001</v>
      </c>
      <c r="AB27" s="236">
        <v>7.8000000000000005E-3</v>
      </c>
      <c r="AC27" s="234">
        <v>148652.22899999999</v>
      </c>
      <c r="AD27" s="235">
        <f t="shared" si="12"/>
        <v>2229.7834349999998</v>
      </c>
      <c r="AE27" s="236">
        <v>1.4999999999999999E-2</v>
      </c>
      <c r="AF27" s="234">
        <v>159620</v>
      </c>
      <c r="AG27" s="235">
        <f t="shared" ref="AG27:AG36" si="22">AF27*AH27</f>
        <v>2921.0459999999998</v>
      </c>
      <c r="AH27" s="236">
        <v>1.83E-2</v>
      </c>
      <c r="AI27" s="234">
        <v>143536</v>
      </c>
      <c r="AJ27" s="235">
        <f t="shared" si="13"/>
        <v>3086.0239999999999</v>
      </c>
      <c r="AK27" s="236">
        <v>2.1499999999999998E-2</v>
      </c>
      <c r="AL27" s="234">
        <v>131696</v>
      </c>
      <c r="AM27" s="235">
        <f t="shared" si="14"/>
        <v>2739.2768000000001</v>
      </c>
      <c r="AN27" s="236">
        <v>2.0799999999999999E-2</v>
      </c>
      <c r="AO27" s="234">
        <v>132839</v>
      </c>
      <c r="AP27" s="235">
        <f t="shared" si="15"/>
        <v>2391.1019999999999</v>
      </c>
      <c r="AQ27" s="236">
        <v>1.7999999999999999E-2</v>
      </c>
      <c r="AR27" s="234">
        <v>142876</v>
      </c>
      <c r="AS27" s="235">
        <f t="shared" si="16"/>
        <v>2271.7284</v>
      </c>
      <c r="AT27" s="236">
        <v>1.5900000000000001E-2</v>
      </c>
      <c r="AU27" s="234">
        <v>176592</v>
      </c>
      <c r="AV27" s="235">
        <f t="shared" si="17"/>
        <v>2207.4</v>
      </c>
      <c r="AW27" s="236">
        <v>1.2500000000000001E-2</v>
      </c>
      <c r="AX27" s="238">
        <v>161075</v>
      </c>
      <c r="AY27" s="235">
        <f t="shared" si="18"/>
        <v>3430.8975</v>
      </c>
      <c r="AZ27" s="217">
        <v>2.1299999999999999E-2</v>
      </c>
      <c r="BA27" s="234">
        <v>167376</v>
      </c>
      <c r="BB27" s="235">
        <f t="shared" si="19"/>
        <v>4636.3152</v>
      </c>
      <c r="BC27" s="236">
        <v>2.7699999999999999E-2</v>
      </c>
      <c r="BD27" s="234">
        <v>172255</v>
      </c>
      <c r="BE27" s="235">
        <f t="shared" si="20"/>
        <v>5339.9049999999997</v>
      </c>
      <c r="BF27" s="236">
        <v>3.1E-2</v>
      </c>
      <c r="BG27" s="239">
        <v>170267</v>
      </c>
      <c r="BH27" s="235">
        <f t="shared" si="21"/>
        <v>6470.1459999999997</v>
      </c>
      <c r="BI27" s="236">
        <v>3.7999999999999999E-2</v>
      </c>
    </row>
    <row r="28" spans="1:61" x14ac:dyDescent="0.4">
      <c r="A28" s="233" t="s">
        <v>353</v>
      </c>
      <c r="B28" s="234">
        <v>7833</v>
      </c>
      <c r="C28" s="235">
        <f t="shared" si="3"/>
        <v>39.164999999999999</v>
      </c>
      <c r="D28" s="236">
        <v>5.0000000000000001E-3</v>
      </c>
      <c r="E28" s="234">
        <v>9127.5969999999998</v>
      </c>
      <c r="F28" s="235">
        <f t="shared" si="4"/>
        <v>38.335907399999996</v>
      </c>
      <c r="G28" s="236">
        <v>4.1999999999999997E-3</v>
      </c>
      <c r="H28" s="234">
        <v>11786.383</v>
      </c>
      <c r="I28" s="235">
        <f t="shared" si="5"/>
        <v>0</v>
      </c>
      <c r="J28" s="236">
        <v>0</v>
      </c>
      <c r="K28" s="234">
        <v>11094.888000000001</v>
      </c>
      <c r="L28" s="235">
        <f t="shared" si="6"/>
        <v>0</v>
      </c>
      <c r="M28" s="236">
        <v>0</v>
      </c>
      <c r="N28" s="234">
        <v>8000.99</v>
      </c>
      <c r="O28" s="235">
        <f t="shared" si="7"/>
        <v>0.800099</v>
      </c>
      <c r="P28" s="236">
        <v>1E-4</v>
      </c>
      <c r="Q28" s="234">
        <v>9236.4689999999991</v>
      </c>
      <c r="R28" s="235">
        <f t="shared" si="8"/>
        <v>0.92364689999999994</v>
      </c>
      <c r="S28" s="236">
        <v>1E-4</v>
      </c>
      <c r="T28" s="234">
        <v>12574.11</v>
      </c>
      <c r="U28" s="235">
        <f t="shared" si="9"/>
        <v>0</v>
      </c>
      <c r="V28" s="236">
        <v>0</v>
      </c>
      <c r="W28" s="234">
        <v>11987.457</v>
      </c>
      <c r="X28" s="235">
        <f t="shared" si="10"/>
        <v>0</v>
      </c>
      <c r="Y28" s="236">
        <v>0</v>
      </c>
      <c r="Z28" s="234">
        <v>14643.938</v>
      </c>
      <c r="AA28" s="235">
        <f t="shared" si="11"/>
        <v>0</v>
      </c>
      <c r="AB28" s="236">
        <v>0</v>
      </c>
      <c r="AC28" s="234">
        <v>15489.687</v>
      </c>
      <c r="AD28" s="235">
        <f t="shared" si="12"/>
        <v>0</v>
      </c>
      <c r="AE28" s="236">
        <v>0</v>
      </c>
      <c r="AF28" s="234">
        <v>13472</v>
      </c>
      <c r="AG28" s="235">
        <f t="shared" si="22"/>
        <v>0</v>
      </c>
      <c r="AH28" s="237"/>
      <c r="AI28" s="234">
        <v>9686</v>
      </c>
      <c r="AJ28" s="235">
        <f t="shared" si="13"/>
        <v>0</v>
      </c>
      <c r="AK28" s="237"/>
      <c r="AL28" s="234">
        <v>9371</v>
      </c>
      <c r="AM28" s="235">
        <f t="shared" si="14"/>
        <v>0</v>
      </c>
      <c r="AN28" s="237"/>
      <c r="AO28" s="234">
        <v>8186</v>
      </c>
      <c r="AP28" s="235">
        <f t="shared" si="15"/>
        <v>0</v>
      </c>
      <c r="AQ28" s="237"/>
      <c r="AR28" s="234">
        <v>8874</v>
      </c>
      <c r="AS28" s="235">
        <f t="shared" si="16"/>
        <v>0</v>
      </c>
      <c r="AT28" s="237"/>
      <c r="AU28" s="234">
        <v>13895</v>
      </c>
      <c r="AV28" s="235">
        <f t="shared" si="17"/>
        <v>0</v>
      </c>
      <c r="AW28" s="237"/>
      <c r="AX28" s="238">
        <v>16472</v>
      </c>
      <c r="AY28" s="235">
        <f t="shared" si="18"/>
        <v>0</v>
      </c>
      <c r="AZ28" s="217"/>
      <c r="BA28" s="234">
        <v>25440</v>
      </c>
      <c r="BB28" s="235">
        <f t="shared" si="19"/>
        <v>0</v>
      </c>
      <c r="BC28" s="236"/>
      <c r="BD28" s="234">
        <v>36671</v>
      </c>
      <c r="BE28" s="235">
        <f t="shared" si="20"/>
        <v>0</v>
      </c>
      <c r="BF28" s="237"/>
      <c r="BG28" s="239">
        <v>34732</v>
      </c>
      <c r="BH28" s="235">
        <f t="shared" si="21"/>
        <v>0</v>
      </c>
      <c r="BI28" s="237"/>
    </row>
    <row r="29" spans="1:61" x14ac:dyDescent="0.4">
      <c r="A29" s="233" t="s">
        <v>0</v>
      </c>
      <c r="B29" s="234">
        <v>12497</v>
      </c>
      <c r="C29" s="235">
        <f t="shared" si="3"/>
        <v>976.01570000000004</v>
      </c>
      <c r="D29" s="236">
        <v>7.8100000000000003E-2</v>
      </c>
      <c r="E29" s="234">
        <v>12670.67</v>
      </c>
      <c r="F29" s="235">
        <f t="shared" si="4"/>
        <v>637.33470100000011</v>
      </c>
      <c r="G29" s="236">
        <v>5.0300000000000004E-2</v>
      </c>
      <c r="H29" s="234">
        <v>12516.879000000001</v>
      </c>
      <c r="I29" s="235">
        <f t="shared" si="5"/>
        <v>62.584395000000008</v>
      </c>
      <c r="J29" s="236">
        <v>5.0000000000000001E-3</v>
      </c>
      <c r="K29" s="234">
        <v>15479.214</v>
      </c>
      <c r="L29" s="235">
        <f t="shared" si="6"/>
        <v>60.368934600000003</v>
      </c>
      <c r="M29" s="236">
        <v>3.9000000000000003E-3</v>
      </c>
      <c r="N29" s="234">
        <v>17405.39</v>
      </c>
      <c r="O29" s="235">
        <f t="shared" si="7"/>
        <v>59.178326000000006</v>
      </c>
      <c r="P29" s="236">
        <v>3.4000000000000002E-3</v>
      </c>
      <c r="Q29" s="234">
        <v>20108.522000000001</v>
      </c>
      <c r="R29" s="235">
        <f t="shared" si="8"/>
        <v>0</v>
      </c>
      <c r="S29" s="236">
        <v>0</v>
      </c>
      <c r="T29" s="234">
        <v>20287.842000000001</v>
      </c>
      <c r="U29" s="235">
        <f t="shared" si="9"/>
        <v>0</v>
      </c>
      <c r="V29" s="236">
        <v>0</v>
      </c>
      <c r="W29" s="234">
        <v>19635.187999999998</v>
      </c>
      <c r="X29" s="235">
        <f t="shared" si="10"/>
        <v>7.8540751999999996</v>
      </c>
      <c r="Y29" s="236">
        <v>4.0000000000000002E-4</v>
      </c>
      <c r="Z29" s="234">
        <v>29259.437999999998</v>
      </c>
      <c r="AA29" s="235">
        <f t="shared" si="11"/>
        <v>117.037752</v>
      </c>
      <c r="AB29" s="236">
        <v>4.0000000000000001E-3</v>
      </c>
      <c r="AC29" s="234">
        <v>29879.169000000002</v>
      </c>
      <c r="AD29" s="235">
        <f t="shared" si="12"/>
        <v>149.39584500000001</v>
      </c>
      <c r="AE29" s="236">
        <v>5.0000000000000001E-3</v>
      </c>
      <c r="AF29" s="234">
        <v>30308</v>
      </c>
      <c r="AG29" s="235">
        <f t="shared" si="22"/>
        <v>84.862399999999994</v>
      </c>
      <c r="AH29" s="236">
        <v>2.8E-3</v>
      </c>
      <c r="AI29" s="234">
        <v>28634</v>
      </c>
      <c r="AJ29" s="235">
        <f t="shared" si="13"/>
        <v>65.858199999999997</v>
      </c>
      <c r="AK29" s="236">
        <v>2.3E-3</v>
      </c>
      <c r="AL29" s="234">
        <v>25292</v>
      </c>
      <c r="AM29" s="235">
        <f t="shared" si="14"/>
        <v>50.584000000000003</v>
      </c>
      <c r="AN29" s="236">
        <v>2E-3</v>
      </c>
      <c r="AO29" s="234">
        <v>25926</v>
      </c>
      <c r="AP29" s="235">
        <f t="shared" si="15"/>
        <v>10.3704</v>
      </c>
      <c r="AQ29" s="236">
        <v>4.0000000000000002E-4</v>
      </c>
      <c r="AR29" s="234">
        <v>25491</v>
      </c>
      <c r="AS29" s="235">
        <f t="shared" si="16"/>
        <v>76.472999999999999</v>
      </c>
      <c r="AT29" s="236">
        <v>3.0000000000000001E-3</v>
      </c>
      <c r="AU29" s="234">
        <v>27275</v>
      </c>
      <c r="AV29" s="235">
        <f t="shared" si="17"/>
        <v>130.91999999999999</v>
      </c>
      <c r="AW29" s="236">
        <v>4.7999999999999996E-3</v>
      </c>
      <c r="AX29" s="238">
        <v>29037</v>
      </c>
      <c r="AY29" s="235">
        <f t="shared" si="18"/>
        <v>75.496200000000002</v>
      </c>
      <c r="AZ29" s="217">
        <v>2.5999999999999999E-3</v>
      </c>
      <c r="BA29" s="234">
        <v>40042</v>
      </c>
      <c r="BB29" s="235">
        <f t="shared" si="19"/>
        <v>64.0672</v>
      </c>
      <c r="BC29" s="236">
        <v>1.6000000000000001E-3</v>
      </c>
      <c r="BD29" s="234">
        <v>51947</v>
      </c>
      <c r="BE29" s="235">
        <f t="shared" si="20"/>
        <v>41.557600000000001</v>
      </c>
      <c r="BF29" s="236">
        <v>8.0000000000000004E-4</v>
      </c>
      <c r="BG29" s="239">
        <v>56309</v>
      </c>
      <c r="BH29" s="235">
        <f t="shared" si="21"/>
        <v>67.570799999999991</v>
      </c>
      <c r="BI29" s="236">
        <v>1.1999999999999999E-3</v>
      </c>
    </row>
    <row r="30" spans="1:61" x14ac:dyDescent="0.4">
      <c r="A30" s="240" t="s">
        <v>180</v>
      </c>
      <c r="B30" s="234">
        <v>26282</v>
      </c>
      <c r="C30" s="235">
        <f t="shared" si="3"/>
        <v>3534.9290000000001</v>
      </c>
      <c r="D30" s="236">
        <v>0.13450000000000001</v>
      </c>
      <c r="E30" s="234">
        <v>31936</v>
      </c>
      <c r="F30" s="235">
        <f t="shared" si="4"/>
        <v>3413.9584</v>
      </c>
      <c r="G30" s="236">
        <v>0.1069</v>
      </c>
      <c r="H30" s="234">
        <v>23618.771000000001</v>
      </c>
      <c r="I30" s="235">
        <f t="shared" si="5"/>
        <v>129.90324050000001</v>
      </c>
      <c r="J30" s="236">
        <v>5.5000000000000005E-3</v>
      </c>
      <c r="K30" s="234">
        <v>26260.552</v>
      </c>
      <c r="L30" s="235">
        <f t="shared" si="6"/>
        <v>619.7490272</v>
      </c>
      <c r="M30" s="236">
        <v>2.3599999999999999E-2</v>
      </c>
      <c r="N30" s="234">
        <v>36069.930999999997</v>
      </c>
      <c r="O30" s="235">
        <f t="shared" si="7"/>
        <v>768.28953029999991</v>
      </c>
      <c r="P30" s="236">
        <v>2.1299999999999999E-2</v>
      </c>
      <c r="Q30" s="234">
        <v>44630.021000000001</v>
      </c>
      <c r="R30" s="235">
        <f t="shared" si="8"/>
        <v>785.48836960000006</v>
      </c>
      <c r="S30" s="236">
        <v>1.7600000000000001E-2</v>
      </c>
      <c r="T30" s="234">
        <v>55196</v>
      </c>
      <c r="U30" s="235">
        <f t="shared" si="9"/>
        <v>866.57720000000018</v>
      </c>
      <c r="V30" s="236">
        <v>1.5700000000000002E-2</v>
      </c>
      <c r="W30" s="234">
        <v>72670</v>
      </c>
      <c r="X30" s="235">
        <f t="shared" si="10"/>
        <v>748.50099999999998</v>
      </c>
      <c r="Y30" s="236">
        <v>1.03E-2</v>
      </c>
      <c r="Z30" s="234">
        <v>106970</v>
      </c>
      <c r="AA30" s="235">
        <f t="shared" si="11"/>
        <v>1059.0030000000002</v>
      </c>
      <c r="AB30" s="236">
        <v>9.9000000000000008E-3</v>
      </c>
      <c r="AC30" s="234">
        <v>122815</v>
      </c>
      <c r="AD30" s="235">
        <f t="shared" si="12"/>
        <v>1412.3724999999999</v>
      </c>
      <c r="AE30" s="236">
        <v>1.15E-2</v>
      </c>
      <c r="AF30" s="234">
        <v>138810</v>
      </c>
      <c r="AG30" s="235">
        <f t="shared" si="22"/>
        <v>2262.6029999999996</v>
      </c>
      <c r="AH30" s="236">
        <v>1.6299999999999999E-2</v>
      </c>
      <c r="AI30" s="234">
        <v>127596</v>
      </c>
      <c r="AJ30" s="235">
        <f t="shared" si="13"/>
        <v>2283.9683999999997</v>
      </c>
      <c r="AK30" s="236">
        <v>1.7899999999999999E-2</v>
      </c>
      <c r="AL30" s="234">
        <v>125549</v>
      </c>
      <c r="AM30" s="235">
        <f t="shared" si="14"/>
        <v>1983.6742000000002</v>
      </c>
      <c r="AN30" s="236">
        <v>1.5800000000000002E-2</v>
      </c>
      <c r="AO30" s="234">
        <v>142317</v>
      </c>
      <c r="AP30" s="235">
        <f t="shared" si="15"/>
        <v>2020.9014000000002</v>
      </c>
      <c r="AQ30" s="236">
        <v>1.4200000000000001E-2</v>
      </c>
      <c r="AR30" s="234">
        <v>151532</v>
      </c>
      <c r="AS30" s="235">
        <f t="shared" si="16"/>
        <v>2469.9715999999999</v>
      </c>
      <c r="AT30" s="236">
        <v>1.6299999999999999E-2</v>
      </c>
      <c r="AU30" s="234">
        <v>167599</v>
      </c>
      <c r="AV30" s="235">
        <f t="shared" si="17"/>
        <v>3720.6978000000004</v>
      </c>
      <c r="AW30" s="236">
        <v>2.2200000000000001E-2</v>
      </c>
      <c r="AX30" s="238">
        <v>150909</v>
      </c>
      <c r="AY30" s="235">
        <f t="shared" si="18"/>
        <v>4119.8157000000001</v>
      </c>
      <c r="AZ30" s="217">
        <v>2.7300000000000001E-2</v>
      </c>
      <c r="BA30" s="234">
        <v>151120</v>
      </c>
      <c r="BB30" s="235">
        <f t="shared" si="19"/>
        <v>5546.1040000000003</v>
      </c>
      <c r="BC30" s="236">
        <v>3.6700000000000003E-2</v>
      </c>
      <c r="BD30" s="234">
        <v>148598</v>
      </c>
      <c r="BE30" s="235">
        <f t="shared" si="20"/>
        <v>9911.4866000000002</v>
      </c>
      <c r="BF30" s="236">
        <v>6.6699999999999995E-2</v>
      </c>
      <c r="BG30" s="239">
        <v>138592</v>
      </c>
      <c r="BH30" s="235">
        <f t="shared" si="21"/>
        <v>9230.2272000000012</v>
      </c>
      <c r="BI30" s="236">
        <v>6.6600000000000006E-2</v>
      </c>
    </row>
    <row r="31" spans="1:61" x14ac:dyDescent="0.4">
      <c r="A31" s="241" t="s">
        <v>355</v>
      </c>
      <c r="B31" s="234">
        <v>14411</v>
      </c>
      <c r="C31" s="235">
        <f t="shared" si="3"/>
        <v>1762.4653000000001</v>
      </c>
      <c r="D31" s="236">
        <v>0.12230000000000001</v>
      </c>
      <c r="E31" s="234">
        <v>16700.837</v>
      </c>
      <c r="F31" s="235">
        <f t="shared" si="4"/>
        <v>1715.1759599</v>
      </c>
      <c r="G31" s="236">
        <v>0.1027</v>
      </c>
      <c r="H31" s="234">
        <v>15877.985000000001</v>
      </c>
      <c r="I31" s="235">
        <f t="shared" si="5"/>
        <v>858.99898850000011</v>
      </c>
      <c r="J31" s="236">
        <v>5.4100000000000002E-2</v>
      </c>
      <c r="K31" s="234">
        <v>17160.741000000002</v>
      </c>
      <c r="L31" s="235">
        <f t="shared" si="6"/>
        <v>578.31697170000007</v>
      </c>
      <c r="M31" s="236">
        <v>3.3700000000000001E-2</v>
      </c>
      <c r="N31" s="234">
        <v>23254.620999999999</v>
      </c>
      <c r="O31" s="235">
        <f t="shared" si="7"/>
        <v>344.1683908</v>
      </c>
      <c r="P31" s="236">
        <v>1.4800000000000001E-2</v>
      </c>
      <c r="Q31" s="234">
        <v>24274.011999999999</v>
      </c>
      <c r="R31" s="235">
        <f t="shared" si="8"/>
        <v>441.78701840000002</v>
      </c>
      <c r="S31" s="236">
        <v>1.8200000000000001E-2</v>
      </c>
      <c r="T31" s="234">
        <v>22527.322</v>
      </c>
      <c r="U31" s="235">
        <f t="shared" si="9"/>
        <v>412.24999259999998</v>
      </c>
      <c r="V31" s="236">
        <v>1.83E-2</v>
      </c>
      <c r="W31" s="234">
        <v>25027.905999999999</v>
      </c>
      <c r="X31" s="235">
        <f t="shared" si="10"/>
        <v>265.2958036</v>
      </c>
      <c r="Y31" s="236">
        <v>1.06E-2</v>
      </c>
      <c r="Z31" s="234">
        <v>36632.582000000002</v>
      </c>
      <c r="AA31" s="235">
        <f t="shared" si="11"/>
        <v>197.81594280000002</v>
      </c>
      <c r="AB31" s="236">
        <v>5.4000000000000003E-3</v>
      </c>
      <c r="AC31" s="234">
        <v>39486.512000000002</v>
      </c>
      <c r="AD31" s="235">
        <f t="shared" si="12"/>
        <v>23.691907199999999</v>
      </c>
      <c r="AE31" s="236">
        <v>5.9999999999999995E-4</v>
      </c>
      <c r="AF31" s="234">
        <v>42273</v>
      </c>
      <c r="AG31" s="235">
        <f t="shared" si="22"/>
        <v>8.454600000000001</v>
      </c>
      <c r="AH31" s="236">
        <v>2.0000000000000001E-4</v>
      </c>
      <c r="AI31" s="234">
        <v>63152</v>
      </c>
      <c r="AJ31" s="235">
        <f t="shared" si="13"/>
        <v>6.3151999999999999</v>
      </c>
      <c r="AK31" s="236">
        <v>1E-4</v>
      </c>
      <c r="AL31" s="234">
        <v>80894</v>
      </c>
      <c r="AM31" s="235">
        <f t="shared" si="14"/>
        <v>0</v>
      </c>
      <c r="AN31" s="237"/>
      <c r="AO31" s="234">
        <v>95995</v>
      </c>
      <c r="AP31" s="235">
        <f t="shared" si="15"/>
        <v>0</v>
      </c>
      <c r="AQ31" s="237"/>
      <c r="AR31" s="234">
        <v>98855</v>
      </c>
      <c r="AS31" s="235">
        <f t="shared" si="16"/>
        <v>0</v>
      </c>
      <c r="AT31" s="237"/>
      <c r="AU31" s="234">
        <v>119748</v>
      </c>
      <c r="AV31" s="235">
        <f t="shared" si="17"/>
        <v>0</v>
      </c>
      <c r="AW31" s="237"/>
      <c r="AX31" s="238">
        <v>132735</v>
      </c>
      <c r="AY31" s="235">
        <f t="shared" si="18"/>
        <v>0</v>
      </c>
      <c r="AZ31" s="217"/>
      <c r="BA31" s="234">
        <v>146306</v>
      </c>
      <c r="BB31" s="235">
        <f t="shared" si="19"/>
        <v>0</v>
      </c>
      <c r="BC31" s="236"/>
      <c r="BD31" s="234">
        <v>146734</v>
      </c>
      <c r="BE31" s="235">
        <f t="shared" si="20"/>
        <v>88.040399999999991</v>
      </c>
      <c r="BF31" s="236">
        <v>5.9999999999999995E-4</v>
      </c>
      <c r="BG31" s="239">
        <v>158815</v>
      </c>
      <c r="BH31" s="235">
        <f t="shared" si="21"/>
        <v>1000.5345</v>
      </c>
      <c r="BI31" s="236">
        <v>6.3E-3</v>
      </c>
    </row>
    <row r="32" spans="1:61" x14ac:dyDescent="0.4">
      <c r="A32" s="241" t="s">
        <v>34</v>
      </c>
      <c r="B32" s="234">
        <v>29969</v>
      </c>
      <c r="C32" s="235">
        <f t="shared" si="3"/>
        <v>2280.6408999999999</v>
      </c>
      <c r="D32" s="236">
        <v>7.6100000000000001E-2</v>
      </c>
      <c r="E32" s="234">
        <v>29667</v>
      </c>
      <c r="F32" s="235">
        <f t="shared" si="4"/>
        <v>2017.3560000000002</v>
      </c>
      <c r="G32" s="236">
        <v>6.8000000000000005E-2</v>
      </c>
      <c r="H32" s="234">
        <v>35628.222000000002</v>
      </c>
      <c r="I32" s="235">
        <f t="shared" si="5"/>
        <v>28.502577600000002</v>
      </c>
      <c r="J32" s="236">
        <v>8.0000000000000004E-4</v>
      </c>
      <c r="K32" s="234">
        <v>45833.383000000002</v>
      </c>
      <c r="L32" s="235">
        <f t="shared" si="6"/>
        <v>18.333353200000001</v>
      </c>
      <c r="M32" s="236">
        <v>4.0000000000000002E-4</v>
      </c>
      <c r="N32" s="234">
        <v>52516.680999999997</v>
      </c>
      <c r="O32" s="235">
        <f t="shared" si="7"/>
        <v>21.006672399999999</v>
      </c>
      <c r="P32" s="236">
        <v>4.0000000000000002E-4</v>
      </c>
      <c r="Q32" s="234">
        <v>51556.569000000003</v>
      </c>
      <c r="R32" s="235">
        <f t="shared" si="8"/>
        <v>30.933941399999998</v>
      </c>
      <c r="S32" s="236">
        <v>5.9999999999999995E-4</v>
      </c>
      <c r="T32" s="234">
        <v>48328</v>
      </c>
      <c r="U32" s="235">
        <f t="shared" si="9"/>
        <v>91.8232</v>
      </c>
      <c r="V32" s="236">
        <v>1.9E-3</v>
      </c>
      <c r="W32" s="234">
        <v>43486</v>
      </c>
      <c r="X32" s="235">
        <f t="shared" si="10"/>
        <v>56.531800000000004</v>
      </c>
      <c r="Y32" s="236">
        <v>1.3000000000000002E-3</v>
      </c>
      <c r="Z32" s="234">
        <v>51689</v>
      </c>
      <c r="AA32" s="235">
        <f t="shared" si="11"/>
        <v>139.56030000000001</v>
      </c>
      <c r="AB32" s="236">
        <v>2.7000000000000001E-3</v>
      </c>
      <c r="AC32" s="234">
        <v>47802</v>
      </c>
      <c r="AD32" s="235">
        <f t="shared" si="12"/>
        <v>148.18619999999999</v>
      </c>
      <c r="AE32" s="236">
        <v>3.0999999999999999E-3</v>
      </c>
      <c r="AF32" s="234">
        <v>46247</v>
      </c>
      <c r="AG32" s="235">
        <f t="shared" si="22"/>
        <v>129.49160000000001</v>
      </c>
      <c r="AH32" s="236">
        <v>2.8E-3</v>
      </c>
      <c r="AI32" s="234">
        <v>46274</v>
      </c>
      <c r="AJ32" s="235">
        <f t="shared" si="13"/>
        <v>41.646599999999999</v>
      </c>
      <c r="AK32" s="236">
        <v>8.9999999999999998E-4</v>
      </c>
      <c r="AL32" s="234">
        <v>47007</v>
      </c>
      <c r="AM32" s="235">
        <f t="shared" si="14"/>
        <v>56.408399999999993</v>
      </c>
      <c r="AN32" s="236">
        <v>1.1999999999999999E-3</v>
      </c>
      <c r="AO32" s="234">
        <v>54427</v>
      </c>
      <c r="AP32" s="235">
        <f t="shared" si="15"/>
        <v>59.869700000000002</v>
      </c>
      <c r="AQ32" s="236">
        <v>1.1000000000000001E-3</v>
      </c>
      <c r="AR32" s="234">
        <v>64894</v>
      </c>
      <c r="AS32" s="235">
        <f t="shared" si="16"/>
        <v>45.425800000000002</v>
      </c>
      <c r="AT32" s="236">
        <v>6.9999999999999999E-4</v>
      </c>
      <c r="AU32" s="234">
        <v>79210</v>
      </c>
      <c r="AV32" s="235">
        <f t="shared" si="17"/>
        <v>174.262</v>
      </c>
      <c r="AW32" s="236">
        <v>2.2000000000000001E-3</v>
      </c>
      <c r="AX32" s="238">
        <v>86415</v>
      </c>
      <c r="AY32" s="235">
        <f t="shared" si="18"/>
        <v>51.848999999999997</v>
      </c>
      <c r="AZ32" s="217">
        <v>5.9999999999999995E-4</v>
      </c>
      <c r="BA32" s="234">
        <v>125192</v>
      </c>
      <c r="BB32" s="235">
        <f t="shared" si="19"/>
        <v>75.115199999999987</v>
      </c>
      <c r="BC32" s="236">
        <v>5.9999999999999995E-4</v>
      </c>
      <c r="BD32" s="234">
        <v>153018</v>
      </c>
      <c r="BE32" s="235">
        <f t="shared" si="20"/>
        <v>413.14860000000004</v>
      </c>
      <c r="BF32" s="236">
        <v>2.7000000000000001E-3</v>
      </c>
      <c r="BG32" s="239">
        <v>164249</v>
      </c>
      <c r="BH32" s="235">
        <f t="shared" si="21"/>
        <v>147.82409999999999</v>
      </c>
      <c r="BI32" s="236">
        <v>8.9999999999999998E-4</v>
      </c>
    </row>
    <row r="33" spans="1:61" x14ac:dyDescent="0.4">
      <c r="A33" s="241" t="s">
        <v>356</v>
      </c>
      <c r="B33" s="234">
        <v>7340</v>
      </c>
      <c r="C33" s="235">
        <f t="shared" si="3"/>
        <v>76.335999999999999</v>
      </c>
      <c r="D33" s="236">
        <v>1.04E-2</v>
      </c>
      <c r="E33" s="234">
        <v>10250.204</v>
      </c>
      <c r="F33" s="235">
        <f t="shared" si="4"/>
        <v>79.95159120000001</v>
      </c>
      <c r="G33" s="236">
        <v>7.8000000000000005E-3</v>
      </c>
      <c r="H33" s="234">
        <v>10176.996999999999</v>
      </c>
      <c r="I33" s="235">
        <f t="shared" si="5"/>
        <v>0</v>
      </c>
      <c r="J33" s="236">
        <v>0</v>
      </c>
      <c r="K33" s="234">
        <v>11902.895</v>
      </c>
      <c r="L33" s="235">
        <f t="shared" si="6"/>
        <v>8.3320265000000013</v>
      </c>
      <c r="M33" s="236">
        <v>7.000000000000001E-4</v>
      </c>
      <c r="N33" s="234">
        <v>13405.329</v>
      </c>
      <c r="O33" s="235">
        <f t="shared" si="7"/>
        <v>56.302381799999992</v>
      </c>
      <c r="P33" s="236">
        <v>4.1999999999999997E-3</v>
      </c>
      <c r="Q33" s="234">
        <v>15374.938</v>
      </c>
      <c r="R33" s="235">
        <f t="shared" si="8"/>
        <v>24.5999008</v>
      </c>
      <c r="S33" s="236">
        <v>1.6000000000000001E-3</v>
      </c>
      <c r="T33" s="234">
        <v>18277.063999999998</v>
      </c>
      <c r="U33" s="235">
        <f t="shared" si="9"/>
        <v>14.621651199999999</v>
      </c>
      <c r="V33" s="236">
        <v>8.0000000000000004E-4</v>
      </c>
      <c r="W33" s="234">
        <v>20161.053</v>
      </c>
      <c r="X33" s="235">
        <f t="shared" si="10"/>
        <v>0</v>
      </c>
      <c r="Y33" s="236">
        <v>0</v>
      </c>
      <c r="Z33" s="234">
        <v>27569.898000000001</v>
      </c>
      <c r="AA33" s="235">
        <f t="shared" si="11"/>
        <v>24.812908199999999</v>
      </c>
      <c r="AB33" s="236">
        <v>8.9999999999999998E-4</v>
      </c>
      <c r="AC33" s="234">
        <v>28017.056</v>
      </c>
      <c r="AD33" s="235">
        <f t="shared" si="12"/>
        <v>61.637523200000004</v>
      </c>
      <c r="AE33" s="236">
        <v>2.2000000000000001E-3</v>
      </c>
      <c r="AF33" s="234">
        <v>34452</v>
      </c>
      <c r="AG33" s="235">
        <f t="shared" si="22"/>
        <v>127.47240000000001</v>
      </c>
      <c r="AH33" s="236">
        <v>3.7000000000000002E-3</v>
      </c>
      <c r="AI33" s="234">
        <v>37636</v>
      </c>
      <c r="AJ33" s="235">
        <f t="shared" si="13"/>
        <v>195.7072</v>
      </c>
      <c r="AK33" s="236">
        <v>5.1999999999999998E-3</v>
      </c>
      <c r="AL33" s="234">
        <v>33432</v>
      </c>
      <c r="AM33" s="235">
        <f t="shared" si="14"/>
        <v>120.3552</v>
      </c>
      <c r="AN33" s="236">
        <v>3.5999999999999999E-3</v>
      </c>
      <c r="AO33" s="234">
        <v>39015</v>
      </c>
      <c r="AP33" s="235">
        <f t="shared" si="15"/>
        <v>78.03</v>
      </c>
      <c r="AQ33" s="236">
        <v>2E-3</v>
      </c>
      <c r="AR33" s="234">
        <v>43576</v>
      </c>
      <c r="AS33" s="235">
        <f t="shared" si="16"/>
        <v>34.860800000000005</v>
      </c>
      <c r="AT33" s="236">
        <v>8.0000000000000004E-4</v>
      </c>
      <c r="AU33" s="234">
        <v>51431</v>
      </c>
      <c r="AV33" s="235">
        <f t="shared" si="17"/>
        <v>66.860299999999995</v>
      </c>
      <c r="AW33" s="236">
        <v>1.2999999999999999E-3</v>
      </c>
      <c r="AX33" s="238">
        <v>50420</v>
      </c>
      <c r="AY33" s="235">
        <f t="shared" si="18"/>
        <v>403.36</v>
      </c>
      <c r="AZ33" s="217">
        <v>8.0000000000000002E-3</v>
      </c>
      <c r="BA33" s="234">
        <v>56404</v>
      </c>
      <c r="BB33" s="235">
        <f t="shared" si="19"/>
        <v>473.79359999999997</v>
      </c>
      <c r="BC33" s="236">
        <v>8.3999999999999995E-3</v>
      </c>
      <c r="BD33" s="234">
        <v>59299</v>
      </c>
      <c r="BE33" s="235">
        <f t="shared" si="20"/>
        <v>842.0458000000001</v>
      </c>
      <c r="BF33" s="236">
        <v>1.4200000000000001E-2</v>
      </c>
      <c r="BG33" s="239">
        <v>56428</v>
      </c>
      <c r="BH33" s="235">
        <f t="shared" si="21"/>
        <v>1241.4159999999999</v>
      </c>
      <c r="BI33" s="236">
        <v>2.1999999999999999E-2</v>
      </c>
    </row>
    <row r="34" spans="1:61" x14ac:dyDescent="0.4">
      <c r="A34" s="233" t="s">
        <v>357</v>
      </c>
      <c r="B34" s="234">
        <v>0</v>
      </c>
      <c r="C34" s="235">
        <f t="shared" si="3"/>
        <v>0</v>
      </c>
      <c r="D34" s="236"/>
      <c r="E34" s="234">
        <v>0</v>
      </c>
      <c r="F34" s="235">
        <f t="shared" si="4"/>
        <v>0</v>
      </c>
      <c r="G34" s="236">
        <v>0</v>
      </c>
      <c r="H34" s="234">
        <v>42217.821000000004</v>
      </c>
      <c r="I34" s="235">
        <f t="shared" si="5"/>
        <v>0</v>
      </c>
      <c r="J34" s="236">
        <v>0</v>
      </c>
      <c r="K34" s="234">
        <v>68491.282999999996</v>
      </c>
      <c r="L34" s="235">
        <f t="shared" si="6"/>
        <v>0</v>
      </c>
      <c r="M34" s="236">
        <v>0</v>
      </c>
      <c r="N34" s="234">
        <v>45285.527999999998</v>
      </c>
      <c r="O34" s="235">
        <f t="shared" si="7"/>
        <v>0</v>
      </c>
      <c r="P34" s="236">
        <v>0</v>
      </c>
      <c r="Q34" s="234">
        <v>20347.519</v>
      </c>
      <c r="R34" s="235">
        <f t="shared" si="8"/>
        <v>0</v>
      </c>
      <c r="S34" s="236">
        <v>0</v>
      </c>
      <c r="T34" s="234">
        <v>18646.560000000001</v>
      </c>
      <c r="U34" s="235">
        <f t="shared" si="9"/>
        <v>0</v>
      </c>
      <c r="V34" s="236">
        <v>0</v>
      </c>
      <c r="W34" s="234">
        <v>16517.577000000001</v>
      </c>
      <c r="X34" s="235">
        <f t="shared" si="10"/>
        <v>0</v>
      </c>
      <c r="Y34" s="236">
        <v>0</v>
      </c>
      <c r="Z34" s="234">
        <v>17682.901999999998</v>
      </c>
      <c r="AA34" s="235">
        <f t="shared" si="11"/>
        <v>0</v>
      </c>
      <c r="AB34" s="236">
        <v>0</v>
      </c>
      <c r="AC34" s="234">
        <v>35663.834999999999</v>
      </c>
      <c r="AD34" s="235">
        <f t="shared" si="12"/>
        <v>0</v>
      </c>
      <c r="AE34" s="236">
        <v>0</v>
      </c>
      <c r="AF34" s="234">
        <v>231776</v>
      </c>
      <c r="AG34" s="235">
        <f t="shared" si="22"/>
        <v>1344.3008</v>
      </c>
      <c r="AH34" s="236">
        <v>5.7999999999999996E-3</v>
      </c>
      <c r="AI34" s="234">
        <v>303572</v>
      </c>
      <c r="AJ34" s="235">
        <f t="shared" si="13"/>
        <v>1912.5036</v>
      </c>
      <c r="AK34" s="236">
        <v>6.3E-3</v>
      </c>
      <c r="AL34" s="234">
        <v>12338</v>
      </c>
      <c r="AM34" s="235">
        <f t="shared" si="14"/>
        <v>0</v>
      </c>
      <c r="AN34" s="237"/>
      <c r="AO34" s="234">
        <v>16529</v>
      </c>
      <c r="AP34" s="235">
        <f t="shared" si="15"/>
        <v>0</v>
      </c>
      <c r="AQ34" s="237"/>
      <c r="AR34" s="234">
        <v>12413</v>
      </c>
      <c r="AS34" s="235">
        <f t="shared" si="16"/>
        <v>0</v>
      </c>
      <c r="AT34" s="237"/>
      <c r="AU34" s="234">
        <v>14232</v>
      </c>
      <c r="AV34" s="235">
        <f t="shared" si="17"/>
        <v>0</v>
      </c>
      <c r="AW34" s="237"/>
      <c r="AX34" s="238">
        <v>13665</v>
      </c>
      <c r="AY34" s="235">
        <f t="shared" si="18"/>
        <v>0</v>
      </c>
      <c r="AZ34" s="217"/>
      <c r="BA34" s="234">
        <v>39906</v>
      </c>
      <c r="BB34" s="235">
        <f t="shared" si="19"/>
        <v>0</v>
      </c>
      <c r="BC34" s="236"/>
      <c r="BD34" s="234">
        <v>14846</v>
      </c>
      <c r="BE34" s="235">
        <f t="shared" si="20"/>
        <v>0</v>
      </c>
      <c r="BF34" s="237"/>
      <c r="BG34" s="239">
        <v>4596</v>
      </c>
      <c r="BH34" s="235">
        <f t="shared" si="21"/>
        <v>0</v>
      </c>
      <c r="BI34" s="237"/>
    </row>
    <row r="35" spans="1:61" x14ac:dyDescent="0.4">
      <c r="A35" s="233" t="s">
        <v>65</v>
      </c>
      <c r="B35" s="234">
        <v>0</v>
      </c>
      <c r="C35" s="235">
        <f t="shared" si="3"/>
        <v>0</v>
      </c>
      <c r="D35" s="236"/>
      <c r="E35" s="234">
        <v>0</v>
      </c>
      <c r="F35" s="235">
        <f t="shared" si="4"/>
        <v>0</v>
      </c>
      <c r="G35" s="236">
        <v>0</v>
      </c>
      <c r="H35" s="234">
        <v>0</v>
      </c>
      <c r="I35" s="235">
        <f t="shared" si="5"/>
        <v>0</v>
      </c>
      <c r="J35" s="236">
        <v>0</v>
      </c>
      <c r="K35" s="234">
        <v>0</v>
      </c>
      <c r="L35" s="235">
        <f t="shared" si="6"/>
        <v>0</v>
      </c>
      <c r="M35" s="236">
        <v>0</v>
      </c>
      <c r="N35" s="234">
        <v>0</v>
      </c>
      <c r="O35" s="235">
        <f t="shared" si="7"/>
        <v>0</v>
      </c>
      <c r="P35" s="236">
        <v>0</v>
      </c>
      <c r="Q35" s="234">
        <v>0</v>
      </c>
      <c r="R35" s="235">
        <f t="shared" si="8"/>
        <v>0</v>
      </c>
      <c r="S35" s="236">
        <v>0</v>
      </c>
      <c r="T35" s="234">
        <v>0</v>
      </c>
      <c r="U35" s="235">
        <f t="shared" si="9"/>
        <v>0</v>
      </c>
      <c r="V35" s="236">
        <v>0</v>
      </c>
      <c r="W35" s="234">
        <v>0</v>
      </c>
      <c r="X35" s="235">
        <f t="shared" si="10"/>
        <v>0</v>
      </c>
      <c r="Y35" s="236">
        <v>0</v>
      </c>
      <c r="Z35" s="234">
        <v>0</v>
      </c>
      <c r="AA35" s="235">
        <f t="shared" si="11"/>
        <v>0</v>
      </c>
      <c r="AB35" s="236">
        <v>0</v>
      </c>
      <c r="AC35" s="234">
        <v>0</v>
      </c>
      <c r="AD35" s="235">
        <f t="shared" si="12"/>
        <v>0</v>
      </c>
      <c r="AE35" s="236">
        <v>0</v>
      </c>
      <c r="AF35" s="212"/>
      <c r="AG35" s="235">
        <f t="shared" si="22"/>
        <v>0</v>
      </c>
      <c r="AH35" s="237"/>
      <c r="AI35" s="212"/>
      <c r="AJ35" s="235">
        <f t="shared" si="13"/>
        <v>0</v>
      </c>
      <c r="AK35" s="237"/>
      <c r="AL35" s="234">
        <v>325650</v>
      </c>
      <c r="AM35" s="235">
        <f t="shared" si="14"/>
        <v>2572.6350000000002</v>
      </c>
      <c r="AN35" s="236">
        <v>7.9000000000000008E-3</v>
      </c>
      <c r="AO35" s="234">
        <v>353899</v>
      </c>
      <c r="AP35" s="235">
        <f t="shared" si="15"/>
        <v>4105.2284</v>
      </c>
      <c r="AQ35" s="236">
        <v>1.1599999999999999E-2</v>
      </c>
      <c r="AR35" s="234">
        <v>384995</v>
      </c>
      <c r="AS35" s="235">
        <f t="shared" si="16"/>
        <v>5505.4285</v>
      </c>
      <c r="AT35" s="236">
        <v>1.43E-2</v>
      </c>
      <c r="AU35" s="234">
        <v>419264</v>
      </c>
      <c r="AV35" s="235">
        <f t="shared" si="17"/>
        <v>9265.7344000000012</v>
      </c>
      <c r="AW35" s="236">
        <v>2.2100000000000002E-2</v>
      </c>
      <c r="AX35" s="238">
        <v>441142</v>
      </c>
      <c r="AY35" s="235">
        <f t="shared" si="18"/>
        <v>9308.0962</v>
      </c>
      <c r="AZ35" s="217">
        <v>2.1100000000000001E-2</v>
      </c>
      <c r="BA35" s="234">
        <v>456733</v>
      </c>
      <c r="BB35" s="235">
        <f t="shared" si="19"/>
        <v>10048.126</v>
      </c>
      <c r="BC35" s="236">
        <v>2.1999999999999999E-2</v>
      </c>
      <c r="BD35" s="234">
        <v>540944</v>
      </c>
      <c r="BE35" s="235">
        <f t="shared" si="20"/>
        <v>8222.3487999999998</v>
      </c>
      <c r="BF35" s="236">
        <v>1.52E-2</v>
      </c>
      <c r="BG35" s="239">
        <v>657035</v>
      </c>
      <c r="BH35" s="235">
        <f t="shared" si="21"/>
        <v>8410.0480000000007</v>
      </c>
      <c r="BI35" s="236">
        <v>1.2800000000000001E-2</v>
      </c>
    </row>
    <row r="36" spans="1:61" x14ac:dyDescent="0.4">
      <c r="A36" s="233" t="s">
        <v>358</v>
      </c>
      <c r="B36" s="234">
        <v>64135</v>
      </c>
      <c r="C36" s="235">
        <f t="shared" si="3"/>
        <v>667.00400000000002</v>
      </c>
      <c r="D36" s="236">
        <v>1.04E-2</v>
      </c>
      <c r="E36" s="234">
        <v>70509</v>
      </c>
      <c r="F36" s="235">
        <f t="shared" si="4"/>
        <v>592.27559999999994</v>
      </c>
      <c r="G36" s="236">
        <v>8.3999999999999995E-3</v>
      </c>
      <c r="H36" s="234">
        <v>75075.028999999995</v>
      </c>
      <c r="I36" s="235">
        <f t="shared" si="5"/>
        <v>82.582531900000006</v>
      </c>
      <c r="J36" s="236">
        <v>1.1000000000000001E-3</v>
      </c>
      <c r="K36" s="234">
        <v>85352.198999999993</v>
      </c>
      <c r="L36" s="235">
        <f t="shared" si="6"/>
        <v>290.19747660000002</v>
      </c>
      <c r="M36" s="236">
        <v>3.4000000000000002E-3</v>
      </c>
      <c r="N36" s="234">
        <v>99491.183999999994</v>
      </c>
      <c r="O36" s="235">
        <f t="shared" si="7"/>
        <v>388.01561759999998</v>
      </c>
      <c r="P36" s="236">
        <v>3.9000000000000003E-3</v>
      </c>
      <c r="Q36" s="234">
        <v>110992.886</v>
      </c>
      <c r="R36" s="235">
        <f t="shared" si="8"/>
        <v>288.58150360000002</v>
      </c>
      <c r="S36" s="236">
        <v>2.6000000000000003E-3</v>
      </c>
      <c r="T36" s="234">
        <v>122838</v>
      </c>
      <c r="U36" s="235">
        <f t="shared" si="9"/>
        <v>282.5274</v>
      </c>
      <c r="V36" s="236">
        <v>2.3E-3</v>
      </c>
      <c r="W36" s="234">
        <v>135261</v>
      </c>
      <c r="X36" s="235">
        <f t="shared" si="10"/>
        <v>284.04809999999998</v>
      </c>
      <c r="Y36" s="236">
        <v>2.0999999999999999E-3</v>
      </c>
      <c r="Z36" s="234">
        <v>193683</v>
      </c>
      <c r="AA36" s="235">
        <f t="shared" si="11"/>
        <v>697.25879999999995</v>
      </c>
      <c r="AB36" s="236">
        <v>3.5999999999999999E-3</v>
      </c>
      <c r="AC36" s="234">
        <v>202056</v>
      </c>
      <c r="AD36" s="235">
        <f t="shared" si="12"/>
        <v>949.66320000000007</v>
      </c>
      <c r="AE36" s="236">
        <v>4.7000000000000002E-3</v>
      </c>
      <c r="AF36" s="234">
        <v>10410</v>
      </c>
      <c r="AG36" s="235">
        <f t="shared" si="22"/>
        <v>0</v>
      </c>
      <c r="AH36" s="237"/>
      <c r="AI36" s="234">
        <v>8893</v>
      </c>
      <c r="AJ36" s="235">
        <f t="shared" si="13"/>
        <v>0</v>
      </c>
      <c r="AK36" s="237"/>
      <c r="AL36" s="234">
        <v>23689</v>
      </c>
      <c r="AM36" s="235">
        <f t="shared" si="14"/>
        <v>0</v>
      </c>
      <c r="AN36" s="237"/>
      <c r="AO36" s="234">
        <v>33042</v>
      </c>
      <c r="AP36" s="235">
        <f t="shared" si="15"/>
        <v>0</v>
      </c>
      <c r="AQ36" s="237"/>
      <c r="AR36" s="234">
        <v>44628</v>
      </c>
      <c r="AS36" s="235">
        <f t="shared" si="16"/>
        <v>0</v>
      </c>
      <c r="AT36" s="237"/>
      <c r="AU36" s="234">
        <v>51300</v>
      </c>
      <c r="AV36" s="235">
        <f t="shared" si="17"/>
        <v>0</v>
      </c>
      <c r="AW36" s="237"/>
      <c r="AX36" s="238">
        <v>54472</v>
      </c>
      <c r="AY36" s="235">
        <f t="shared" si="18"/>
        <v>0</v>
      </c>
      <c r="AZ36" s="217"/>
      <c r="BA36" s="234">
        <v>66867</v>
      </c>
      <c r="BB36" s="235">
        <f t="shared" si="19"/>
        <v>0</v>
      </c>
      <c r="BC36" s="236"/>
      <c r="BD36" s="234">
        <v>65157</v>
      </c>
      <c r="BE36" s="235">
        <f t="shared" si="20"/>
        <v>0</v>
      </c>
      <c r="BF36" s="237"/>
      <c r="BG36" s="239">
        <v>66092</v>
      </c>
      <c r="BH36" s="235">
        <f t="shared" si="21"/>
        <v>0</v>
      </c>
      <c r="BI36" s="237"/>
    </row>
    <row r="37" spans="1:61" x14ac:dyDescent="0.4">
      <c r="A37" s="242" t="s">
        <v>400</v>
      </c>
      <c r="B37" s="243">
        <v>221036</v>
      </c>
      <c r="C37" s="244">
        <f t="shared" si="3"/>
        <v>12466.430399999999</v>
      </c>
      <c r="D37" s="245">
        <v>5.6399999999999999E-2</v>
      </c>
      <c r="E37" s="243">
        <v>246372.53599999999</v>
      </c>
      <c r="F37" s="244">
        <f t="shared" si="4"/>
        <v>11431.685670399998</v>
      </c>
      <c r="G37" s="245">
        <v>4.6399999999999997E-2</v>
      </c>
      <c r="H37" s="243">
        <v>283741.36599999998</v>
      </c>
      <c r="I37" s="244">
        <f t="shared" si="5"/>
        <v>1929.4412887999999</v>
      </c>
      <c r="J37" s="245">
        <v>6.8000000000000005E-3</v>
      </c>
      <c r="K37" s="243">
        <v>342345.88500000001</v>
      </c>
      <c r="L37" s="244">
        <f t="shared" si="6"/>
        <v>2464.8903719999998</v>
      </c>
      <c r="M37" s="245">
        <v>7.1999999999999998E-3</v>
      </c>
      <c r="N37" s="243">
        <v>359517.413</v>
      </c>
      <c r="O37" s="244">
        <f t="shared" si="7"/>
        <v>2444.7184084</v>
      </c>
      <c r="P37" s="245">
        <v>6.8000000000000005E-3</v>
      </c>
      <c r="Q37" s="243">
        <v>373624.73599999998</v>
      </c>
      <c r="R37" s="244">
        <f t="shared" si="8"/>
        <v>2279.1108896000001</v>
      </c>
      <c r="S37" s="245">
        <v>6.1000000000000004E-3</v>
      </c>
      <c r="T37" s="243">
        <v>407391.13500000001</v>
      </c>
      <c r="U37" s="244">
        <f t="shared" si="9"/>
        <v>2362.8685829999999</v>
      </c>
      <c r="V37" s="245">
        <v>5.7999999999999996E-3</v>
      </c>
      <c r="W37" s="243">
        <v>448483.826</v>
      </c>
      <c r="X37" s="244">
        <f t="shared" si="10"/>
        <v>1973.3288344000002</v>
      </c>
      <c r="Y37" s="245">
        <v>4.4000000000000003E-3</v>
      </c>
      <c r="Z37" s="243">
        <v>620641.81700000004</v>
      </c>
      <c r="AA37" s="244">
        <f t="shared" si="11"/>
        <v>3289.4016301000001</v>
      </c>
      <c r="AB37" s="245">
        <v>5.3E-3</v>
      </c>
      <c r="AC37" s="243">
        <v>682905.53</v>
      </c>
      <c r="AD37" s="244">
        <f t="shared" si="12"/>
        <v>4985.2103690000004</v>
      </c>
      <c r="AE37" s="245">
        <v>7.3000000000000001E-3</v>
      </c>
      <c r="AF37" s="243">
        <v>720780</v>
      </c>
      <c r="AG37" s="244">
        <f>AF37*AH37</f>
        <v>6847.41</v>
      </c>
      <c r="AH37" s="245">
        <v>9.4999999999999998E-3</v>
      </c>
      <c r="AI37" s="243">
        <v>786484</v>
      </c>
      <c r="AJ37" s="244">
        <f t="shared" si="13"/>
        <v>7628.8948</v>
      </c>
      <c r="AK37" s="245">
        <v>9.7000000000000003E-3</v>
      </c>
      <c r="AL37" s="243">
        <v>847289</v>
      </c>
      <c r="AM37" s="244">
        <f t="shared" si="14"/>
        <v>7540.8720999999996</v>
      </c>
      <c r="AN37" s="245">
        <v>8.8999999999999999E-3</v>
      </c>
      <c r="AO37" s="243">
        <v>938227</v>
      </c>
      <c r="AP37" s="244">
        <f t="shared" si="15"/>
        <v>8631.6883999999991</v>
      </c>
      <c r="AQ37" s="245">
        <v>9.1999999999999998E-3</v>
      </c>
      <c r="AR37" s="243">
        <v>1024734</v>
      </c>
      <c r="AS37" s="244">
        <f t="shared" si="16"/>
        <v>10452.2868</v>
      </c>
      <c r="AT37" s="245">
        <v>1.0200000000000001E-2</v>
      </c>
      <c r="AU37" s="243">
        <v>1187834</v>
      </c>
      <c r="AV37" s="244">
        <f t="shared" si="17"/>
        <v>15679.408799999999</v>
      </c>
      <c r="AW37" s="245">
        <v>1.32E-2</v>
      </c>
      <c r="AX37" s="246">
        <v>1216138</v>
      </c>
      <c r="AY37" s="244">
        <f t="shared" si="18"/>
        <v>17634.001</v>
      </c>
      <c r="AZ37" s="223">
        <v>1.4500000000000001E-2</v>
      </c>
      <c r="BA37" s="243">
        <v>1358021</v>
      </c>
      <c r="BB37" s="244">
        <f t="shared" si="19"/>
        <v>21185.1276</v>
      </c>
      <c r="BC37" s="245">
        <v>1.5599999999999999E-2</v>
      </c>
      <c r="BD37" s="243">
        <v>1475801</v>
      </c>
      <c r="BE37" s="244">
        <f t="shared" si="20"/>
        <v>25678.937399999999</v>
      </c>
      <c r="BF37" s="245">
        <v>1.7399999999999999E-2</v>
      </c>
      <c r="BG37" s="247">
        <v>1594281</v>
      </c>
      <c r="BH37" s="244">
        <f t="shared" si="21"/>
        <v>28059.345600000001</v>
      </c>
      <c r="BI37" s="245">
        <v>1.7600000000000001E-2</v>
      </c>
    </row>
    <row r="38" spans="1:61" x14ac:dyDescent="0.4">
      <c r="A38" s="204" t="s">
        <v>82</v>
      </c>
      <c r="B38" s="248">
        <f>SUM(B25:B36)-B37</f>
        <v>0</v>
      </c>
      <c r="C38" s="248">
        <f>SUM(C25:C36)-C37</f>
        <v>16.629400000001624</v>
      </c>
      <c r="D38" s="249">
        <f>C37/B37-D37</f>
        <v>0</v>
      </c>
      <c r="E38" s="248">
        <f>SUM(E25:E36)-E37</f>
        <v>0.45000000001164153</v>
      </c>
      <c r="F38" s="248">
        <f>SUM(F25:F36)-F37</f>
        <v>-8.781736799999635</v>
      </c>
      <c r="G38" s="249">
        <f>F37/E37-G37</f>
        <v>0</v>
      </c>
      <c r="H38" s="248">
        <f>SUM(H25:H36)-H37</f>
        <v>0</v>
      </c>
      <c r="I38" s="248">
        <f>SUM(I25:I36)-I37</f>
        <v>1.6892463000003772</v>
      </c>
      <c r="J38" s="249">
        <f>I37/H37-J37</f>
        <v>0</v>
      </c>
      <c r="K38" s="248">
        <f>SUM(K25:K36)-K37</f>
        <v>0</v>
      </c>
      <c r="L38" s="248">
        <f>SUM(L25:L36)-L37</f>
        <v>2.9649018000004617</v>
      </c>
      <c r="M38" s="249">
        <f>L37/K37-M37</f>
        <v>0</v>
      </c>
      <c r="N38" s="248">
        <f>SUM(N25:N36)-N37</f>
        <v>0</v>
      </c>
      <c r="O38" s="248">
        <f>SUM(O25:O36)-O37</f>
        <v>2.6952409999998963</v>
      </c>
      <c r="P38" s="249">
        <f>O37/N37-P37</f>
        <v>0</v>
      </c>
      <c r="Q38" s="248">
        <f>SUM(Q25:Q36)-Q37</f>
        <v>0</v>
      </c>
      <c r="R38" s="248">
        <f>SUM(R25:R36)-R37</f>
        <v>10.898141099999975</v>
      </c>
      <c r="S38" s="249">
        <f>R37/Q37-S37</f>
        <v>0</v>
      </c>
      <c r="T38" s="248">
        <f>SUM(T25:T36)-T37</f>
        <v>-0.38199999998323619</v>
      </c>
      <c r="U38" s="248">
        <f>SUM(U25:U36)-U37</f>
        <v>-11.742867699999806</v>
      </c>
      <c r="V38" s="249">
        <f>U37/T37-V37</f>
        <v>0</v>
      </c>
      <c r="W38" s="248">
        <f>SUM(W25:W36)-W37</f>
        <v>-8.7999999988824129E-2</v>
      </c>
      <c r="X38" s="248">
        <f>SUM(X25:X36)-X37</f>
        <v>-23.177400500000431</v>
      </c>
      <c r="Y38" s="249">
        <f>X37/W37-Y37</f>
        <v>0</v>
      </c>
      <c r="Z38" s="248">
        <v>0</v>
      </c>
      <c r="AA38" s="248">
        <f>SUM(AA25:AA36)-AA37</f>
        <v>-7.1740806999996494</v>
      </c>
      <c r="AB38" s="249">
        <f>AA37/Z37-AB37</f>
        <v>0</v>
      </c>
      <c r="AC38" s="248">
        <f>SUM(AC25:AC36)-AC37</f>
        <v>0.69799999985843897</v>
      </c>
      <c r="AD38" s="248">
        <f>SUM(AD25:AD36)-AD37</f>
        <v>-0.50606340000013006</v>
      </c>
      <c r="AE38" s="249">
        <f>AD37/AC37-AE37</f>
        <v>0</v>
      </c>
      <c r="AF38" s="248">
        <f>SUM(AF25:AF36)-AF37</f>
        <v>0</v>
      </c>
      <c r="AG38" s="248">
        <f>SUM(AG25:AG36)-AG37</f>
        <v>30.820799999999508</v>
      </c>
      <c r="AH38" s="249">
        <f>AG37/AF37-AH37</f>
        <v>0</v>
      </c>
      <c r="AI38" s="248">
        <f>SUM(AI25:AI36)-AI37</f>
        <v>0</v>
      </c>
      <c r="AJ38" s="248">
        <f>SUM(AJ25:AJ36)-AJ37</f>
        <v>-0.84590000000025611</v>
      </c>
      <c r="AK38" s="249">
        <f>AJ37/AI37-AK37</f>
        <v>0</v>
      </c>
      <c r="AM38" s="248">
        <f>SUM(AM25:AM36)-AM37</f>
        <v>-3.841999999998734</v>
      </c>
      <c r="AN38" s="249">
        <f>AM37/AL37-AN37</f>
        <v>0</v>
      </c>
      <c r="AO38" s="248">
        <f>SUM(AO25:AO36)-AO37</f>
        <v>0</v>
      </c>
      <c r="AP38" s="248">
        <f>SUM(AP25:AP36)-AP37</f>
        <v>33.813500000000204</v>
      </c>
      <c r="AQ38" s="249">
        <f>AP37/AO37-AQ37</f>
        <v>0</v>
      </c>
      <c r="AR38" s="248">
        <f>SUM(AR25:AR36)-AR37</f>
        <v>0</v>
      </c>
      <c r="AS38" s="248">
        <f>SUM(AS25:AS36)-AS37</f>
        <v>37.051300000000992</v>
      </c>
      <c r="AT38" s="249">
        <f>AS37/AR37-AT37</f>
        <v>0</v>
      </c>
      <c r="AU38" s="248">
        <f>SUM(AU25:AU36)-AU37</f>
        <v>0</v>
      </c>
      <c r="AV38" s="248">
        <f>SUM(AV25:AV36)-AV37</f>
        <v>34.089800000003379</v>
      </c>
      <c r="AW38" s="249">
        <f>AV37/AU37-AW37</f>
        <v>0</v>
      </c>
      <c r="AX38" s="248">
        <f>SUM(AX25:AX36)-AX37</f>
        <v>0</v>
      </c>
      <c r="AY38" s="248">
        <f>SUM(AY25:AY36)-AY37</f>
        <v>11.399399999998423</v>
      </c>
      <c r="AZ38" s="249">
        <f>AY37/AX37-AZ37</f>
        <v>0</v>
      </c>
      <c r="BA38" s="248">
        <f>SUM(BA25:BA36)-BA37</f>
        <v>0</v>
      </c>
      <c r="BB38" s="248">
        <f>SUM(BB25:BB36)-BB37</f>
        <v>8.5516999999999825</v>
      </c>
      <c r="BC38" s="249">
        <f>BB37/BA37-BC37</f>
        <v>0</v>
      </c>
      <c r="BD38" s="248">
        <f>SUM(BD25:BD36)-BD37</f>
        <v>0</v>
      </c>
      <c r="BE38" s="248">
        <f>SUM(BE25:BE36)-BE37</f>
        <v>41.992999999998574</v>
      </c>
      <c r="BF38" s="249">
        <f>BE37/BD37-BF37</f>
        <v>0</v>
      </c>
      <c r="BG38" s="248">
        <f>SUM(BG25:BG36)-BG37</f>
        <v>0</v>
      </c>
      <c r="BH38" s="248">
        <f>SUM(BH25:BH36)-BH37</f>
        <v>-39.803999999996449</v>
      </c>
      <c r="BI38" s="249">
        <f>BH37/BG37-BI37</f>
        <v>0</v>
      </c>
    </row>
    <row r="39" spans="1:61" x14ac:dyDescent="0.4">
      <c r="A39" s="204" t="s">
        <v>370</v>
      </c>
    </row>
    <row r="40" spans="1:61" x14ac:dyDescent="0.4">
      <c r="A40" s="204" t="s">
        <v>371</v>
      </c>
    </row>
    <row r="42" spans="1:61" x14ac:dyDescent="0.4">
      <c r="A42" s="242" t="s">
        <v>372</v>
      </c>
      <c r="B42" s="250">
        <v>2007</v>
      </c>
      <c r="C42" s="250" t="s">
        <v>84</v>
      </c>
      <c r="D42" s="250">
        <v>2008</v>
      </c>
      <c r="E42" s="250" t="s">
        <v>85</v>
      </c>
      <c r="F42" s="250">
        <v>2009</v>
      </c>
      <c r="G42" s="250" t="s">
        <v>86</v>
      </c>
      <c r="H42" s="250">
        <v>2010</v>
      </c>
      <c r="I42" s="250" t="s">
        <v>87</v>
      </c>
      <c r="J42" s="250">
        <v>2011</v>
      </c>
      <c r="K42" s="250" t="s">
        <v>88</v>
      </c>
      <c r="L42" s="250">
        <v>2012</v>
      </c>
      <c r="M42" s="250" t="s">
        <v>20</v>
      </c>
      <c r="N42" s="250">
        <v>2013</v>
      </c>
      <c r="O42" s="250" t="s">
        <v>89</v>
      </c>
      <c r="P42" s="250">
        <v>2014</v>
      </c>
      <c r="Q42" s="250" t="s">
        <v>90</v>
      </c>
      <c r="R42" s="250">
        <v>2015</v>
      </c>
      <c r="S42" s="250" t="s">
        <v>91</v>
      </c>
      <c r="T42" s="250">
        <v>2016</v>
      </c>
      <c r="U42" s="251" t="s">
        <v>92</v>
      </c>
    </row>
    <row r="43" spans="1:61" hidden="1" x14ac:dyDescent="0.4">
      <c r="A43" s="233"/>
      <c r="B43" s="252">
        <v>39447</v>
      </c>
      <c r="C43" s="252">
        <v>39629</v>
      </c>
      <c r="D43" s="252">
        <v>39813</v>
      </c>
      <c r="E43" s="252">
        <v>39994</v>
      </c>
      <c r="F43" s="252">
        <v>40178</v>
      </c>
      <c r="G43" s="252">
        <v>40359</v>
      </c>
      <c r="H43" s="252">
        <v>40543</v>
      </c>
      <c r="I43" s="252">
        <v>40724</v>
      </c>
      <c r="J43" s="252">
        <v>40908</v>
      </c>
      <c r="K43" s="252">
        <v>41090</v>
      </c>
      <c r="L43" s="253">
        <v>41274</v>
      </c>
      <c r="M43" s="253">
        <v>41455</v>
      </c>
      <c r="N43" s="253">
        <v>41639</v>
      </c>
      <c r="O43" s="253">
        <v>41820</v>
      </c>
      <c r="P43" s="253">
        <v>42004</v>
      </c>
      <c r="Q43" s="253">
        <v>42185</v>
      </c>
      <c r="R43" s="253">
        <v>42369</v>
      </c>
      <c r="S43" s="253">
        <v>42551</v>
      </c>
      <c r="T43" s="253">
        <v>42735</v>
      </c>
      <c r="U43" s="252">
        <v>42916</v>
      </c>
    </row>
    <row r="44" spans="1:61" x14ac:dyDescent="0.4">
      <c r="A44" s="233" t="s">
        <v>373</v>
      </c>
      <c r="B44" s="217">
        <f>[1]!s_stmnote_bank_9501($B$1,B43)/100</f>
        <v>1.46E-2</v>
      </c>
      <c r="C44" s="217" t="s">
        <v>182</v>
      </c>
      <c r="D44" s="217">
        <f>[1]!s_stmnote_bank_9501($B$1,D43)/100</f>
        <v>2.7799999999999998E-2</v>
      </c>
      <c r="E44" s="217">
        <f>[1]!s_stmnote_bank_9501($B$1,E43)/100</f>
        <v>6.0999999999999995E-3</v>
      </c>
      <c r="F44" s="217">
        <f>[1]!s_stmnote_bank_9501($B$1,F43)/100</f>
        <v>1.3100000000000001E-2</v>
      </c>
      <c r="G44" s="217">
        <f>[1]!s_stmnote_bank_9501($B$1,G43)/100</f>
        <v>2.5000000000000001E-3</v>
      </c>
      <c r="H44" s="217">
        <f>[1]!s_stmnote_bank_9501($B$1,H43)/100</f>
        <v>7.3000000000000001E-3</v>
      </c>
      <c r="I44" s="217">
        <f>[1]!s_stmnote_bank_9501($B$1,I43)/100</f>
        <v>1.8E-3</v>
      </c>
      <c r="J44" s="217">
        <f>[1]!s_stmnote_bank_9501($B$1,J43)/100</f>
        <v>6.7000000000000002E-3</v>
      </c>
      <c r="K44" s="217">
        <f>[1]!s_stmnote_bank_9501($B$1,K43)/100</f>
        <v>7.3000000000000001E-3</v>
      </c>
      <c r="L44" s="217">
        <f>[1]!s_stmnote_bank_9501($B$1,L43)/100</f>
        <v>2.0299999999999999E-2</v>
      </c>
      <c r="M44" s="217">
        <f>[1]!s_stmnote_bank_9501($B$1,M43)/100</f>
        <v>2.2499999999999999E-2</v>
      </c>
      <c r="N44" s="217">
        <f>[1]!s_stmnote_bank_9501($B$1,N43)/100</f>
        <v>4.7800000000000002E-2</v>
      </c>
      <c r="O44" s="217">
        <f>[1]!s_stmnote_bank_9501($B$1,O43)/100</f>
        <v>2.23E-2</v>
      </c>
      <c r="P44" s="217">
        <f>[1]!s_stmnote_bank_9501($B$1,P43)/100</f>
        <v>4.7400000000000005E-2</v>
      </c>
      <c r="Q44" s="217">
        <f>[1]!s_stmnote_bank_9501($B$1,Q43)/100</f>
        <v>3.5400000000000001E-2</v>
      </c>
      <c r="R44" s="217">
        <f>[1]!s_stmnote_bank_9501($B$1,R43)/100</f>
        <v>6.9199999999999998E-2</v>
      </c>
      <c r="S44" s="217">
        <f>[1]!s_stmnote_bank_9501($B$1,S43)/100</f>
        <v>3.4799999999999998E-2</v>
      </c>
      <c r="T44" s="217">
        <f>[1]!s_stmnote_bank_9501($B$1,T43)/100</f>
        <v>7.1399999999999991E-2</v>
      </c>
      <c r="U44" s="218">
        <f>[1]!s_stmnote_bank_9501($B$1,U43)/100</f>
        <v>2.8900000000000002E-2</v>
      </c>
    </row>
    <row r="45" spans="1:61" x14ac:dyDescent="0.4">
      <c r="A45" s="233" t="s">
        <v>374</v>
      </c>
      <c r="B45" s="217">
        <f>[1]!s_stmnote_bank_9502($B$1,B43)/100</f>
        <v>0.62219999999999998</v>
      </c>
      <c r="C45" s="217" t="s">
        <v>183</v>
      </c>
      <c r="D45" s="217">
        <f>[1]!s_stmnote_bank_9502($B$1,D43)/100</f>
        <v>1.9E-2</v>
      </c>
      <c r="E45" s="217">
        <f>[1]!s_stmnote_bank_9502($B$1,E43)/100</f>
        <v>0.28100000000000003</v>
      </c>
      <c r="F45" s="217">
        <f>[1]!s_stmnote_bank_9502($B$1,F43)/100</f>
        <v>0.4899</v>
      </c>
      <c r="G45" s="217">
        <f>[1]!s_stmnote_bank_9502($B$1,G43)/100</f>
        <v>0.27699999999999997</v>
      </c>
      <c r="H45" s="217">
        <f>[1]!s_stmnote_bank_9502($B$1,H43)/100</f>
        <v>0.39169999999999999</v>
      </c>
      <c r="I45" s="217">
        <f>[1]!s_stmnote_bank_9502($B$1,I43)/100</f>
        <v>0.1099</v>
      </c>
      <c r="J45" s="217">
        <f>[1]!s_stmnote_bank_9502($B$1,J43)/100</f>
        <v>0.15710000000000002</v>
      </c>
      <c r="K45" s="217">
        <f>[1]!s_stmnote_bank_9502($B$1,K43)/100</f>
        <v>0.3962</v>
      </c>
      <c r="L45" s="217">
        <f>[1]!s_stmnote_bank_9502($B$1,L43)/100</f>
        <v>0.53380000000000005</v>
      </c>
      <c r="M45" s="217">
        <f>[1]!s_stmnote_bank_9502($B$1,M43)/100</f>
        <v>0.2162</v>
      </c>
      <c r="N45" s="217">
        <f>[1]!s_stmnote_bank_9502($B$1,N43)/100</f>
        <v>0.37770000000000004</v>
      </c>
      <c r="O45" s="217">
        <f>[1]!s_stmnote_bank_9502($B$1,O43)/100</f>
        <v>0.1593</v>
      </c>
      <c r="P45" s="217">
        <f>[1]!s_stmnote_bank_9502($B$1,P43)/100</f>
        <v>0.2016</v>
      </c>
      <c r="Q45" s="217">
        <f>[1]!s_stmnote_bank_9502($B$1,Q43)/100</f>
        <v>0.1646</v>
      </c>
      <c r="R45" s="217">
        <v>0.31769999999999998</v>
      </c>
      <c r="S45" s="217">
        <f>[1]!s_stmnote_bank_9502($B$1,S43)/100</f>
        <v>0.17699999999999999</v>
      </c>
      <c r="T45" s="217">
        <f>[1]!s_stmnote_bank_9502($B$1,T43)/100</f>
        <v>0.37560000000000004</v>
      </c>
      <c r="U45" s="218">
        <f>[1]!s_stmnote_bank_9502($B$1,U43)/100</f>
        <v>0.26819999999999999</v>
      </c>
    </row>
    <row r="46" spans="1:61" x14ac:dyDescent="0.4">
      <c r="A46" s="233" t="s">
        <v>375</v>
      </c>
      <c r="B46" s="217">
        <f>[1]!s_stmnote_bank_9503($B$1,B43)/100</f>
        <v>0.1328</v>
      </c>
      <c r="C46" s="217" t="s">
        <v>183</v>
      </c>
      <c r="D46" s="217">
        <f>[1]!s_stmnote_bank_9503($B$1,D43)/100</f>
        <v>0</v>
      </c>
      <c r="E46" s="217">
        <f>[1]!s_stmnote_bank_9503($B$1,E43)/100</f>
        <v>0.12710000000000002</v>
      </c>
      <c r="F46" s="217">
        <f>[1]!s_stmnote_bank_9503($B$1,F43)/100</f>
        <v>0.2339</v>
      </c>
      <c r="G46" s="217">
        <f>[1]!s_stmnote_bank_9503($B$1,G43)/100</f>
        <v>0.12609999999999999</v>
      </c>
      <c r="H46" s="217">
        <f>[1]!s_stmnote_bank_9503($B$1,H43)/100</f>
        <v>0.23149999999999998</v>
      </c>
      <c r="I46" s="217">
        <f>[1]!s_stmnote_bank_9503($B$1,I43)/100</f>
        <v>6.7000000000000004E-2</v>
      </c>
      <c r="J46" s="217">
        <f>[1]!s_stmnote_bank_9503($B$1,J43)/100</f>
        <v>0.41499999999999998</v>
      </c>
      <c r="K46" s="217">
        <f>[1]!s_stmnote_bank_9503($B$1,K43)/100</f>
        <v>0.245</v>
      </c>
      <c r="L46" s="217">
        <f>[1]!s_stmnote_bank_9503($B$1,L43)/100</f>
        <v>0.43280000000000002</v>
      </c>
      <c r="M46" s="217">
        <f>[1]!s_stmnote_bank_9503($B$1,M43)/100</f>
        <v>0.2278</v>
      </c>
      <c r="N46" s="217">
        <f>[1]!s_stmnote_bank_9503($B$1,N43)/100</f>
        <v>0.43609999999999999</v>
      </c>
      <c r="O46" s="217">
        <f>[1]!s_stmnote_bank_9503($B$1,O43)/100</f>
        <v>0.36560000000000004</v>
      </c>
      <c r="P46" s="217">
        <f>[1]!s_stmnote_bank_9503($B$1,P43)/100</f>
        <v>0.55679999999999996</v>
      </c>
      <c r="Q46" s="217">
        <f>[1]!s_stmnote_bank_9503($B$1,Q43)/100</f>
        <v>0.37810000000000005</v>
      </c>
      <c r="R46" s="217">
        <v>0.59660000000000002</v>
      </c>
      <c r="S46" s="217">
        <f>[1]!s_stmnote_bank_9503($B$1,S43)/100</f>
        <v>0.29659999999999997</v>
      </c>
      <c r="T46" s="217">
        <f>[1]!s_stmnote_bank_9503($B$1,T43)/100</f>
        <v>0.43829999999999997</v>
      </c>
      <c r="U46" s="218">
        <f>[1]!s_stmnote_bank_9503($B$1,U43)/100</f>
        <v>0.65010000000000001</v>
      </c>
    </row>
    <row r="47" spans="1:61" x14ac:dyDescent="0.4">
      <c r="A47" s="254" t="s">
        <v>376</v>
      </c>
      <c r="B47" s="255">
        <f>[1]!s_stmnote_bank_9504($B$1,B43)/100</f>
        <v>0.10589999999999999</v>
      </c>
      <c r="C47" s="255" t="s">
        <v>182</v>
      </c>
      <c r="D47" s="255">
        <f>[1]!s_stmnote_bank_9504($B$1,D43)/100</f>
        <v>0</v>
      </c>
      <c r="E47" s="255">
        <f>[1]!s_stmnote_bank_9504($B$1,E43)/100</f>
        <v>0</v>
      </c>
      <c r="F47" s="255">
        <f>[1]!s_stmnote_bank_9504($B$1,F43)/100</f>
        <v>0</v>
      </c>
      <c r="G47" s="255">
        <f>[1]!s_stmnote_bank_9504($B$1,G43)/100</f>
        <v>3.2000000000000001E-2</v>
      </c>
      <c r="H47" s="255">
        <f>[1]!s_stmnote_bank_9504($B$1,H43)/100</f>
        <v>9.2300000000000007E-2</v>
      </c>
      <c r="I47" s="255">
        <f>[1]!s_stmnote_bank_9504($B$1,I43)/100</f>
        <v>0.1042</v>
      </c>
      <c r="J47" s="255">
        <f>[1]!s_stmnote_bank_9504($B$1,J43)/100</f>
        <v>0.1338</v>
      </c>
      <c r="K47" s="255">
        <f>[1]!s_stmnote_bank_9504($B$1,K43)/100</f>
        <v>0.50460000000000005</v>
      </c>
      <c r="L47" s="255">
        <f>[1]!s_stmnote_bank_9504($B$1,L43)/100</f>
        <v>0.78220000000000001</v>
      </c>
      <c r="M47" s="255">
        <f>[1]!s_stmnote_bank_9504($B$1,M43)/100</f>
        <v>0.62709999999999999</v>
      </c>
      <c r="N47" s="255">
        <f>[1]!s_stmnote_bank_9504($B$1,N43)/100</f>
        <v>0.88700000000000001</v>
      </c>
      <c r="O47" s="255">
        <f>[1]!s_stmnote_bank_9504($B$1,O43)/100</f>
        <v>0.49349999999999999</v>
      </c>
      <c r="P47" s="255">
        <f>[1]!s_stmnote_bank_9504($B$1,P43)/100</f>
        <v>0.98290000000000011</v>
      </c>
      <c r="Q47" s="255">
        <f>[1]!s_stmnote_bank_9504($B$1,Q43)/100</f>
        <v>0.71329999999999993</v>
      </c>
      <c r="R47" s="255">
        <f>[1]!s_stmnote_bank_9504($B$1,R43)/100</f>
        <v>0.85270000000000001</v>
      </c>
      <c r="S47" s="255">
        <f>[1]!s_stmnote_bank_9504($B$1,S43)/100</f>
        <v>0.70930000000000004</v>
      </c>
      <c r="T47" s="255">
        <f>[1]!s_stmnote_bank_9504($B$1,T43)/100</f>
        <v>0.71140000000000003</v>
      </c>
      <c r="U47" s="256">
        <f>[1]!s_stmnote_bank_9504($B$1,U43)/100</f>
        <v>0.82099999999999995</v>
      </c>
    </row>
    <row r="48" spans="1:61" x14ac:dyDescent="0.4">
      <c r="A48" s="203" t="s">
        <v>184</v>
      </c>
    </row>
    <row r="52" spans="1:64" x14ac:dyDescent="0.4">
      <c r="A52" s="257"/>
    </row>
    <row r="53" spans="1:64" s="147" customFormat="1" x14ac:dyDescent="0.4">
      <c r="A53" s="258"/>
      <c r="B53" s="204"/>
      <c r="C53" s="204"/>
      <c r="D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</row>
    <row r="54" spans="1:64" s="147" customFormat="1" x14ac:dyDescent="0.4">
      <c r="A54" s="204"/>
      <c r="B54" s="203"/>
      <c r="C54" s="204"/>
      <c r="D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204"/>
      <c r="AW54" s="204"/>
      <c r="AX54" s="204"/>
      <c r="AY54" s="204"/>
      <c r="AZ54" s="204"/>
      <c r="BA54" s="204"/>
      <c r="BB54" s="204"/>
      <c r="BC54" s="204"/>
      <c r="BD54" s="204"/>
      <c r="BE54" s="204"/>
      <c r="BF54" s="204"/>
      <c r="BG54" s="204"/>
      <c r="BH54" s="204"/>
      <c r="BI54" s="204"/>
      <c r="BJ54" s="204"/>
      <c r="BK54" s="204"/>
      <c r="BL54" s="204"/>
    </row>
    <row r="55" spans="1:64" s="147" customFormat="1" x14ac:dyDescent="0.4">
      <c r="A55" s="204"/>
      <c r="B55" s="204"/>
      <c r="C55" s="259"/>
      <c r="D55" s="260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04"/>
      <c r="AW55" s="204"/>
      <c r="AX55" s="204"/>
      <c r="AY55" s="204"/>
      <c r="AZ55" s="204"/>
      <c r="BA55" s="204"/>
      <c r="BB55" s="204"/>
      <c r="BC55" s="204"/>
      <c r="BD55" s="204"/>
      <c r="BE55" s="204"/>
      <c r="BF55" s="204"/>
      <c r="BG55" s="204"/>
      <c r="BH55" s="204"/>
      <c r="BI55" s="204"/>
      <c r="BJ55" s="204"/>
      <c r="BK55" s="204"/>
      <c r="BL55" s="204"/>
    </row>
    <row r="56" spans="1:64" s="147" customFormat="1" x14ac:dyDescent="0.4">
      <c r="A56" s="261"/>
      <c r="B56" s="204"/>
      <c r="C56" s="259"/>
      <c r="D56" s="260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</row>
    <row r="57" spans="1:64" s="147" customFormat="1" x14ac:dyDescent="0.4">
      <c r="A57" s="261"/>
      <c r="B57" s="262"/>
      <c r="C57" s="259"/>
      <c r="D57" s="260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04"/>
      <c r="BA57" s="204"/>
      <c r="BB57" s="204"/>
      <c r="BC57" s="204"/>
      <c r="BD57" s="204"/>
      <c r="BE57" s="204"/>
      <c r="BF57" s="204"/>
      <c r="BG57" s="204"/>
      <c r="BH57" s="204"/>
      <c r="BI57" s="204"/>
      <c r="BJ57" s="204"/>
      <c r="BK57" s="204"/>
      <c r="BL57" s="204"/>
    </row>
    <row r="58" spans="1:64" s="147" customFormat="1" x14ac:dyDescent="0.4">
      <c r="A58" s="261"/>
      <c r="B58" s="262"/>
      <c r="C58" s="259"/>
      <c r="D58" s="260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04"/>
      <c r="AT58" s="204"/>
      <c r="AU58" s="204"/>
      <c r="AV58" s="204"/>
      <c r="AW58" s="204"/>
      <c r="AX58" s="204"/>
      <c r="AY58" s="204"/>
      <c r="AZ58" s="204"/>
      <c r="BA58" s="204"/>
      <c r="BB58" s="204"/>
      <c r="BC58" s="204"/>
      <c r="BD58" s="204"/>
      <c r="BE58" s="204"/>
      <c r="BF58" s="204"/>
      <c r="BG58" s="204"/>
      <c r="BH58" s="204"/>
      <c r="BI58" s="204"/>
      <c r="BJ58" s="204"/>
      <c r="BK58" s="204"/>
      <c r="BL58" s="204"/>
    </row>
    <row r="59" spans="1:64" s="147" customFormat="1" x14ac:dyDescent="0.4">
      <c r="A59" s="261"/>
      <c r="B59" s="262"/>
      <c r="C59" s="259"/>
      <c r="D59" s="260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  <c r="AV59" s="204"/>
      <c r="AW59" s="204"/>
      <c r="AX59" s="204"/>
      <c r="AY59" s="204"/>
      <c r="AZ59" s="204"/>
      <c r="BA59" s="204"/>
      <c r="BB59" s="204"/>
      <c r="BC59" s="204"/>
      <c r="BD59" s="204"/>
      <c r="BE59" s="204"/>
      <c r="BF59" s="204"/>
      <c r="BG59" s="204"/>
      <c r="BH59" s="204"/>
      <c r="BI59" s="204"/>
      <c r="BJ59" s="204"/>
      <c r="BK59" s="204"/>
      <c r="BL59" s="204"/>
    </row>
    <row r="60" spans="1:64" s="147" customFormat="1" x14ac:dyDescent="0.4">
      <c r="A60" s="261"/>
      <c r="B60" s="262"/>
      <c r="C60" s="259"/>
      <c r="D60" s="260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04"/>
      <c r="AT60" s="204"/>
      <c r="AU60" s="204"/>
      <c r="AV60" s="204"/>
      <c r="AW60" s="204"/>
      <c r="AX60" s="204"/>
      <c r="AY60" s="204"/>
      <c r="AZ60" s="204"/>
      <c r="BA60" s="204"/>
      <c r="BB60" s="204"/>
      <c r="BC60" s="204"/>
      <c r="BD60" s="204"/>
      <c r="BE60" s="204"/>
      <c r="BF60" s="204"/>
      <c r="BG60" s="204"/>
      <c r="BH60" s="204"/>
      <c r="BI60" s="204"/>
      <c r="BJ60" s="204"/>
      <c r="BK60" s="204"/>
      <c r="BL60" s="204"/>
    </row>
    <row r="61" spans="1:64" s="147" customFormat="1" x14ac:dyDescent="0.4">
      <c r="A61" s="261"/>
      <c r="B61" s="204"/>
      <c r="C61" s="259"/>
      <c r="D61" s="260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  <c r="BF61" s="204"/>
      <c r="BG61" s="204"/>
      <c r="BH61" s="204"/>
      <c r="BI61" s="204"/>
      <c r="BJ61" s="204"/>
      <c r="BK61" s="204"/>
      <c r="BL61" s="204"/>
    </row>
    <row r="62" spans="1:64" s="147" customFormat="1" x14ac:dyDescent="0.4">
      <c r="A62" s="261"/>
      <c r="B62" s="204"/>
      <c r="C62" s="259"/>
      <c r="D62" s="260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  <c r="BH62" s="204"/>
      <c r="BI62" s="204"/>
      <c r="BJ62" s="204"/>
      <c r="BK62" s="204"/>
      <c r="BL62" s="204"/>
    </row>
    <row r="63" spans="1:64" s="147" customFormat="1" x14ac:dyDescent="0.4">
      <c r="A63" s="261"/>
      <c r="B63" s="204"/>
      <c r="C63" s="259"/>
      <c r="D63" s="260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</row>
    <row r="64" spans="1:64" s="147" customFormat="1" x14ac:dyDescent="0.4">
      <c r="A64" s="261"/>
      <c r="B64" s="204"/>
      <c r="C64" s="259"/>
      <c r="D64" s="260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04"/>
      <c r="BA64" s="204"/>
      <c r="BB64" s="204"/>
      <c r="BC64" s="204"/>
      <c r="BD64" s="204"/>
      <c r="BE64" s="204"/>
      <c r="BF64" s="204"/>
      <c r="BG64" s="204"/>
      <c r="BH64" s="204"/>
      <c r="BI64" s="204"/>
      <c r="BJ64" s="204"/>
      <c r="BK64" s="204"/>
      <c r="BL64" s="204"/>
    </row>
    <row r="65" spans="1:64" s="147" customFormat="1" x14ac:dyDescent="0.4">
      <c r="A65" s="263"/>
      <c r="B65" s="204"/>
      <c r="C65" s="259"/>
      <c r="D65" s="260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4"/>
      <c r="BD65" s="204"/>
      <c r="BE65" s="204"/>
      <c r="BF65" s="204"/>
      <c r="BG65" s="204"/>
      <c r="BH65" s="204"/>
      <c r="BI65" s="204"/>
      <c r="BJ65" s="204"/>
      <c r="BK65" s="204"/>
      <c r="BL65" s="204"/>
    </row>
    <row r="66" spans="1:64" s="147" customFormat="1" x14ac:dyDescent="0.4">
      <c r="A66" s="263"/>
      <c r="B66" s="204"/>
      <c r="C66" s="259"/>
      <c r="D66" s="260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04"/>
      <c r="AT66" s="204"/>
      <c r="AU66" s="204"/>
      <c r="AV66" s="204"/>
      <c r="AW66" s="204"/>
      <c r="AX66" s="204"/>
      <c r="AY66" s="204"/>
      <c r="AZ66" s="204"/>
      <c r="BA66" s="204"/>
      <c r="BB66" s="204"/>
      <c r="BC66" s="204"/>
      <c r="BD66" s="204"/>
      <c r="BE66" s="204"/>
      <c r="BF66" s="204"/>
      <c r="BG66" s="204"/>
      <c r="BH66" s="204"/>
      <c r="BI66" s="204"/>
      <c r="BJ66" s="204"/>
      <c r="BK66" s="204"/>
      <c r="BL66" s="204"/>
    </row>
    <row r="67" spans="1:64" s="147" customFormat="1" x14ac:dyDescent="0.4">
      <c r="A67" s="263"/>
      <c r="B67" s="204"/>
      <c r="C67" s="259"/>
      <c r="D67" s="260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4"/>
      <c r="AM67" s="204"/>
      <c r="AN67" s="204"/>
      <c r="AO67" s="204"/>
      <c r="AP67" s="204"/>
      <c r="AQ67" s="204"/>
      <c r="AR67" s="204"/>
      <c r="AS67" s="204"/>
      <c r="AT67" s="204"/>
      <c r="AU67" s="204"/>
      <c r="AV67" s="204"/>
      <c r="AW67" s="204"/>
      <c r="AX67" s="204"/>
      <c r="AY67" s="204"/>
      <c r="AZ67" s="204"/>
      <c r="BA67" s="204"/>
      <c r="BB67" s="204"/>
      <c r="BC67" s="204"/>
      <c r="BD67" s="204"/>
      <c r="BE67" s="204"/>
      <c r="BF67" s="204"/>
      <c r="BG67" s="204"/>
      <c r="BH67" s="204"/>
      <c r="BI67" s="204"/>
      <c r="BJ67" s="204"/>
      <c r="BK67" s="204"/>
      <c r="BL67" s="204"/>
    </row>
    <row r="68" spans="1:64" s="147" customFormat="1" x14ac:dyDescent="0.4">
      <c r="A68" s="263"/>
      <c r="B68" s="204"/>
      <c r="C68" s="259"/>
      <c r="D68" s="260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04"/>
      <c r="AT68" s="204"/>
      <c r="AU68" s="204"/>
      <c r="AV68" s="204"/>
      <c r="AW68" s="204"/>
      <c r="AX68" s="204"/>
      <c r="AY68" s="204"/>
      <c r="AZ68" s="204"/>
      <c r="BA68" s="204"/>
      <c r="BB68" s="204"/>
      <c r="BC68" s="204"/>
      <c r="BD68" s="204"/>
      <c r="BE68" s="204"/>
      <c r="BF68" s="204"/>
      <c r="BG68" s="204"/>
      <c r="BH68" s="204"/>
      <c r="BI68" s="204"/>
      <c r="BJ68" s="204"/>
      <c r="BK68" s="204"/>
      <c r="BL68" s="204"/>
    </row>
    <row r="69" spans="1:64" s="147" customFormat="1" x14ac:dyDescent="0.4">
      <c r="A69" s="263"/>
      <c r="B69" s="204"/>
      <c r="C69" s="259"/>
      <c r="D69" s="260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204"/>
      <c r="AO69" s="204"/>
      <c r="AP69" s="204"/>
      <c r="AQ69" s="204"/>
      <c r="AR69" s="204"/>
      <c r="AS69" s="204"/>
      <c r="AT69" s="204"/>
      <c r="AU69" s="204"/>
      <c r="AV69" s="204"/>
      <c r="AW69" s="204"/>
      <c r="AX69" s="204"/>
      <c r="AY69" s="204"/>
      <c r="AZ69" s="204"/>
      <c r="BA69" s="204"/>
      <c r="BB69" s="204"/>
      <c r="BC69" s="204"/>
      <c r="BD69" s="204"/>
      <c r="BE69" s="204"/>
      <c r="BF69" s="204"/>
      <c r="BG69" s="204"/>
      <c r="BH69" s="204"/>
      <c r="BI69" s="204"/>
      <c r="BJ69" s="204"/>
      <c r="BK69" s="204"/>
      <c r="BL69" s="204"/>
    </row>
    <row r="70" spans="1:64" s="147" customFormat="1" x14ac:dyDescent="0.4">
      <c r="A70" s="263"/>
      <c r="B70" s="204"/>
      <c r="C70" s="259"/>
      <c r="D70" s="260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04"/>
      <c r="AT70" s="204"/>
      <c r="AU70" s="204"/>
      <c r="AV70" s="204"/>
      <c r="AW70" s="204"/>
      <c r="AX70" s="204"/>
      <c r="AY70" s="204"/>
      <c r="AZ70" s="204"/>
      <c r="BA70" s="204"/>
      <c r="BB70" s="204"/>
      <c r="BC70" s="204"/>
      <c r="BD70" s="204"/>
      <c r="BE70" s="204"/>
      <c r="BF70" s="204"/>
      <c r="BG70" s="204"/>
      <c r="BH70" s="204"/>
      <c r="BI70" s="204"/>
      <c r="BJ70" s="204"/>
      <c r="BK70" s="204"/>
      <c r="BL70" s="204"/>
    </row>
    <row r="71" spans="1:64" s="147" customFormat="1" x14ac:dyDescent="0.4">
      <c r="A71" s="263"/>
      <c r="B71" s="204"/>
      <c r="C71" s="259"/>
      <c r="D71" s="260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  <c r="AS71" s="204"/>
      <c r="AT71" s="204"/>
      <c r="AU71" s="204"/>
      <c r="AV71" s="204"/>
      <c r="AW71" s="204"/>
      <c r="AX71" s="204"/>
      <c r="AY71" s="204"/>
      <c r="AZ71" s="204"/>
      <c r="BA71" s="204"/>
      <c r="BB71" s="204"/>
      <c r="BC71" s="204"/>
      <c r="BD71" s="204"/>
      <c r="BE71" s="204"/>
      <c r="BF71" s="204"/>
      <c r="BG71" s="204"/>
      <c r="BH71" s="204"/>
      <c r="BI71" s="204"/>
      <c r="BJ71" s="204"/>
      <c r="BK71" s="204"/>
      <c r="BL71" s="204"/>
    </row>
    <row r="72" spans="1:64" s="147" customFormat="1" x14ac:dyDescent="0.4">
      <c r="A72" s="263"/>
      <c r="B72" s="204"/>
      <c r="C72" s="259"/>
      <c r="D72" s="260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04"/>
      <c r="AT72" s="204"/>
      <c r="AU72" s="204"/>
      <c r="AV72" s="204"/>
      <c r="AW72" s="204"/>
      <c r="AX72" s="204"/>
      <c r="AY72" s="204"/>
      <c r="AZ72" s="204"/>
      <c r="BA72" s="204"/>
      <c r="BB72" s="204"/>
      <c r="BC72" s="204"/>
      <c r="BD72" s="204"/>
      <c r="BE72" s="204"/>
      <c r="BF72" s="204"/>
      <c r="BG72" s="204"/>
      <c r="BH72" s="204"/>
      <c r="BI72" s="204"/>
      <c r="BJ72" s="204"/>
      <c r="BK72" s="204"/>
      <c r="BL72" s="204"/>
    </row>
    <row r="73" spans="1:64" s="147" customFormat="1" x14ac:dyDescent="0.4">
      <c r="A73" s="263"/>
      <c r="B73" s="204"/>
      <c r="C73" s="259"/>
      <c r="D73" s="260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04"/>
      <c r="BA73" s="204"/>
      <c r="BB73" s="204"/>
      <c r="BC73" s="204"/>
      <c r="BD73" s="204"/>
      <c r="BE73" s="204"/>
      <c r="BF73" s="204"/>
      <c r="BG73" s="204"/>
      <c r="BH73" s="204"/>
      <c r="BI73" s="204"/>
      <c r="BJ73" s="204"/>
      <c r="BK73" s="204"/>
      <c r="BL73" s="204"/>
    </row>
    <row r="74" spans="1:64" s="147" customFormat="1" x14ac:dyDescent="0.4">
      <c r="A74" s="263"/>
      <c r="B74" s="204"/>
      <c r="C74" s="259"/>
      <c r="D74" s="260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4"/>
      <c r="AW74" s="204"/>
      <c r="AX74" s="204"/>
      <c r="AY74" s="204"/>
      <c r="AZ74" s="204"/>
      <c r="BA74" s="204"/>
      <c r="BB74" s="204"/>
      <c r="BC74" s="204"/>
      <c r="BD74" s="204"/>
      <c r="BE74" s="204"/>
      <c r="BF74" s="204"/>
      <c r="BG74" s="204"/>
      <c r="BH74" s="204"/>
      <c r="BI74" s="204"/>
      <c r="BJ74" s="204"/>
      <c r="BK74" s="204"/>
      <c r="BL74" s="204"/>
    </row>
    <row r="75" spans="1:64" s="147" customFormat="1" x14ac:dyDescent="0.4">
      <c r="A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4"/>
      <c r="AW75" s="204"/>
      <c r="AX75" s="204"/>
      <c r="AY75" s="204"/>
      <c r="AZ75" s="204"/>
      <c r="BA75" s="204"/>
      <c r="BB75" s="204"/>
      <c r="BC75" s="204"/>
      <c r="BD75" s="204"/>
      <c r="BE75" s="204"/>
      <c r="BF75" s="204"/>
      <c r="BG75" s="204"/>
      <c r="BH75" s="204"/>
      <c r="BI75" s="204"/>
      <c r="BJ75" s="204"/>
      <c r="BK75" s="204"/>
      <c r="BL75" s="204"/>
    </row>
    <row r="76" spans="1:64" s="147" customFormat="1" x14ac:dyDescent="0.4">
      <c r="A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204"/>
      <c r="BD76" s="204"/>
      <c r="BE76" s="204"/>
      <c r="BF76" s="204"/>
      <c r="BG76" s="204"/>
      <c r="BH76" s="204"/>
      <c r="BI76" s="204"/>
      <c r="BJ76" s="204"/>
      <c r="BK76" s="204"/>
      <c r="BL76" s="204"/>
    </row>
    <row r="77" spans="1:64" s="147" customFormat="1" x14ac:dyDescent="0.4">
      <c r="A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4"/>
      <c r="AM77" s="204"/>
      <c r="AN77" s="204"/>
      <c r="AO77" s="204"/>
      <c r="AP77" s="204"/>
      <c r="AQ77" s="204"/>
      <c r="AR77" s="204"/>
      <c r="AS77" s="204"/>
      <c r="AT77" s="204"/>
      <c r="AU77" s="204"/>
      <c r="AV77" s="204"/>
      <c r="AW77" s="204"/>
      <c r="AX77" s="204"/>
      <c r="AY77" s="204"/>
      <c r="AZ77" s="204"/>
      <c r="BA77" s="204"/>
      <c r="BB77" s="204"/>
      <c r="BC77" s="204"/>
      <c r="BD77" s="204"/>
      <c r="BE77" s="204"/>
      <c r="BF77" s="204"/>
      <c r="BG77" s="204"/>
      <c r="BH77" s="204"/>
      <c r="BI77" s="204"/>
      <c r="BJ77" s="204"/>
      <c r="BK77" s="204"/>
      <c r="BL77" s="204"/>
    </row>
    <row r="78" spans="1:64" s="147" customFormat="1" x14ac:dyDescent="0.4">
      <c r="A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04"/>
      <c r="AT78" s="204"/>
      <c r="AU78" s="204"/>
      <c r="AV78" s="204"/>
      <c r="AW78" s="204"/>
      <c r="AX78" s="204"/>
      <c r="AY78" s="204"/>
      <c r="AZ78" s="204"/>
      <c r="BA78" s="204"/>
      <c r="BB78" s="204"/>
      <c r="BC78" s="204"/>
      <c r="BD78" s="204"/>
      <c r="BE78" s="204"/>
      <c r="BF78" s="204"/>
      <c r="BG78" s="204"/>
      <c r="BH78" s="204"/>
      <c r="BI78" s="204"/>
      <c r="BJ78" s="204"/>
      <c r="BK78" s="204"/>
      <c r="BL78" s="204"/>
    </row>
    <row r="79" spans="1:64" s="147" customFormat="1" x14ac:dyDescent="0.4">
      <c r="A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 x14ac:dyDescent="0.4">
      <c r="A80" s="264" t="s">
        <v>352</v>
      </c>
      <c r="B80" s="147">
        <v>17</v>
      </c>
      <c r="C80" s="147">
        <v>18</v>
      </c>
      <c r="D80" s="147">
        <v>19</v>
      </c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  <c r="AU80" s="204"/>
      <c r="AV80" s="204"/>
      <c r="AW80" s="204"/>
      <c r="AX80" s="204"/>
      <c r="AY80" s="204"/>
      <c r="AZ80" s="204"/>
      <c r="BA80" s="204"/>
      <c r="BB80" s="204"/>
      <c r="BC80" s="204"/>
      <c r="BD80" s="204"/>
      <c r="BE80" s="204"/>
      <c r="BF80" s="204"/>
      <c r="BG80" s="204"/>
      <c r="BH80" s="204"/>
      <c r="BI80" s="204"/>
      <c r="BJ80" s="204"/>
      <c r="BK80" s="204"/>
      <c r="BL80" s="204"/>
    </row>
    <row r="81" spans="1:64" s="147" customFormat="1" x14ac:dyDescent="0.4">
      <c r="A81" s="204"/>
      <c r="B81" s="147">
        <v>2</v>
      </c>
      <c r="C81" s="147">
        <v>5</v>
      </c>
      <c r="D81" s="147">
        <v>8</v>
      </c>
      <c r="E81" s="147">
        <v>11</v>
      </c>
      <c r="F81" s="147">
        <v>14</v>
      </c>
      <c r="G81" s="147">
        <v>17</v>
      </c>
      <c r="H81" s="147">
        <v>20</v>
      </c>
      <c r="I81" s="147">
        <v>23</v>
      </c>
      <c r="J81" s="147">
        <v>26</v>
      </c>
      <c r="K81" s="147">
        <v>29</v>
      </c>
      <c r="L81" s="147">
        <v>32</v>
      </c>
      <c r="M81" s="147">
        <v>35</v>
      </c>
      <c r="N81" s="147">
        <v>38</v>
      </c>
      <c r="O81" s="147">
        <v>41</v>
      </c>
      <c r="P81" s="147">
        <v>44</v>
      </c>
      <c r="Q81" s="147">
        <v>47</v>
      </c>
      <c r="R81" s="147">
        <v>50</v>
      </c>
      <c r="S81" s="147">
        <v>53</v>
      </c>
      <c r="T81" s="147">
        <v>56</v>
      </c>
      <c r="U81" s="147">
        <v>59</v>
      </c>
      <c r="V81" s="147">
        <v>62</v>
      </c>
      <c r="W81" s="147">
        <v>65</v>
      </c>
      <c r="X81" s="147">
        <v>68</v>
      </c>
      <c r="Y81" s="147">
        <v>71</v>
      </c>
      <c r="Z81" s="147">
        <v>74</v>
      </c>
      <c r="AA81" s="147">
        <v>77</v>
      </c>
      <c r="AB81" s="147">
        <v>80</v>
      </c>
      <c r="AC81" s="147">
        <v>83</v>
      </c>
      <c r="AD81" s="147">
        <v>86</v>
      </c>
      <c r="AE81" s="147">
        <v>89</v>
      </c>
      <c r="AF81" s="147">
        <v>92</v>
      </c>
      <c r="AG81" s="147">
        <v>95</v>
      </c>
      <c r="AH81" s="147">
        <v>98</v>
      </c>
      <c r="AI81" s="147">
        <v>101</v>
      </c>
      <c r="AJ81" s="147">
        <v>104</v>
      </c>
      <c r="AK81" s="147">
        <v>107</v>
      </c>
      <c r="AL81" s="147">
        <v>110</v>
      </c>
      <c r="AM81" s="147">
        <v>113</v>
      </c>
      <c r="AN81" s="147">
        <v>116</v>
      </c>
      <c r="AO81" s="147">
        <v>119</v>
      </c>
      <c r="AP81" s="147">
        <v>122</v>
      </c>
      <c r="AQ81" s="147">
        <v>125</v>
      </c>
      <c r="AR81" s="147">
        <v>128</v>
      </c>
      <c r="AS81" s="147">
        <v>131</v>
      </c>
      <c r="AT81" s="147">
        <v>134</v>
      </c>
      <c r="AU81" s="147">
        <v>137</v>
      </c>
      <c r="AV81" s="147">
        <v>140</v>
      </c>
      <c r="AW81" s="147">
        <v>143</v>
      </c>
      <c r="AX81" s="147">
        <v>146</v>
      </c>
      <c r="AY81" s="147">
        <v>149</v>
      </c>
      <c r="AZ81" s="147">
        <v>152</v>
      </c>
      <c r="BA81" s="147">
        <v>155</v>
      </c>
      <c r="BB81" s="147">
        <v>158</v>
      </c>
      <c r="BC81" s="147">
        <v>161</v>
      </c>
      <c r="BD81" s="147">
        <v>164</v>
      </c>
      <c r="BE81" s="147">
        <v>167</v>
      </c>
      <c r="BF81" s="147">
        <v>170</v>
      </c>
      <c r="BG81" s="147">
        <v>173</v>
      </c>
      <c r="BH81" s="147">
        <v>176</v>
      </c>
      <c r="BI81" s="147">
        <v>179</v>
      </c>
      <c r="BJ81" s="204"/>
      <c r="BK81" s="204"/>
      <c r="BL81" s="204"/>
    </row>
    <row r="82" spans="1:64" s="147" customFormat="1" x14ac:dyDescent="0.4">
      <c r="A82" s="226" t="s">
        <v>361</v>
      </c>
      <c r="B82" s="265">
        <f>VLOOKUP($A82,$A$23:$BI$66,B$81,FALSE)</f>
        <v>39447</v>
      </c>
      <c r="C82" s="265">
        <f t="shared" ref="C82:U94" si="23">VLOOKUP($A82,$A$23:$BI$66,C$81,FALSE)</f>
        <v>39629</v>
      </c>
      <c r="D82" s="265">
        <f t="shared" si="23"/>
        <v>39813</v>
      </c>
      <c r="E82" s="265">
        <f t="shared" si="23"/>
        <v>39994</v>
      </c>
      <c r="F82" s="265">
        <f t="shared" si="23"/>
        <v>40178</v>
      </c>
      <c r="G82" s="265">
        <f t="shared" si="23"/>
        <v>40359</v>
      </c>
      <c r="H82" s="265">
        <f t="shared" si="23"/>
        <v>40543</v>
      </c>
      <c r="I82" s="265">
        <f t="shared" si="23"/>
        <v>40724</v>
      </c>
      <c r="J82" s="265">
        <f t="shared" si="23"/>
        <v>40908</v>
      </c>
      <c r="K82" s="265">
        <f t="shared" si="23"/>
        <v>41090</v>
      </c>
      <c r="L82" s="265">
        <f t="shared" si="23"/>
        <v>41274</v>
      </c>
      <c r="M82" s="265">
        <f t="shared" si="23"/>
        <v>41455</v>
      </c>
      <c r="N82" s="265">
        <f t="shared" si="23"/>
        <v>41639</v>
      </c>
      <c r="O82" s="265">
        <f t="shared" si="23"/>
        <v>41820</v>
      </c>
      <c r="P82" s="265">
        <f t="shared" si="23"/>
        <v>42004</v>
      </c>
      <c r="Q82" s="265">
        <f t="shared" si="23"/>
        <v>42185</v>
      </c>
      <c r="R82" s="265">
        <f t="shared" si="23"/>
        <v>42369</v>
      </c>
      <c r="S82" s="265">
        <f t="shared" si="23"/>
        <v>42551</v>
      </c>
      <c r="T82" s="265">
        <f t="shared" si="23"/>
        <v>42735</v>
      </c>
      <c r="U82" s="265">
        <f t="shared" si="23"/>
        <v>42916</v>
      </c>
      <c r="AA82" s="147" t="e">
        <f t="shared" ref="AA82:BI86" si="24">VLOOKUP(Z82,$A$23:$BI$66,AA$81,FALSE)</f>
        <v>#N/A</v>
      </c>
      <c r="AB82" s="147" t="e">
        <f t="shared" si="24"/>
        <v>#N/A</v>
      </c>
      <c r="AC82" s="147" t="e">
        <f t="shared" si="24"/>
        <v>#N/A</v>
      </c>
      <c r="AD82" s="147" t="e">
        <f t="shared" si="24"/>
        <v>#N/A</v>
      </c>
      <c r="AE82" s="147" t="e">
        <f t="shared" si="24"/>
        <v>#N/A</v>
      </c>
      <c r="AF82" s="147" t="e">
        <f t="shared" si="24"/>
        <v>#N/A</v>
      </c>
      <c r="AG82" s="147" t="e">
        <f t="shared" si="24"/>
        <v>#N/A</v>
      </c>
      <c r="AH82" s="147" t="e">
        <f t="shared" si="24"/>
        <v>#N/A</v>
      </c>
      <c r="AI82" s="147" t="e">
        <f t="shared" si="24"/>
        <v>#N/A</v>
      </c>
      <c r="AJ82" s="147" t="e">
        <f t="shared" si="24"/>
        <v>#N/A</v>
      </c>
      <c r="AK82" s="147" t="e">
        <f t="shared" si="24"/>
        <v>#N/A</v>
      </c>
      <c r="AL82" s="147" t="e">
        <f t="shared" si="24"/>
        <v>#N/A</v>
      </c>
      <c r="AM82" s="147" t="e">
        <f t="shared" si="24"/>
        <v>#N/A</v>
      </c>
      <c r="AN82" s="147" t="e">
        <f t="shared" si="24"/>
        <v>#N/A</v>
      </c>
      <c r="AO82" s="147" t="e">
        <f t="shared" si="24"/>
        <v>#N/A</v>
      </c>
      <c r="AP82" s="147" t="e">
        <f t="shared" si="24"/>
        <v>#N/A</v>
      </c>
      <c r="AQ82" s="147" t="e">
        <f t="shared" si="24"/>
        <v>#N/A</v>
      </c>
      <c r="AR82" s="147" t="e">
        <f t="shared" si="24"/>
        <v>#N/A</v>
      </c>
      <c r="AS82" s="147" t="e">
        <f t="shared" si="24"/>
        <v>#N/A</v>
      </c>
      <c r="AT82" s="147" t="e">
        <f t="shared" si="24"/>
        <v>#N/A</v>
      </c>
      <c r="AU82" s="147" t="e">
        <f t="shared" si="24"/>
        <v>#N/A</v>
      </c>
      <c r="AV82" s="147" t="e">
        <f t="shared" si="24"/>
        <v>#N/A</v>
      </c>
      <c r="AW82" s="147" t="e">
        <f t="shared" si="24"/>
        <v>#N/A</v>
      </c>
      <c r="AX82" s="147" t="e">
        <f t="shared" si="24"/>
        <v>#N/A</v>
      </c>
      <c r="AY82" s="147" t="e">
        <f t="shared" si="24"/>
        <v>#N/A</v>
      </c>
      <c r="AZ82" s="147" t="e">
        <f t="shared" si="24"/>
        <v>#N/A</v>
      </c>
      <c r="BA82" s="147" t="e">
        <f t="shared" si="24"/>
        <v>#N/A</v>
      </c>
      <c r="BB82" s="147" t="e">
        <f t="shared" si="24"/>
        <v>#N/A</v>
      </c>
      <c r="BC82" s="147" t="e">
        <f t="shared" si="24"/>
        <v>#N/A</v>
      </c>
      <c r="BD82" s="147" t="e">
        <f t="shared" si="24"/>
        <v>#N/A</v>
      </c>
      <c r="BE82" s="147" t="e">
        <f t="shared" si="24"/>
        <v>#N/A</v>
      </c>
      <c r="BF82" s="147" t="e">
        <f t="shared" si="24"/>
        <v>#N/A</v>
      </c>
      <c r="BG82" s="147" t="e">
        <f t="shared" si="24"/>
        <v>#N/A</v>
      </c>
      <c r="BH82" s="147" t="e">
        <f t="shared" si="24"/>
        <v>#N/A</v>
      </c>
      <c r="BI82" s="147" t="e">
        <f t="shared" si="24"/>
        <v>#N/A</v>
      </c>
      <c r="BJ82" s="204"/>
      <c r="BK82" s="204"/>
      <c r="BL82" s="204"/>
    </row>
    <row r="83" spans="1:64" s="147" customFormat="1" x14ac:dyDescent="0.4">
      <c r="A83" s="230"/>
      <c r="BJ83" s="204"/>
      <c r="BK83" s="204"/>
      <c r="BL83" s="204"/>
    </row>
    <row r="84" spans="1:64" s="147" customFormat="1" x14ac:dyDescent="0.4">
      <c r="A84" s="233" t="s">
        <v>6</v>
      </c>
      <c r="B84" s="147">
        <f t="shared" ref="B84:D96" si="25">VLOOKUP($A84,$A$23:$BI$66,B$81,FALSE)</f>
        <v>507</v>
      </c>
      <c r="C84" s="147">
        <f t="shared" si="25"/>
        <v>637.29300000000001</v>
      </c>
      <c r="D84" s="147">
        <f t="shared" si="25"/>
        <v>598.70000000000005</v>
      </c>
      <c r="E84" s="147">
        <f t="shared" si="23"/>
        <v>951.7</v>
      </c>
      <c r="F84" s="147">
        <f t="shared" si="23"/>
        <v>590</v>
      </c>
      <c r="G84" s="147">
        <f t="shared" si="23"/>
        <v>872.98500000000001</v>
      </c>
      <c r="H84" s="147">
        <f t="shared" si="23"/>
        <v>829.00199999999995</v>
      </c>
      <c r="I84" s="147">
        <f t="shared" si="23"/>
        <v>820.79300000000001</v>
      </c>
      <c r="J84" s="147">
        <f t="shared" si="23"/>
        <v>1695.473</v>
      </c>
      <c r="K84" s="147">
        <f t="shared" si="23"/>
        <v>2035.4480000000001</v>
      </c>
      <c r="L84" s="147">
        <f t="shared" si="23"/>
        <v>1792</v>
      </c>
      <c r="M84" s="147">
        <f t="shared" si="23"/>
        <v>2561</v>
      </c>
      <c r="N84" s="147">
        <f t="shared" si="23"/>
        <v>2563</v>
      </c>
      <c r="O84" s="147">
        <f t="shared" si="23"/>
        <v>3732</v>
      </c>
      <c r="P84" s="147">
        <f t="shared" si="23"/>
        <v>5260</v>
      </c>
      <c r="Q84" s="147">
        <f t="shared" si="23"/>
        <v>10289</v>
      </c>
      <c r="R84" s="147">
        <f t="shared" si="23"/>
        <v>14197</v>
      </c>
      <c r="S84" s="147">
        <f t="shared" si="23"/>
        <v>16991</v>
      </c>
      <c r="T84" s="147">
        <f t="shared" si="23"/>
        <v>16116</v>
      </c>
      <c r="U84" s="147">
        <f t="shared" si="23"/>
        <v>13212</v>
      </c>
      <c r="AA84" s="147" t="e">
        <f t="shared" si="24"/>
        <v>#N/A</v>
      </c>
      <c r="AB84" s="147" t="e">
        <f t="shared" si="24"/>
        <v>#N/A</v>
      </c>
      <c r="AC84" s="147" t="e">
        <f t="shared" si="24"/>
        <v>#N/A</v>
      </c>
      <c r="AD84" s="147" t="e">
        <f t="shared" si="24"/>
        <v>#N/A</v>
      </c>
      <c r="AE84" s="147" t="e">
        <f t="shared" si="24"/>
        <v>#N/A</v>
      </c>
      <c r="AF84" s="147" t="e">
        <f t="shared" si="24"/>
        <v>#N/A</v>
      </c>
      <c r="AG84" s="147" t="e">
        <f t="shared" si="24"/>
        <v>#N/A</v>
      </c>
      <c r="AH84" s="147" t="e">
        <f t="shared" si="24"/>
        <v>#N/A</v>
      </c>
      <c r="AI84" s="147" t="e">
        <f t="shared" si="24"/>
        <v>#N/A</v>
      </c>
      <c r="AJ84" s="147" t="e">
        <f t="shared" si="24"/>
        <v>#N/A</v>
      </c>
      <c r="AK84" s="147" t="e">
        <f t="shared" si="24"/>
        <v>#N/A</v>
      </c>
      <c r="AL84" s="147" t="e">
        <f t="shared" si="24"/>
        <v>#N/A</v>
      </c>
      <c r="AM84" s="147" t="e">
        <f t="shared" si="24"/>
        <v>#N/A</v>
      </c>
      <c r="AN84" s="147" t="e">
        <f t="shared" si="24"/>
        <v>#N/A</v>
      </c>
      <c r="AO84" s="147" t="e">
        <f t="shared" si="24"/>
        <v>#N/A</v>
      </c>
      <c r="AP84" s="147" t="e">
        <f t="shared" si="24"/>
        <v>#N/A</v>
      </c>
      <c r="AQ84" s="147" t="e">
        <f t="shared" si="24"/>
        <v>#N/A</v>
      </c>
      <c r="AR84" s="147" t="e">
        <f t="shared" si="24"/>
        <v>#N/A</v>
      </c>
      <c r="AS84" s="147" t="e">
        <f t="shared" si="24"/>
        <v>#N/A</v>
      </c>
      <c r="AT84" s="147" t="e">
        <f t="shared" si="24"/>
        <v>#N/A</v>
      </c>
      <c r="AU84" s="147" t="e">
        <f t="shared" si="24"/>
        <v>#N/A</v>
      </c>
      <c r="AV84" s="147" t="e">
        <f t="shared" si="24"/>
        <v>#N/A</v>
      </c>
      <c r="AW84" s="147" t="e">
        <f t="shared" si="24"/>
        <v>#N/A</v>
      </c>
      <c r="AX84" s="147" t="e">
        <f t="shared" si="24"/>
        <v>#N/A</v>
      </c>
      <c r="AY84" s="147" t="e">
        <f t="shared" si="24"/>
        <v>#N/A</v>
      </c>
      <c r="AZ84" s="147" t="e">
        <f t="shared" si="24"/>
        <v>#N/A</v>
      </c>
      <c r="BA84" s="147" t="e">
        <f t="shared" si="24"/>
        <v>#N/A</v>
      </c>
      <c r="BB84" s="147" t="e">
        <f t="shared" si="24"/>
        <v>#N/A</v>
      </c>
      <c r="BC84" s="147" t="e">
        <f t="shared" si="24"/>
        <v>#N/A</v>
      </c>
      <c r="BD84" s="147" t="e">
        <f t="shared" si="24"/>
        <v>#N/A</v>
      </c>
      <c r="BE84" s="147" t="e">
        <f t="shared" si="24"/>
        <v>#N/A</v>
      </c>
      <c r="BF84" s="147" t="e">
        <f t="shared" si="24"/>
        <v>#N/A</v>
      </c>
      <c r="BG84" s="147" t="e">
        <f t="shared" si="24"/>
        <v>#N/A</v>
      </c>
      <c r="BH84" s="147" t="e">
        <f t="shared" si="24"/>
        <v>#N/A</v>
      </c>
      <c r="BI84" s="147" t="e">
        <f t="shared" si="24"/>
        <v>#N/A</v>
      </c>
      <c r="BJ84" s="204"/>
      <c r="BK84" s="204"/>
      <c r="BL84" s="204"/>
    </row>
    <row r="85" spans="1:64" x14ac:dyDescent="0.4">
      <c r="A85" s="233" t="s">
        <v>33</v>
      </c>
      <c r="B85" s="147">
        <f t="shared" si="25"/>
        <v>2813</v>
      </c>
      <c r="C85" s="147">
        <f t="shared" si="25"/>
        <v>2594.0700000000002</v>
      </c>
      <c r="D85" s="147">
        <f t="shared" si="25"/>
        <v>2872.44</v>
      </c>
      <c r="E85" s="147">
        <f t="shared" si="23"/>
        <v>3328.05</v>
      </c>
      <c r="F85" s="147">
        <f t="shared" si="23"/>
        <v>3523.49</v>
      </c>
      <c r="G85" s="147">
        <f t="shared" si="23"/>
        <v>4461.3500000000004</v>
      </c>
      <c r="H85" s="147">
        <f t="shared" si="23"/>
        <v>4206.0749999999998</v>
      </c>
      <c r="I85" s="147">
        <f t="shared" si="23"/>
        <v>3506.9549999999999</v>
      </c>
      <c r="J85" s="147">
        <f t="shared" si="23"/>
        <v>6619.201</v>
      </c>
      <c r="K85" s="147">
        <f t="shared" si="23"/>
        <v>11009.291999999999</v>
      </c>
      <c r="L85" s="147">
        <f t="shared" si="23"/>
        <v>11620</v>
      </c>
      <c r="M85" s="147">
        <f t="shared" si="23"/>
        <v>14944</v>
      </c>
      <c r="N85" s="147">
        <f t="shared" si="23"/>
        <v>29808</v>
      </c>
      <c r="O85" s="147">
        <f t="shared" si="23"/>
        <v>32320</v>
      </c>
      <c r="P85" s="147">
        <f t="shared" si="23"/>
        <v>41340</v>
      </c>
      <c r="Q85" s="147">
        <f t="shared" si="23"/>
        <v>56999</v>
      </c>
      <c r="R85" s="147">
        <f t="shared" si="23"/>
        <v>65599</v>
      </c>
      <c r="S85" s="147">
        <f t="shared" si="23"/>
        <v>65644</v>
      </c>
      <c r="T85" s="147">
        <f t="shared" si="23"/>
        <v>70216</v>
      </c>
      <c r="U85" s="147">
        <f t="shared" si="23"/>
        <v>73954</v>
      </c>
      <c r="V85" s="147"/>
      <c r="W85" s="147"/>
      <c r="X85" s="147"/>
      <c r="Y85" s="147"/>
      <c r="Z85" s="147"/>
      <c r="AA85" s="147" t="e">
        <f t="shared" si="24"/>
        <v>#N/A</v>
      </c>
      <c r="AB85" s="147" t="e">
        <f t="shared" si="24"/>
        <v>#N/A</v>
      </c>
      <c r="AC85" s="147" t="e">
        <f t="shared" si="24"/>
        <v>#N/A</v>
      </c>
      <c r="AD85" s="147" t="e">
        <f t="shared" si="24"/>
        <v>#N/A</v>
      </c>
      <c r="AE85" s="147" t="e">
        <f t="shared" si="24"/>
        <v>#N/A</v>
      </c>
      <c r="AF85" s="147" t="e">
        <f t="shared" si="24"/>
        <v>#N/A</v>
      </c>
      <c r="AG85" s="147" t="e">
        <f t="shared" si="24"/>
        <v>#N/A</v>
      </c>
      <c r="AH85" s="147" t="e">
        <f t="shared" si="24"/>
        <v>#N/A</v>
      </c>
      <c r="AI85" s="147" t="e">
        <f t="shared" si="24"/>
        <v>#N/A</v>
      </c>
      <c r="AJ85" s="147" t="e">
        <f t="shared" si="24"/>
        <v>#N/A</v>
      </c>
      <c r="AK85" s="147" t="e">
        <f t="shared" si="24"/>
        <v>#N/A</v>
      </c>
      <c r="AL85" s="147" t="e">
        <f t="shared" si="24"/>
        <v>#N/A</v>
      </c>
      <c r="AM85" s="147" t="e">
        <f t="shared" si="24"/>
        <v>#N/A</v>
      </c>
      <c r="AN85" s="147" t="e">
        <f t="shared" si="24"/>
        <v>#N/A</v>
      </c>
      <c r="AO85" s="147" t="e">
        <f t="shared" si="24"/>
        <v>#N/A</v>
      </c>
      <c r="AP85" s="147" t="e">
        <f t="shared" si="24"/>
        <v>#N/A</v>
      </c>
      <c r="AQ85" s="147" t="e">
        <f t="shared" si="24"/>
        <v>#N/A</v>
      </c>
      <c r="AR85" s="147" t="e">
        <f t="shared" si="24"/>
        <v>#N/A</v>
      </c>
      <c r="AS85" s="147" t="e">
        <f t="shared" si="24"/>
        <v>#N/A</v>
      </c>
      <c r="AT85" s="147" t="e">
        <f t="shared" si="24"/>
        <v>#N/A</v>
      </c>
      <c r="AU85" s="147" t="e">
        <f t="shared" si="24"/>
        <v>#N/A</v>
      </c>
      <c r="AV85" s="147" t="e">
        <f t="shared" si="24"/>
        <v>#N/A</v>
      </c>
      <c r="AW85" s="147" t="e">
        <f t="shared" si="24"/>
        <v>#N/A</v>
      </c>
      <c r="AX85" s="147" t="e">
        <f t="shared" si="24"/>
        <v>#N/A</v>
      </c>
      <c r="AY85" s="147" t="e">
        <f t="shared" si="24"/>
        <v>#N/A</v>
      </c>
      <c r="AZ85" s="147" t="e">
        <f t="shared" si="24"/>
        <v>#N/A</v>
      </c>
      <c r="BA85" s="147" t="e">
        <f t="shared" si="24"/>
        <v>#N/A</v>
      </c>
      <c r="BB85" s="147" t="e">
        <f t="shared" si="24"/>
        <v>#N/A</v>
      </c>
      <c r="BC85" s="147" t="e">
        <f t="shared" si="24"/>
        <v>#N/A</v>
      </c>
      <c r="BD85" s="147" t="e">
        <f t="shared" si="24"/>
        <v>#N/A</v>
      </c>
      <c r="BE85" s="147" t="e">
        <f t="shared" si="24"/>
        <v>#N/A</v>
      </c>
      <c r="BF85" s="147" t="e">
        <f t="shared" si="24"/>
        <v>#N/A</v>
      </c>
      <c r="BG85" s="147" t="e">
        <f t="shared" si="24"/>
        <v>#N/A</v>
      </c>
      <c r="BH85" s="147" t="e">
        <f t="shared" si="24"/>
        <v>#N/A</v>
      </c>
      <c r="BI85" s="147" t="e">
        <f t="shared" si="24"/>
        <v>#N/A</v>
      </c>
    </row>
    <row r="86" spans="1:64" x14ac:dyDescent="0.4">
      <c r="A86" s="233" t="s">
        <v>3</v>
      </c>
      <c r="B86" s="147">
        <f t="shared" si="25"/>
        <v>55249</v>
      </c>
      <c r="C86" s="147">
        <f t="shared" si="25"/>
        <v>62280.315000000002</v>
      </c>
      <c r="D86" s="147">
        <f t="shared" si="25"/>
        <v>53372.139000000003</v>
      </c>
      <c r="E86" s="147">
        <f t="shared" si="23"/>
        <v>56490.98</v>
      </c>
      <c r="F86" s="147">
        <f t="shared" si="23"/>
        <v>59974.269</v>
      </c>
      <c r="G86" s="147">
        <f t="shared" si="23"/>
        <v>71769.464999999997</v>
      </c>
      <c r="H86" s="147">
        <f t="shared" si="23"/>
        <v>83680.778000000006</v>
      </c>
      <c r="I86" s="147">
        <f t="shared" si="23"/>
        <v>99409.808999999994</v>
      </c>
      <c r="J86" s="147">
        <f t="shared" si="23"/>
        <v>134197.288</v>
      </c>
      <c r="K86" s="147">
        <f t="shared" si="23"/>
        <v>148652.22899999999</v>
      </c>
      <c r="L86" s="147">
        <f t="shared" si="23"/>
        <v>159620</v>
      </c>
      <c r="M86" s="147">
        <f t="shared" si="23"/>
        <v>143536</v>
      </c>
      <c r="N86" s="147">
        <f t="shared" si="23"/>
        <v>131696</v>
      </c>
      <c r="O86" s="147">
        <f t="shared" si="23"/>
        <v>132839</v>
      </c>
      <c r="P86" s="147">
        <f t="shared" si="23"/>
        <v>142876</v>
      </c>
      <c r="Q86" s="147">
        <f t="shared" si="23"/>
        <v>176592</v>
      </c>
      <c r="R86" s="147">
        <f t="shared" si="23"/>
        <v>161075</v>
      </c>
      <c r="S86" s="147">
        <f t="shared" si="23"/>
        <v>167376</v>
      </c>
      <c r="T86" s="147">
        <f t="shared" si="23"/>
        <v>172255</v>
      </c>
      <c r="U86" s="147">
        <f t="shared" si="23"/>
        <v>170267</v>
      </c>
      <c r="V86" s="147"/>
      <c r="W86" s="147"/>
      <c r="X86" s="147"/>
      <c r="Y86" s="147"/>
      <c r="Z86" s="147"/>
      <c r="AA86" s="147" t="e">
        <f t="shared" si="24"/>
        <v>#N/A</v>
      </c>
      <c r="AB86" s="147" t="e">
        <f t="shared" si="24"/>
        <v>#N/A</v>
      </c>
      <c r="AC86" s="147" t="e">
        <f t="shared" si="24"/>
        <v>#N/A</v>
      </c>
      <c r="AD86" s="147" t="e">
        <f t="shared" si="24"/>
        <v>#N/A</v>
      </c>
      <c r="AE86" s="147" t="e">
        <f t="shared" si="24"/>
        <v>#N/A</v>
      </c>
      <c r="AF86" s="147" t="e">
        <f t="shared" si="24"/>
        <v>#N/A</v>
      </c>
      <c r="AG86" s="147" t="e">
        <f t="shared" si="24"/>
        <v>#N/A</v>
      </c>
      <c r="AH86" s="147" t="e">
        <f t="shared" si="24"/>
        <v>#N/A</v>
      </c>
      <c r="AI86" s="147" t="e">
        <f t="shared" si="24"/>
        <v>#N/A</v>
      </c>
      <c r="AJ86" s="147" t="e">
        <f t="shared" si="24"/>
        <v>#N/A</v>
      </c>
      <c r="AK86" s="147" t="e">
        <f t="shared" ref="AA86:BI90" si="26">VLOOKUP(AJ86,$A$23:$BI$66,AK$81,FALSE)</f>
        <v>#N/A</v>
      </c>
      <c r="AL86" s="147" t="e">
        <f t="shared" si="26"/>
        <v>#N/A</v>
      </c>
      <c r="AM86" s="147" t="e">
        <f t="shared" si="26"/>
        <v>#N/A</v>
      </c>
      <c r="AN86" s="147" t="e">
        <f t="shared" si="26"/>
        <v>#N/A</v>
      </c>
      <c r="AO86" s="147" t="e">
        <f t="shared" si="26"/>
        <v>#N/A</v>
      </c>
      <c r="AP86" s="147" t="e">
        <f t="shared" si="26"/>
        <v>#N/A</v>
      </c>
      <c r="AQ86" s="147" t="e">
        <f t="shared" si="26"/>
        <v>#N/A</v>
      </c>
      <c r="AR86" s="147" t="e">
        <f t="shared" si="26"/>
        <v>#N/A</v>
      </c>
      <c r="AS86" s="147" t="e">
        <f t="shared" si="26"/>
        <v>#N/A</v>
      </c>
      <c r="AT86" s="147" t="e">
        <f t="shared" si="26"/>
        <v>#N/A</v>
      </c>
      <c r="AU86" s="147" t="e">
        <f t="shared" si="26"/>
        <v>#N/A</v>
      </c>
      <c r="AV86" s="147" t="e">
        <f t="shared" si="26"/>
        <v>#N/A</v>
      </c>
      <c r="AW86" s="147" t="e">
        <f t="shared" si="26"/>
        <v>#N/A</v>
      </c>
      <c r="AX86" s="147" t="e">
        <f t="shared" si="26"/>
        <v>#N/A</v>
      </c>
      <c r="AY86" s="147" t="e">
        <f t="shared" si="26"/>
        <v>#N/A</v>
      </c>
      <c r="AZ86" s="147" t="e">
        <f t="shared" si="26"/>
        <v>#N/A</v>
      </c>
      <c r="BA86" s="147" t="e">
        <f t="shared" si="26"/>
        <v>#N/A</v>
      </c>
      <c r="BB86" s="147" t="e">
        <f t="shared" si="26"/>
        <v>#N/A</v>
      </c>
      <c r="BC86" s="147" t="e">
        <f t="shared" si="26"/>
        <v>#N/A</v>
      </c>
      <c r="BD86" s="147" t="e">
        <f t="shared" si="26"/>
        <v>#N/A</v>
      </c>
      <c r="BE86" s="147" t="e">
        <f t="shared" si="26"/>
        <v>#N/A</v>
      </c>
      <c r="BF86" s="147" t="e">
        <f t="shared" si="26"/>
        <v>#N/A</v>
      </c>
      <c r="BG86" s="147" t="e">
        <f t="shared" si="26"/>
        <v>#N/A</v>
      </c>
      <c r="BH86" s="147" t="e">
        <f t="shared" si="26"/>
        <v>#N/A</v>
      </c>
      <c r="BI86" s="147" t="e">
        <f t="shared" si="26"/>
        <v>#N/A</v>
      </c>
    </row>
    <row r="87" spans="1:64" x14ac:dyDescent="0.4">
      <c r="A87" s="233" t="s">
        <v>353</v>
      </c>
      <c r="B87" s="147">
        <f t="shared" si="25"/>
        <v>7833</v>
      </c>
      <c r="C87" s="147">
        <f t="shared" si="25"/>
        <v>9127.5969999999998</v>
      </c>
      <c r="D87" s="147">
        <f t="shared" si="25"/>
        <v>11786.383</v>
      </c>
      <c r="E87" s="147">
        <f t="shared" si="23"/>
        <v>11094.888000000001</v>
      </c>
      <c r="F87" s="147">
        <f t="shared" si="23"/>
        <v>8000.99</v>
      </c>
      <c r="G87" s="147">
        <f t="shared" si="23"/>
        <v>9236.4689999999991</v>
      </c>
      <c r="H87" s="147">
        <f t="shared" si="23"/>
        <v>12574.11</v>
      </c>
      <c r="I87" s="147">
        <f t="shared" si="23"/>
        <v>11987.457</v>
      </c>
      <c r="J87" s="147">
        <f t="shared" si="23"/>
        <v>14643.938</v>
      </c>
      <c r="K87" s="147">
        <f t="shared" si="23"/>
        <v>15489.687</v>
      </c>
      <c r="L87" s="147">
        <f t="shared" si="23"/>
        <v>13472</v>
      </c>
      <c r="M87" s="147">
        <f t="shared" si="23"/>
        <v>9686</v>
      </c>
      <c r="N87" s="147">
        <f t="shared" si="23"/>
        <v>9371</v>
      </c>
      <c r="O87" s="147">
        <f t="shared" si="23"/>
        <v>8186</v>
      </c>
      <c r="P87" s="147">
        <f t="shared" si="23"/>
        <v>8874</v>
      </c>
      <c r="Q87" s="147">
        <f t="shared" si="23"/>
        <v>13895</v>
      </c>
      <c r="R87" s="147">
        <f t="shared" si="23"/>
        <v>16472</v>
      </c>
      <c r="S87" s="147">
        <f t="shared" si="23"/>
        <v>25440</v>
      </c>
      <c r="T87" s="147">
        <f t="shared" si="23"/>
        <v>36671</v>
      </c>
      <c r="U87" s="147">
        <f t="shared" si="23"/>
        <v>34732</v>
      </c>
      <c r="V87" s="147"/>
      <c r="W87" s="147"/>
      <c r="X87" s="147"/>
      <c r="Y87" s="147"/>
      <c r="Z87" s="147"/>
      <c r="AA87" s="147" t="e">
        <f t="shared" si="26"/>
        <v>#N/A</v>
      </c>
      <c r="AB87" s="147" t="e">
        <f t="shared" si="26"/>
        <v>#N/A</v>
      </c>
      <c r="AC87" s="147" t="e">
        <f t="shared" si="26"/>
        <v>#N/A</v>
      </c>
      <c r="AD87" s="147" t="e">
        <f t="shared" si="26"/>
        <v>#N/A</v>
      </c>
      <c r="AE87" s="147" t="e">
        <f t="shared" si="26"/>
        <v>#N/A</v>
      </c>
      <c r="AF87" s="147" t="e">
        <f t="shared" si="26"/>
        <v>#N/A</v>
      </c>
      <c r="AG87" s="147" t="e">
        <f t="shared" si="26"/>
        <v>#N/A</v>
      </c>
      <c r="AH87" s="147" t="e">
        <f t="shared" si="26"/>
        <v>#N/A</v>
      </c>
      <c r="AI87" s="147" t="e">
        <f t="shared" si="26"/>
        <v>#N/A</v>
      </c>
      <c r="AJ87" s="147" t="e">
        <f t="shared" si="26"/>
        <v>#N/A</v>
      </c>
      <c r="AK87" s="147" t="e">
        <f t="shared" si="26"/>
        <v>#N/A</v>
      </c>
      <c r="AL87" s="147" t="e">
        <f t="shared" si="26"/>
        <v>#N/A</v>
      </c>
      <c r="AM87" s="147" t="e">
        <f t="shared" si="26"/>
        <v>#N/A</v>
      </c>
      <c r="AN87" s="147" t="e">
        <f t="shared" si="26"/>
        <v>#N/A</v>
      </c>
      <c r="AO87" s="147" t="e">
        <f t="shared" si="26"/>
        <v>#N/A</v>
      </c>
      <c r="AP87" s="147" t="e">
        <f t="shared" si="26"/>
        <v>#N/A</v>
      </c>
      <c r="AQ87" s="147" t="e">
        <f t="shared" si="26"/>
        <v>#N/A</v>
      </c>
      <c r="AR87" s="147" t="e">
        <f t="shared" si="26"/>
        <v>#N/A</v>
      </c>
      <c r="AS87" s="147" t="e">
        <f t="shared" si="26"/>
        <v>#N/A</v>
      </c>
      <c r="AT87" s="147" t="e">
        <f t="shared" si="26"/>
        <v>#N/A</v>
      </c>
      <c r="AU87" s="147" t="e">
        <f t="shared" si="26"/>
        <v>#N/A</v>
      </c>
      <c r="AV87" s="147" t="e">
        <f t="shared" si="26"/>
        <v>#N/A</v>
      </c>
      <c r="AW87" s="147" t="e">
        <f t="shared" si="26"/>
        <v>#N/A</v>
      </c>
      <c r="AX87" s="147" t="e">
        <f t="shared" si="26"/>
        <v>#N/A</v>
      </c>
      <c r="AY87" s="147" t="e">
        <f t="shared" si="26"/>
        <v>#N/A</v>
      </c>
      <c r="AZ87" s="147" t="e">
        <f t="shared" si="26"/>
        <v>#N/A</v>
      </c>
      <c r="BA87" s="147" t="e">
        <f t="shared" si="26"/>
        <v>#N/A</v>
      </c>
      <c r="BB87" s="147" t="e">
        <f t="shared" si="26"/>
        <v>#N/A</v>
      </c>
      <c r="BC87" s="147" t="e">
        <f t="shared" si="26"/>
        <v>#N/A</v>
      </c>
      <c r="BD87" s="147" t="e">
        <f t="shared" si="26"/>
        <v>#N/A</v>
      </c>
      <c r="BE87" s="147" t="e">
        <f t="shared" si="26"/>
        <v>#N/A</v>
      </c>
      <c r="BF87" s="147" t="e">
        <f t="shared" si="26"/>
        <v>#N/A</v>
      </c>
      <c r="BG87" s="147" t="e">
        <f t="shared" si="26"/>
        <v>#N/A</v>
      </c>
      <c r="BH87" s="147" t="e">
        <f t="shared" si="26"/>
        <v>#N/A</v>
      </c>
      <c r="BI87" s="147" t="e">
        <f t="shared" si="26"/>
        <v>#N/A</v>
      </c>
    </row>
    <row r="88" spans="1:64" x14ac:dyDescent="0.4">
      <c r="A88" s="233" t="s">
        <v>0</v>
      </c>
      <c r="B88" s="147">
        <f t="shared" si="25"/>
        <v>12497</v>
      </c>
      <c r="C88" s="147">
        <f t="shared" si="25"/>
        <v>12670.67</v>
      </c>
      <c r="D88" s="147">
        <f t="shared" si="25"/>
        <v>12516.879000000001</v>
      </c>
      <c r="E88" s="147">
        <f t="shared" si="23"/>
        <v>15479.214</v>
      </c>
      <c r="F88" s="147">
        <f t="shared" si="23"/>
        <v>17405.39</v>
      </c>
      <c r="G88" s="147">
        <f t="shared" si="23"/>
        <v>20108.522000000001</v>
      </c>
      <c r="H88" s="147">
        <f t="shared" si="23"/>
        <v>20287.842000000001</v>
      </c>
      <c r="I88" s="147">
        <f t="shared" si="23"/>
        <v>19635.187999999998</v>
      </c>
      <c r="J88" s="147">
        <f t="shared" si="23"/>
        <v>29259.437999999998</v>
      </c>
      <c r="K88" s="147">
        <f t="shared" si="23"/>
        <v>29879.169000000002</v>
      </c>
      <c r="L88" s="147">
        <f t="shared" si="23"/>
        <v>30308</v>
      </c>
      <c r="M88" s="147">
        <f t="shared" si="23"/>
        <v>28634</v>
      </c>
      <c r="N88" s="147">
        <f t="shared" si="23"/>
        <v>25292</v>
      </c>
      <c r="O88" s="147">
        <f t="shared" si="23"/>
        <v>25926</v>
      </c>
      <c r="P88" s="147">
        <f t="shared" si="23"/>
        <v>25491</v>
      </c>
      <c r="Q88" s="147">
        <f t="shared" si="23"/>
        <v>27275</v>
      </c>
      <c r="R88" s="147">
        <f t="shared" si="23"/>
        <v>29037</v>
      </c>
      <c r="S88" s="147">
        <f t="shared" si="23"/>
        <v>40042</v>
      </c>
      <c r="T88" s="147">
        <f t="shared" si="23"/>
        <v>51947</v>
      </c>
      <c r="U88" s="147">
        <f t="shared" si="23"/>
        <v>56309</v>
      </c>
      <c r="V88" s="147"/>
      <c r="W88" s="147"/>
      <c r="X88" s="147"/>
      <c r="Y88" s="147"/>
      <c r="Z88" s="147"/>
      <c r="AA88" s="147" t="e">
        <f t="shared" si="26"/>
        <v>#N/A</v>
      </c>
      <c r="AB88" s="147" t="e">
        <f t="shared" si="26"/>
        <v>#N/A</v>
      </c>
      <c r="AC88" s="147" t="e">
        <f t="shared" si="26"/>
        <v>#N/A</v>
      </c>
      <c r="AD88" s="147" t="e">
        <f t="shared" si="26"/>
        <v>#N/A</v>
      </c>
      <c r="AE88" s="147" t="e">
        <f t="shared" si="26"/>
        <v>#N/A</v>
      </c>
      <c r="AF88" s="147" t="e">
        <f t="shared" si="26"/>
        <v>#N/A</v>
      </c>
      <c r="AG88" s="147" t="e">
        <f t="shared" si="26"/>
        <v>#N/A</v>
      </c>
      <c r="AH88" s="147" t="e">
        <f t="shared" si="26"/>
        <v>#N/A</v>
      </c>
      <c r="AI88" s="147" t="e">
        <f t="shared" si="26"/>
        <v>#N/A</v>
      </c>
      <c r="AJ88" s="147" t="e">
        <f t="shared" si="26"/>
        <v>#N/A</v>
      </c>
      <c r="AK88" s="147" t="e">
        <f t="shared" si="26"/>
        <v>#N/A</v>
      </c>
      <c r="AL88" s="147" t="e">
        <f t="shared" si="26"/>
        <v>#N/A</v>
      </c>
      <c r="AM88" s="147" t="e">
        <f t="shared" si="26"/>
        <v>#N/A</v>
      </c>
      <c r="AN88" s="147" t="e">
        <f t="shared" si="26"/>
        <v>#N/A</v>
      </c>
      <c r="AO88" s="147" t="e">
        <f t="shared" si="26"/>
        <v>#N/A</v>
      </c>
      <c r="AP88" s="147" t="e">
        <f t="shared" si="26"/>
        <v>#N/A</v>
      </c>
      <c r="AQ88" s="147" t="e">
        <f t="shared" si="26"/>
        <v>#N/A</v>
      </c>
      <c r="AR88" s="147" t="e">
        <f t="shared" si="26"/>
        <v>#N/A</v>
      </c>
      <c r="AS88" s="147" t="e">
        <f t="shared" si="26"/>
        <v>#N/A</v>
      </c>
      <c r="AT88" s="147" t="e">
        <f t="shared" si="26"/>
        <v>#N/A</v>
      </c>
      <c r="AU88" s="147" t="e">
        <f t="shared" si="26"/>
        <v>#N/A</v>
      </c>
      <c r="AV88" s="147" t="e">
        <f t="shared" si="26"/>
        <v>#N/A</v>
      </c>
      <c r="AW88" s="147" t="e">
        <f t="shared" si="26"/>
        <v>#N/A</v>
      </c>
      <c r="AX88" s="147" t="e">
        <f t="shared" si="26"/>
        <v>#N/A</v>
      </c>
      <c r="AY88" s="147" t="e">
        <f t="shared" si="26"/>
        <v>#N/A</v>
      </c>
      <c r="AZ88" s="147" t="e">
        <f t="shared" si="26"/>
        <v>#N/A</v>
      </c>
      <c r="BA88" s="147" t="e">
        <f t="shared" si="26"/>
        <v>#N/A</v>
      </c>
      <c r="BB88" s="147" t="e">
        <f t="shared" si="26"/>
        <v>#N/A</v>
      </c>
      <c r="BC88" s="147" t="e">
        <f t="shared" si="26"/>
        <v>#N/A</v>
      </c>
      <c r="BD88" s="147" t="e">
        <f t="shared" si="26"/>
        <v>#N/A</v>
      </c>
      <c r="BE88" s="147" t="e">
        <f t="shared" si="26"/>
        <v>#N/A</v>
      </c>
      <c r="BF88" s="147" t="e">
        <f t="shared" si="26"/>
        <v>#N/A</v>
      </c>
      <c r="BG88" s="147" t="e">
        <f t="shared" si="26"/>
        <v>#N/A</v>
      </c>
      <c r="BH88" s="147" t="e">
        <f t="shared" si="26"/>
        <v>#N/A</v>
      </c>
      <c r="BI88" s="147" t="e">
        <f t="shared" si="26"/>
        <v>#N/A</v>
      </c>
    </row>
    <row r="89" spans="1:64" x14ac:dyDescent="0.4">
      <c r="A89" s="240" t="s">
        <v>180</v>
      </c>
      <c r="B89" s="147">
        <f t="shared" si="25"/>
        <v>26282</v>
      </c>
      <c r="C89" s="147">
        <f t="shared" si="25"/>
        <v>31936</v>
      </c>
      <c r="D89" s="147">
        <f t="shared" si="25"/>
        <v>23618.771000000001</v>
      </c>
      <c r="E89" s="147">
        <f t="shared" si="23"/>
        <v>26260.552</v>
      </c>
      <c r="F89" s="147">
        <f t="shared" si="23"/>
        <v>36069.930999999997</v>
      </c>
      <c r="G89" s="147">
        <f t="shared" si="23"/>
        <v>44630.021000000001</v>
      </c>
      <c r="H89" s="147">
        <f t="shared" si="23"/>
        <v>55196</v>
      </c>
      <c r="I89" s="147">
        <f t="shared" si="23"/>
        <v>72670</v>
      </c>
      <c r="J89" s="147">
        <f t="shared" si="23"/>
        <v>106970</v>
      </c>
      <c r="K89" s="147">
        <f t="shared" si="23"/>
        <v>122815</v>
      </c>
      <c r="L89" s="147">
        <f t="shared" si="23"/>
        <v>138810</v>
      </c>
      <c r="M89" s="147">
        <f t="shared" si="23"/>
        <v>127596</v>
      </c>
      <c r="N89" s="147">
        <f t="shared" si="23"/>
        <v>125549</v>
      </c>
      <c r="O89" s="147">
        <f t="shared" si="23"/>
        <v>142317</v>
      </c>
      <c r="P89" s="147">
        <f t="shared" si="23"/>
        <v>151532</v>
      </c>
      <c r="Q89" s="147">
        <f t="shared" si="23"/>
        <v>167599</v>
      </c>
      <c r="R89" s="147">
        <f t="shared" si="23"/>
        <v>150909</v>
      </c>
      <c r="S89" s="147">
        <f t="shared" si="23"/>
        <v>151120</v>
      </c>
      <c r="T89" s="147">
        <f t="shared" si="23"/>
        <v>148598</v>
      </c>
      <c r="U89" s="147">
        <f t="shared" si="23"/>
        <v>138592</v>
      </c>
      <c r="V89" s="147"/>
      <c r="W89" s="147"/>
      <c r="X89" s="147"/>
      <c r="Y89" s="147"/>
      <c r="Z89" s="147"/>
      <c r="AA89" s="147" t="e">
        <f t="shared" si="26"/>
        <v>#N/A</v>
      </c>
      <c r="AB89" s="147" t="e">
        <f t="shared" si="26"/>
        <v>#N/A</v>
      </c>
      <c r="AC89" s="147" t="e">
        <f t="shared" si="26"/>
        <v>#N/A</v>
      </c>
      <c r="AD89" s="147" t="e">
        <f t="shared" si="26"/>
        <v>#N/A</v>
      </c>
      <c r="AE89" s="147" t="e">
        <f t="shared" si="26"/>
        <v>#N/A</v>
      </c>
      <c r="AF89" s="147" t="e">
        <f t="shared" si="26"/>
        <v>#N/A</v>
      </c>
      <c r="AG89" s="147" t="e">
        <f t="shared" si="26"/>
        <v>#N/A</v>
      </c>
      <c r="AH89" s="147" t="e">
        <f t="shared" si="26"/>
        <v>#N/A</v>
      </c>
      <c r="AI89" s="147" t="e">
        <f t="shared" si="26"/>
        <v>#N/A</v>
      </c>
      <c r="AJ89" s="147" t="e">
        <f t="shared" si="26"/>
        <v>#N/A</v>
      </c>
      <c r="AK89" s="147" t="e">
        <f t="shared" si="26"/>
        <v>#N/A</v>
      </c>
      <c r="AL89" s="147" t="e">
        <f t="shared" si="26"/>
        <v>#N/A</v>
      </c>
      <c r="AM89" s="147" t="e">
        <f t="shared" si="26"/>
        <v>#N/A</v>
      </c>
      <c r="AN89" s="147" t="e">
        <f t="shared" si="26"/>
        <v>#N/A</v>
      </c>
      <c r="AO89" s="147" t="e">
        <f t="shared" si="26"/>
        <v>#N/A</v>
      </c>
      <c r="AP89" s="147" t="e">
        <f t="shared" si="26"/>
        <v>#N/A</v>
      </c>
      <c r="AQ89" s="147" t="e">
        <f t="shared" si="26"/>
        <v>#N/A</v>
      </c>
      <c r="AR89" s="147" t="e">
        <f t="shared" si="26"/>
        <v>#N/A</v>
      </c>
      <c r="AS89" s="147" t="e">
        <f t="shared" si="26"/>
        <v>#N/A</v>
      </c>
      <c r="AT89" s="147" t="e">
        <f t="shared" si="26"/>
        <v>#N/A</v>
      </c>
      <c r="AU89" s="147" t="e">
        <f t="shared" si="26"/>
        <v>#N/A</v>
      </c>
      <c r="AV89" s="147" t="e">
        <f t="shared" si="26"/>
        <v>#N/A</v>
      </c>
      <c r="AW89" s="147" t="e">
        <f t="shared" si="26"/>
        <v>#N/A</v>
      </c>
      <c r="AX89" s="147" t="e">
        <f t="shared" si="26"/>
        <v>#N/A</v>
      </c>
      <c r="AY89" s="147" t="e">
        <f t="shared" si="26"/>
        <v>#N/A</v>
      </c>
      <c r="AZ89" s="147" t="e">
        <f t="shared" si="26"/>
        <v>#N/A</v>
      </c>
      <c r="BA89" s="147" t="e">
        <f t="shared" si="26"/>
        <v>#N/A</v>
      </c>
      <c r="BB89" s="147" t="e">
        <f t="shared" si="26"/>
        <v>#N/A</v>
      </c>
      <c r="BC89" s="147" t="e">
        <f t="shared" si="26"/>
        <v>#N/A</v>
      </c>
      <c r="BD89" s="147" t="e">
        <f t="shared" si="26"/>
        <v>#N/A</v>
      </c>
      <c r="BE89" s="147" t="e">
        <f t="shared" si="26"/>
        <v>#N/A</v>
      </c>
      <c r="BF89" s="147" t="e">
        <f t="shared" si="26"/>
        <v>#N/A</v>
      </c>
      <c r="BG89" s="147" t="e">
        <f t="shared" si="26"/>
        <v>#N/A</v>
      </c>
      <c r="BH89" s="147" t="e">
        <f t="shared" si="26"/>
        <v>#N/A</v>
      </c>
      <c r="BI89" s="147" t="e">
        <f t="shared" si="26"/>
        <v>#N/A</v>
      </c>
    </row>
    <row r="90" spans="1:64" x14ac:dyDescent="0.4">
      <c r="A90" s="241" t="s">
        <v>355</v>
      </c>
      <c r="B90" s="147">
        <f t="shared" si="25"/>
        <v>14411</v>
      </c>
      <c r="C90" s="147">
        <f t="shared" si="25"/>
        <v>16700.837</v>
      </c>
      <c r="D90" s="147">
        <f t="shared" si="25"/>
        <v>15877.985000000001</v>
      </c>
      <c r="E90" s="147">
        <f t="shared" si="23"/>
        <v>17160.741000000002</v>
      </c>
      <c r="F90" s="147">
        <f t="shared" si="23"/>
        <v>23254.620999999999</v>
      </c>
      <c r="G90" s="147">
        <f t="shared" si="23"/>
        <v>24274.011999999999</v>
      </c>
      <c r="H90" s="147">
        <f t="shared" si="23"/>
        <v>22527.322</v>
      </c>
      <c r="I90" s="147">
        <f t="shared" si="23"/>
        <v>25027.905999999999</v>
      </c>
      <c r="J90" s="147">
        <f t="shared" si="23"/>
        <v>36632.582000000002</v>
      </c>
      <c r="K90" s="147">
        <f t="shared" si="23"/>
        <v>39486.512000000002</v>
      </c>
      <c r="L90" s="147">
        <f t="shared" si="23"/>
        <v>42273</v>
      </c>
      <c r="M90" s="147">
        <f t="shared" si="23"/>
        <v>63152</v>
      </c>
      <c r="N90" s="147">
        <f t="shared" si="23"/>
        <v>80894</v>
      </c>
      <c r="O90" s="147">
        <f t="shared" si="23"/>
        <v>95995</v>
      </c>
      <c r="P90" s="147">
        <f t="shared" si="23"/>
        <v>98855</v>
      </c>
      <c r="Q90" s="147">
        <f t="shared" si="23"/>
        <v>119748</v>
      </c>
      <c r="R90" s="147">
        <f t="shared" si="23"/>
        <v>132735</v>
      </c>
      <c r="S90" s="147">
        <f t="shared" si="23"/>
        <v>146306</v>
      </c>
      <c r="T90" s="147">
        <f t="shared" si="23"/>
        <v>146734</v>
      </c>
      <c r="U90" s="147">
        <f t="shared" si="23"/>
        <v>158815</v>
      </c>
      <c r="V90" s="147"/>
      <c r="W90" s="147"/>
      <c r="X90" s="147"/>
      <c r="Y90" s="147"/>
      <c r="Z90" s="147"/>
      <c r="AA90" s="147" t="e">
        <f t="shared" si="26"/>
        <v>#N/A</v>
      </c>
      <c r="AB90" s="147" t="e">
        <f t="shared" si="26"/>
        <v>#N/A</v>
      </c>
      <c r="AC90" s="147" t="e">
        <f t="shared" si="26"/>
        <v>#N/A</v>
      </c>
      <c r="AD90" s="147" t="e">
        <f t="shared" si="26"/>
        <v>#N/A</v>
      </c>
      <c r="AE90" s="147" t="e">
        <f t="shared" si="26"/>
        <v>#N/A</v>
      </c>
      <c r="AF90" s="147" t="e">
        <f t="shared" si="26"/>
        <v>#N/A</v>
      </c>
      <c r="AG90" s="147" t="e">
        <f t="shared" si="26"/>
        <v>#N/A</v>
      </c>
      <c r="AH90" s="147" t="e">
        <f t="shared" si="26"/>
        <v>#N/A</v>
      </c>
      <c r="AI90" s="147" t="e">
        <f t="shared" si="26"/>
        <v>#N/A</v>
      </c>
      <c r="AJ90" s="147" t="e">
        <f t="shared" si="26"/>
        <v>#N/A</v>
      </c>
      <c r="AK90" s="147" t="e">
        <f t="shared" si="26"/>
        <v>#N/A</v>
      </c>
      <c r="AL90" s="147" t="e">
        <f t="shared" si="26"/>
        <v>#N/A</v>
      </c>
      <c r="AM90" s="147" t="e">
        <f t="shared" si="26"/>
        <v>#N/A</v>
      </c>
      <c r="AN90" s="147" t="e">
        <f t="shared" si="26"/>
        <v>#N/A</v>
      </c>
      <c r="AO90" s="147" t="e">
        <f t="shared" si="26"/>
        <v>#N/A</v>
      </c>
      <c r="AP90" s="147" t="e">
        <f t="shared" si="26"/>
        <v>#N/A</v>
      </c>
      <c r="AQ90" s="147" t="e">
        <f t="shared" si="26"/>
        <v>#N/A</v>
      </c>
      <c r="AR90" s="147" t="e">
        <f t="shared" si="26"/>
        <v>#N/A</v>
      </c>
      <c r="AS90" s="147" t="e">
        <f t="shared" si="26"/>
        <v>#N/A</v>
      </c>
      <c r="AT90" s="147" t="e">
        <f t="shared" si="26"/>
        <v>#N/A</v>
      </c>
      <c r="AU90" s="147" t="e">
        <f t="shared" si="26"/>
        <v>#N/A</v>
      </c>
      <c r="AV90" s="147" t="e">
        <f t="shared" si="26"/>
        <v>#N/A</v>
      </c>
      <c r="AW90" s="147" t="e">
        <f t="shared" si="26"/>
        <v>#N/A</v>
      </c>
      <c r="AX90" s="147" t="e">
        <f t="shared" si="26"/>
        <v>#N/A</v>
      </c>
      <c r="AY90" s="147" t="e">
        <f t="shared" si="26"/>
        <v>#N/A</v>
      </c>
      <c r="AZ90" s="147" t="e">
        <f t="shared" si="26"/>
        <v>#N/A</v>
      </c>
      <c r="BA90" s="147" t="e">
        <f t="shared" si="26"/>
        <v>#N/A</v>
      </c>
      <c r="BB90" s="147" t="e">
        <f t="shared" si="26"/>
        <v>#N/A</v>
      </c>
      <c r="BC90" s="147" t="e">
        <f t="shared" si="26"/>
        <v>#N/A</v>
      </c>
      <c r="BD90" s="147" t="e">
        <f t="shared" ref="AA90:BI94" si="27">VLOOKUP(BC90,$A$23:$BI$66,BD$81,FALSE)</f>
        <v>#N/A</v>
      </c>
      <c r="BE90" s="147" t="e">
        <f t="shared" si="27"/>
        <v>#N/A</v>
      </c>
      <c r="BF90" s="147" t="e">
        <f t="shared" si="27"/>
        <v>#N/A</v>
      </c>
      <c r="BG90" s="147" t="e">
        <f t="shared" si="27"/>
        <v>#N/A</v>
      </c>
      <c r="BH90" s="147" t="e">
        <f t="shared" si="27"/>
        <v>#N/A</v>
      </c>
      <c r="BI90" s="147" t="e">
        <f t="shared" si="27"/>
        <v>#N/A</v>
      </c>
    </row>
    <row r="91" spans="1:64" x14ac:dyDescent="0.4">
      <c r="A91" s="241" t="s">
        <v>34</v>
      </c>
      <c r="B91" s="147">
        <f t="shared" si="25"/>
        <v>29969</v>
      </c>
      <c r="C91" s="147">
        <f t="shared" si="25"/>
        <v>29667</v>
      </c>
      <c r="D91" s="147">
        <f t="shared" si="25"/>
        <v>35628.222000000002</v>
      </c>
      <c r="E91" s="147">
        <f t="shared" si="23"/>
        <v>45833.383000000002</v>
      </c>
      <c r="F91" s="147">
        <f t="shared" si="23"/>
        <v>52516.680999999997</v>
      </c>
      <c r="G91" s="147">
        <f t="shared" si="23"/>
        <v>51556.569000000003</v>
      </c>
      <c r="H91" s="147">
        <f t="shared" si="23"/>
        <v>48328</v>
      </c>
      <c r="I91" s="147">
        <f t="shared" si="23"/>
        <v>43486</v>
      </c>
      <c r="J91" s="147">
        <f t="shared" si="23"/>
        <v>51689</v>
      </c>
      <c r="K91" s="147">
        <f t="shared" si="23"/>
        <v>47802</v>
      </c>
      <c r="L91" s="147">
        <f t="shared" si="23"/>
        <v>46247</v>
      </c>
      <c r="M91" s="147">
        <f t="shared" si="23"/>
        <v>46274</v>
      </c>
      <c r="N91" s="147">
        <f t="shared" si="23"/>
        <v>47007</v>
      </c>
      <c r="O91" s="147">
        <f t="shared" si="23"/>
        <v>54427</v>
      </c>
      <c r="P91" s="147">
        <f t="shared" si="23"/>
        <v>64894</v>
      </c>
      <c r="Q91" s="147">
        <f t="shared" si="23"/>
        <v>79210</v>
      </c>
      <c r="R91" s="147">
        <f t="shared" si="23"/>
        <v>86415</v>
      </c>
      <c r="S91" s="147">
        <f t="shared" si="23"/>
        <v>125192</v>
      </c>
      <c r="T91" s="147">
        <f t="shared" si="23"/>
        <v>153018</v>
      </c>
      <c r="U91" s="147">
        <f t="shared" si="23"/>
        <v>164249</v>
      </c>
      <c r="V91" s="147"/>
      <c r="W91" s="147"/>
      <c r="X91" s="147"/>
      <c r="Y91" s="147"/>
      <c r="Z91" s="147"/>
      <c r="AA91" s="147" t="e">
        <f t="shared" si="27"/>
        <v>#N/A</v>
      </c>
      <c r="AB91" s="147" t="e">
        <f t="shared" si="27"/>
        <v>#N/A</v>
      </c>
      <c r="AC91" s="147" t="e">
        <f t="shared" si="27"/>
        <v>#N/A</v>
      </c>
      <c r="AD91" s="147" t="e">
        <f t="shared" si="27"/>
        <v>#N/A</v>
      </c>
      <c r="AE91" s="147" t="e">
        <f t="shared" si="27"/>
        <v>#N/A</v>
      </c>
      <c r="AF91" s="147" t="e">
        <f t="shared" si="27"/>
        <v>#N/A</v>
      </c>
      <c r="AG91" s="147" t="e">
        <f t="shared" si="27"/>
        <v>#N/A</v>
      </c>
      <c r="AH91" s="147" t="e">
        <f t="shared" si="27"/>
        <v>#N/A</v>
      </c>
      <c r="AI91" s="147" t="e">
        <f t="shared" si="27"/>
        <v>#N/A</v>
      </c>
      <c r="AJ91" s="147" t="e">
        <f t="shared" si="27"/>
        <v>#N/A</v>
      </c>
      <c r="AK91" s="147" t="e">
        <f t="shared" si="27"/>
        <v>#N/A</v>
      </c>
      <c r="AL91" s="147" t="e">
        <f t="shared" si="27"/>
        <v>#N/A</v>
      </c>
      <c r="AM91" s="147" t="e">
        <f t="shared" si="27"/>
        <v>#N/A</v>
      </c>
      <c r="AN91" s="147" t="e">
        <f t="shared" si="27"/>
        <v>#N/A</v>
      </c>
      <c r="AO91" s="147" t="e">
        <f t="shared" si="27"/>
        <v>#N/A</v>
      </c>
      <c r="AP91" s="147" t="e">
        <f t="shared" si="27"/>
        <v>#N/A</v>
      </c>
      <c r="AQ91" s="147" t="e">
        <f t="shared" si="27"/>
        <v>#N/A</v>
      </c>
      <c r="AR91" s="147" t="e">
        <f t="shared" si="27"/>
        <v>#N/A</v>
      </c>
      <c r="AS91" s="147" t="e">
        <f t="shared" si="27"/>
        <v>#N/A</v>
      </c>
      <c r="AT91" s="147" t="e">
        <f t="shared" si="27"/>
        <v>#N/A</v>
      </c>
      <c r="AU91" s="147" t="e">
        <f t="shared" si="27"/>
        <v>#N/A</v>
      </c>
      <c r="AV91" s="147" t="e">
        <f t="shared" si="27"/>
        <v>#N/A</v>
      </c>
      <c r="AW91" s="147" t="e">
        <f t="shared" si="27"/>
        <v>#N/A</v>
      </c>
      <c r="AX91" s="147" t="e">
        <f t="shared" si="27"/>
        <v>#N/A</v>
      </c>
      <c r="AY91" s="147" t="e">
        <f t="shared" si="27"/>
        <v>#N/A</v>
      </c>
      <c r="AZ91" s="147" t="e">
        <f t="shared" si="27"/>
        <v>#N/A</v>
      </c>
      <c r="BA91" s="147" t="e">
        <f t="shared" si="27"/>
        <v>#N/A</v>
      </c>
      <c r="BB91" s="147" t="e">
        <f t="shared" si="27"/>
        <v>#N/A</v>
      </c>
      <c r="BC91" s="147" t="e">
        <f t="shared" si="27"/>
        <v>#N/A</v>
      </c>
      <c r="BD91" s="147" t="e">
        <f t="shared" si="27"/>
        <v>#N/A</v>
      </c>
      <c r="BE91" s="147" t="e">
        <f t="shared" si="27"/>
        <v>#N/A</v>
      </c>
      <c r="BF91" s="147" t="e">
        <f t="shared" si="27"/>
        <v>#N/A</v>
      </c>
      <c r="BG91" s="147" t="e">
        <f t="shared" si="27"/>
        <v>#N/A</v>
      </c>
      <c r="BH91" s="147" t="e">
        <f t="shared" si="27"/>
        <v>#N/A</v>
      </c>
      <c r="BI91" s="147" t="e">
        <f t="shared" si="27"/>
        <v>#N/A</v>
      </c>
    </row>
    <row r="92" spans="1:64" x14ac:dyDescent="0.4">
      <c r="A92" s="241" t="s">
        <v>356</v>
      </c>
      <c r="B92" s="147">
        <f t="shared" si="25"/>
        <v>7340</v>
      </c>
      <c r="C92" s="147">
        <f t="shared" si="25"/>
        <v>10250.204</v>
      </c>
      <c r="D92" s="147">
        <f t="shared" si="25"/>
        <v>10176.996999999999</v>
      </c>
      <c r="E92" s="147">
        <f t="shared" si="23"/>
        <v>11902.895</v>
      </c>
      <c r="F92" s="147">
        <f t="shared" si="23"/>
        <v>13405.329</v>
      </c>
      <c r="G92" s="147">
        <f t="shared" si="23"/>
        <v>15374.938</v>
      </c>
      <c r="H92" s="147">
        <f t="shared" si="23"/>
        <v>18277.063999999998</v>
      </c>
      <c r="I92" s="147">
        <f t="shared" si="23"/>
        <v>20161.053</v>
      </c>
      <c r="J92" s="147">
        <f t="shared" si="23"/>
        <v>27569.898000000001</v>
      </c>
      <c r="K92" s="147">
        <f t="shared" si="23"/>
        <v>28017.056</v>
      </c>
      <c r="L92" s="147">
        <f t="shared" si="23"/>
        <v>34452</v>
      </c>
      <c r="M92" s="147">
        <f t="shared" si="23"/>
        <v>37636</v>
      </c>
      <c r="N92" s="147">
        <f t="shared" si="23"/>
        <v>33432</v>
      </c>
      <c r="O92" s="147">
        <f t="shared" si="23"/>
        <v>39015</v>
      </c>
      <c r="P92" s="147">
        <f t="shared" si="23"/>
        <v>43576</v>
      </c>
      <c r="Q92" s="147">
        <f t="shared" si="23"/>
        <v>51431</v>
      </c>
      <c r="R92" s="147">
        <f t="shared" si="23"/>
        <v>50420</v>
      </c>
      <c r="S92" s="147">
        <f t="shared" si="23"/>
        <v>56404</v>
      </c>
      <c r="T92" s="147">
        <f t="shared" si="23"/>
        <v>59299</v>
      </c>
      <c r="U92" s="147">
        <f t="shared" si="23"/>
        <v>56428</v>
      </c>
      <c r="V92" s="147"/>
      <c r="W92" s="147"/>
      <c r="X92" s="147"/>
      <c r="Y92" s="147"/>
      <c r="Z92" s="147"/>
      <c r="AA92" s="147" t="e">
        <f t="shared" si="27"/>
        <v>#N/A</v>
      </c>
      <c r="AB92" s="147" t="e">
        <f t="shared" si="27"/>
        <v>#N/A</v>
      </c>
      <c r="AC92" s="147" t="e">
        <f t="shared" si="27"/>
        <v>#N/A</v>
      </c>
      <c r="AD92" s="147" t="e">
        <f t="shared" si="27"/>
        <v>#N/A</v>
      </c>
      <c r="AE92" s="147" t="e">
        <f t="shared" si="27"/>
        <v>#N/A</v>
      </c>
      <c r="AF92" s="147" t="e">
        <f t="shared" si="27"/>
        <v>#N/A</v>
      </c>
      <c r="AG92" s="147" t="e">
        <f t="shared" si="27"/>
        <v>#N/A</v>
      </c>
      <c r="AH92" s="147" t="e">
        <f t="shared" si="27"/>
        <v>#N/A</v>
      </c>
      <c r="AI92" s="147" t="e">
        <f t="shared" si="27"/>
        <v>#N/A</v>
      </c>
      <c r="AJ92" s="147" t="e">
        <f t="shared" si="27"/>
        <v>#N/A</v>
      </c>
      <c r="AK92" s="147" t="e">
        <f t="shared" si="27"/>
        <v>#N/A</v>
      </c>
      <c r="AL92" s="147" t="e">
        <f t="shared" si="27"/>
        <v>#N/A</v>
      </c>
      <c r="AM92" s="147" t="e">
        <f t="shared" si="27"/>
        <v>#N/A</v>
      </c>
      <c r="AN92" s="147" t="e">
        <f t="shared" si="27"/>
        <v>#N/A</v>
      </c>
      <c r="AO92" s="147" t="e">
        <f t="shared" si="27"/>
        <v>#N/A</v>
      </c>
      <c r="AP92" s="147" t="e">
        <f t="shared" si="27"/>
        <v>#N/A</v>
      </c>
      <c r="AQ92" s="147" t="e">
        <f t="shared" si="27"/>
        <v>#N/A</v>
      </c>
      <c r="AR92" s="147" t="e">
        <f t="shared" si="27"/>
        <v>#N/A</v>
      </c>
      <c r="AS92" s="147" t="e">
        <f t="shared" si="27"/>
        <v>#N/A</v>
      </c>
      <c r="AT92" s="147" t="e">
        <f t="shared" si="27"/>
        <v>#N/A</v>
      </c>
      <c r="AU92" s="147" t="e">
        <f t="shared" si="27"/>
        <v>#N/A</v>
      </c>
      <c r="AV92" s="147" t="e">
        <f t="shared" si="27"/>
        <v>#N/A</v>
      </c>
      <c r="AW92" s="147" t="e">
        <f t="shared" si="27"/>
        <v>#N/A</v>
      </c>
      <c r="AX92" s="147" t="e">
        <f t="shared" si="27"/>
        <v>#N/A</v>
      </c>
      <c r="AY92" s="147" t="e">
        <f t="shared" si="27"/>
        <v>#N/A</v>
      </c>
      <c r="AZ92" s="147" t="e">
        <f t="shared" si="27"/>
        <v>#N/A</v>
      </c>
      <c r="BA92" s="147" t="e">
        <f t="shared" si="27"/>
        <v>#N/A</v>
      </c>
      <c r="BB92" s="147" t="e">
        <f t="shared" si="27"/>
        <v>#N/A</v>
      </c>
      <c r="BC92" s="147" t="e">
        <f t="shared" si="27"/>
        <v>#N/A</v>
      </c>
      <c r="BD92" s="147" t="e">
        <f t="shared" si="27"/>
        <v>#N/A</v>
      </c>
      <c r="BE92" s="147" t="e">
        <f t="shared" si="27"/>
        <v>#N/A</v>
      </c>
      <c r="BF92" s="147" t="e">
        <f t="shared" si="27"/>
        <v>#N/A</v>
      </c>
      <c r="BG92" s="147" t="e">
        <f t="shared" si="27"/>
        <v>#N/A</v>
      </c>
      <c r="BH92" s="147" t="e">
        <f t="shared" si="27"/>
        <v>#N/A</v>
      </c>
      <c r="BI92" s="147" t="e">
        <f t="shared" si="27"/>
        <v>#N/A</v>
      </c>
    </row>
    <row r="93" spans="1:64" x14ac:dyDescent="0.4">
      <c r="A93" s="233" t="s">
        <v>357</v>
      </c>
      <c r="B93" s="147">
        <f t="shared" si="25"/>
        <v>0</v>
      </c>
      <c r="C93" s="147">
        <f t="shared" si="25"/>
        <v>0</v>
      </c>
      <c r="D93" s="147">
        <f>VLOOKUP($A93,$A$23:$BI$66,D$81,FALSE)</f>
        <v>42217.821000000004</v>
      </c>
      <c r="E93" s="147">
        <f t="shared" si="23"/>
        <v>68491.282999999996</v>
      </c>
      <c r="F93" s="147">
        <f t="shared" si="23"/>
        <v>45285.527999999998</v>
      </c>
      <c r="G93" s="147">
        <f t="shared" si="23"/>
        <v>20347.519</v>
      </c>
      <c r="H93" s="147">
        <f t="shared" si="23"/>
        <v>18646.560000000001</v>
      </c>
      <c r="I93" s="147">
        <f t="shared" si="23"/>
        <v>16517.577000000001</v>
      </c>
      <c r="J93" s="147">
        <f t="shared" si="23"/>
        <v>17682.901999999998</v>
      </c>
      <c r="K93" s="147">
        <f t="shared" si="23"/>
        <v>35663.834999999999</v>
      </c>
      <c r="L93" s="147">
        <f t="shared" si="23"/>
        <v>231776</v>
      </c>
      <c r="M93" s="147">
        <f t="shared" si="23"/>
        <v>303572</v>
      </c>
      <c r="N93" s="147">
        <f t="shared" si="23"/>
        <v>12338</v>
      </c>
      <c r="O93" s="147">
        <f t="shared" si="23"/>
        <v>16529</v>
      </c>
      <c r="P93" s="147">
        <f t="shared" si="23"/>
        <v>12413</v>
      </c>
      <c r="Q93" s="147">
        <f t="shared" si="23"/>
        <v>14232</v>
      </c>
      <c r="R93" s="147">
        <f t="shared" si="23"/>
        <v>13665</v>
      </c>
      <c r="S93" s="147">
        <f t="shared" si="23"/>
        <v>39906</v>
      </c>
      <c r="T93" s="147">
        <f t="shared" si="23"/>
        <v>14846</v>
      </c>
      <c r="U93" s="147">
        <f t="shared" si="23"/>
        <v>4596</v>
      </c>
      <c r="V93" s="147"/>
      <c r="W93" s="147"/>
      <c r="X93" s="147"/>
      <c r="Y93" s="147"/>
      <c r="Z93" s="147"/>
      <c r="AA93" s="147" t="e">
        <f t="shared" si="27"/>
        <v>#N/A</v>
      </c>
      <c r="AB93" s="147" t="e">
        <f t="shared" si="27"/>
        <v>#N/A</v>
      </c>
      <c r="AC93" s="147" t="e">
        <f t="shared" si="27"/>
        <v>#N/A</v>
      </c>
      <c r="AD93" s="147" t="e">
        <f t="shared" si="27"/>
        <v>#N/A</v>
      </c>
      <c r="AE93" s="147" t="e">
        <f t="shared" si="27"/>
        <v>#N/A</v>
      </c>
      <c r="AF93" s="147" t="e">
        <f t="shared" si="27"/>
        <v>#N/A</v>
      </c>
      <c r="AG93" s="147" t="e">
        <f t="shared" si="27"/>
        <v>#N/A</v>
      </c>
      <c r="AH93" s="147" t="e">
        <f t="shared" si="27"/>
        <v>#N/A</v>
      </c>
      <c r="AI93" s="147" t="e">
        <f t="shared" si="27"/>
        <v>#N/A</v>
      </c>
      <c r="AJ93" s="147" t="e">
        <f t="shared" si="27"/>
        <v>#N/A</v>
      </c>
      <c r="AK93" s="147" t="e">
        <f t="shared" si="27"/>
        <v>#N/A</v>
      </c>
      <c r="AL93" s="147" t="e">
        <f t="shared" si="27"/>
        <v>#N/A</v>
      </c>
      <c r="AM93" s="147" t="e">
        <f t="shared" si="27"/>
        <v>#N/A</v>
      </c>
      <c r="AN93" s="147" t="e">
        <f t="shared" si="27"/>
        <v>#N/A</v>
      </c>
      <c r="AO93" s="147" t="e">
        <f t="shared" si="27"/>
        <v>#N/A</v>
      </c>
      <c r="AP93" s="147" t="e">
        <f t="shared" si="27"/>
        <v>#N/A</v>
      </c>
      <c r="AQ93" s="147" t="e">
        <f t="shared" si="27"/>
        <v>#N/A</v>
      </c>
      <c r="AR93" s="147" t="e">
        <f t="shared" si="27"/>
        <v>#N/A</v>
      </c>
      <c r="AS93" s="147" t="e">
        <f t="shared" si="27"/>
        <v>#N/A</v>
      </c>
      <c r="AT93" s="147" t="e">
        <f t="shared" si="27"/>
        <v>#N/A</v>
      </c>
      <c r="AU93" s="147" t="e">
        <f t="shared" si="27"/>
        <v>#N/A</v>
      </c>
      <c r="AV93" s="147" t="e">
        <f t="shared" si="27"/>
        <v>#N/A</v>
      </c>
      <c r="AW93" s="147" t="e">
        <f t="shared" si="27"/>
        <v>#N/A</v>
      </c>
      <c r="AX93" s="147" t="e">
        <f t="shared" si="27"/>
        <v>#N/A</v>
      </c>
      <c r="AY93" s="147" t="e">
        <f t="shared" si="27"/>
        <v>#N/A</v>
      </c>
      <c r="AZ93" s="147" t="e">
        <f t="shared" si="27"/>
        <v>#N/A</v>
      </c>
      <c r="BA93" s="147" t="e">
        <f t="shared" si="27"/>
        <v>#N/A</v>
      </c>
      <c r="BB93" s="147" t="e">
        <f t="shared" si="27"/>
        <v>#N/A</v>
      </c>
      <c r="BC93" s="147" t="e">
        <f t="shared" si="27"/>
        <v>#N/A</v>
      </c>
      <c r="BD93" s="147" t="e">
        <f t="shared" si="27"/>
        <v>#N/A</v>
      </c>
      <c r="BE93" s="147" t="e">
        <f t="shared" si="27"/>
        <v>#N/A</v>
      </c>
      <c r="BF93" s="147" t="e">
        <f t="shared" si="27"/>
        <v>#N/A</v>
      </c>
      <c r="BG93" s="147" t="e">
        <f t="shared" si="27"/>
        <v>#N/A</v>
      </c>
      <c r="BH93" s="147" t="e">
        <f t="shared" si="27"/>
        <v>#N/A</v>
      </c>
      <c r="BI93" s="147" t="e">
        <f t="shared" si="27"/>
        <v>#N/A</v>
      </c>
    </row>
    <row r="94" spans="1:64" x14ac:dyDescent="0.4">
      <c r="A94" s="233" t="s">
        <v>65</v>
      </c>
      <c r="B94" s="147">
        <f t="shared" si="25"/>
        <v>0</v>
      </c>
      <c r="C94" s="147">
        <f t="shared" si="25"/>
        <v>0</v>
      </c>
      <c r="D94" s="147">
        <f t="shared" si="25"/>
        <v>0</v>
      </c>
      <c r="E94" s="147">
        <f t="shared" si="23"/>
        <v>0</v>
      </c>
      <c r="F94" s="147">
        <f t="shared" si="23"/>
        <v>0</v>
      </c>
      <c r="G94" s="147">
        <f t="shared" ref="E94:U96" si="28">VLOOKUP($A94,$A$23:$BI$66,G$81,FALSE)</f>
        <v>0</v>
      </c>
      <c r="H94" s="147">
        <f t="shared" si="28"/>
        <v>0</v>
      </c>
      <c r="I94" s="147">
        <f t="shared" si="28"/>
        <v>0</v>
      </c>
      <c r="J94" s="147">
        <f t="shared" si="28"/>
        <v>0</v>
      </c>
      <c r="K94" s="147">
        <f t="shared" si="28"/>
        <v>0</v>
      </c>
      <c r="L94" s="147">
        <f t="shared" si="28"/>
        <v>0</v>
      </c>
      <c r="M94" s="147">
        <f t="shared" si="28"/>
        <v>0</v>
      </c>
      <c r="N94" s="147">
        <f t="shared" si="28"/>
        <v>325650</v>
      </c>
      <c r="O94" s="147">
        <f t="shared" si="28"/>
        <v>353899</v>
      </c>
      <c r="P94" s="147">
        <f t="shared" si="28"/>
        <v>384995</v>
      </c>
      <c r="Q94" s="147">
        <f t="shared" si="28"/>
        <v>419264</v>
      </c>
      <c r="R94" s="147">
        <f t="shared" si="28"/>
        <v>441142</v>
      </c>
      <c r="S94" s="147">
        <f t="shared" si="28"/>
        <v>456733</v>
      </c>
      <c r="T94" s="147">
        <f t="shared" si="28"/>
        <v>540944</v>
      </c>
      <c r="U94" s="147">
        <f t="shared" si="28"/>
        <v>657035</v>
      </c>
      <c r="V94" s="147"/>
      <c r="W94" s="147"/>
      <c r="X94" s="147"/>
      <c r="Y94" s="147"/>
      <c r="Z94" s="147"/>
      <c r="AA94" s="147" t="e">
        <f t="shared" si="27"/>
        <v>#N/A</v>
      </c>
      <c r="AB94" s="147" t="e">
        <f t="shared" si="27"/>
        <v>#N/A</v>
      </c>
      <c r="AC94" s="147" t="e">
        <f t="shared" si="27"/>
        <v>#N/A</v>
      </c>
      <c r="AD94" s="147" t="e">
        <f t="shared" si="27"/>
        <v>#N/A</v>
      </c>
      <c r="AE94" s="147" t="e">
        <f t="shared" si="27"/>
        <v>#N/A</v>
      </c>
      <c r="AF94" s="147" t="e">
        <f t="shared" si="27"/>
        <v>#N/A</v>
      </c>
      <c r="AG94" s="147" t="e">
        <f t="shared" si="27"/>
        <v>#N/A</v>
      </c>
      <c r="AH94" s="147" t="e">
        <f t="shared" si="27"/>
        <v>#N/A</v>
      </c>
      <c r="AI94" s="147" t="e">
        <f t="shared" si="27"/>
        <v>#N/A</v>
      </c>
      <c r="AJ94" s="147" t="e">
        <f t="shared" si="27"/>
        <v>#N/A</v>
      </c>
      <c r="AK94" s="147" t="e">
        <f t="shared" si="27"/>
        <v>#N/A</v>
      </c>
      <c r="AL94" s="147" t="e">
        <f t="shared" si="27"/>
        <v>#N/A</v>
      </c>
      <c r="AM94" s="147" t="e">
        <f t="shared" si="27"/>
        <v>#N/A</v>
      </c>
      <c r="AN94" s="147" t="e">
        <f t="shared" si="27"/>
        <v>#N/A</v>
      </c>
      <c r="AO94" s="147" t="e">
        <f t="shared" si="27"/>
        <v>#N/A</v>
      </c>
      <c r="AP94" s="147" t="e">
        <f t="shared" si="27"/>
        <v>#N/A</v>
      </c>
      <c r="AQ94" s="147" t="e">
        <f t="shared" si="27"/>
        <v>#N/A</v>
      </c>
      <c r="AR94" s="147" t="e">
        <f t="shared" si="27"/>
        <v>#N/A</v>
      </c>
      <c r="AS94" s="147" t="e">
        <f t="shared" si="27"/>
        <v>#N/A</v>
      </c>
      <c r="AT94" s="147" t="e">
        <f t="shared" si="27"/>
        <v>#N/A</v>
      </c>
      <c r="AU94" s="147" t="e">
        <f t="shared" si="27"/>
        <v>#N/A</v>
      </c>
      <c r="AV94" s="147" t="e">
        <f t="shared" si="27"/>
        <v>#N/A</v>
      </c>
      <c r="AW94" s="147" t="e">
        <f t="shared" si="27"/>
        <v>#N/A</v>
      </c>
      <c r="AX94" s="147" t="e">
        <f t="shared" si="27"/>
        <v>#N/A</v>
      </c>
      <c r="AY94" s="147" t="e">
        <f t="shared" si="27"/>
        <v>#N/A</v>
      </c>
      <c r="AZ94" s="147" t="e">
        <f t="shared" si="27"/>
        <v>#N/A</v>
      </c>
      <c r="BA94" s="147" t="e">
        <f t="shared" si="27"/>
        <v>#N/A</v>
      </c>
      <c r="BB94" s="147" t="e">
        <f t="shared" si="27"/>
        <v>#N/A</v>
      </c>
      <c r="BC94" s="147" t="e">
        <f t="shared" si="27"/>
        <v>#N/A</v>
      </c>
      <c r="BD94" s="147" t="e">
        <f t="shared" si="27"/>
        <v>#N/A</v>
      </c>
      <c r="BE94" s="147" t="e">
        <f t="shared" si="27"/>
        <v>#N/A</v>
      </c>
      <c r="BF94" s="147" t="e">
        <f t="shared" si="27"/>
        <v>#N/A</v>
      </c>
      <c r="BG94" s="147" t="e">
        <f t="shared" si="27"/>
        <v>#N/A</v>
      </c>
      <c r="BH94" s="147" t="e">
        <f t="shared" si="27"/>
        <v>#N/A</v>
      </c>
      <c r="BI94" s="147" t="e">
        <f t="shared" si="27"/>
        <v>#N/A</v>
      </c>
    </row>
    <row r="95" spans="1:64" x14ac:dyDescent="0.4">
      <c r="A95" s="233" t="s">
        <v>358</v>
      </c>
      <c r="B95" s="147">
        <f t="shared" si="25"/>
        <v>64135</v>
      </c>
      <c r="C95" s="147">
        <f t="shared" si="25"/>
        <v>70509</v>
      </c>
      <c r="D95" s="147">
        <f t="shared" si="25"/>
        <v>75075.028999999995</v>
      </c>
      <c r="E95" s="147">
        <f t="shared" si="28"/>
        <v>85352.198999999993</v>
      </c>
      <c r="F95" s="147">
        <f t="shared" si="28"/>
        <v>99491.183999999994</v>
      </c>
      <c r="G95" s="147">
        <f t="shared" si="28"/>
        <v>110992.886</v>
      </c>
      <c r="H95" s="147">
        <f t="shared" si="28"/>
        <v>122838</v>
      </c>
      <c r="I95" s="147">
        <f t="shared" si="28"/>
        <v>135261</v>
      </c>
      <c r="J95" s="147">
        <f t="shared" si="28"/>
        <v>193683</v>
      </c>
      <c r="K95" s="147">
        <f t="shared" si="28"/>
        <v>202056</v>
      </c>
      <c r="L95" s="147">
        <f t="shared" si="28"/>
        <v>10410</v>
      </c>
      <c r="M95" s="147">
        <f t="shared" si="28"/>
        <v>8893</v>
      </c>
      <c r="N95" s="147">
        <f t="shared" si="28"/>
        <v>23689</v>
      </c>
      <c r="O95" s="147">
        <f t="shared" si="28"/>
        <v>33042</v>
      </c>
      <c r="P95" s="147">
        <f t="shared" si="28"/>
        <v>44628</v>
      </c>
      <c r="Q95" s="147">
        <f t="shared" si="28"/>
        <v>51300</v>
      </c>
      <c r="R95" s="147">
        <f t="shared" si="28"/>
        <v>54472</v>
      </c>
      <c r="S95" s="147">
        <f t="shared" si="28"/>
        <v>66867</v>
      </c>
      <c r="T95" s="147">
        <f t="shared" si="28"/>
        <v>65157</v>
      </c>
      <c r="U95" s="147">
        <f t="shared" si="28"/>
        <v>66092</v>
      </c>
      <c r="V95" s="147"/>
      <c r="W95" s="147"/>
      <c r="X95" s="147"/>
      <c r="Y95" s="147"/>
      <c r="Z95" s="147"/>
      <c r="AA95" s="147" t="e">
        <f t="shared" ref="AA95:BI96" si="29">VLOOKUP(Z95,$A$23:$BI$66,AA$81,FALSE)</f>
        <v>#N/A</v>
      </c>
      <c r="AB95" s="147" t="e">
        <f t="shared" si="29"/>
        <v>#N/A</v>
      </c>
      <c r="AC95" s="147" t="e">
        <f t="shared" si="29"/>
        <v>#N/A</v>
      </c>
      <c r="AD95" s="147" t="e">
        <f t="shared" si="29"/>
        <v>#N/A</v>
      </c>
      <c r="AE95" s="147" t="e">
        <f t="shared" si="29"/>
        <v>#N/A</v>
      </c>
      <c r="AF95" s="147" t="e">
        <f t="shared" si="29"/>
        <v>#N/A</v>
      </c>
      <c r="AG95" s="147" t="e">
        <f t="shared" si="29"/>
        <v>#N/A</v>
      </c>
      <c r="AH95" s="147" t="e">
        <f t="shared" si="29"/>
        <v>#N/A</v>
      </c>
      <c r="AI95" s="147" t="e">
        <f t="shared" si="29"/>
        <v>#N/A</v>
      </c>
      <c r="AJ95" s="147" t="e">
        <f t="shared" si="29"/>
        <v>#N/A</v>
      </c>
      <c r="AK95" s="147" t="e">
        <f t="shared" si="29"/>
        <v>#N/A</v>
      </c>
      <c r="AL95" s="147" t="e">
        <f t="shared" si="29"/>
        <v>#N/A</v>
      </c>
      <c r="AM95" s="147" t="e">
        <f t="shared" si="29"/>
        <v>#N/A</v>
      </c>
      <c r="AN95" s="147" t="e">
        <f t="shared" si="29"/>
        <v>#N/A</v>
      </c>
      <c r="AO95" s="147" t="e">
        <f t="shared" si="29"/>
        <v>#N/A</v>
      </c>
      <c r="AP95" s="147" t="e">
        <f t="shared" si="29"/>
        <v>#N/A</v>
      </c>
      <c r="AQ95" s="147" t="e">
        <f t="shared" si="29"/>
        <v>#N/A</v>
      </c>
      <c r="AR95" s="147" t="e">
        <f t="shared" si="29"/>
        <v>#N/A</v>
      </c>
      <c r="AS95" s="147" t="e">
        <f t="shared" si="29"/>
        <v>#N/A</v>
      </c>
      <c r="AT95" s="147" t="e">
        <f t="shared" si="29"/>
        <v>#N/A</v>
      </c>
      <c r="AU95" s="147" t="e">
        <f t="shared" si="29"/>
        <v>#N/A</v>
      </c>
      <c r="AV95" s="147" t="e">
        <f t="shared" si="29"/>
        <v>#N/A</v>
      </c>
      <c r="AW95" s="147" t="e">
        <f t="shared" si="29"/>
        <v>#N/A</v>
      </c>
      <c r="AX95" s="147" t="e">
        <f t="shared" si="29"/>
        <v>#N/A</v>
      </c>
      <c r="AY95" s="147" t="e">
        <f t="shared" si="29"/>
        <v>#N/A</v>
      </c>
      <c r="AZ95" s="147" t="e">
        <f t="shared" si="29"/>
        <v>#N/A</v>
      </c>
      <c r="BA95" s="147" t="e">
        <f t="shared" si="29"/>
        <v>#N/A</v>
      </c>
      <c r="BB95" s="147" t="e">
        <f t="shared" si="29"/>
        <v>#N/A</v>
      </c>
      <c r="BC95" s="147" t="e">
        <f t="shared" si="29"/>
        <v>#N/A</v>
      </c>
      <c r="BD95" s="147" t="e">
        <f t="shared" si="29"/>
        <v>#N/A</v>
      </c>
      <c r="BE95" s="147" t="e">
        <f t="shared" si="29"/>
        <v>#N/A</v>
      </c>
      <c r="BF95" s="147" t="e">
        <f t="shared" si="29"/>
        <v>#N/A</v>
      </c>
      <c r="BG95" s="147" t="e">
        <f t="shared" si="29"/>
        <v>#N/A</v>
      </c>
      <c r="BH95" s="147" t="e">
        <f t="shared" si="29"/>
        <v>#N/A</v>
      </c>
      <c r="BI95" s="147" t="e">
        <f t="shared" si="29"/>
        <v>#N/A</v>
      </c>
    </row>
    <row r="96" spans="1:64" x14ac:dyDescent="0.4">
      <c r="A96" s="242" t="s">
        <v>400</v>
      </c>
      <c r="B96" s="147">
        <f t="shared" si="25"/>
        <v>221036</v>
      </c>
      <c r="C96" s="147">
        <f t="shared" si="25"/>
        <v>246372.53599999999</v>
      </c>
      <c r="D96" s="147">
        <f t="shared" si="25"/>
        <v>283741.36599999998</v>
      </c>
      <c r="E96" s="147">
        <f t="shared" si="28"/>
        <v>342345.88500000001</v>
      </c>
      <c r="F96" s="147">
        <f t="shared" si="28"/>
        <v>359517.413</v>
      </c>
      <c r="G96" s="147">
        <f t="shared" si="28"/>
        <v>373624.73599999998</v>
      </c>
      <c r="H96" s="147">
        <f t="shared" si="28"/>
        <v>407391.13500000001</v>
      </c>
      <c r="I96" s="147">
        <f t="shared" si="28"/>
        <v>448483.826</v>
      </c>
      <c r="J96" s="147">
        <f t="shared" si="28"/>
        <v>620641.81700000004</v>
      </c>
      <c r="K96" s="147">
        <f t="shared" si="28"/>
        <v>682905.53</v>
      </c>
      <c r="L96" s="147">
        <f t="shared" si="28"/>
        <v>720780</v>
      </c>
      <c r="M96" s="147">
        <f t="shared" si="28"/>
        <v>786484</v>
      </c>
      <c r="N96" s="147">
        <f t="shared" si="28"/>
        <v>847289</v>
      </c>
      <c r="O96" s="147">
        <f t="shared" si="28"/>
        <v>938227</v>
      </c>
      <c r="P96" s="147">
        <f t="shared" si="28"/>
        <v>1024734</v>
      </c>
      <c r="Q96" s="147">
        <f t="shared" si="28"/>
        <v>1187834</v>
      </c>
      <c r="R96" s="147">
        <f t="shared" si="28"/>
        <v>1216138</v>
      </c>
      <c r="S96" s="147">
        <f t="shared" si="28"/>
        <v>1358021</v>
      </c>
      <c r="T96" s="147">
        <f t="shared" si="28"/>
        <v>1475801</v>
      </c>
      <c r="U96" s="147">
        <f t="shared" si="28"/>
        <v>1594281</v>
      </c>
      <c r="V96" s="147"/>
      <c r="W96" s="147"/>
      <c r="X96" s="147"/>
      <c r="Y96" s="147"/>
      <c r="Z96" s="147"/>
      <c r="AA96" s="147" t="e">
        <f t="shared" si="29"/>
        <v>#N/A</v>
      </c>
      <c r="AB96" s="147" t="e">
        <f t="shared" si="29"/>
        <v>#N/A</v>
      </c>
      <c r="AC96" s="147" t="e">
        <f t="shared" si="29"/>
        <v>#N/A</v>
      </c>
      <c r="AD96" s="147" t="e">
        <f t="shared" si="29"/>
        <v>#N/A</v>
      </c>
      <c r="AE96" s="147" t="e">
        <f t="shared" si="29"/>
        <v>#N/A</v>
      </c>
      <c r="AF96" s="147" t="e">
        <f t="shared" si="29"/>
        <v>#N/A</v>
      </c>
      <c r="AG96" s="147" t="e">
        <f t="shared" si="29"/>
        <v>#N/A</v>
      </c>
      <c r="AH96" s="147" t="e">
        <f t="shared" si="29"/>
        <v>#N/A</v>
      </c>
      <c r="AI96" s="147" t="e">
        <f t="shared" si="29"/>
        <v>#N/A</v>
      </c>
      <c r="AJ96" s="147" t="e">
        <f t="shared" si="29"/>
        <v>#N/A</v>
      </c>
      <c r="AK96" s="147" t="e">
        <f t="shared" si="29"/>
        <v>#N/A</v>
      </c>
      <c r="AL96" s="147" t="e">
        <f t="shared" si="29"/>
        <v>#N/A</v>
      </c>
      <c r="AM96" s="147" t="e">
        <f t="shared" si="29"/>
        <v>#N/A</v>
      </c>
      <c r="AN96" s="147" t="e">
        <f t="shared" si="29"/>
        <v>#N/A</v>
      </c>
      <c r="AO96" s="147" t="e">
        <f t="shared" si="29"/>
        <v>#N/A</v>
      </c>
      <c r="AP96" s="147" t="e">
        <f t="shared" si="29"/>
        <v>#N/A</v>
      </c>
      <c r="AQ96" s="147" t="e">
        <f t="shared" si="29"/>
        <v>#N/A</v>
      </c>
      <c r="AR96" s="147" t="e">
        <f t="shared" si="29"/>
        <v>#N/A</v>
      </c>
      <c r="AS96" s="147" t="e">
        <f t="shared" si="29"/>
        <v>#N/A</v>
      </c>
      <c r="AT96" s="147" t="e">
        <f t="shared" si="29"/>
        <v>#N/A</v>
      </c>
      <c r="AU96" s="147" t="e">
        <f t="shared" si="29"/>
        <v>#N/A</v>
      </c>
      <c r="AV96" s="147" t="e">
        <f t="shared" si="29"/>
        <v>#N/A</v>
      </c>
      <c r="AW96" s="147" t="e">
        <f t="shared" si="29"/>
        <v>#N/A</v>
      </c>
      <c r="AX96" s="147" t="e">
        <f t="shared" si="29"/>
        <v>#N/A</v>
      </c>
      <c r="AY96" s="147" t="e">
        <f t="shared" si="29"/>
        <v>#N/A</v>
      </c>
      <c r="AZ96" s="147" t="e">
        <f t="shared" si="29"/>
        <v>#N/A</v>
      </c>
      <c r="BA96" s="147" t="e">
        <f t="shared" si="29"/>
        <v>#N/A</v>
      </c>
      <c r="BB96" s="147" t="e">
        <f t="shared" si="29"/>
        <v>#N/A</v>
      </c>
      <c r="BC96" s="147" t="e">
        <f t="shared" si="29"/>
        <v>#N/A</v>
      </c>
      <c r="BD96" s="147" t="e">
        <f t="shared" si="29"/>
        <v>#N/A</v>
      </c>
      <c r="BE96" s="147" t="e">
        <f t="shared" si="29"/>
        <v>#N/A</v>
      </c>
      <c r="BF96" s="147" t="e">
        <f t="shared" si="29"/>
        <v>#N/A</v>
      </c>
      <c r="BG96" s="147" t="e">
        <f t="shared" si="29"/>
        <v>#N/A</v>
      </c>
      <c r="BH96" s="147" t="e">
        <f t="shared" si="29"/>
        <v>#N/A</v>
      </c>
      <c r="BI96" s="147" t="e">
        <f t="shared" si="29"/>
        <v>#N/A</v>
      </c>
    </row>
    <row r="104" spans="1:21" x14ac:dyDescent="0.4">
      <c r="B104" s="204">
        <v>3</v>
      </c>
      <c r="C104" s="204">
        <v>6</v>
      </c>
      <c r="D104" s="204">
        <v>9</v>
      </c>
      <c r="E104" s="204">
        <v>12</v>
      </c>
      <c r="F104" s="204">
        <v>15</v>
      </c>
      <c r="G104" s="204">
        <v>18</v>
      </c>
      <c r="H104" s="204">
        <v>21</v>
      </c>
      <c r="I104" s="204">
        <v>24</v>
      </c>
      <c r="J104" s="204">
        <v>27</v>
      </c>
      <c r="K104" s="204">
        <v>30</v>
      </c>
      <c r="L104" s="204">
        <v>33</v>
      </c>
      <c r="M104" s="204">
        <v>36</v>
      </c>
      <c r="N104" s="204">
        <v>39</v>
      </c>
      <c r="O104" s="204">
        <v>42</v>
      </c>
      <c r="P104" s="204">
        <v>45</v>
      </c>
      <c r="Q104" s="204">
        <v>48</v>
      </c>
      <c r="R104" s="204">
        <v>51</v>
      </c>
      <c r="S104" s="204">
        <v>54</v>
      </c>
      <c r="T104" s="204">
        <v>57</v>
      </c>
      <c r="U104" s="204">
        <v>60</v>
      </c>
    </row>
    <row r="105" spans="1:21" x14ac:dyDescent="0.4">
      <c r="A105" s="226" t="s">
        <v>361</v>
      </c>
      <c r="B105" s="265">
        <f>VLOOKUP($A105,$A$23:$BI$66,B$104,FALSE)</f>
        <v>39447</v>
      </c>
      <c r="C105" s="265">
        <f t="shared" ref="C105:U118" si="30">VLOOKUP($A105,$A$23:$BI$66,C$104,FALSE)</f>
        <v>39629</v>
      </c>
      <c r="D105" s="265">
        <f t="shared" si="30"/>
        <v>39813</v>
      </c>
      <c r="E105" s="265">
        <f t="shared" si="30"/>
        <v>39994</v>
      </c>
      <c r="F105" s="265">
        <f t="shared" si="30"/>
        <v>40178</v>
      </c>
      <c r="G105" s="265">
        <f t="shared" si="30"/>
        <v>40359</v>
      </c>
      <c r="H105" s="265">
        <f t="shared" si="30"/>
        <v>40543</v>
      </c>
      <c r="I105" s="265">
        <f t="shared" si="30"/>
        <v>40724</v>
      </c>
      <c r="J105" s="265">
        <f t="shared" si="30"/>
        <v>40908</v>
      </c>
      <c r="K105" s="265">
        <f t="shared" si="30"/>
        <v>41090</v>
      </c>
      <c r="L105" s="265">
        <f t="shared" si="30"/>
        <v>41274</v>
      </c>
      <c r="M105" s="265">
        <f t="shared" si="30"/>
        <v>41455</v>
      </c>
      <c r="N105" s="265">
        <f t="shared" si="30"/>
        <v>41639</v>
      </c>
      <c r="O105" s="265">
        <f t="shared" si="30"/>
        <v>41820</v>
      </c>
      <c r="P105" s="265">
        <f t="shared" si="30"/>
        <v>42004</v>
      </c>
      <c r="Q105" s="265">
        <f t="shared" si="30"/>
        <v>42185</v>
      </c>
      <c r="R105" s="265">
        <f t="shared" si="30"/>
        <v>42369</v>
      </c>
      <c r="S105" s="265">
        <f t="shared" si="30"/>
        <v>42551</v>
      </c>
      <c r="T105" s="265">
        <f t="shared" si="30"/>
        <v>42735</v>
      </c>
      <c r="U105" s="265">
        <f t="shared" si="30"/>
        <v>42916</v>
      </c>
    </row>
    <row r="106" spans="1:21" x14ac:dyDescent="0.4">
      <c r="A106" s="230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</row>
    <row r="107" spans="1:21" x14ac:dyDescent="0.4">
      <c r="A107" s="233" t="s">
        <v>6</v>
      </c>
      <c r="B107" s="266">
        <f t="shared" ref="B107:Q119" si="31">VLOOKUP($A107,$A$23:$BI$66,B$104,FALSE)</f>
        <v>45.122999999999998</v>
      </c>
      <c r="C107" s="266">
        <f t="shared" si="30"/>
        <v>40.276917600000004</v>
      </c>
      <c r="D107" s="266">
        <f t="shared" si="30"/>
        <v>0</v>
      </c>
      <c r="E107" s="266">
        <f t="shared" si="30"/>
        <v>0</v>
      </c>
      <c r="F107" s="266">
        <f t="shared" si="30"/>
        <v>0</v>
      </c>
      <c r="G107" s="266">
        <f t="shared" si="30"/>
        <v>0</v>
      </c>
      <c r="H107" s="266">
        <f t="shared" si="30"/>
        <v>0</v>
      </c>
      <c r="I107" s="266">
        <f t="shared" si="30"/>
        <v>0</v>
      </c>
      <c r="J107" s="266">
        <f t="shared" si="30"/>
        <v>0</v>
      </c>
      <c r="K107" s="266">
        <f t="shared" si="30"/>
        <v>9.9736951999999999</v>
      </c>
      <c r="L107" s="266">
        <f t="shared" si="30"/>
        <v>0</v>
      </c>
      <c r="M107" s="266">
        <f t="shared" si="30"/>
        <v>33.036900000000003</v>
      </c>
      <c r="N107" s="266">
        <f t="shared" si="30"/>
        <v>14.096499999999999</v>
      </c>
      <c r="O107" s="266">
        <f t="shared" si="30"/>
        <v>0</v>
      </c>
      <c r="P107" s="266">
        <f t="shared" si="30"/>
        <v>39.975999999999999</v>
      </c>
      <c r="Q107" s="266">
        <f t="shared" si="30"/>
        <v>79.225300000000004</v>
      </c>
      <c r="R107" s="266">
        <f t="shared" si="30"/>
        <v>52.5289</v>
      </c>
      <c r="S107" s="266">
        <f t="shared" si="30"/>
        <v>113.83970000000001</v>
      </c>
      <c r="T107" s="266">
        <f t="shared" si="30"/>
        <v>132.15120000000002</v>
      </c>
      <c r="U107" s="266">
        <f t="shared" si="30"/>
        <v>364.65120000000002</v>
      </c>
    </row>
    <row r="108" spans="1:21" x14ac:dyDescent="0.4">
      <c r="A108" s="233" t="s">
        <v>33</v>
      </c>
      <c r="B108" s="266">
        <f t="shared" si="31"/>
        <v>29.5365</v>
      </c>
      <c r="C108" s="266">
        <f t="shared" si="30"/>
        <v>29.572398</v>
      </c>
      <c r="D108" s="266">
        <f t="shared" si="30"/>
        <v>0</v>
      </c>
      <c r="E108" s="266">
        <f t="shared" si="30"/>
        <v>0</v>
      </c>
      <c r="F108" s="266">
        <f t="shared" si="30"/>
        <v>0</v>
      </c>
      <c r="G108" s="266">
        <f t="shared" si="30"/>
        <v>0</v>
      </c>
      <c r="H108" s="266">
        <f t="shared" si="30"/>
        <v>13.880047500000002</v>
      </c>
      <c r="I108" s="266">
        <f t="shared" si="30"/>
        <v>1.402782</v>
      </c>
      <c r="J108" s="266">
        <f t="shared" si="30"/>
        <v>0</v>
      </c>
      <c r="K108" s="266">
        <f t="shared" si="30"/>
        <v>0</v>
      </c>
      <c r="L108" s="266">
        <f t="shared" si="30"/>
        <v>0</v>
      </c>
      <c r="M108" s="266">
        <f t="shared" si="30"/>
        <v>2.9888000000000003</v>
      </c>
      <c r="N108" s="266">
        <f t="shared" si="30"/>
        <v>0</v>
      </c>
      <c r="O108" s="266">
        <f t="shared" si="30"/>
        <v>0</v>
      </c>
      <c r="P108" s="266">
        <f t="shared" si="30"/>
        <v>45.474000000000004</v>
      </c>
      <c r="Q108" s="266">
        <f t="shared" si="30"/>
        <v>68.398799999999994</v>
      </c>
      <c r="R108" s="266">
        <f t="shared" si="30"/>
        <v>203.3569</v>
      </c>
      <c r="S108" s="266">
        <f t="shared" si="30"/>
        <v>236.3184</v>
      </c>
      <c r="T108" s="266">
        <f t="shared" si="30"/>
        <v>730.24639999999999</v>
      </c>
      <c r="U108" s="266">
        <f t="shared" si="30"/>
        <v>1087.1238000000001</v>
      </c>
    </row>
    <row r="109" spans="1:21" x14ac:dyDescent="0.4">
      <c r="A109" s="233" t="s">
        <v>3</v>
      </c>
      <c r="B109" s="266">
        <f t="shared" si="31"/>
        <v>3071.8444</v>
      </c>
      <c r="C109" s="266">
        <f t="shared" si="30"/>
        <v>2858.6664584999999</v>
      </c>
      <c r="D109" s="266">
        <f t="shared" si="30"/>
        <v>768.55880160000004</v>
      </c>
      <c r="E109" s="266">
        <f t="shared" si="30"/>
        <v>892.55748400000016</v>
      </c>
      <c r="F109" s="266">
        <f t="shared" si="30"/>
        <v>809.6526315000001</v>
      </c>
      <c r="G109" s="266">
        <f t="shared" si="30"/>
        <v>717.69465000000002</v>
      </c>
      <c r="H109" s="266">
        <f t="shared" si="30"/>
        <v>669.44622400000003</v>
      </c>
      <c r="I109" s="266">
        <f t="shared" si="30"/>
        <v>586.51787309999997</v>
      </c>
      <c r="J109" s="266">
        <f t="shared" si="30"/>
        <v>1046.7388464000001</v>
      </c>
      <c r="K109" s="266">
        <f t="shared" si="30"/>
        <v>2229.7834349999998</v>
      </c>
      <c r="L109" s="266">
        <f t="shared" si="30"/>
        <v>2921.0459999999998</v>
      </c>
      <c r="M109" s="266">
        <f t="shared" si="30"/>
        <v>3086.0239999999999</v>
      </c>
      <c r="N109" s="266">
        <f t="shared" si="30"/>
        <v>2739.2768000000001</v>
      </c>
      <c r="O109" s="266">
        <f t="shared" si="30"/>
        <v>2391.1019999999999</v>
      </c>
      <c r="P109" s="266">
        <f t="shared" si="30"/>
        <v>2271.7284</v>
      </c>
      <c r="Q109" s="266">
        <f t="shared" si="30"/>
        <v>2207.4</v>
      </c>
      <c r="R109" s="266">
        <f t="shared" si="30"/>
        <v>3430.8975</v>
      </c>
      <c r="S109" s="266">
        <f t="shared" si="30"/>
        <v>4636.3152</v>
      </c>
      <c r="T109" s="266">
        <f t="shared" si="30"/>
        <v>5339.9049999999997</v>
      </c>
      <c r="U109" s="266">
        <f t="shared" si="30"/>
        <v>6470.1459999999997</v>
      </c>
    </row>
    <row r="110" spans="1:21" x14ac:dyDescent="0.4">
      <c r="A110" s="233" t="s">
        <v>353</v>
      </c>
      <c r="B110" s="266">
        <f t="shared" si="31"/>
        <v>39.164999999999999</v>
      </c>
      <c r="C110" s="266">
        <f t="shared" si="30"/>
        <v>38.335907399999996</v>
      </c>
      <c r="D110" s="266">
        <f t="shared" si="30"/>
        <v>0</v>
      </c>
      <c r="E110" s="266">
        <f t="shared" si="30"/>
        <v>0</v>
      </c>
      <c r="F110" s="266">
        <f t="shared" si="30"/>
        <v>0.800099</v>
      </c>
      <c r="G110" s="266">
        <f t="shared" si="30"/>
        <v>0.92364689999999994</v>
      </c>
      <c r="H110" s="266">
        <f t="shared" si="30"/>
        <v>0</v>
      </c>
      <c r="I110" s="266">
        <f t="shared" si="30"/>
        <v>0</v>
      </c>
      <c r="J110" s="266">
        <f t="shared" si="30"/>
        <v>0</v>
      </c>
      <c r="K110" s="266">
        <f t="shared" si="30"/>
        <v>0</v>
      </c>
      <c r="L110" s="266">
        <f t="shared" si="30"/>
        <v>0</v>
      </c>
      <c r="M110" s="266">
        <f t="shared" si="30"/>
        <v>0</v>
      </c>
      <c r="N110" s="266">
        <f t="shared" si="30"/>
        <v>0</v>
      </c>
      <c r="O110" s="266">
        <f t="shared" si="30"/>
        <v>0</v>
      </c>
      <c r="P110" s="266">
        <f t="shared" si="30"/>
        <v>0</v>
      </c>
      <c r="Q110" s="266">
        <f t="shared" si="30"/>
        <v>0</v>
      </c>
      <c r="R110" s="266">
        <f t="shared" si="30"/>
        <v>0</v>
      </c>
      <c r="S110" s="266">
        <f t="shared" si="30"/>
        <v>0</v>
      </c>
      <c r="T110" s="266">
        <f t="shared" si="30"/>
        <v>0</v>
      </c>
      <c r="U110" s="266">
        <f t="shared" si="30"/>
        <v>0</v>
      </c>
    </row>
    <row r="111" spans="1:21" x14ac:dyDescent="0.4">
      <c r="A111" s="233" t="s">
        <v>0</v>
      </c>
      <c r="B111" s="266">
        <f t="shared" si="31"/>
        <v>976.01570000000004</v>
      </c>
      <c r="C111" s="266">
        <f t="shared" si="30"/>
        <v>637.33470100000011</v>
      </c>
      <c r="D111" s="266">
        <f t="shared" si="30"/>
        <v>62.584395000000008</v>
      </c>
      <c r="E111" s="266">
        <f t="shared" si="30"/>
        <v>60.368934600000003</v>
      </c>
      <c r="F111" s="266">
        <f t="shared" si="30"/>
        <v>59.178326000000006</v>
      </c>
      <c r="G111" s="266">
        <f t="shared" si="30"/>
        <v>0</v>
      </c>
      <c r="H111" s="266">
        <f t="shared" si="30"/>
        <v>0</v>
      </c>
      <c r="I111" s="266">
        <f t="shared" si="30"/>
        <v>7.8540751999999996</v>
      </c>
      <c r="J111" s="266">
        <f t="shared" si="30"/>
        <v>117.037752</v>
      </c>
      <c r="K111" s="266">
        <f t="shared" si="30"/>
        <v>149.39584500000001</v>
      </c>
      <c r="L111" s="266">
        <f t="shared" si="30"/>
        <v>84.862399999999994</v>
      </c>
      <c r="M111" s="266">
        <f t="shared" si="30"/>
        <v>65.858199999999997</v>
      </c>
      <c r="N111" s="266">
        <f t="shared" si="30"/>
        <v>50.584000000000003</v>
      </c>
      <c r="O111" s="266">
        <f t="shared" si="30"/>
        <v>10.3704</v>
      </c>
      <c r="P111" s="266">
        <f t="shared" si="30"/>
        <v>76.472999999999999</v>
      </c>
      <c r="Q111" s="266">
        <f t="shared" si="30"/>
        <v>130.91999999999999</v>
      </c>
      <c r="R111" s="266">
        <f t="shared" si="30"/>
        <v>75.496200000000002</v>
      </c>
      <c r="S111" s="266">
        <f t="shared" si="30"/>
        <v>64.0672</v>
      </c>
      <c r="T111" s="266">
        <f t="shared" si="30"/>
        <v>41.557600000000001</v>
      </c>
      <c r="U111" s="266">
        <f t="shared" si="30"/>
        <v>67.570799999999991</v>
      </c>
    </row>
    <row r="112" spans="1:21" x14ac:dyDescent="0.4">
      <c r="A112" s="240" t="s">
        <v>180</v>
      </c>
      <c r="B112" s="266">
        <f t="shared" si="31"/>
        <v>3534.9290000000001</v>
      </c>
      <c r="C112" s="266">
        <f t="shared" si="30"/>
        <v>3413.9584</v>
      </c>
      <c r="D112" s="266">
        <f t="shared" si="30"/>
        <v>129.90324050000001</v>
      </c>
      <c r="E112" s="266">
        <f t="shared" si="30"/>
        <v>619.7490272</v>
      </c>
      <c r="F112" s="266">
        <f t="shared" si="30"/>
        <v>768.28953029999991</v>
      </c>
      <c r="G112" s="266">
        <f t="shared" si="30"/>
        <v>785.48836960000006</v>
      </c>
      <c r="H112" s="266">
        <f t="shared" si="30"/>
        <v>866.57720000000018</v>
      </c>
      <c r="I112" s="266">
        <f t="shared" si="30"/>
        <v>748.50099999999998</v>
      </c>
      <c r="J112" s="266">
        <f t="shared" si="30"/>
        <v>1059.0030000000002</v>
      </c>
      <c r="K112" s="266">
        <f t="shared" si="30"/>
        <v>1412.3724999999999</v>
      </c>
      <c r="L112" s="266">
        <f t="shared" si="30"/>
        <v>2262.6029999999996</v>
      </c>
      <c r="M112" s="266">
        <f t="shared" si="30"/>
        <v>2283.9683999999997</v>
      </c>
      <c r="N112" s="266">
        <f t="shared" si="30"/>
        <v>1983.6742000000002</v>
      </c>
      <c r="O112" s="266">
        <f t="shared" si="30"/>
        <v>2020.9014000000002</v>
      </c>
      <c r="P112" s="266">
        <f t="shared" si="30"/>
        <v>2469.9715999999999</v>
      </c>
      <c r="Q112" s="266">
        <f t="shared" si="30"/>
        <v>3720.6978000000004</v>
      </c>
      <c r="R112" s="266">
        <f t="shared" si="30"/>
        <v>4119.8157000000001</v>
      </c>
      <c r="S112" s="266">
        <f t="shared" si="30"/>
        <v>5546.1040000000003</v>
      </c>
      <c r="T112" s="266">
        <f t="shared" si="30"/>
        <v>9911.4866000000002</v>
      </c>
      <c r="U112" s="266">
        <f t="shared" si="30"/>
        <v>9230.2272000000012</v>
      </c>
    </row>
    <row r="113" spans="1:21" x14ac:dyDescent="0.4">
      <c r="A113" s="241" t="s">
        <v>355</v>
      </c>
      <c r="B113" s="266">
        <f t="shared" si="31"/>
        <v>1762.4653000000001</v>
      </c>
      <c r="C113" s="266">
        <f t="shared" si="30"/>
        <v>1715.1759599</v>
      </c>
      <c r="D113" s="266">
        <f t="shared" si="30"/>
        <v>858.99898850000011</v>
      </c>
      <c r="E113" s="266">
        <f t="shared" si="30"/>
        <v>578.31697170000007</v>
      </c>
      <c r="F113" s="266">
        <f t="shared" si="30"/>
        <v>344.1683908</v>
      </c>
      <c r="G113" s="266">
        <f t="shared" si="30"/>
        <v>441.78701840000002</v>
      </c>
      <c r="H113" s="266">
        <f t="shared" si="30"/>
        <v>412.24999259999998</v>
      </c>
      <c r="I113" s="266">
        <f t="shared" si="30"/>
        <v>265.2958036</v>
      </c>
      <c r="J113" s="266">
        <f t="shared" si="30"/>
        <v>197.81594280000002</v>
      </c>
      <c r="K113" s="266">
        <f t="shared" si="30"/>
        <v>23.691907199999999</v>
      </c>
      <c r="L113" s="266">
        <f t="shared" si="30"/>
        <v>8.454600000000001</v>
      </c>
      <c r="M113" s="266">
        <f t="shared" si="30"/>
        <v>6.3151999999999999</v>
      </c>
      <c r="N113" s="266">
        <f t="shared" si="30"/>
        <v>0</v>
      </c>
      <c r="O113" s="266">
        <f t="shared" si="30"/>
        <v>0</v>
      </c>
      <c r="P113" s="266">
        <f t="shared" si="30"/>
        <v>0</v>
      </c>
      <c r="Q113" s="266">
        <f t="shared" si="30"/>
        <v>0</v>
      </c>
      <c r="R113" s="266">
        <f t="shared" si="30"/>
        <v>0</v>
      </c>
      <c r="S113" s="266">
        <f t="shared" si="30"/>
        <v>0</v>
      </c>
      <c r="T113" s="266">
        <f t="shared" si="30"/>
        <v>88.040399999999991</v>
      </c>
      <c r="U113" s="266">
        <f t="shared" si="30"/>
        <v>1000.5345</v>
      </c>
    </row>
    <row r="114" spans="1:21" x14ac:dyDescent="0.4">
      <c r="A114" s="241" t="s">
        <v>34</v>
      </c>
      <c r="B114" s="266">
        <f t="shared" si="31"/>
        <v>2280.6408999999999</v>
      </c>
      <c r="C114" s="266">
        <f t="shared" si="30"/>
        <v>2017.3560000000002</v>
      </c>
      <c r="D114" s="266">
        <f t="shared" si="30"/>
        <v>28.502577600000002</v>
      </c>
      <c r="E114" s="266">
        <f t="shared" si="30"/>
        <v>18.333353200000001</v>
      </c>
      <c r="F114" s="266">
        <f t="shared" si="30"/>
        <v>21.006672399999999</v>
      </c>
      <c r="G114" s="266">
        <f t="shared" si="30"/>
        <v>30.933941399999998</v>
      </c>
      <c r="H114" s="266">
        <f t="shared" si="30"/>
        <v>91.8232</v>
      </c>
      <c r="I114" s="266">
        <f t="shared" si="30"/>
        <v>56.531800000000004</v>
      </c>
      <c r="J114" s="266">
        <f t="shared" si="30"/>
        <v>139.56030000000001</v>
      </c>
      <c r="K114" s="266">
        <f t="shared" si="30"/>
        <v>148.18619999999999</v>
      </c>
      <c r="L114" s="266">
        <f t="shared" si="30"/>
        <v>129.49160000000001</v>
      </c>
      <c r="M114" s="266">
        <f t="shared" si="30"/>
        <v>41.646599999999999</v>
      </c>
      <c r="N114" s="266">
        <f t="shared" si="30"/>
        <v>56.408399999999993</v>
      </c>
      <c r="O114" s="266">
        <f t="shared" si="30"/>
        <v>59.869700000000002</v>
      </c>
      <c r="P114" s="266">
        <f t="shared" si="30"/>
        <v>45.425800000000002</v>
      </c>
      <c r="Q114" s="266">
        <f t="shared" si="30"/>
        <v>174.262</v>
      </c>
      <c r="R114" s="266">
        <f t="shared" si="30"/>
        <v>51.848999999999997</v>
      </c>
      <c r="S114" s="266">
        <f t="shared" si="30"/>
        <v>75.115199999999987</v>
      </c>
      <c r="T114" s="266">
        <f t="shared" si="30"/>
        <v>413.14860000000004</v>
      </c>
      <c r="U114" s="266">
        <f t="shared" si="30"/>
        <v>147.82409999999999</v>
      </c>
    </row>
    <row r="115" spans="1:21" x14ac:dyDescent="0.4">
      <c r="A115" s="241" t="s">
        <v>356</v>
      </c>
      <c r="B115" s="266">
        <f t="shared" si="31"/>
        <v>76.335999999999999</v>
      </c>
      <c r="C115" s="266">
        <f t="shared" si="30"/>
        <v>79.95159120000001</v>
      </c>
      <c r="D115" s="266">
        <f t="shared" si="30"/>
        <v>0</v>
      </c>
      <c r="E115" s="266">
        <f t="shared" si="30"/>
        <v>8.3320265000000013</v>
      </c>
      <c r="F115" s="266">
        <f t="shared" si="30"/>
        <v>56.302381799999992</v>
      </c>
      <c r="G115" s="266">
        <f t="shared" si="30"/>
        <v>24.5999008</v>
      </c>
      <c r="H115" s="266">
        <f t="shared" si="30"/>
        <v>14.621651199999999</v>
      </c>
      <c r="I115" s="266">
        <f t="shared" si="30"/>
        <v>0</v>
      </c>
      <c r="J115" s="266">
        <f t="shared" si="30"/>
        <v>24.812908199999999</v>
      </c>
      <c r="K115" s="266">
        <f t="shared" si="30"/>
        <v>61.637523200000004</v>
      </c>
      <c r="L115" s="266">
        <f t="shared" si="30"/>
        <v>127.47240000000001</v>
      </c>
      <c r="M115" s="266">
        <f t="shared" si="30"/>
        <v>195.7072</v>
      </c>
      <c r="N115" s="266">
        <f t="shared" si="30"/>
        <v>120.3552</v>
      </c>
      <c r="O115" s="266">
        <f t="shared" si="30"/>
        <v>78.03</v>
      </c>
      <c r="P115" s="266">
        <f t="shared" si="30"/>
        <v>34.860800000000005</v>
      </c>
      <c r="Q115" s="266">
        <f t="shared" si="30"/>
        <v>66.860299999999995</v>
      </c>
      <c r="R115" s="266">
        <f t="shared" si="30"/>
        <v>403.36</v>
      </c>
      <c r="S115" s="266">
        <f t="shared" si="30"/>
        <v>473.79359999999997</v>
      </c>
      <c r="T115" s="266">
        <f t="shared" si="30"/>
        <v>842.0458000000001</v>
      </c>
      <c r="U115" s="266">
        <f t="shared" si="30"/>
        <v>1241.4159999999999</v>
      </c>
    </row>
    <row r="116" spans="1:21" x14ac:dyDescent="0.4">
      <c r="A116" s="233" t="s">
        <v>357</v>
      </c>
      <c r="B116" s="266">
        <f t="shared" si="31"/>
        <v>0</v>
      </c>
      <c r="C116" s="266">
        <f t="shared" si="30"/>
        <v>0</v>
      </c>
      <c r="D116" s="266">
        <f t="shared" si="30"/>
        <v>0</v>
      </c>
      <c r="E116" s="266">
        <f t="shared" si="30"/>
        <v>0</v>
      </c>
      <c r="F116" s="266">
        <f t="shared" si="30"/>
        <v>0</v>
      </c>
      <c r="G116" s="266">
        <f t="shared" si="30"/>
        <v>0</v>
      </c>
      <c r="H116" s="266">
        <f t="shared" si="30"/>
        <v>0</v>
      </c>
      <c r="I116" s="266">
        <f t="shared" si="30"/>
        <v>0</v>
      </c>
      <c r="J116" s="266">
        <f t="shared" si="30"/>
        <v>0</v>
      </c>
      <c r="K116" s="266">
        <f t="shared" si="30"/>
        <v>0</v>
      </c>
      <c r="L116" s="266">
        <f t="shared" si="30"/>
        <v>1344.3008</v>
      </c>
      <c r="M116" s="266">
        <f t="shared" si="30"/>
        <v>1912.5036</v>
      </c>
      <c r="N116" s="266">
        <f t="shared" si="30"/>
        <v>0</v>
      </c>
      <c r="O116" s="266">
        <f t="shared" si="30"/>
        <v>0</v>
      </c>
      <c r="P116" s="266">
        <f t="shared" si="30"/>
        <v>0</v>
      </c>
      <c r="Q116" s="266">
        <f t="shared" si="30"/>
        <v>0</v>
      </c>
      <c r="R116" s="266">
        <f t="shared" si="30"/>
        <v>0</v>
      </c>
      <c r="S116" s="266">
        <f t="shared" si="30"/>
        <v>0</v>
      </c>
      <c r="T116" s="266">
        <f t="shared" si="30"/>
        <v>0</v>
      </c>
      <c r="U116" s="266">
        <f t="shared" si="30"/>
        <v>0</v>
      </c>
    </row>
    <row r="117" spans="1:21" x14ac:dyDescent="0.4">
      <c r="A117" s="233" t="s">
        <v>65</v>
      </c>
      <c r="B117" s="266">
        <f t="shared" si="31"/>
        <v>0</v>
      </c>
      <c r="C117" s="266">
        <f t="shared" si="30"/>
        <v>0</v>
      </c>
      <c r="D117" s="266">
        <f t="shared" si="30"/>
        <v>0</v>
      </c>
      <c r="E117" s="266">
        <f t="shared" si="30"/>
        <v>0</v>
      </c>
      <c r="F117" s="266">
        <f t="shared" si="30"/>
        <v>0</v>
      </c>
      <c r="G117" s="266">
        <f t="shared" si="30"/>
        <v>0</v>
      </c>
      <c r="H117" s="266">
        <f t="shared" si="30"/>
        <v>0</v>
      </c>
      <c r="I117" s="266">
        <f t="shared" si="30"/>
        <v>0</v>
      </c>
      <c r="J117" s="266">
        <f t="shared" si="30"/>
        <v>0</v>
      </c>
      <c r="K117" s="266">
        <f t="shared" si="30"/>
        <v>0</v>
      </c>
      <c r="L117" s="266">
        <f t="shared" si="30"/>
        <v>0</v>
      </c>
      <c r="M117" s="266">
        <f t="shared" si="30"/>
        <v>0</v>
      </c>
      <c r="N117" s="266">
        <f t="shared" si="30"/>
        <v>2572.6350000000002</v>
      </c>
      <c r="O117" s="266">
        <f t="shared" si="30"/>
        <v>4105.2284</v>
      </c>
      <c r="P117" s="266">
        <f t="shared" si="30"/>
        <v>5505.4285</v>
      </c>
      <c r="Q117" s="266">
        <f t="shared" si="30"/>
        <v>9265.7344000000012</v>
      </c>
      <c r="R117" s="266">
        <f t="shared" si="30"/>
        <v>9308.0962</v>
      </c>
      <c r="S117" s="266">
        <f t="shared" si="30"/>
        <v>10048.126</v>
      </c>
      <c r="T117" s="266">
        <f t="shared" si="30"/>
        <v>8222.3487999999998</v>
      </c>
      <c r="U117" s="266">
        <f t="shared" si="30"/>
        <v>8410.0480000000007</v>
      </c>
    </row>
    <row r="118" spans="1:21" x14ac:dyDescent="0.4">
      <c r="A118" s="233" t="s">
        <v>358</v>
      </c>
      <c r="B118" s="266">
        <f t="shared" si="31"/>
        <v>667.00400000000002</v>
      </c>
      <c r="C118" s="266">
        <f t="shared" si="30"/>
        <v>592.27559999999994</v>
      </c>
      <c r="D118" s="266">
        <f t="shared" si="30"/>
        <v>82.582531900000006</v>
      </c>
      <c r="E118" s="266">
        <f t="shared" si="30"/>
        <v>290.19747660000002</v>
      </c>
      <c r="F118" s="266">
        <f t="shared" si="30"/>
        <v>388.01561759999998</v>
      </c>
      <c r="G118" s="266">
        <f t="shared" si="30"/>
        <v>288.58150360000002</v>
      </c>
      <c r="H118" s="266">
        <f t="shared" si="30"/>
        <v>282.5274</v>
      </c>
      <c r="I118" s="266">
        <f t="shared" si="30"/>
        <v>284.04809999999998</v>
      </c>
      <c r="J118" s="266">
        <f t="shared" si="30"/>
        <v>697.25879999999995</v>
      </c>
      <c r="K118" s="266">
        <f t="shared" ref="K118:U119" si="32">VLOOKUP($A118,$A$23:$BI$66,K$104,FALSE)</f>
        <v>949.66320000000007</v>
      </c>
      <c r="L118" s="266">
        <f t="shared" si="32"/>
        <v>0</v>
      </c>
      <c r="M118" s="266">
        <f t="shared" si="32"/>
        <v>0</v>
      </c>
      <c r="N118" s="266">
        <f t="shared" si="32"/>
        <v>0</v>
      </c>
      <c r="O118" s="266">
        <f t="shared" si="32"/>
        <v>0</v>
      </c>
      <c r="P118" s="266">
        <f t="shared" si="32"/>
        <v>0</v>
      </c>
      <c r="Q118" s="266">
        <f t="shared" si="32"/>
        <v>0</v>
      </c>
      <c r="R118" s="266">
        <f t="shared" si="32"/>
        <v>0</v>
      </c>
      <c r="S118" s="266">
        <f t="shared" si="32"/>
        <v>0</v>
      </c>
      <c r="T118" s="266">
        <f t="shared" si="32"/>
        <v>0</v>
      </c>
      <c r="U118" s="266">
        <f t="shared" si="32"/>
        <v>0</v>
      </c>
    </row>
    <row r="119" spans="1:21" x14ac:dyDescent="0.4">
      <c r="A119" s="242" t="s">
        <v>400</v>
      </c>
      <c r="B119" s="266">
        <f t="shared" si="31"/>
        <v>12466.430399999999</v>
      </c>
      <c r="C119" s="266">
        <f t="shared" si="31"/>
        <v>11431.685670399998</v>
      </c>
      <c r="D119" s="266">
        <f t="shared" si="31"/>
        <v>1929.4412887999999</v>
      </c>
      <c r="E119" s="266">
        <f t="shared" si="31"/>
        <v>2464.8903719999998</v>
      </c>
      <c r="F119" s="266">
        <f t="shared" si="31"/>
        <v>2444.7184084</v>
      </c>
      <c r="G119" s="266">
        <f t="shared" si="31"/>
        <v>2279.1108896000001</v>
      </c>
      <c r="H119" s="266">
        <f t="shared" si="31"/>
        <v>2362.8685829999999</v>
      </c>
      <c r="I119" s="266">
        <f t="shared" si="31"/>
        <v>1973.3288344000002</v>
      </c>
      <c r="J119" s="266">
        <f t="shared" si="31"/>
        <v>3289.4016301000001</v>
      </c>
      <c r="K119" s="266">
        <f t="shared" si="31"/>
        <v>4985.2103690000004</v>
      </c>
      <c r="L119" s="266">
        <f t="shared" si="31"/>
        <v>6847.41</v>
      </c>
      <c r="M119" s="266">
        <f t="shared" si="31"/>
        <v>7628.8948</v>
      </c>
      <c r="N119" s="266">
        <f t="shared" si="31"/>
        <v>7540.8720999999996</v>
      </c>
      <c r="O119" s="266">
        <f t="shared" si="31"/>
        <v>8631.6883999999991</v>
      </c>
      <c r="P119" s="266">
        <f t="shared" si="31"/>
        <v>10452.2868</v>
      </c>
      <c r="Q119" s="266">
        <f t="shared" si="31"/>
        <v>15679.408799999999</v>
      </c>
      <c r="R119" s="266">
        <f t="shared" si="32"/>
        <v>17634.001</v>
      </c>
      <c r="S119" s="266">
        <f t="shared" si="32"/>
        <v>21185.1276</v>
      </c>
      <c r="T119" s="266">
        <f t="shared" si="32"/>
        <v>25678.937399999999</v>
      </c>
      <c r="U119" s="266">
        <f t="shared" si="32"/>
        <v>28059.345600000001</v>
      </c>
    </row>
    <row r="128" spans="1:21" x14ac:dyDescent="0.4">
      <c r="A128" s="226" t="s">
        <v>361</v>
      </c>
    </row>
    <row r="129" spans="1:1" x14ac:dyDescent="0.4">
      <c r="A129" s="230"/>
    </row>
    <row r="130" spans="1:1" x14ac:dyDescent="0.4">
      <c r="A130" s="233" t="s">
        <v>6</v>
      </c>
    </row>
    <row r="131" spans="1:1" x14ac:dyDescent="0.4">
      <c r="A131" s="233" t="s">
        <v>33</v>
      </c>
    </row>
    <row r="132" spans="1:1" x14ac:dyDescent="0.4">
      <c r="A132" s="233" t="s">
        <v>3</v>
      </c>
    </row>
    <row r="133" spans="1:1" x14ac:dyDescent="0.4">
      <c r="A133" s="233" t="s">
        <v>353</v>
      </c>
    </row>
    <row r="134" spans="1:1" x14ac:dyDescent="0.4">
      <c r="A134" s="233" t="s">
        <v>0</v>
      </c>
    </row>
    <row r="135" spans="1:1" x14ac:dyDescent="0.4">
      <c r="A135" s="240" t="s">
        <v>180</v>
      </c>
    </row>
    <row r="136" spans="1:1" x14ac:dyDescent="0.4">
      <c r="A136" s="241" t="s">
        <v>355</v>
      </c>
    </row>
    <row r="137" spans="1:1" x14ac:dyDescent="0.4">
      <c r="A137" s="241" t="s">
        <v>34</v>
      </c>
    </row>
    <row r="138" spans="1:1" x14ac:dyDescent="0.4">
      <c r="A138" s="241" t="s">
        <v>356</v>
      </c>
    </row>
    <row r="139" spans="1:1" x14ac:dyDescent="0.4">
      <c r="A139" s="233" t="s">
        <v>357</v>
      </c>
    </row>
    <row r="140" spans="1:1" x14ac:dyDescent="0.4">
      <c r="A140" s="233" t="s">
        <v>65</v>
      </c>
    </row>
    <row r="141" spans="1:1" x14ac:dyDescent="0.4">
      <c r="A141" s="233" t="s">
        <v>358</v>
      </c>
    </row>
    <row r="142" spans="1:1" x14ac:dyDescent="0.4">
      <c r="A142" s="242" t="s">
        <v>400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showGridLines="0" topLeftCell="A75" zoomScale="80" zoomScaleNormal="80" workbookViewId="0">
      <selection activeCell="A128" sqref="A128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0.59765625" style="2" customWidth="1"/>
    <col min="9" max="9" width="9.06640625" style="2" bestFit="1" customWidth="1"/>
    <col min="10" max="10" width="8.863281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7.73046875" style="2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1" x14ac:dyDescent="0.4">
      <c r="A1" s="9" t="s">
        <v>323</v>
      </c>
      <c r="B1" s="2" t="str">
        <f>[1]!to_tradecode(A1)</f>
        <v>601009</v>
      </c>
    </row>
    <row r="2" spans="1:11" x14ac:dyDescent="0.4">
      <c r="A2" s="9"/>
    </row>
    <row r="3" spans="1:11" x14ac:dyDescent="0.4">
      <c r="A3" s="9"/>
    </row>
    <row r="4" spans="1:11" x14ac:dyDescent="0.4">
      <c r="A4" s="162" t="s">
        <v>324</v>
      </c>
      <c r="B4" s="164">
        <v>2013</v>
      </c>
      <c r="C4" s="159" t="s">
        <v>23</v>
      </c>
      <c r="D4" s="159">
        <v>2014</v>
      </c>
      <c r="E4" s="158" t="s">
        <v>21</v>
      </c>
      <c r="F4" s="158">
        <v>2015</v>
      </c>
      <c r="G4" s="158" t="s">
        <v>22</v>
      </c>
      <c r="H4" s="158">
        <v>2016</v>
      </c>
      <c r="I4" s="160" t="s">
        <v>24</v>
      </c>
      <c r="J4" s="161"/>
      <c r="K4" s="161"/>
    </row>
    <row r="5" spans="1:11" x14ac:dyDescent="0.4">
      <c r="A5" s="166" t="s">
        <v>33</v>
      </c>
      <c r="B5" s="171" t="str">
        <f>VLOOKUP($A5,$A$30:$AE$47,B$24,FALSE)</f>
        <v>-</v>
      </c>
      <c r="C5" s="149" t="str">
        <f t="shared" ref="C5:I5" si="0">VLOOKUP($A5,$A$30:$AE$47,C$24,FALSE)</f>
        <v>-</v>
      </c>
      <c r="D5" s="149" t="str">
        <f t="shared" si="0"/>
        <v>-</v>
      </c>
      <c r="E5" s="149">
        <f t="shared" si="0"/>
        <v>0</v>
      </c>
      <c r="F5" s="149">
        <f t="shared" si="0"/>
        <v>0.3654</v>
      </c>
      <c r="G5" s="149">
        <f t="shared" si="0"/>
        <v>0.18770000000000001</v>
      </c>
      <c r="H5" s="149" t="str">
        <f t="shared" si="0"/>
        <v>-</v>
      </c>
      <c r="I5" s="150" t="str">
        <f t="shared" si="0"/>
        <v>-</v>
      </c>
      <c r="J5" s="18"/>
      <c r="K5" s="18"/>
    </row>
    <row r="6" spans="1:11" x14ac:dyDescent="0.4">
      <c r="A6" s="172" t="s">
        <v>4</v>
      </c>
      <c r="B6" s="173" t="str">
        <f t="shared" ref="B6:I21" si="1">VLOOKUP($A6,$A$30:$AE$47,B$24,FALSE)</f>
        <v>-</v>
      </c>
      <c r="C6" s="151" t="str">
        <f t="shared" si="1"/>
        <v>-</v>
      </c>
      <c r="D6" s="151" t="str">
        <f t="shared" si="1"/>
        <v>-</v>
      </c>
      <c r="E6" s="151">
        <f t="shared" si="1"/>
        <v>0</v>
      </c>
      <c r="F6" s="151">
        <f t="shared" si="1"/>
        <v>0</v>
      </c>
      <c r="G6" s="151">
        <f t="shared" si="1"/>
        <v>0</v>
      </c>
      <c r="H6" s="151" t="str">
        <f t="shared" si="1"/>
        <v>-</v>
      </c>
      <c r="I6" s="152">
        <f t="shared" si="1"/>
        <v>5.7999999999999996E-3</v>
      </c>
      <c r="J6" s="18"/>
      <c r="K6" s="18"/>
    </row>
    <row r="7" spans="1:11" x14ac:dyDescent="0.4">
      <c r="A7" s="172" t="s">
        <v>8</v>
      </c>
      <c r="B7" s="173">
        <f t="shared" si="1"/>
        <v>5.7999999999999996E-3</v>
      </c>
      <c r="C7" s="151" t="str">
        <f t="shared" si="1"/>
        <v>-</v>
      </c>
      <c r="D7" s="151" t="str">
        <f t="shared" si="1"/>
        <v>-</v>
      </c>
      <c r="E7" s="151">
        <f t="shared" si="1"/>
        <v>4.6999999999999993E-3</v>
      </c>
      <c r="F7" s="151">
        <f t="shared" si="1"/>
        <v>8.9999999999999998E-4</v>
      </c>
      <c r="G7" s="151">
        <f t="shared" si="1"/>
        <v>8.0000000000000004E-4</v>
      </c>
      <c r="H7" s="151">
        <f t="shared" si="1"/>
        <v>8.9999999999999998E-4</v>
      </c>
      <c r="I7" s="152">
        <f t="shared" si="1"/>
        <v>8.0000000000000004E-4</v>
      </c>
      <c r="J7" s="18"/>
      <c r="K7" s="18"/>
    </row>
    <row r="8" spans="1:11" x14ac:dyDescent="0.4">
      <c r="A8" s="172" t="s">
        <v>1</v>
      </c>
      <c r="B8" s="173">
        <f t="shared" si="1"/>
        <v>3.8E-3</v>
      </c>
      <c r="C8" s="151">
        <f t="shared" si="1"/>
        <v>4.1999999999999997E-3</v>
      </c>
      <c r="D8" s="151">
        <f t="shared" si="1"/>
        <v>5.8999999999999999E-3</v>
      </c>
      <c r="E8" s="151">
        <f t="shared" si="1"/>
        <v>2.2599999999999999E-2</v>
      </c>
      <c r="F8" s="151">
        <f t="shared" si="1"/>
        <v>9.5999999999999992E-3</v>
      </c>
      <c r="G8" s="151">
        <f t="shared" si="1"/>
        <v>2.0299999999999999E-2</v>
      </c>
      <c r="H8" s="151">
        <f t="shared" si="1"/>
        <v>4.2000000000000003E-2</v>
      </c>
      <c r="I8" s="152">
        <f t="shared" si="1"/>
        <v>3.8900000000000004E-2</v>
      </c>
      <c r="J8" s="18"/>
      <c r="K8" s="18"/>
    </row>
    <row r="9" spans="1:11" x14ac:dyDescent="0.4">
      <c r="A9" s="172" t="s">
        <v>0</v>
      </c>
      <c r="B9" s="173" t="str">
        <f t="shared" si="1"/>
        <v>-</v>
      </c>
      <c r="C9" s="151">
        <f t="shared" si="1"/>
        <v>2.81E-2</v>
      </c>
      <c r="D9" s="151">
        <f t="shared" si="1"/>
        <v>2.6699999999999998E-2</v>
      </c>
      <c r="E9" s="151">
        <f t="shared" si="1"/>
        <v>1.9E-3</v>
      </c>
      <c r="F9" s="151">
        <f t="shared" si="1"/>
        <v>0</v>
      </c>
      <c r="G9" s="151">
        <f t="shared" si="1"/>
        <v>3.6000000000000004E-2</v>
      </c>
      <c r="H9" s="151">
        <f t="shared" si="1"/>
        <v>2.7300000000000001E-2</v>
      </c>
      <c r="I9" s="152">
        <f t="shared" si="1"/>
        <v>3.9900000000000005E-2</v>
      </c>
      <c r="J9" s="18"/>
      <c r="K9" s="18"/>
    </row>
    <row r="10" spans="1:11" x14ac:dyDescent="0.4">
      <c r="A10" s="172" t="s">
        <v>55</v>
      </c>
      <c r="B10" s="173" t="str">
        <f t="shared" si="1"/>
        <v>-</v>
      </c>
      <c r="C10" s="151" t="str">
        <f t="shared" si="1"/>
        <v>-</v>
      </c>
      <c r="D10" s="151" t="str">
        <f t="shared" si="1"/>
        <v>-</v>
      </c>
      <c r="E10" s="193">
        <f t="shared" si="1"/>
        <v>0</v>
      </c>
      <c r="F10" s="193">
        <f t="shared" si="1"/>
        <v>0</v>
      </c>
      <c r="G10" s="193">
        <f t="shared" si="1"/>
        <v>0</v>
      </c>
      <c r="H10" s="151" t="str">
        <f t="shared" si="1"/>
        <v>-</v>
      </c>
      <c r="I10" s="152" t="str">
        <f t="shared" si="1"/>
        <v>-</v>
      </c>
      <c r="J10" s="18"/>
      <c r="K10" s="18"/>
    </row>
    <row r="11" spans="1:11" x14ac:dyDescent="0.4">
      <c r="A11" s="172" t="s">
        <v>56</v>
      </c>
      <c r="B11" s="173" t="str">
        <f t="shared" si="1"/>
        <v>-</v>
      </c>
      <c r="C11" s="151" t="str">
        <f t="shared" si="1"/>
        <v>-</v>
      </c>
      <c r="D11" s="151" t="str">
        <f t="shared" si="1"/>
        <v>-</v>
      </c>
      <c r="E11" s="151">
        <f t="shared" si="1"/>
        <v>2.0000000000000001E-4</v>
      </c>
      <c r="F11" s="151">
        <f t="shared" si="1"/>
        <v>0.13</v>
      </c>
      <c r="G11" s="151">
        <f t="shared" si="1"/>
        <v>6.2300000000000001E-2</v>
      </c>
      <c r="H11" s="151">
        <f t="shared" si="1"/>
        <v>6.5199999999999994E-2</v>
      </c>
      <c r="I11" s="152" t="str">
        <f t="shared" si="1"/>
        <v>-</v>
      </c>
      <c r="J11" s="18"/>
      <c r="K11" s="18"/>
    </row>
    <row r="12" spans="1:11" x14ac:dyDescent="0.4">
      <c r="A12" s="172" t="s">
        <v>6</v>
      </c>
      <c r="B12" s="173" t="str">
        <f t="shared" si="1"/>
        <v>-</v>
      </c>
      <c r="C12" s="151">
        <f t="shared" si="1"/>
        <v>1.8E-3</v>
      </c>
      <c r="D12" s="151">
        <f t="shared" si="1"/>
        <v>2.8000000000000004E-3</v>
      </c>
      <c r="E12" s="151">
        <f t="shared" si="1"/>
        <v>1.1000000000000001E-3</v>
      </c>
      <c r="F12" s="151">
        <f t="shared" si="1"/>
        <v>4.0000000000000002E-4</v>
      </c>
      <c r="G12" s="151">
        <f t="shared" si="1"/>
        <v>3.0000000000000001E-5</v>
      </c>
      <c r="H12" s="151">
        <f t="shared" si="1"/>
        <v>5.9999999999999995E-4</v>
      </c>
      <c r="I12" s="152">
        <f t="shared" si="1"/>
        <v>1.1999999999999999E-3</v>
      </c>
      <c r="J12" s="18"/>
      <c r="K12" s="18"/>
    </row>
    <row r="13" spans="1:11" x14ac:dyDescent="0.4">
      <c r="A13" s="172" t="s">
        <v>2</v>
      </c>
      <c r="B13" s="173">
        <f t="shared" si="1"/>
        <v>1.89E-2</v>
      </c>
      <c r="C13" s="151">
        <f t="shared" si="1"/>
        <v>1.6899999999999998E-2</v>
      </c>
      <c r="D13" s="151">
        <f t="shared" si="1"/>
        <v>2.2200000000000001E-2</v>
      </c>
      <c r="E13" s="151">
        <f t="shared" si="1"/>
        <v>1.4999999999999999E-2</v>
      </c>
      <c r="F13" s="151">
        <f t="shared" si="1"/>
        <v>1.18E-2</v>
      </c>
      <c r="G13" s="151">
        <f t="shared" si="1"/>
        <v>1.3500000000000002E-2</v>
      </c>
      <c r="H13" s="151">
        <f t="shared" si="1"/>
        <v>1.8799999999999997E-2</v>
      </c>
      <c r="I13" s="152">
        <f t="shared" si="1"/>
        <v>2.1899999999999999E-2</v>
      </c>
      <c r="J13" s="18"/>
      <c r="K13" s="18"/>
    </row>
    <row r="14" spans="1:11" x14ac:dyDescent="0.4">
      <c r="A14" s="172" t="s">
        <v>7</v>
      </c>
      <c r="B14" s="173" t="str">
        <f t="shared" si="1"/>
        <v>-</v>
      </c>
      <c r="C14" s="151" t="str">
        <f t="shared" si="1"/>
        <v>-</v>
      </c>
      <c r="D14" s="151">
        <f t="shared" si="1"/>
        <v>5.0000000000000001E-4</v>
      </c>
      <c r="E14" s="151">
        <f t="shared" si="1"/>
        <v>7.000000000000001E-4</v>
      </c>
      <c r="F14" s="151">
        <f t="shared" si="1"/>
        <v>3.0000000000000001E-3</v>
      </c>
      <c r="G14" s="151">
        <f t="shared" si="1"/>
        <v>1.1999999999999999E-3</v>
      </c>
      <c r="H14" s="151">
        <f t="shared" si="1"/>
        <v>1.6000000000000001E-3</v>
      </c>
      <c r="I14" s="152">
        <f t="shared" si="1"/>
        <v>1.1000000000000001E-3</v>
      </c>
      <c r="J14" s="18"/>
      <c r="K14" s="18"/>
    </row>
    <row r="15" spans="1:11" x14ac:dyDescent="0.4">
      <c r="A15" s="172" t="s">
        <v>57</v>
      </c>
      <c r="B15" s="173" t="str">
        <f t="shared" si="1"/>
        <v>-</v>
      </c>
      <c r="C15" s="151" t="str">
        <f t="shared" si="1"/>
        <v>-</v>
      </c>
      <c r="D15" s="151" t="str">
        <f t="shared" si="1"/>
        <v>-</v>
      </c>
      <c r="E15" s="151">
        <f t="shared" si="1"/>
        <v>1.1999999999999999E-3</v>
      </c>
      <c r="F15" s="151">
        <f t="shared" si="1"/>
        <v>0</v>
      </c>
      <c r="G15" s="151">
        <f t="shared" si="1"/>
        <v>0</v>
      </c>
      <c r="H15" s="151">
        <f t="shared" si="1"/>
        <v>1E-4</v>
      </c>
      <c r="I15" s="152">
        <f t="shared" si="1"/>
        <v>1.5E-3</v>
      </c>
      <c r="J15" s="18"/>
      <c r="K15" s="18"/>
    </row>
    <row r="16" spans="1:11" x14ac:dyDescent="0.4">
      <c r="A16" s="172" t="s">
        <v>53</v>
      </c>
      <c r="B16" s="173" t="str">
        <f t="shared" si="1"/>
        <v>-</v>
      </c>
      <c r="C16" s="151">
        <f t="shared" si="1"/>
        <v>1.7000000000000001E-3</v>
      </c>
      <c r="D16" s="151">
        <f t="shared" si="1"/>
        <v>7.000000000000001E-4</v>
      </c>
      <c r="E16" s="151">
        <f t="shared" si="1"/>
        <v>5.9999999999999995E-4</v>
      </c>
      <c r="F16" s="151">
        <f t="shared" si="1"/>
        <v>4.0000000000000002E-4</v>
      </c>
      <c r="G16" s="151">
        <f t="shared" si="1"/>
        <v>1E-4</v>
      </c>
      <c r="H16" s="151">
        <f t="shared" si="1"/>
        <v>1.5E-3</v>
      </c>
      <c r="I16" s="152">
        <f t="shared" si="1"/>
        <v>1.2999999999999999E-3</v>
      </c>
      <c r="J16" s="18"/>
      <c r="K16" s="18"/>
    </row>
    <row r="17" spans="1:31" x14ac:dyDescent="0.4">
      <c r="A17" s="172" t="s">
        <v>3</v>
      </c>
      <c r="B17" s="173">
        <f t="shared" si="1"/>
        <v>1.17E-2</v>
      </c>
      <c r="C17" s="151">
        <f t="shared" si="1"/>
        <v>1.8500000000000003E-2</v>
      </c>
      <c r="D17" s="151">
        <f t="shared" si="1"/>
        <v>1.6899999999999998E-2</v>
      </c>
      <c r="E17" s="151">
        <f t="shared" si="1"/>
        <v>1.78E-2</v>
      </c>
      <c r="F17" s="151">
        <f t="shared" si="1"/>
        <v>1.8200000000000001E-2</v>
      </c>
      <c r="G17" s="151">
        <f t="shared" si="1"/>
        <v>2.4900000000000002E-2</v>
      </c>
      <c r="H17" s="151">
        <f t="shared" si="1"/>
        <v>1.83E-2</v>
      </c>
      <c r="I17" s="152">
        <f t="shared" si="1"/>
        <v>1.9699999999999999E-2</v>
      </c>
      <c r="J17" s="18"/>
      <c r="K17" s="18"/>
    </row>
    <row r="18" spans="1:31" x14ac:dyDescent="0.4">
      <c r="A18" s="172" t="s">
        <v>5</v>
      </c>
      <c r="B18" s="173" t="str">
        <f t="shared" si="1"/>
        <v>-</v>
      </c>
      <c r="C18" s="151">
        <f t="shared" si="1"/>
        <v>1.2999999999999999E-3</v>
      </c>
      <c r="D18" s="151">
        <f t="shared" si="1"/>
        <v>4.0000000000000001E-3</v>
      </c>
      <c r="E18" s="151">
        <f t="shared" si="1"/>
        <v>3.9000000000000003E-3</v>
      </c>
      <c r="F18" s="151">
        <f t="shared" si="1"/>
        <v>9.7000000000000003E-3</v>
      </c>
      <c r="G18" s="151">
        <f t="shared" si="1"/>
        <v>5.9999999999999995E-4</v>
      </c>
      <c r="H18" s="151">
        <f t="shared" si="1"/>
        <v>2.3999999999999998E-3</v>
      </c>
      <c r="I18" s="152">
        <f t="shared" si="1"/>
        <v>3.4000000000000002E-3</v>
      </c>
      <c r="J18" s="18"/>
      <c r="K18" s="18"/>
    </row>
    <row r="19" spans="1:31" x14ac:dyDescent="0.4">
      <c r="A19" s="172" t="s">
        <v>404</v>
      </c>
      <c r="B19" s="173">
        <f t="shared" si="1"/>
        <v>1.6999999999999999E-3</v>
      </c>
      <c r="C19" s="151">
        <f t="shared" si="1"/>
        <v>8.9999999999999998E-4</v>
      </c>
      <c r="D19" s="151">
        <f t="shared" si="1"/>
        <v>1.7000000000000001E-3</v>
      </c>
      <c r="E19" s="151">
        <f t="shared" si="1"/>
        <v>3.3E-3</v>
      </c>
      <c r="F19" s="151">
        <f t="shared" si="1"/>
        <v>1.1999999999999999E-3</v>
      </c>
      <c r="G19" s="151">
        <f t="shared" si="1"/>
        <v>1.1000000000000001E-3</v>
      </c>
      <c r="H19" s="151">
        <f t="shared" si="1"/>
        <v>2.0999999999999999E-3</v>
      </c>
      <c r="I19" s="152">
        <f t="shared" si="1"/>
        <v>1.7000000000000001E-3</v>
      </c>
      <c r="J19" s="18"/>
      <c r="K19" s="18"/>
    </row>
    <row r="20" spans="1:31" x14ac:dyDescent="0.4">
      <c r="A20" s="172" t="s">
        <v>58</v>
      </c>
      <c r="B20" s="173" t="str">
        <f t="shared" si="1"/>
        <v>-</v>
      </c>
      <c r="C20" s="151">
        <f t="shared" si="1"/>
        <v>9.3999999999999986E-3</v>
      </c>
      <c r="D20" s="151">
        <f t="shared" si="1"/>
        <v>1.04E-2</v>
      </c>
      <c r="E20" s="151">
        <f t="shared" si="1"/>
        <v>9.7999999999999997E-3</v>
      </c>
      <c r="F20" s="151">
        <f t="shared" si="1"/>
        <v>1.1399999999999999E-2</v>
      </c>
      <c r="G20" s="151">
        <f t="shared" si="1"/>
        <v>8.3999999999999995E-3</v>
      </c>
      <c r="H20" s="151">
        <f t="shared" si="1"/>
        <v>8.5000000000000006E-3</v>
      </c>
      <c r="I20" s="152">
        <f t="shared" si="1"/>
        <v>8.3999999999999995E-3</v>
      </c>
      <c r="J20" s="18"/>
      <c r="K20" s="18"/>
    </row>
    <row r="21" spans="1:31" x14ac:dyDescent="0.4">
      <c r="A21" s="137" t="s">
        <v>17</v>
      </c>
      <c r="B21" s="174">
        <f t="shared" si="1"/>
        <v>8.8999999999999999E-3</v>
      </c>
      <c r="C21" s="175">
        <f t="shared" si="1"/>
        <v>9.2999999999999992E-3</v>
      </c>
      <c r="D21" s="175">
        <f t="shared" si="1"/>
        <v>9.4000000000000004E-3</v>
      </c>
      <c r="E21" s="175">
        <f t="shared" si="1"/>
        <v>9.4999999999999998E-3</v>
      </c>
      <c r="F21" s="175">
        <f t="shared" si="1"/>
        <v>8.3000000000000001E-3</v>
      </c>
      <c r="G21" s="175">
        <f t="shared" si="1"/>
        <v>8.6999999999999994E-3</v>
      </c>
      <c r="H21" s="175">
        <f t="shared" si="1"/>
        <v>8.6999999999999994E-3</v>
      </c>
      <c r="I21" s="176">
        <f t="shared" si="1"/>
        <v>8.6E-3</v>
      </c>
      <c r="J21" s="18"/>
      <c r="K21" s="18"/>
    </row>
    <row r="22" spans="1:31" x14ac:dyDescent="0.4">
      <c r="A22" s="9"/>
    </row>
    <row r="23" spans="1:31" x14ac:dyDescent="0.4">
      <c r="A23" s="9"/>
    </row>
    <row r="24" spans="1:31" hidden="1" x14ac:dyDescent="0.4">
      <c r="A24" s="9"/>
      <c r="B24" s="6">
        <v>4</v>
      </c>
      <c r="C24" s="6">
        <v>7</v>
      </c>
      <c r="D24" s="126">
        <v>10</v>
      </c>
      <c r="E24" s="6">
        <v>13</v>
      </c>
      <c r="F24" s="6">
        <v>16</v>
      </c>
      <c r="G24" s="126">
        <v>19</v>
      </c>
      <c r="H24" s="6">
        <v>22</v>
      </c>
      <c r="I24" s="6">
        <v>25</v>
      </c>
      <c r="J24" s="126"/>
      <c r="K24" s="6"/>
      <c r="L24" s="6"/>
      <c r="M24" s="5"/>
      <c r="N24" s="6"/>
      <c r="O24" s="6"/>
      <c r="P24" s="5"/>
      <c r="Q24" s="6"/>
      <c r="R24" s="6"/>
      <c r="S24" s="5"/>
      <c r="T24" s="6"/>
      <c r="U24" s="6"/>
      <c r="V24" s="5"/>
      <c r="W24" s="62"/>
      <c r="X24" s="6"/>
      <c r="Y24" s="5"/>
      <c r="Z24" s="62"/>
      <c r="AA24" s="6"/>
      <c r="AB24" s="5"/>
      <c r="AC24" s="6"/>
      <c r="AD24" s="6"/>
      <c r="AE24" s="5"/>
    </row>
    <row r="26" spans="1:31" x14ac:dyDescent="0.4">
      <c r="A26" s="37" t="s">
        <v>32</v>
      </c>
    </row>
    <row r="27" spans="1:31" x14ac:dyDescent="0.4">
      <c r="A27" s="2" t="s">
        <v>18</v>
      </c>
      <c r="E27" s="2"/>
    </row>
    <row r="28" spans="1:31" s="10" customFormat="1" x14ac:dyDescent="0.4">
      <c r="A28" s="21" t="s">
        <v>9</v>
      </c>
      <c r="B28" s="22">
        <v>41639</v>
      </c>
      <c r="C28" s="22">
        <v>41639</v>
      </c>
      <c r="D28" s="22">
        <v>41639</v>
      </c>
      <c r="E28" s="22">
        <v>41820</v>
      </c>
      <c r="F28" s="22">
        <v>41820</v>
      </c>
      <c r="G28" s="22">
        <v>41820</v>
      </c>
      <c r="H28" s="22">
        <v>42004</v>
      </c>
      <c r="I28" s="22">
        <v>42004</v>
      </c>
      <c r="J28" s="22">
        <v>42004</v>
      </c>
      <c r="K28" s="22">
        <v>42185</v>
      </c>
      <c r="L28" s="22">
        <v>42185</v>
      </c>
      <c r="M28" s="22">
        <v>42185</v>
      </c>
      <c r="N28" s="22">
        <v>42369</v>
      </c>
      <c r="O28" s="22">
        <v>42369</v>
      </c>
      <c r="P28" s="22">
        <v>42369</v>
      </c>
      <c r="Q28" s="22">
        <v>42551</v>
      </c>
      <c r="R28" s="22">
        <v>42551</v>
      </c>
      <c r="S28" s="22">
        <v>42551</v>
      </c>
      <c r="T28" s="22">
        <v>42735</v>
      </c>
      <c r="U28" s="22">
        <v>42735</v>
      </c>
      <c r="V28" s="22">
        <v>42735</v>
      </c>
      <c r="W28" s="23">
        <v>42916</v>
      </c>
      <c r="X28" s="23">
        <v>42916</v>
      </c>
      <c r="Y28" s="23">
        <v>42916</v>
      </c>
    </row>
    <row r="29" spans="1:31" x14ac:dyDescent="0.4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6" t="s">
        <v>11</v>
      </c>
      <c r="Q29" s="25" t="s">
        <v>325</v>
      </c>
      <c r="R29" s="26" t="s">
        <v>326</v>
      </c>
      <c r="S29" s="27" t="s">
        <v>11</v>
      </c>
      <c r="T29" s="25" t="s">
        <v>327</v>
      </c>
      <c r="U29" s="26" t="s">
        <v>12</v>
      </c>
      <c r="V29" s="27" t="s">
        <v>11</v>
      </c>
      <c r="W29" s="26" t="s">
        <v>10</v>
      </c>
      <c r="X29" s="26" t="s">
        <v>12</v>
      </c>
      <c r="Y29" s="27" t="s">
        <v>11</v>
      </c>
    </row>
    <row r="30" spans="1:31" x14ac:dyDescent="0.4">
      <c r="A30" s="52" t="s">
        <v>33</v>
      </c>
      <c r="B30" s="14"/>
      <c r="C30" s="13"/>
      <c r="D30" s="15" t="s">
        <v>38</v>
      </c>
      <c r="E30" s="14"/>
      <c r="F30" s="13"/>
      <c r="G30" s="15" t="s">
        <v>38</v>
      </c>
      <c r="H30" s="14"/>
      <c r="I30" s="13"/>
      <c r="J30" s="15" t="s">
        <v>38</v>
      </c>
      <c r="K30" s="14"/>
      <c r="L30" s="13"/>
      <c r="M30" s="15">
        <v>0</v>
      </c>
      <c r="N30" s="17"/>
      <c r="O30" s="13"/>
      <c r="P30" s="18">
        <v>0.3654</v>
      </c>
      <c r="Q30" s="14"/>
      <c r="R30" s="13"/>
      <c r="S30" s="15">
        <v>0.18770000000000001</v>
      </c>
      <c r="T30" s="14"/>
      <c r="U30" s="13"/>
      <c r="V30" s="15" t="s">
        <v>38</v>
      </c>
      <c r="W30" s="12"/>
      <c r="X30" s="13"/>
      <c r="Y30" s="15" t="s">
        <v>38</v>
      </c>
    </row>
    <row r="31" spans="1:31" x14ac:dyDescent="0.4">
      <c r="A31" s="53" t="s">
        <v>4</v>
      </c>
      <c r="B31" s="14"/>
      <c r="C31" s="13"/>
      <c r="D31" s="15" t="s">
        <v>38</v>
      </c>
      <c r="E31" s="14"/>
      <c r="F31" s="13"/>
      <c r="G31" s="15" t="s">
        <v>38</v>
      </c>
      <c r="H31" s="14"/>
      <c r="I31" s="13"/>
      <c r="J31" s="15" t="s">
        <v>38</v>
      </c>
      <c r="K31" s="14"/>
      <c r="L31" s="13"/>
      <c r="M31" s="15">
        <v>0</v>
      </c>
      <c r="N31" s="17">
        <v>32664.62</v>
      </c>
      <c r="O31" s="86">
        <f t="shared" ref="O31:O34" si="2">N31*P31</f>
        <v>0</v>
      </c>
      <c r="P31" s="18">
        <v>0</v>
      </c>
      <c r="Q31" s="14">
        <v>31928.28</v>
      </c>
      <c r="R31" s="86">
        <f t="shared" ref="R31:R34" si="3">Q31*S31</f>
        <v>0</v>
      </c>
      <c r="S31" s="15">
        <v>0</v>
      </c>
      <c r="T31" s="14">
        <v>35635.129999999997</v>
      </c>
      <c r="U31" s="13"/>
      <c r="V31" s="15" t="s">
        <v>38</v>
      </c>
      <c r="W31" s="12">
        <v>36773.29</v>
      </c>
      <c r="X31" s="86">
        <f t="shared" ref="X31:X34" si="4">W31*Y31</f>
        <v>213.28508199999999</v>
      </c>
      <c r="Y31" s="15">
        <v>5.7999999999999996E-3</v>
      </c>
    </row>
    <row r="32" spans="1:31" x14ac:dyDescent="0.4">
      <c r="A32" s="53" t="s">
        <v>8</v>
      </c>
      <c r="B32" s="14">
        <v>90284.12</v>
      </c>
      <c r="C32" s="86">
        <f>B32*D32</f>
        <v>523.64789599999995</v>
      </c>
      <c r="D32" s="15">
        <v>5.7999999999999996E-3</v>
      </c>
      <c r="E32" s="14">
        <v>104991.49</v>
      </c>
      <c r="F32" s="13"/>
      <c r="G32" s="15" t="s">
        <v>38</v>
      </c>
      <c r="H32" s="14">
        <v>113910.87</v>
      </c>
      <c r="I32" s="13"/>
      <c r="J32" s="15" t="s">
        <v>38</v>
      </c>
      <c r="K32" s="14">
        <v>156635.5</v>
      </c>
      <c r="L32" s="86">
        <f t="shared" ref="L32:L35" si="5">K32*M32</f>
        <v>736.18684999999994</v>
      </c>
      <c r="M32" s="15">
        <v>4.6999999999999993E-3</v>
      </c>
      <c r="N32" s="17">
        <v>172084.81</v>
      </c>
      <c r="O32" s="86">
        <f t="shared" si="2"/>
        <v>154.876329</v>
      </c>
      <c r="P32" s="18">
        <v>8.9999999999999998E-4</v>
      </c>
      <c r="Q32" s="14">
        <v>165018.89000000001</v>
      </c>
      <c r="R32" s="86">
        <f t="shared" si="3"/>
        <v>132.01511200000002</v>
      </c>
      <c r="S32" s="15">
        <v>8.0000000000000004E-4</v>
      </c>
      <c r="T32" s="14">
        <v>165131.47</v>
      </c>
      <c r="U32" s="86">
        <f t="shared" ref="U32:U34" si="6">T32*V32</f>
        <v>148.618323</v>
      </c>
      <c r="V32" s="15">
        <v>8.9999999999999998E-4</v>
      </c>
      <c r="W32" s="12">
        <v>184340.21</v>
      </c>
      <c r="X32" s="86">
        <f t="shared" si="4"/>
        <v>147.47216800000001</v>
      </c>
      <c r="Y32" s="15">
        <v>8.0000000000000004E-4</v>
      </c>
    </row>
    <row r="33" spans="1:25" x14ac:dyDescent="0.4">
      <c r="A33" s="53" t="s">
        <v>1</v>
      </c>
      <c r="B33" s="14">
        <v>92722.15</v>
      </c>
      <c r="C33" s="86">
        <f>B33*D33</f>
        <v>352.34416999999996</v>
      </c>
      <c r="D33" s="15">
        <v>3.8E-3</v>
      </c>
      <c r="E33" s="14">
        <v>84849.86</v>
      </c>
      <c r="F33" s="86">
        <f t="shared" ref="F33:F34" si="7">E33*G33</f>
        <v>356.36941199999995</v>
      </c>
      <c r="G33" s="15">
        <v>4.1999999999999997E-3</v>
      </c>
      <c r="H33" s="14">
        <v>80282.81</v>
      </c>
      <c r="I33" s="86">
        <f t="shared" ref="I33:I34" si="8">H33*J33</f>
        <v>473.66857899999997</v>
      </c>
      <c r="J33" s="15">
        <v>5.8999999999999999E-3</v>
      </c>
      <c r="K33" s="14">
        <v>99793.56</v>
      </c>
      <c r="L33" s="86">
        <f t="shared" si="5"/>
        <v>2255.3344559999996</v>
      </c>
      <c r="M33" s="15">
        <v>2.2599999999999999E-2</v>
      </c>
      <c r="N33" s="17">
        <v>110970.75</v>
      </c>
      <c r="O33" s="86">
        <f t="shared" si="2"/>
        <v>1065.3191999999999</v>
      </c>
      <c r="P33" s="18">
        <v>9.5999999999999992E-3</v>
      </c>
      <c r="Q33" s="14">
        <v>137225.74</v>
      </c>
      <c r="R33" s="86">
        <f t="shared" si="3"/>
        <v>2785.6825219999996</v>
      </c>
      <c r="S33" s="15">
        <v>2.0299999999999999E-2</v>
      </c>
      <c r="T33" s="14">
        <v>153376.03</v>
      </c>
      <c r="U33" s="86">
        <f t="shared" si="6"/>
        <v>6441.7932600000004</v>
      </c>
      <c r="V33" s="15">
        <v>4.2000000000000003E-2</v>
      </c>
      <c r="W33" s="12">
        <v>155448.26</v>
      </c>
      <c r="X33" s="86">
        <f t="shared" si="4"/>
        <v>6046.9373140000007</v>
      </c>
      <c r="Y33" s="15">
        <v>3.8900000000000004E-2</v>
      </c>
    </row>
    <row r="34" spans="1:25" x14ac:dyDescent="0.4">
      <c r="A34" s="53" t="s">
        <v>0</v>
      </c>
      <c r="B34" s="14">
        <v>28768.880000000001</v>
      </c>
      <c r="C34" s="13"/>
      <c r="D34" s="15" t="s">
        <v>38</v>
      </c>
      <c r="E34" s="14">
        <v>34602.28</v>
      </c>
      <c r="F34" s="86">
        <f t="shared" si="7"/>
        <v>972.32406800000001</v>
      </c>
      <c r="G34" s="15">
        <v>2.81E-2</v>
      </c>
      <c r="H34" s="14">
        <v>39497.4</v>
      </c>
      <c r="I34" s="86">
        <f t="shared" si="8"/>
        <v>1054.5805800000001</v>
      </c>
      <c r="J34" s="15">
        <v>2.6699999999999998E-2</v>
      </c>
      <c r="K34" s="14">
        <v>47979.73</v>
      </c>
      <c r="L34" s="86">
        <f t="shared" si="5"/>
        <v>91.161487000000008</v>
      </c>
      <c r="M34" s="15">
        <v>1.9E-3</v>
      </c>
      <c r="N34" s="17">
        <v>40742.39</v>
      </c>
      <c r="O34" s="86">
        <f t="shared" si="2"/>
        <v>0</v>
      </c>
      <c r="P34" s="18">
        <v>0</v>
      </c>
      <c r="Q34" s="14">
        <v>48167.33</v>
      </c>
      <c r="R34" s="86">
        <f t="shared" si="3"/>
        <v>1734.0238800000002</v>
      </c>
      <c r="S34" s="15">
        <v>3.6000000000000004E-2</v>
      </c>
      <c r="T34" s="14">
        <v>43200.04</v>
      </c>
      <c r="U34" s="86">
        <f t="shared" si="6"/>
        <v>1179.3610920000001</v>
      </c>
      <c r="V34" s="15">
        <v>2.7300000000000001E-2</v>
      </c>
      <c r="W34" s="12">
        <v>39934.980000000003</v>
      </c>
      <c r="X34" s="86">
        <f t="shared" si="4"/>
        <v>1593.4057020000002</v>
      </c>
      <c r="Y34" s="15">
        <v>3.9900000000000005E-2</v>
      </c>
    </row>
    <row r="35" spans="1:25" x14ac:dyDescent="0.4">
      <c r="A35" s="53" t="s">
        <v>55</v>
      </c>
      <c r="B35" s="14">
        <v>29295.95</v>
      </c>
      <c r="C35" s="13"/>
      <c r="D35" s="15" t="s">
        <v>38</v>
      </c>
      <c r="E35" s="14">
        <v>27635.95</v>
      </c>
      <c r="F35" s="13"/>
      <c r="G35" s="15" t="s">
        <v>38</v>
      </c>
      <c r="H35" s="14">
        <v>25658.79</v>
      </c>
      <c r="I35" s="13"/>
      <c r="J35" s="15" t="s">
        <v>38</v>
      </c>
      <c r="K35" s="14">
        <v>29310.59</v>
      </c>
      <c r="L35" s="86">
        <f t="shared" si="5"/>
        <v>0</v>
      </c>
      <c r="M35" s="15">
        <v>0</v>
      </c>
      <c r="N35" s="17"/>
      <c r="O35" s="13"/>
      <c r="P35" s="18">
        <v>0</v>
      </c>
      <c r="Q35" s="14"/>
      <c r="R35" s="13"/>
      <c r="S35" s="15">
        <v>0</v>
      </c>
      <c r="T35" s="14"/>
      <c r="U35" s="13"/>
      <c r="V35" s="15" t="s">
        <v>38</v>
      </c>
      <c r="W35" s="12"/>
      <c r="X35" s="13"/>
      <c r="Y35" s="15" t="s">
        <v>38</v>
      </c>
    </row>
    <row r="36" spans="1:25" x14ac:dyDescent="0.4">
      <c r="A36" s="53" t="s">
        <v>56</v>
      </c>
      <c r="B36" s="14"/>
      <c r="C36" s="13"/>
      <c r="D36" s="15" t="s">
        <v>38</v>
      </c>
      <c r="E36" s="14"/>
      <c r="F36" s="13"/>
      <c r="G36" s="15" t="s">
        <v>38</v>
      </c>
      <c r="H36" s="14"/>
      <c r="I36" s="13"/>
      <c r="J36" s="15" t="s">
        <v>38</v>
      </c>
      <c r="K36" s="14"/>
      <c r="L36" s="13"/>
      <c r="M36" s="15">
        <v>2.0000000000000001E-4</v>
      </c>
      <c r="N36" s="17"/>
      <c r="O36" s="13"/>
      <c r="P36" s="18">
        <v>0.13</v>
      </c>
      <c r="Q36" s="14"/>
      <c r="R36" s="13"/>
      <c r="S36" s="15">
        <v>6.2300000000000001E-2</v>
      </c>
      <c r="T36" s="14"/>
      <c r="U36" s="13"/>
      <c r="V36" s="15">
        <v>6.5199999999999994E-2</v>
      </c>
      <c r="W36" s="12"/>
      <c r="X36" s="13"/>
      <c r="Y36" s="15" t="s">
        <v>38</v>
      </c>
    </row>
    <row r="37" spans="1:25" x14ac:dyDescent="0.4">
      <c r="A37" s="53" t="s">
        <v>6</v>
      </c>
      <c r="B37" s="14">
        <v>29664.44</v>
      </c>
      <c r="C37" s="13"/>
      <c r="D37" s="15" t="s">
        <v>38</v>
      </c>
      <c r="E37" s="14">
        <v>38520.04</v>
      </c>
      <c r="F37" s="86">
        <f t="shared" ref="F37:F38" si="9">E37*G37</f>
        <v>69.336072000000001</v>
      </c>
      <c r="G37" s="15">
        <v>1.8E-3</v>
      </c>
      <c r="H37" s="14">
        <v>47852.76</v>
      </c>
      <c r="I37" s="86">
        <f t="shared" ref="I37:I39" si="10">H37*J37</f>
        <v>133.98772800000003</v>
      </c>
      <c r="J37" s="15">
        <v>2.8000000000000004E-3</v>
      </c>
      <c r="K37" s="14">
        <v>62599.09</v>
      </c>
      <c r="L37" s="86">
        <f t="shared" ref="L37:L39" si="11">K37*M37</f>
        <v>68.858998999999997</v>
      </c>
      <c r="M37" s="15">
        <v>1.1000000000000001E-3</v>
      </c>
      <c r="N37" s="17">
        <v>71824.039999999994</v>
      </c>
      <c r="O37" s="86">
        <f t="shared" ref="O37:O39" si="12">N37*P37</f>
        <v>28.729616</v>
      </c>
      <c r="P37" s="18">
        <v>4.0000000000000002E-4</v>
      </c>
      <c r="Q37" s="14">
        <v>92961.81</v>
      </c>
      <c r="R37" s="86">
        <f t="shared" ref="R37:R39" si="13">Q37*S37</f>
        <v>2.7888543000000001</v>
      </c>
      <c r="S37" s="15">
        <v>3.0000000000000001E-5</v>
      </c>
      <c r="T37" s="14">
        <v>107108.75</v>
      </c>
      <c r="U37" s="86">
        <f t="shared" ref="U37:U39" si="14">T37*V37</f>
        <v>64.265249999999995</v>
      </c>
      <c r="V37" s="15">
        <v>5.9999999999999995E-4</v>
      </c>
      <c r="W37" s="12">
        <v>97153.47</v>
      </c>
      <c r="X37" s="86">
        <f t="shared" ref="X37:X39" si="15">W37*Y37</f>
        <v>116.58416399999999</v>
      </c>
      <c r="Y37" s="15">
        <v>1.1999999999999999E-3</v>
      </c>
    </row>
    <row r="38" spans="1:25" x14ac:dyDescent="0.4">
      <c r="A38" s="53" t="s">
        <v>2</v>
      </c>
      <c r="B38" s="14">
        <v>200397.37</v>
      </c>
      <c r="C38" s="86">
        <f>B38*D38</f>
        <v>3787.5102929999998</v>
      </c>
      <c r="D38" s="15">
        <v>1.89E-2</v>
      </c>
      <c r="E38" s="14">
        <v>218524.71</v>
      </c>
      <c r="F38" s="86">
        <f t="shared" si="9"/>
        <v>3693.0675989999995</v>
      </c>
      <c r="G38" s="15">
        <v>1.6899999999999998E-2</v>
      </c>
      <c r="H38" s="14">
        <v>274473.25</v>
      </c>
      <c r="I38" s="86">
        <f t="shared" si="10"/>
        <v>6093.3061500000003</v>
      </c>
      <c r="J38" s="15">
        <v>2.2200000000000001E-2</v>
      </c>
      <c r="K38" s="14">
        <v>354107.97</v>
      </c>
      <c r="L38" s="86">
        <f t="shared" si="11"/>
        <v>5311.6195499999994</v>
      </c>
      <c r="M38" s="15">
        <v>1.4999999999999999E-2</v>
      </c>
      <c r="N38" s="17">
        <v>408324.62</v>
      </c>
      <c r="O38" s="86">
        <f t="shared" si="12"/>
        <v>4818.2305159999996</v>
      </c>
      <c r="P38" s="18">
        <v>1.18E-2</v>
      </c>
      <c r="Q38" s="14">
        <v>498126.61</v>
      </c>
      <c r="R38" s="86">
        <f t="shared" si="13"/>
        <v>6724.7092350000003</v>
      </c>
      <c r="S38" s="15">
        <v>1.3500000000000002E-2</v>
      </c>
      <c r="T38" s="14">
        <v>499923.11</v>
      </c>
      <c r="U38" s="86">
        <f t="shared" si="14"/>
        <v>9398.5544679999985</v>
      </c>
      <c r="V38" s="15">
        <v>1.8799999999999997E-2</v>
      </c>
      <c r="W38" s="12">
        <v>478937.66</v>
      </c>
      <c r="X38" s="86">
        <f t="shared" si="15"/>
        <v>10488.734753999999</v>
      </c>
      <c r="Y38" s="15">
        <v>2.1899999999999999E-2</v>
      </c>
    </row>
    <row r="39" spans="1:25" x14ac:dyDescent="0.4">
      <c r="A39" s="53" t="s">
        <v>7</v>
      </c>
      <c r="B39" s="14">
        <v>36593.67</v>
      </c>
      <c r="C39" s="13"/>
      <c r="D39" s="15" t="s">
        <v>38</v>
      </c>
      <c r="E39" s="14">
        <v>42062.5</v>
      </c>
      <c r="F39" s="13"/>
      <c r="G39" s="15" t="s">
        <v>38</v>
      </c>
      <c r="H39" s="14">
        <v>48739.88</v>
      </c>
      <c r="I39" s="86">
        <f t="shared" si="10"/>
        <v>24.36994</v>
      </c>
      <c r="J39" s="15">
        <v>5.0000000000000001E-4</v>
      </c>
      <c r="K39" s="14">
        <v>107746.04</v>
      </c>
      <c r="L39" s="86">
        <f t="shared" si="11"/>
        <v>75.422228000000004</v>
      </c>
      <c r="M39" s="15">
        <v>7.000000000000001E-4</v>
      </c>
      <c r="N39" s="17">
        <v>119883.39</v>
      </c>
      <c r="O39" s="86">
        <f t="shared" si="12"/>
        <v>359.65017</v>
      </c>
      <c r="P39" s="18">
        <v>3.0000000000000001E-3</v>
      </c>
      <c r="Q39" s="14">
        <v>165674.1</v>
      </c>
      <c r="R39" s="86">
        <f t="shared" si="13"/>
        <v>198.80892</v>
      </c>
      <c r="S39" s="15">
        <v>1.1999999999999999E-3</v>
      </c>
      <c r="T39" s="14">
        <v>184632.55</v>
      </c>
      <c r="U39" s="86">
        <f t="shared" si="14"/>
        <v>295.41208</v>
      </c>
      <c r="V39" s="15">
        <v>1.6000000000000001E-3</v>
      </c>
      <c r="W39" s="12">
        <v>208584.89</v>
      </c>
      <c r="X39" s="86">
        <f t="shared" si="15"/>
        <v>229.44337900000002</v>
      </c>
      <c r="Y39" s="15">
        <v>1.1000000000000001E-3</v>
      </c>
    </row>
    <row r="40" spans="1:25" x14ac:dyDescent="0.4">
      <c r="A40" s="53" t="s">
        <v>57</v>
      </c>
      <c r="B40" s="14"/>
      <c r="C40" s="13"/>
      <c r="D40" s="15" t="s">
        <v>38</v>
      </c>
      <c r="E40" s="14"/>
      <c r="F40" s="13"/>
      <c r="G40" s="15" t="s">
        <v>38</v>
      </c>
      <c r="H40" s="14"/>
      <c r="I40" s="13"/>
      <c r="J40" s="15" t="s">
        <v>38</v>
      </c>
      <c r="K40" s="14"/>
      <c r="L40" s="13"/>
      <c r="M40" s="15">
        <v>1.1999999999999999E-3</v>
      </c>
      <c r="N40" s="17"/>
      <c r="O40" s="13"/>
      <c r="P40" s="18">
        <v>0</v>
      </c>
      <c r="Q40" s="14"/>
      <c r="R40" s="13"/>
      <c r="S40" s="15">
        <v>0</v>
      </c>
      <c r="T40" s="14"/>
      <c r="U40" s="13"/>
      <c r="V40" s="15">
        <v>1E-4</v>
      </c>
      <c r="W40" s="12"/>
      <c r="X40" s="13"/>
      <c r="Y40" s="15">
        <v>1.5E-3</v>
      </c>
    </row>
    <row r="41" spans="1:25" x14ac:dyDescent="0.4">
      <c r="A41" s="53" t="s">
        <v>53</v>
      </c>
      <c r="B41" s="14">
        <v>22379.21</v>
      </c>
      <c r="C41" s="13"/>
      <c r="D41" s="15" t="s">
        <v>38</v>
      </c>
      <c r="E41" s="14">
        <v>30137.45</v>
      </c>
      <c r="F41" s="86">
        <f t="shared" ref="F41:F42" si="16">E41*G41</f>
        <v>51.233665000000002</v>
      </c>
      <c r="G41" s="15">
        <v>1.7000000000000001E-3</v>
      </c>
      <c r="H41" s="14">
        <v>33762.65</v>
      </c>
      <c r="I41" s="86">
        <f t="shared" ref="I41:I42" si="17">H41*J41</f>
        <v>23.633855000000004</v>
      </c>
      <c r="J41" s="15">
        <v>7.000000000000001E-4</v>
      </c>
      <c r="K41" s="14">
        <v>33058.93</v>
      </c>
      <c r="L41" s="86">
        <f t="shared" ref="L41:L42" si="18">K41*M41</f>
        <v>19.835357999999999</v>
      </c>
      <c r="M41" s="15">
        <v>5.9999999999999995E-4</v>
      </c>
      <c r="N41" s="17">
        <v>36769.17</v>
      </c>
      <c r="O41" s="86">
        <f t="shared" ref="O41:O42" si="19">N41*P41</f>
        <v>14.707668</v>
      </c>
      <c r="P41" s="18">
        <v>4.0000000000000002E-4</v>
      </c>
      <c r="Q41" s="14">
        <v>44382.99</v>
      </c>
      <c r="R41" s="86">
        <f t="shared" ref="R41:R42" si="20">Q41*S41</f>
        <v>4.4382989999999998</v>
      </c>
      <c r="S41" s="15">
        <v>1E-4</v>
      </c>
      <c r="T41" s="14">
        <v>50325.19</v>
      </c>
      <c r="U41" s="86">
        <f t="shared" ref="U41:U42" si="21">T41*V41</f>
        <v>75.487785000000002</v>
      </c>
      <c r="V41" s="15">
        <v>1.5E-3</v>
      </c>
      <c r="W41" s="12">
        <v>59268.42</v>
      </c>
      <c r="X41" s="86">
        <f t="shared" ref="X41:X42" si="22">W41*Y41</f>
        <v>77.048946000000001</v>
      </c>
      <c r="Y41" s="15">
        <v>1.2999999999999999E-3</v>
      </c>
    </row>
    <row r="42" spans="1:25" x14ac:dyDescent="0.4">
      <c r="A42" s="53" t="s">
        <v>3</v>
      </c>
      <c r="B42" s="14">
        <v>297765.83</v>
      </c>
      <c r="C42" s="86">
        <f>B42*D42</f>
        <v>3483.8602110000002</v>
      </c>
      <c r="D42" s="15">
        <v>1.17E-2</v>
      </c>
      <c r="E42" s="14">
        <v>308919.57</v>
      </c>
      <c r="F42" s="86">
        <f t="shared" si="16"/>
        <v>5715.0120450000013</v>
      </c>
      <c r="G42" s="15">
        <v>1.8500000000000003E-2</v>
      </c>
      <c r="H42" s="14">
        <v>339357.11</v>
      </c>
      <c r="I42" s="86">
        <f t="shared" si="17"/>
        <v>5735.1351589999995</v>
      </c>
      <c r="J42" s="15">
        <v>1.6899999999999998E-2</v>
      </c>
      <c r="K42" s="14">
        <v>355885</v>
      </c>
      <c r="L42" s="86">
        <f t="shared" si="18"/>
        <v>6334.7529999999997</v>
      </c>
      <c r="M42" s="15">
        <v>1.78E-2</v>
      </c>
      <c r="N42" s="17">
        <v>326607.46999999997</v>
      </c>
      <c r="O42" s="86">
        <f t="shared" si="19"/>
        <v>5944.2559540000002</v>
      </c>
      <c r="P42" s="18">
        <v>1.8200000000000001E-2</v>
      </c>
      <c r="Q42" s="14">
        <v>333531.02</v>
      </c>
      <c r="R42" s="86">
        <f t="shared" si="20"/>
        <v>8304.9223980000006</v>
      </c>
      <c r="S42" s="15">
        <v>2.4900000000000002E-2</v>
      </c>
      <c r="T42" s="14">
        <v>346454.4</v>
      </c>
      <c r="U42" s="86">
        <f t="shared" si="21"/>
        <v>6340.1155200000003</v>
      </c>
      <c r="V42" s="15">
        <v>1.83E-2</v>
      </c>
      <c r="W42" s="12">
        <v>377767.78</v>
      </c>
      <c r="X42" s="86">
        <f t="shared" si="22"/>
        <v>7442.0252659999996</v>
      </c>
      <c r="Y42" s="15">
        <v>1.9699999999999999E-2</v>
      </c>
    </row>
    <row r="43" spans="1:25" x14ac:dyDescent="0.4">
      <c r="A43" s="53" t="s">
        <v>5</v>
      </c>
      <c r="B43" s="14"/>
      <c r="C43" s="13"/>
      <c r="D43" s="15" t="s">
        <v>38</v>
      </c>
      <c r="E43" s="14"/>
      <c r="F43" s="13"/>
      <c r="G43" s="15">
        <v>1.2999999999999999E-3</v>
      </c>
      <c r="H43" s="14"/>
      <c r="I43" s="13"/>
      <c r="J43" s="15">
        <v>4.0000000000000001E-3</v>
      </c>
      <c r="K43" s="14"/>
      <c r="L43" s="13"/>
      <c r="M43" s="15">
        <v>3.9000000000000003E-3</v>
      </c>
      <c r="N43" s="17"/>
      <c r="O43" s="13"/>
      <c r="P43" s="18">
        <v>9.7000000000000003E-3</v>
      </c>
      <c r="Q43" s="14"/>
      <c r="R43" s="13"/>
      <c r="S43" s="15">
        <v>5.9999999999999995E-4</v>
      </c>
      <c r="T43" s="14"/>
      <c r="U43" s="13"/>
      <c r="V43" s="15">
        <v>2.3999999999999998E-3</v>
      </c>
      <c r="W43" s="12"/>
      <c r="X43" s="13"/>
      <c r="Y43" s="15">
        <v>3.4000000000000002E-3</v>
      </c>
    </row>
    <row r="44" spans="1:25" x14ac:dyDescent="0.4">
      <c r="A44" s="53" t="s">
        <v>405</v>
      </c>
      <c r="B44" s="14">
        <v>224644.25</v>
      </c>
      <c r="C44" s="86">
        <f>B44*D44</f>
        <v>381.89522499999998</v>
      </c>
      <c r="D44" s="15">
        <v>1.6999999999999999E-3</v>
      </c>
      <c r="E44" s="14">
        <v>260503.63</v>
      </c>
      <c r="F44" s="86">
        <f>E44*G44</f>
        <v>234.45326700000001</v>
      </c>
      <c r="G44" s="15">
        <v>8.9999999999999998E-4</v>
      </c>
      <c r="H44" s="14">
        <v>323018.44</v>
      </c>
      <c r="I44" s="86">
        <f>H44*J44</f>
        <v>549.131348</v>
      </c>
      <c r="J44" s="15">
        <v>1.7000000000000001E-3</v>
      </c>
      <c r="K44" s="14">
        <v>300094.96999999997</v>
      </c>
      <c r="L44" s="86">
        <f>K44*M44</f>
        <v>990.31340099999989</v>
      </c>
      <c r="M44" s="15">
        <v>3.3E-3</v>
      </c>
      <c r="N44" s="17">
        <v>341492.44</v>
      </c>
      <c r="O44" s="86">
        <f>N44*P44</f>
        <v>409.79092799999995</v>
      </c>
      <c r="P44" s="18">
        <v>1.1999999999999999E-3</v>
      </c>
      <c r="Q44" s="14">
        <v>479868.15</v>
      </c>
      <c r="R44" s="86">
        <f>Q44*S44</f>
        <v>527.85496500000011</v>
      </c>
      <c r="S44" s="15">
        <v>1.1000000000000001E-3</v>
      </c>
      <c r="T44" s="14">
        <v>622200.16</v>
      </c>
      <c r="U44" s="86">
        <f>T44*V44</f>
        <v>1306.620336</v>
      </c>
      <c r="V44" s="15">
        <v>2.0999999999999999E-3</v>
      </c>
      <c r="W44" s="12">
        <v>738026.2</v>
      </c>
      <c r="X44" s="86">
        <f>W44*Y44</f>
        <v>1254.64454</v>
      </c>
      <c r="Y44" s="15">
        <v>1.7000000000000001E-3</v>
      </c>
    </row>
    <row r="45" spans="1:25" x14ac:dyDescent="0.4">
      <c r="A45" s="53" t="s">
        <v>58</v>
      </c>
      <c r="B45" s="14"/>
      <c r="C45" s="13"/>
      <c r="D45" s="15" t="s">
        <v>38</v>
      </c>
      <c r="E45" s="14"/>
      <c r="F45" s="13"/>
      <c r="G45" s="15">
        <v>9.3999999999999986E-3</v>
      </c>
      <c r="H45" s="14"/>
      <c r="I45" s="13"/>
      <c r="J45" s="15">
        <v>1.04E-2</v>
      </c>
      <c r="K45" s="14"/>
      <c r="L45" s="13"/>
      <c r="M45" s="15">
        <v>9.7999999999999997E-3</v>
      </c>
      <c r="N45" s="17"/>
      <c r="O45" s="13"/>
      <c r="P45" s="18">
        <v>1.1399999999999999E-2</v>
      </c>
      <c r="Q45" s="14"/>
      <c r="R45" s="13"/>
      <c r="S45" s="15">
        <v>8.3999999999999995E-3</v>
      </c>
      <c r="T45" s="14"/>
      <c r="U45" s="13"/>
      <c r="V45" s="15">
        <v>8.5000000000000006E-3</v>
      </c>
      <c r="W45" s="12"/>
      <c r="X45" s="13"/>
      <c r="Y45" s="15">
        <v>8.3999999999999995E-3</v>
      </c>
    </row>
    <row r="46" spans="1:25" x14ac:dyDescent="0.4">
      <c r="A46" s="87" t="s">
        <v>328</v>
      </c>
      <c r="B46" s="28">
        <f>SUM(B30:B45)</f>
        <v>1052515.8699999999</v>
      </c>
      <c r="C46" s="33"/>
      <c r="D46" s="30"/>
      <c r="E46" s="28">
        <f>SUM(E30:E45)</f>
        <v>1150747.48</v>
      </c>
      <c r="F46" s="33"/>
      <c r="G46" s="30"/>
      <c r="H46" s="28">
        <f>SUM(H30:H45)</f>
        <v>1326553.96</v>
      </c>
      <c r="I46" s="33"/>
      <c r="J46" s="30"/>
      <c r="K46" s="28">
        <f>SUM(K30:K45)</f>
        <v>1547211.3800000001</v>
      </c>
      <c r="L46" s="33"/>
      <c r="M46" s="30"/>
      <c r="N46" s="28">
        <f>SUM(N30:N45)</f>
        <v>1661363.7</v>
      </c>
      <c r="O46" s="33"/>
      <c r="P46" s="30"/>
      <c r="Q46" s="28">
        <f>SUM(Q30:Q45)</f>
        <v>1996884.92</v>
      </c>
      <c r="R46" s="33"/>
      <c r="S46" s="30"/>
      <c r="T46" s="28">
        <f>SUM(T30:T45)</f>
        <v>2207986.83</v>
      </c>
      <c r="U46" s="33"/>
      <c r="V46" s="30"/>
      <c r="W46" s="28">
        <f>SUM(W30:W45)</f>
        <v>2376235.1599999997</v>
      </c>
      <c r="X46" s="33"/>
      <c r="Y46" s="30"/>
    </row>
    <row r="47" spans="1:25" x14ac:dyDescent="0.4">
      <c r="A47" s="3" t="s">
        <v>17</v>
      </c>
      <c r="B47" s="28">
        <v>1469614</v>
      </c>
      <c r="C47" s="88">
        <f>B47*D47</f>
        <v>13079.5646</v>
      </c>
      <c r="D47" s="30">
        <v>8.8999999999999999E-3</v>
      </c>
      <c r="E47" s="28">
        <v>1613016.55</v>
      </c>
      <c r="F47" s="88">
        <f>E47*G47</f>
        <v>15001.053914999999</v>
      </c>
      <c r="G47" s="30">
        <v>9.2999999999999992E-3</v>
      </c>
      <c r="H47" s="28">
        <v>1746852.06</v>
      </c>
      <c r="I47" s="88">
        <f>H47*J47</f>
        <v>16420.409364000003</v>
      </c>
      <c r="J47" s="30">
        <v>9.4000000000000004E-3</v>
      </c>
      <c r="K47" s="28">
        <v>2040494.19</v>
      </c>
      <c r="L47" s="88">
        <f>K47*M47</f>
        <v>19384.694804999999</v>
      </c>
      <c r="M47" s="30">
        <v>9.4999999999999998E-3</v>
      </c>
      <c r="N47" s="28">
        <v>2511975.4900000002</v>
      </c>
      <c r="O47" s="88">
        <f>N47*P47</f>
        <v>20849.396567000003</v>
      </c>
      <c r="P47" s="30">
        <v>8.3000000000000001E-3</v>
      </c>
      <c r="Q47" s="28">
        <v>3010660.27</v>
      </c>
      <c r="R47" s="88">
        <f>Q47*S47</f>
        <v>26192.744348999997</v>
      </c>
      <c r="S47" s="30">
        <v>8.6999999999999994E-3</v>
      </c>
      <c r="T47" s="28">
        <v>3317848.15</v>
      </c>
      <c r="U47" s="88">
        <f>T47*V47</f>
        <v>28865.278904999996</v>
      </c>
      <c r="V47" s="30">
        <v>8.6999999999999994E-3</v>
      </c>
      <c r="W47" s="28">
        <v>3685217.29</v>
      </c>
      <c r="X47" s="88">
        <f>W47*Y47</f>
        <v>31692.868694000001</v>
      </c>
      <c r="Y47" s="30">
        <v>8.6E-3</v>
      </c>
    </row>
    <row r="48" spans="1:25" x14ac:dyDescent="0.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11" x14ac:dyDescent="0.4">
      <c r="A49" s="89" t="s">
        <v>329</v>
      </c>
    </row>
    <row r="50" spans="1:11" x14ac:dyDescent="0.4">
      <c r="A50" s="9" t="s">
        <v>330</v>
      </c>
    </row>
    <row r="52" spans="1:11" x14ac:dyDescent="0.4">
      <c r="A52" s="3" t="s">
        <v>331</v>
      </c>
      <c r="B52" s="39">
        <v>2012</v>
      </c>
      <c r="C52" s="39" t="s">
        <v>20</v>
      </c>
      <c r="D52" s="39">
        <v>2013</v>
      </c>
      <c r="E52" s="39" t="s">
        <v>23</v>
      </c>
      <c r="F52" s="39">
        <v>2014</v>
      </c>
      <c r="G52" s="39" t="s">
        <v>21</v>
      </c>
      <c r="H52" s="39">
        <v>2015</v>
      </c>
      <c r="I52" s="39" t="s">
        <v>22</v>
      </c>
      <c r="J52" s="39">
        <v>2016</v>
      </c>
      <c r="K52" s="40" t="s">
        <v>332</v>
      </c>
    </row>
    <row r="53" spans="1:11" hidden="1" x14ac:dyDescent="0.4">
      <c r="A53" s="19"/>
      <c r="B53" s="11">
        <v>41274</v>
      </c>
      <c r="C53" s="11">
        <v>41455</v>
      </c>
      <c r="D53" s="11">
        <v>41639</v>
      </c>
      <c r="E53" s="11">
        <v>41820</v>
      </c>
      <c r="F53" s="11">
        <v>42004</v>
      </c>
      <c r="G53" s="11">
        <v>42185</v>
      </c>
      <c r="H53" s="11">
        <v>42369</v>
      </c>
      <c r="I53" s="11">
        <v>42551</v>
      </c>
      <c r="J53" s="11">
        <v>42735</v>
      </c>
      <c r="K53" s="38">
        <v>42916</v>
      </c>
    </row>
    <row r="54" spans="1:11" x14ac:dyDescent="0.4">
      <c r="A54" s="19" t="s">
        <v>26</v>
      </c>
      <c r="B54" s="18">
        <f>[1]!s_stmnote_bank_9501($B$1,B53)/100</f>
        <v>1.0500000000000001E-2</v>
      </c>
      <c r="C54" s="18">
        <f>[1]!s_stmnote_bank_9501($B$1,C53)/100</f>
        <v>8.0000000000000002E-3</v>
      </c>
      <c r="D54" s="18">
        <f>[1]!s_stmnote_bank_9501($B$1,D53)/100</f>
        <v>9.4999999999999998E-3</v>
      </c>
      <c r="E54" s="18">
        <f>[1]!s_stmnote_bank_9501($B$1,E53)/100</f>
        <v>7.3000000000000001E-3</v>
      </c>
      <c r="F54" s="18">
        <f>[1]!s_stmnote_bank_9501($B$1,F53)/100</f>
        <v>1.2E-2</v>
      </c>
      <c r="G54" s="18">
        <f>[1]!s_stmnote_bank_9501($B$1,G53)/100</f>
        <v>1.2199999999999999E-2</v>
      </c>
      <c r="H54" s="18">
        <f>[1]!s_stmnote_bank_9501($B$1,H53)/100</f>
        <v>1.3000000000000001E-2</v>
      </c>
      <c r="I54" s="18">
        <f>[1]!s_stmnote_bank_9501($B$1,I53)/100</f>
        <v>1.1299999999999999E-2</v>
      </c>
      <c r="J54" s="18">
        <f>[1]!s_stmnote_bank_9501($B$1,J53)/100</f>
        <v>1.2800000000000001E-2</v>
      </c>
      <c r="K54" s="44">
        <f>[1]!s_stmnote_bank_9501($B$1,K53)/100</f>
        <v>4.6999999999999993E-3</v>
      </c>
    </row>
    <row r="55" spans="1:11" x14ac:dyDescent="0.4">
      <c r="A55" s="19" t="s">
        <v>27</v>
      </c>
      <c r="B55" s="18">
        <f>[1]!s_stmnote_bank_9502($B$1,B53)/100</f>
        <v>1.9400000000000001E-2</v>
      </c>
      <c r="C55" s="18">
        <f>[1]!s_stmnote_bank_9502($B$1,C53)/100</f>
        <v>9.5500000000000002E-2</v>
      </c>
      <c r="D55" s="18">
        <f>[1]!s_stmnote_bank_9502($B$1,D53)/100</f>
        <v>0.10300000000000001</v>
      </c>
      <c r="E55" s="18">
        <f>[1]!s_stmnote_bank_9502($B$1,E53)/100</f>
        <v>0.1482</v>
      </c>
      <c r="F55" s="18">
        <f>[1]!s_stmnote_bank_9502($B$1,F53)/100</f>
        <v>0.17859999999999998</v>
      </c>
      <c r="G55" s="18">
        <f>[1]!s_stmnote_bank_9502($B$1,G53)/100</f>
        <v>0.3392</v>
      </c>
      <c r="H55" s="18">
        <f>[1]!s_stmnote_bank_9502($B$1,H53)/100</f>
        <v>0.46189999999999998</v>
      </c>
      <c r="I55" s="18">
        <f>[1]!s_stmnote_bank_9502($B$1,I53)/100</f>
        <v>0.41149999999999998</v>
      </c>
      <c r="J55" s="18">
        <f>[1]!s_stmnote_bank_9502($B$1,J53)/100</f>
        <v>0.48869999999999997</v>
      </c>
      <c r="K55" s="44">
        <f>[1]!s_stmnote_bank_9502($B$1,K53)/100</f>
        <v>0.19640000000000002</v>
      </c>
    </row>
    <row r="56" spans="1:11" x14ac:dyDescent="0.4">
      <c r="A56" s="19" t="s">
        <v>333</v>
      </c>
      <c r="B56" s="18">
        <f>[1]!s_stmnote_bank_9503($B$1,B53)/100</f>
        <v>5.6100000000000004E-2</v>
      </c>
      <c r="C56" s="18">
        <f>[1]!s_stmnote_bank_9503($B$1,C53)/100</f>
        <v>9.849999999999999E-2</v>
      </c>
      <c r="D56" s="18">
        <f>[1]!s_stmnote_bank_9503($B$1,D53)/100</f>
        <v>0.34470000000000001</v>
      </c>
      <c r="E56" s="18">
        <f>[1]!s_stmnote_bank_9503($B$1,E53)/100</f>
        <v>0.34820000000000001</v>
      </c>
      <c r="F56" s="18">
        <f>[1]!s_stmnote_bank_9503($B$1,F53)/100</f>
        <v>0.51270000000000004</v>
      </c>
      <c r="G56" s="18">
        <f>[1]!s_stmnote_bank_9503($B$1,G53)/100</f>
        <v>0.28649999999999998</v>
      </c>
      <c r="H56" s="18">
        <f>[1]!s_stmnote_bank_9503($B$1,H53)/100</f>
        <v>0.42030000000000001</v>
      </c>
      <c r="I56" s="18">
        <f>[1]!s_stmnote_bank_9503($B$1,I53)/100</f>
        <v>0.38689999999999997</v>
      </c>
      <c r="J56" s="18">
        <f>[1]!s_stmnote_bank_9503($B$1,J53)/100</f>
        <v>0.64749999999999996</v>
      </c>
      <c r="K56" s="44">
        <f>[1]!s_stmnote_bank_9503($B$1,K53)/100</f>
        <v>0.34279999999999999</v>
      </c>
    </row>
    <row r="57" spans="1:11" x14ac:dyDescent="0.4">
      <c r="A57" s="20" t="s">
        <v>29</v>
      </c>
      <c r="B57" s="50">
        <f>[1]!s_stmnote_bank_9504($B$1,B53)/100</f>
        <v>0.20929999999999999</v>
      </c>
      <c r="C57" s="50">
        <f>[1]!s_stmnote_bank_9504($B$1,C53)/100</f>
        <v>9.1799999999999993E-2</v>
      </c>
      <c r="D57" s="50">
        <f>[1]!s_stmnote_bank_9504($B$1,D53)/100</f>
        <v>0.10779999999999999</v>
      </c>
      <c r="E57" s="50">
        <f>[1]!s_stmnote_bank_9504($B$1,E53)/100</f>
        <v>0.38569999999999999</v>
      </c>
      <c r="F57" s="50">
        <f>[1]!s_stmnote_bank_9504($B$1,F53)/100</f>
        <v>0.43209999999999998</v>
      </c>
      <c r="G57" s="50">
        <f>[1]!s_stmnote_bank_9504($B$1,G53)/100</f>
        <v>0.3921</v>
      </c>
      <c r="H57" s="50">
        <f>[1]!s_stmnote_bank_9504($B$1,H53)/100</f>
        <v>0.44679999999999997</v>
      </c>
      <c r="I57" s="50">
        <f>[1]!s_stmnote_bank_9504($B$1,I53)/100</f>
        <v>0.52639999999999998</v>
      </c>
      <c r="J57" s="50">
        <f>[1]!s_stmnote_bank_9504($B$1,J53)/100</f>
        <v>0.65040000000000009</v>
      </c>
      <c r="K57" s="51">
        <f>[1]!s_stmnote_bank_9504($B$1,K53)/100</f>
        <v>0.28870000000000001</v>
      </c>
    </row>
    <row r="61" spans="1:11" x14ac:dyDescent="0.4">
      <c r="A61" s="2" t="s">
        <v>334</v>
      </c>
      <c r="E61" s="2"/>
    </row>
    <row r="62" spans="1:11" x14ac:dyDescent="0.4">
      <c r="A62" s="42" t="s">
        <v>31</v>
      </c>
      <c r="E62" s="2"/>
    </row>
    <row r="63" spans="1:11" x14ac:dyDescent="0.4">
      <c r="A63" s="41" t="s">
        <v>406</v>
      </c>
      <c r="E63" s="2"/>
    </row>
    <row r="64" spans="1:11" x14ac:dyDescent="0.4">
      <c r="B64" s="9" t="str">
        <f>A63&amp;B29&amp;"（百万元）"</f>
        <v>租赁和商业服务贷款余额（百万元）</v>
      </c>
      <c r="C64" s="9" t="s">
        <v>60</v>
      </c>
      <c r="D64" s="2" t="s">
        <v>11</v>
      </c>
      <c r="E64" s="2"/>
    </row>
    <row r="65" spans="1:5" x14ac:dyDescent="0.4">
      <c r="A65" s="34">
        <v>2013</v>
      </c>
      <c r="B65" s="90">
        <f>VLOOKUP($A$63,$A$30:$Y$47,B75,FALSE)</f>
        <v>224644.25</v>
      </c>
      <c r="C65" s="7">
        <f t="shared" ref="B65:D72" si="23">VLOOKUP($A$63,$A$30:$Y$47,C75,FALSE)</f>
        <v>381.89522499999998</v>
      </c>
      <c r="D65" s="177">
        <f t="shared" si="23"/>
        <v>1.6999999999999999E-3</v>
      </c>
      <c r="E65" s="2"/>
    </row>
    <row r="66" spans="1:5" x14ac:dyDescent="0.4">
      <c r="A66" s="34" t="s">
        <v>23</v>
      </c>
      <c r="B66" s="2">
        <f t="shared" si="23"/>
        <v>260503.63</v>
      </c>
      <c r="C66" s="7">
        <f t="shared" si="23"/>
        <v>234.45326700000001</v>
      </c>
      <c r="D66" s="177">
        <f t="shared" si="23"/>
        <v>8.9999999999999998E-4</v>
      </c>
      <c r="E66" s="2"/>
    </row>
    <row r="67" spans="1:5" x14ac:dyDescent="0.4">
      <c r="A67" s="34">
        <v>2014</v>
      </c>
      <c r="B67" s="2">
        <f t="shared" si="23"/>
        <v>323018.44</v>
      </c>
      <c r="C67" s="7">
        <f t="shared" si="23"/>
        <v>549.131348</v>
      </c>
      <c r="D67" s="177">
        <f t="shared" si="23"/>
        <v>1.7000000000000001E-3</v>
      </c>
      <c r="E67" s="2"/>
    </row>
    <row r="68" spans="1:5" x14ac:dyDescent="0.4">
      <c r="A68" s="34" t="s">
        <v>21</v>
      </c>
      <c r="B68" s="2">
        <f t="shared" si="23"/>
        <v>300094.96999999997</v>
      </c>
      <c r="C68" s="7">
        <f t="shared" si="23"/>
        <v>990.31340099999989</v>
      </c>
      <c r="D68" s="177">
        <f t="shared" si="23"/>
        <v>3.3E-3</v>
      </c>
      <c r="E68" s="2"/>
    </row>
    <row r="69" spans="1:5" x14ac:dyDescent="0.4">
      <c r="A69" s="34">
        <v>2015</v>
      </c>
      <c r="B69" s="2">
        <f t="shared" si="23"/>
        <v>341492.44</v>
      </c>
      <c r="C69" s="7">
        <f t="shared" si="23"/>
        <v>409.79092799999995</v>
      </c>
      <c r="D69" s="177">
        <f t="shared" si="23"/>
        <v>1.1999999999999999E-3</v>
      </c>
      <c r="E69" s="2"/>
    </row>
    <row r="70" spans="1:5" x14ac:dyDescent="0.4">
      <c r="A70" s="34" t="s">
        <v>22</v>
      </c>
      <c r="B70" s="2">
        <f t="shared" si="23"/>
        <v>479868.15</v>
      </c>
      <c r="C70" s="7">
        <f t="shared" si="23"/>
        <v>527.85496500000011</v>
      </c>
      <c r="D70" s="177">
        <f t="shared" si="23"/>
        <v>1.1000000000000001E-3</v>
      </c>
      <c r="E70" s="2"/>
    </row>
    <row r="71" spans="1:5" x14ac:dyDescent="0.4">
      <c r="A71" s="34">
        <v>2016</v>
      </c>
      <c r="B71" s="2">
        <f t="shared" si="23"/>
        <v>622200.16</v>
      </c>
      <c r="C71" s="7">
        <f t="shared" si="23"/>
        <v>1306.620336</v>
      </c>
      <c r="D71" s="177">
        <f t="shared" si="23"/>
        <v>2.0999999999999999E-3</v>
      </c>
      <c r="E71" s="2"/>
    </row>
    <row r="72" spans="1:5" x14ac:dyDescent="0.4">
      <c r="A72" s="34" t="s">
        <v>24</v>
      </c>
      <c r="B72" s="2">
        <f t="shared" si="23"/>
        <v>738026.2</v>
      </c>
      <c r="C72" s="7">
        <f t="shared" si="23"/>
        <v>1254.64454</v>
      </c>
      <c r="D72" s="177">
        <f t="shared" si="23"/>
        <v>1.7000000000000001E-3</v>
      </c>
      <c r="E72" s="2"/>
    </row>
    <row r="73" spans="1:5" x14ac:dyDescent="0.4">
      <c r="C73" s="7"/>
      <c r="D73" s="5"/>
      <c r="E73" s="2"/>
    </row>
    <row r="74" spans="1:5" x14ac:dyDescent="0.4">
      <c r="C74" s="7"/>
      <c r="D74" s="5"/>
      <c r="E74" s="2"/>
    </row>
    <row r="75" spans="1:5" x14ac:dyDescent="0.4">
      <c r="B75" s="35">
        <v>2</v>
      </c>
      <c r="C75" s="36">
        <v>3</v>
      </c>
      <c r="D75" s="36">
        <v>4</v>
      </c>
      <c r="E75" s="2"/>
    </row>
    <row r="76" spans="1:5" x14ac:dyDescent="0.4">
      <c r="B76" s="35">
        <v>5</v>
      </c>
      <c r="C76" s="36">
        <v>6</v>
      </c>
      <c r="D76" s="36">
        <v>7</v>
      </c>
      <c r="E76" s="2"/>
    </row>
    <row r="77" spans="1:5" x14ac:dyDescent="0.4">
      <c r="B77" s="35">
        <v>8</v>
      </c>
      <c r="C77" s="36">
        <v>9</v>
      </c>
      <c r="D77" s="36">
        <v>10</v>
      </c>
      <c r="E77" s="2"/>
    </row>
    <row r="78" spans="1:5" x14ac:dyDescent="0.4">
      <c r="B78" s="35">
        <v>11</v>
      </c>
      <c r="C78" s="36">
        <v>12</v>
      </c>
      <c r="D78" s="36">
        <v>13</v>
      </c>
      <c r="E78" s="2"/>
    </row>
    <row r="79" spans="1:5" x14ac:dyDescent="0.4">
      <c r="B79" s="35">
        <v>14</v>
      </c>
      <c r="C79" s="36">
        <v>15</v>
      </c>
      <c r="D79" s="36">
        <v>16</v>
      </c>
      <c r="E79" s="2"/>
    </row>
    <row r="80" spans="1:5" x14ac:dyDescent="0.4">
      <c r="B80" s="35">
        <v>17</v>
      </c>
      <c r="C80" s="36">
        <v>18</v>
      </c>
      <c r="D80" s="36">
        <v>19</v>
      </c>
      <c r="E80" s="2"/>
    </row>
    <row r="81" spans="1:21" x14ac:dyDescent="0.4">
      <c r="A81" s="268" t="s">
        <v>377</v>
      </c>
      <c r="B81" s="35">
        <v>20</v>
      </c>
      <c r="C81" s="36">
        <v>21</v>
      </c>
      <c r="D81" s="36">
        <v>22</v>
      </c>
      <c r="E81" s="2"/>
    </row>
    <row r="82" spans="1:21" x14ac:dyDescent="0.4">
      <c r="B82" s="35">
        <v>23</v>
      </c>
      <c r="C82" s="36">
        <v>24</v>
      </c>
      <c r="D82" s="36">
        <v>25</v>
      </c>
      <c r="E82" s="2"/>
    </row>
    <row r="83" spans="1:21" x14ac:dyDescent="0.4">
      <c r="B83" s="147">
        <v>2</v>
      </c>
      <c r="C83" s="147">
        <v>5</v>
      </c>
      <c r="D83" s="147">
        <v>8</v>
      </c>
      <c r="E83" s="147">
        <v>11</v>
      </c>
      <c r="F83" s="147">
        <v>14</v>
      </c>
      <c r="G83" s="147">
        <v>17</v>
      </c>
      <c r="H83" s="147">
        <v>20</v>
      </c>
      <c r="I83" s="147">
        <v>23</v>
      </c>
      <c r="J83" s="147">
        <v>26</v>
      </c>
      <c r="K83" s="147">
        <v>29</v>
      </c>
      <c r="L83" s="147">
        <v>32</v>
      </c>
      <c r="M83" s="147">
        <v>35</v>
      </c>
      <c r="N83" s="147">
        <v>38</v>
      </c>
      <c r="O83" s="147">
        <v>41</v>
      </c>
      <c r="P83" s="147">
        <v>44</v>
      </c>
      <c r="Q83" s="147">
        <v>47</v>
      </c>
      <c r="R83" s="147">
        <v>50</v>
      </c>
      <c r="S83" s="147">
        <v>53</v>
      </c>
      <c r="T83" s="147">
        <v>56</v>
      </c>
      <c r="U83" s="147">
        <v>59</v>
      </c>
    </row>
    <row r="84" spans="1:21" x14ac:dyDescent="0.4">
      <c r="A84" s="21" t="s">
        <v>9</v>
      </c>
      <c r="B84" s="265">
        <f>VLOOKUP($A84,$A$23:$BI$66,B$83,FALSE)</f>
        <v>41639</v>
      </c>
      <c r="C84" s="265">
        <f t="shared" ref="C84:I99" si="24">VLOOKUP($A84,$A$23:$BI$66,C$83,FALSE)</f>
        <v>41820</v>
      </c>
      <c r="D84" s="265">
        <f t="shared" si="24"/>
        <v>42004</v>
      </c>
      <c r="E84" s="265">
        <f t="shared" si="24"/>
        <v>42185</v>
      </c>
      <c r="F84" s="265">
        <f t="shared" si="24"/>
        <v>42369</v>
      </c>
      <c r="G84" s="265">
        <f t="shared" si="24"/>
        <v>42551</v>
      </c>
      <c r="H84" s="265">
        <f t="shared" si="24"/>
        <v>42735</v>
      </c>
      <c r="I84" s="265">
        <f t="shared" si="24"/>
        <v>42916</v>
      </c>
      <c r="J84" s="265"/>
      <c r="K84" s="265"/>
      <c r="L84" s="265"/>
      <c r="M84" s="265"/>
      <c r="N84" s="265"/>
    </row>
    <row r="85" spans="1:21" x14ac:dyDescent="0.4">
      <c r="A85" s="24"/>
      <c r="B85" s="265"/>
      <c r="C85" s="265"/>
      <c r="D85" s="265"/>
      <c r="E85" s="265"/>
      <c r="F85" s="265"/>
      <c r="G85" s="265"/>
      <c r="H85" s="265"/>
      <c r="I85" s="265"/>
    </row>
    <row r="86" spans="1:21" x14ac:dyDescent="0.4">
      <c r="A86" s="52" t="s">
        <v>33</v>
      </c>
      <c r="B86" s="267">
        <f t="shared" ref="B86:I103" si="25">VLOOKUP($A86,$A$23:$BI$66,B$83,FALSE)</f>
        <v>0</v>
      </c>
      <c r="C86" s="267">
        <f t="shared" si="24"/>
        <v>0</v>
      </c>
      <c r="D86" s="267">
        <f t="shared" si="24"/>
        <v>0</v>
      </c>
      <c r="E86" s="267">
        <f t="shared" si="24"/>
        <v>0</v>
      </c>
      <c r="F86" s="267">
        <f t="shared" si="24"/>
        <v>0</v>
      </c>
      <c r="G86" s="267">
        <f t="shared" si="24"/>
        <v>0</v>
      </c>
      <c r="H86" s="267">
        <f t="shared" si="24"/>
        <v>0</v>
      </c>
      <c r="I86" s="267">
        <f t="shared" si="24"/>
        <v>0</v>
      </c>
    </row>
    <row r="87" spans="1:21" x14ac:dyDescent="0.4">
      <c r="A87" s="53" t="s">
        <v>4</v>
      </c>
      <c r="B87" s="267">
        <f t="shared" si="25"/>
        <v>0</v>
      </c>
      <c r="C87" s="267">
        <f t="shared" si="24"/>
        <v>0</v>
      </c>
      <c r="D87" s="267">
        <f t="shared" si="24"/>
        <v>0</v>
      </c>
      <c r="E87" s="267">
        <f t="shared" si="24"/>
        <v>0</v>
      </c>
      <c r="F87" s="267">
        <f t="shared" si="24"/>
        <v>32664.62</v>
      </c>
      <c r="G87" s="267">
        <f t="shared" si="24"/>
        <v>31928.28</v>
      </c>
      <c r="H87" s="267">
        <f t="shared" si="24"/>
        <v>35635.129999999997</v>
      </c>
      <c r="I87" s="267">
        <f t="shared" si="24"/>
        <v>36773.29</v>
      </c>
    </row>
    <row r="88" spans="1:21" x14ac:dyDescent="0.4">
      <c r="A88" s="53" t="s">
        <v>8</v>
      </c>
      <c r="B88" s="267">
        <f t="shared" si="25"/>
        <v>90284.12</v>
      </c>
      <c r="C88" s="267">
        <f t="shared" si="24"/>
        <v>104991.49</v>
      </c>
      <c r="D88" s="267">
        <f t="shared" si="24"/>
        <v>113910.87</v>
      </c>
      <c r="E88" s="267">
        <f t="shared" si="24"/>
        <v>156635.5</v>
      </c>
      <c r="F88" s="267">
        <f t="shared" si="24"/>
        <v>172084.81</v>
      </c>
      <c r="G88" s="267">
        <f t="shared" si="24"/>
        <v>165018.89000000001</v>
      </c>
      <c r="H88" s="267">
        <f t="shared" si="24"/>
        <v>165131.47</v>
      </c>
      <c r="I88" s="267">
        <f t="shared" si="24"/>
        <v>184340.21</v>
      </c>
    </row>
    <row r="89" spans="1:21" x14ac:dyDescent="0.4">
      <c r="A89" s="53" t="s">
        <v>1</v>
      </c>
      <c r="B89" s="267">
        <f t="shared" si="25"/>
        <v>92722.15</v>
      </c>
      <c r="C89" s="267">
        <f t="shared" si="24"/>
        <v>84849.86</v>
      </c>
      <c r="D89" s="267">
        <f t="shared" si="24"/>
        <v>80282.81</v>
      </c>
      <c r="E89" s="267">
        <f t="shared" si="24"/>
        <v>99793.56</v>
      </c>
      <c r="F89" s="267">
        <f t="shared" si="24"/>
        <v>110970.75</v>
      </c>
      <c r="G89" s="267">
        <f t="shared" si="24"/>
        <v>137225.74</v>
      </c>
      <c r="H89" s="267">
        <f t="shared" si="24"/>
        <v>153376.03</v>
      </c>
      <c r="I89" s="267">
        <f t="shared" si="24"/>
        <v>155448.26</v>
      </c>
    </row>
    <row r="90" spans="1:21" x14ac:dyDescent="0.4">
      <c r="A90" s="53" t="s">
        <v>0</v>
      </c>
      <c r="B90" s="267">
        <f t="shared" si="25"/>
        <v>28768.880000000001</v>
      </c>
      <c r="C90" s="267">
        <f t="shared" si="24"/>
        <v>34602.28</v>
      </c>
      <c r="D90" s="267">
        <f t="shared" si="24"/>
        <v>39497.4</v>
      </c>
      <c r="E90" s="267">
        <f t="shared" si="24"/>
        <v>47979.73</v>
      </c>
      <c r="F90" s="267">
        <f t="shared" si="24"/>
        <v>40742.39</v>
      </c>
      <c r="G90" s="267">
        <f t="shared" si="24"/>
        <v>48167.33</v>
      </c>
      <c r="H90" s="267">
        <f t="shared" si="24"/>
        <v>43200.04</v>
      </c>
      <c r="I90" s="267">
        <f t="shared" si="24"/>
        <v>39934.980000000003</v>
      </c>
    </row>
    <row r="91" spans="1:21" x14ac:dyDescent="0.4">
      <c r="A91" s="53" t="s">
        <v>55</v>
      </c>
      <c r="B91" s="267">
        <f t="shared" si="25"/>
        <v>29295.95</v>
      </c>
      <c r="C91" s="267">
        <f t="shared" si="24"/>
        <v>27635.95</v>
      </c>
      <c r="D91" s="267">
        <f t="shared" si="24"/>
        <v>25658.79</v>
      </c>
      <c r="E91" s="267">
        <f t="shared" si="24"/>
        <v>29310.59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0</v>
      </c>
    </row>
    <row r="92" spans="1:21" x14ac:dyDescent="0.4">
      <c r="A92" s="53" t="s">
        <v>56</v>
      </c>
      <c r="B92" s="267">
        <f t="shared" si="25"/>
        <v>0</v>
      </c>
      <c r="C92" s="267">
        <f t="shared" si="24"/>
        <v>0</v>
      </c>
      <c r="D92" s="267">
        <f t="shared" si="24"/>
        <v>0</v>
      </c>
      <c r="E92" s="267">
        <f t="shared" si="24"/>
        <v>0</v>
      </c>
      <c r="F92" s="267">
        <f t="shared" si="24"/>
        <v>0</v>
      </c>
      <c r="G92" s="267">
        <f t="shared" si="24"/>
        <v>0</v>
      </c>
      <c r="H92" s="267">
        <f t="shared" si="24"/>
        <v>0</v>
      </c>
      <c r="I92" s="267">
        <f t="shared" si="24"/>
        <v>0</v>
      </c>
    </row>
    <row r="93" spans="1:21" x14ac:dyDescent="0.4">
      <c r="A93" s="53" t="s">
        <v>6</v>
      </c>
      <c r="B93" s="267">
        <f t="shared" si="25"/>
        <v>29664.44</v>
      </c>
      <c r="C93" s="267">
        <f t="shared" si="24"/>
        <v>38520.04</v>
      </c>
      <c r="D93" s="267">
        <f t="shared" si="24"/>
        <v>47852.76</v>
      </c>
      <c r="E93" s="267">
        <f t="shared" si="24"/>
        <v>62599.09</v>
      </c>
      <c r="F93" s="267">
        <f t="shared" si="24"/>
        <v>71824.039999999994</v>
      </c>
      <c r="G93" s="267">
        <f t="shared" si="24"/>
        <v>92961.81</v>
      </c>
      <c r="H93" s="267">
        <f t="shared" si="24"/>
        <v>107108.75</v>
      </c>
      <c r="I93" s="267">
        <f t="shared" si="24"/>
        <v>97153.47</v>
      </c>
    </row>
    <row r="94" spans="1:21" x14ac:dyDescent="0.4">
      <c r="A94" s="53" t="s">
        <v>2</v>
      </c>
      <c r="B94" s="267">
        <f t="shared" si="25"/>
        <v>200397.37</v>
      </c>
      <c r="C94" s="267">
        <f t="shared" si="24"/>
        <v>218524.71</v>
      </c>
      <c r="D94" s="267">
        <f t="shared" si="24"/>
        <v>274473.25</v>
      </c>
      <c r="E94" s="267">
        <f t="shared" si="24"/>
        <v>354107.97</v>
      </c>
      <c r="F94" s="267">
        <f t="shared" si="24"/>
        <v>408324.62</v>
      </c>
      <c r="G94" s="267">
        <f t="shared" si="24"/>
        <v>498126.61</v>
      </c>
      <c r="H94" s="267">
        <f t="shared" si="24"/>
        <v>499923.11</v>
      </c>
      <c r="I94" s="267">
        <f t="shared" si="24"/>
        <v>478937.66</v>
      </c>
    </row>
    <row r="95" spans="1:21" x14ac:dyDescent="0.4">
      <c r="A95" s="53" t="s">
        <v>7</v>
      </c>
      <c r="B95" s="267">
        <f t="shared" si="25"/>
        <v>36593.67</v>
      </c>
      <c r="C95" s="267">
        <f t="shared" si="24"/>
        <v>42062.5</v>
      </c>
      <c r="D95" s="267">
        <f t="shared" si="24"/>
        <v>48739.88</v>
      </c>
      <c r="E95" s="267">
        <f t="shared" si="24"/>
        <v>107746.04</v>
      </c>
      <c r="F95" s="267">
        <f t="shared" si="24"/>
        <v>119883.39</v>
      </c>
      <c r="G95" s="267">
        <f t="shared" si="24"/>
        <v>165674.1</v>
      </c>
      <c r="H95" s="267">
        <f t="shared" si="24"/>
        <v>184632.55</v>
      </c>
      <c r="I95" s="267">
        <f t="shared" si="24"/>
        <v>208584.89</v>
      </c>
    </row>
    <row r="96" spans="1:21" x14ac:dyDescent="0.4">
      <c r="A96" s="53" t="s">
        <v>57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</row>
    <row r="97" spans="1:21" x14ac:dyDescent="0.4">
      <c r="A97" s="53" t="s">
        <v>53</v>
      </c>
      <c r="B97" s="267">
        <f t="shared" si="25"/>
        <v>22379.21</v>
      </c>
      <c r="C97" s="267">
        <f t="shared" si="24"/>
        <v>30137.45</v>
      </c>
      <c r="D97" s="267">
        <f t="shared" si="24"/>
        <v>33762.65</v>
      </c>
      <c r="E97" s="267">
        <f t="shared" si="24"/>
        <v>33058.93</v>
      </c>
      <c r="F97" s="267">
        <f t="shared" si="24"/>
        <v>36769.17</v>
      </c>
      <c r="G97" s="267">
        <f t="shared" si="24"/>
        <v>44382.99</v>
      </c>
      <c r="H97" s="267">
        <f t="shared" si="24"/>
        <v>50325.19</v>
      </c>
      <c r="I97" s="267">
        <f t="shared" si="24"/>
        <v>59268.42</v>
      </c>
    </row>
    <row r="98" spans="1:21" x14ac:dyDescent="0.4">
      <c r="A98" s="53" t="s">
        <v>3</v>
      </c>
      <c r="B98" s="267">
        <f t="shared" si="25"/>
        <v>297765.83</v>
      </c>
      <c r="C98" s="267">
        <f t="shared" si="24"/>
        <v>308919.57</v>
      </c>
      <c r="D98" s="267">
        <f t="shared" si="24"/>
        <v>339357.11</v>
      </c>
      <c r="E98" s="267">
        <f t="shared" si="24"/>
        <v>355885</v>
      </c>
      <c r="F98" s="267">
        <f t="shared" si="24"/>
        <v>326607.46999999997</v>
      </c>
      <c r="G98" s="267">
        <f t="shared" si="24"/>
        <v>333531.02</v>
      </c>
      <c r="H98" s="267">
        <f t="shared" si="24"/>
        <v>346454.4</v>
      </c>
      <c r="I98" s="267">
        <f t="shared" si="24"/>
        <v>377767.78</v>
      </c>
    </row>
    <row r="99" spans="1:21" x14ac:dyDescent="0.4">
      <c r="A99" s="53" t="s">
        <v>5</v>
      </c>
      <c r="B99" s="267">
        <f t="shared" si="25"/>
        <v>0</v>
      </c>
      <c r="C99" s="267">
        <f t="shared" si="24"/>
        <v>0</v>
      </c>
      <c r="D99" s="267">
        <f t="shared" si="24"/>
        <v>0</v>
      </c>
      <c r="E99" s="267">
        <f t="shared" si="24"/>
        <v>0</v>
      </c>
      <c r="F99" s="267">
        <f t="shared" si="24"/>
        <v>0</v>
      </c>
      <c r="G99" s="267">
        <f t="shared" si="24"/>
        <v>0</v>
      </c>
      <c r="H99" s="267">
        <f t="shared" si="24"/>
        <v>0</v>
      </c>
      <c r="I99" s="267">
        <f t="shared" si="24"/>
        <v>0</v>
      </c>
    </row>
    <row r="100" spans="1:21" x14ac:dyDescent="0.4">
      <c r="A100" s="53" t="s">
        <v>406</v>
      </c>
      <c r="B100" s="267">
        <f t="shared" si="25"/>
        <v>224644.25</v>
      </c>
      <c r="C100" s="267">
        <f t="shared" si="25"/>
        <v>260503.63</v>
      </c>
      <c r="D100" s="267">
        <f t="shared" si="25"/>
        <v>323018.44</v>
      </c>
      <c r="E100" s="267">
        <f t="shared" si="25"/>
        <v>300094.96999999997</v>
      </c>
      <c r="F100" s="267">
        <f t="shared" si="25"/>
        <v>341492.44</v>
      </c>
      <c r="G100" s="267">
        <f t="shared" si="25"/>
        <v>479868.15</v>
      </c>
      <c r="H100" s="267">
        <f t="shared" si="25"/>
        <v>622200.16</v>
      </c>
      <c r="I100" s="267">
        <f t="shared" si="25"/>
        <v>738026.2</v>
      </c>
    </row>
    <row r="101" spans="1:21" x14ac:dyDescent="0.4">
      <c r="A101" s="53" t="s">
        <v>58</v>
      </c>
      <c r="B101" s="267">
        <f t="shared" si="25"/>
        <v>0</v>
      </c>
      <c r="C101" s="267">
        <f t="shared" si="25"/>
        <v>0</v>
      </c>
      <c r="D101" s="267">
        <f t="shared" si="25"/>
        <v>0</v>
      </c>
      <c r="E101" s="267">
        <f t="shared" si="25"/>
        <v>0</v>
      </c>
      <c r="F101" s="267">
        <f t="shared" si="25"/>
        <v>0</v>
      </c>
      <c r="G101" s="267">
        <f t="shared" si="25"/>
        <v>0</v>
      </c>
      <c r="H101" s="267">
        <f t="shared" si="25"/>
        <v>0</v>
      </c>
      <c r="I101" s="267">
        <f t="shared" si="25"/>
        <v>0</v>
      </c>
    </row>
    <row r="102" spans="1:21" x14ac:dyDescent="0.4">
      <c r="A102" s="87" t="s">
        <v>328</v>
      </c>
      <c r="B102" s="267">
        <f t="shared" si="25"/>
        <v>1052515.8699999999</v>
      </c>
      <c r="C102" s="267">
        <f t="shared" si="25"/>
        <v>1150747.48</v>
      </c>
      <c r="D102" s="267">
        <f t="shared" si="25"/>
        <v>1326553.96</v>
      </c>
      <c r="E102" s="267">
        <f t="shared" si="25"/>
        <v>1547211.3800000001</v>
      </c>
      <c r="F102" s="267">
        <f t="shared" si="25"/>
        <v>1661363.7</v>
      </c>
      <c r="G102" s="267">
        <f t="shared" si="25"/>
        <v>1996884.92</v>
      </c>
      <c r="H102" s="267">
        <f t="shared" si="25"/>
        <v>2207986.83</v>
      </c>
      <c r="I102" s="267">
        <f t="shared" si="25"/>
        <v>2376235.1599999997</v>
      </c>
    </row>
    <row r="103" spans="1:21" x14ac:dyDescent="0.4">
      <c r="A103" s="3" t="s">
        <v>17</v>
      </c>
      <c r="B103" s="267">
        <f t="shared" si="25"/>
        <v>1469614</v>
      </c>
      <c r="C103" s="267">
        <f t="shared" si="25"/>
        <v>1613016.55</v>
      </c>
      <c r="D103" s="267">
        <f t="shared" si="25"/>
        <v>1746852.06</v>
      </c>
      <c r="E103" s="267">
        <f t="shared" si="25"/>
        <v>2040494.19</v>
      </c>
      <c r="F103" s="267">
        <f t="shared" si="25"/>
        <v>2511975.4900000002</v>
      </c>
      <c r="G103" s="267">
        <f t="shared" si="25"/>
        <v>3010660.27</v>
      </c>
      <c r="H103" s="267">
        <f t="shared" si="25"/>
        <v>3317848.15</v>
      </c>
      <c r="I103" s="267">
        <f t="shared" si="25"/>
        <v>3685217.29</v>
      </c>
    </row>
    <row r="106" spans="1:21" x14ac:dyDescent="0.4">
      <c r="A106" s="268" t="s">
        <v>379</v>
      </c>
    </row>
    <row r="108" spans="1:21" x14ac:dyDescent="0.4">
      <c r="B108" s="204">
        <v>3</v>
      </c>
      <c r="C108" s="204">
        <v>6</v>
      </c>
      <c r="D108" s="204">
        <v>9</v>
      </c>
      <c r="E108" s="204">
        <v>12</v>
      </c>
      <c r="F108" s="204">
        <v>15</v>
      </c>
      <c r="G108" s="204">
        <v>18</v>
      </c>
      <c r="H108" s="204">
        <v>21</v>
      </c>
      <c r="I108" s="204">
        <v>24</v>
      </c>
      <c r="J108" s="204">
        <v>27</v>
      </c>
      <c r="K108" s="204">
        <v>30</v>
      </c>
      <c r="L108" s="204">
        <v>33</v>
      </c>
      <c r="M108" s="204">
        <v>36</v>
      </c>
      <c r="N108" s="204">
        <v>39</v>
      </c>
      <c r="O108" s="204">
        <v>42</v>
      </c>
      <c r="P108" s="204">
        <v>45</v>
      </c>
      <c r="Q108" s="204">
        <v>48</v>
      </c>
      <c r="R108" s="204">
        <v>51</v>
      </c>
      <c r="S108" s="204">
        <v>54</v>
      </c>
      <c r="T108" s="204">
        <v>57</v>
      </c>
      <c r="U108" s="204">
        <v>60</v>
      </c>
    </row>
    <row r="109" spans="1:21" x14ac:dyDescent="0.4">
      <c r="A109" s="21" t="s">
        <v>9</v>
      </c>
      <c r="B109" s="265">
        <f t="shared" ref="B109" si="26">VLOOKUP($A109,$A$23:$BI$66,B$108,FALSE)</f>
        <v>41639</v>
      </c>
      <c r="C109" s="265">
        <f t="shared" ref="C109:I124" si="27">VLOOKUP($A109,$A$23:$BI$66,C$108,FALSE)</f>
        <v>41820</v>
      </c>
      <c r="D109" s="265">
        <f t="shared" si="27"/>
        <v>42004</v>
      </c>
      <c r="E109" s="265">
        <f t="shared" si="27"/>
        <v>42185</v>
      </c>
      <c r="F109" s="265">
        <f t="shared" si="27"/>
        <v>42369</v>
      </c>
      <c r="G109" s="265">
        <f t="shared" si="27"/>
        <v>42551</v>
      </c>
      <c r="H109" s="265">
        <f t="shared" si="27"/>
        <v>42735</v>
      </c>
      <c r="I109" s="265">
        <f t="shared" si="27"/>
        <v>42916</v>
      </c>
    </row>
    <row r="110" spans="1:21" x14ac:dyDescent="0.4">
      <c r="A110" s="24"/>
      <c r="B110" s="267"/>
      <c r="C110" s="267"/>
      <c r="D110" s="267"/>
      <c r="E110" s="267"/>
      <c r="F110" s="267"/>
      <c r="G110" s="267"/>
      <c r="H110" s="267"/>
      <c r="I110" s="267"/>
    </row>
    <row r="111" spans="1:21" x14ac:dyDescent="0.4">
      <c r="A111" s="52" t="s">
        <v>33</v>
      </c>
      <c r="B111" s="267">
        <f>VLOOKUP($A111,$A$23:$BI$66,B$108,FALSE)</f>
        <v>0</v>
      </c>
      <c r="C111" s="267">
        <f t="shared" si="27"/>
        <v>0</v>
      </c>
      <c r="D111" s="267">
        <f t="shared" si="27"/>
        <v>0</v>
      </c>
      <c r="E111" s="267">
        <f t="shared" si="27"/>
        <v>0</v>
      </c>
      <c r="F111" s="267">
        <f t="shared" si="27"/>
        <v>0</v>
      </c>
      <c r="G111" s="267">
        <f t="shared" si="27"/>
        <v>0</v>
      </c>
      <c r="H111" s="267">
        <f t="shared" si="27"/>
        <v>0</v>
      </c>
      <c r="I111" s="267">
        <f t="shared" si="27"/>
        <v>0</v>
      </c>
    </row>
    <row r="112" spans="1:21" x14ac:dyDescent="0.4">
      <c r="A112" s="53" t="s">
        <v>4</v>
      </c>
      <c r="B112" s="267">
        <f t="shared" ref="B112:I128" si="28">VLOOKUP($A112,$A$23:$BI$66,B$108,FALSE)</f>
        <v>0</v>
      </c>
      <c r="C112" s="267">
        <f t="shared" si="27"/>
        <v>0</v>
      </c>
      <c r="D112" s="267">
        <f t="shared" si="27"/>
        <v>0</v>
      </c>
      <c r="E112" s="267">
        <f t="shared" si="27"/>
        <v>0</v>
      </c>
      <c r="F112" s="267">
        <f t="shared" si="27"/>
        <v>0</v>
      </c>
      <c r="G112" s="267">
        <f t="shared" si="27"/>
        <v>0</v>
      </c>
      <c r="H112" s="267">
        <f t="shared" si="27"/>
        <v>0</v>
      </c>
      <c r="I112" s="267">
        <f t="shared" si="27"/>
        <v>213.28508199999999</v>
      </c>
    </row>
    <row r="113" spans="1:9" x14ac:dyDescent="0.4">
      <c r="A113" s="53" t="s">
        <v>8</v>
      </c>
      <c r="B113" s="267">
        <f t="shared" si="28"/>
        <v>523.64789599999995</v>
      </c>
      <c r="C113" s="267">
        <f t="shared" si="27"/>
        <v>0</v>
      </c>
      <c r="D113" s="267">
        <f t="shared" si="27"/>
        <v>0</v>
      </c>
      <c r="E113" s="267">
        <f t="shared" si="27"/>
        <v>736.18684999999994</v>
      </c>
      <c r="F113" s="267">
        <f t="shared" si="27"/>
        <v>154.876329</v>
      </c>
      <c r="G113" s="267">
        <f t="shared" si="27"/>
        <v>132.01511200000002</v>
      </c>
      <c r="H113" s="267">
        <f t="shared" si="27"/>
        <v>148.618323</v>
      </c>
      <c r="I113" s="267">
        <f t="shared" si="27"/>
        <v>147.47216800000001</v>
      </c>
    </row>
    <row r="114" spans="1:9" x14ac:dyDescent="0.4">
      <c r="A114" s="53" t="s">
        <v>1</v>
      </c>
      <c r="B114" s="267">
        <f t="shared" si="28"/>
        <v>352.34416999999996</v>
      </c>
      <c r="C114" s="267">
        <f t="shared" si="27"/>
        <v>356.36941199999995</v>
      </c>
      <c r="D114" s="267">
        <f t="shared" si="27"/>
        <v>473.66857899999997</v>
      </c>
      <c r="E114" s="267">
        <f t="shared" si="27"/>
        <v>2255.3344559999996</v>
      </c>
      <c r="F114" s="267">
        <f t="shared" si="27"/>
        <v>1065.3191999999999</v>
      </c>
      <c r="G114" s="267">
        <f t="shared" si="27"/>
        <v>2785.6825219999996</v>
      </c>
      <c r="H114" s="267">
        <f t="shared" si="27"/>
        <v>6441.7932600000004</v>
      </c>
      <c r="I114" s="267">
        <f t="shared" si="27"/>
        <v>6046.9373140000007</v>
      </c>
    </row>
    <row r="115" spans="1:9" x14ac:dyDescent="0.4">
      <c r="A115" s="53" t="s">
        <v>0</v>
      </c>
      <c r="B115" s="267">
        <f t="shared" si="28"/>
        <v>0</v>
      </c>
      <c r="C115" s="267">
        <f t="shared" si="27"/>
        <v>972.32406800000001</v>
      </c>
      <c r="D115" s="267">
        <f t="shared" si="27"/>
        <v>1054.5805800000001</v>
      </c>
      <c r="E115" s="267">
        <f t="shared" si="27"/>
        <v>91.161487000000008</v>
      </c>
      <c r="F115" s="267">
        <f t="shared" si="27"/>
        <v>0</v>
      </c>
      <c r="G115" s="267">
        <f t="shared" si="27"/>
        <v>1734.0238800000002</v>
      </c>
      <c r="H115" s="267">
        <f t="shared" si="27"/>
        <v>1179.3610920000001</v>
      </c>
      <c r="I115" s="267">
        <f t="shared" si="27"/>
        <v>1593.4057020000002</v>
      </c>
    </row>
    <row r="116" spans="1:9" x14ac:dyDescent="0.4">
      <c r="A116" s="53" t="s">
        <v>55</v>
      </c>
      <c r="B116" s="267">
        <f t="shared" si="28"/>
        <v>0</v>
      </c>
      <c r="C116" s="267">
        <f t="shared" si="27"/>
        <v>0</v>
      </c>
      <c r="D116" s="267">
        <f t="shared" si="27"/>
        <v>0</v>
      </c>
      <c r="E116" s="267">
        <f t="shared" si="27"/>
        <v>0</v>
      </c>
      <c r="F116" s="267">
        <f t="shared" si="27"/>
        <v>0</v>
      </c>
      <c r="G116" s="267">
        <f t="shared" si="27"/>
        <v>0</v>
      </c>
      <c r="H116" s="267">
        <f t="shared" si="27"/>
        <v>0</v>
      </c>
      <c r="I116" s="267">
        <f t="shared" si="27"/>
        <v>0</v>
      </c>
    </row>
    <row r="117" spans="1:9" x14ac:dyDescent="0.4">
      <c r="A117" s="53" t="s">
        <v>56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</row>
    <row r="118" spans="1:9" x14ac:dyDescent="0.4">
      <c r="A118" s="53" t="s">
        <v>6</v>
      </c>
      <c r="B118" s="267">
        <f t="shared" si="28"/>
        <v>0</v>
      </c>
      <c r="C118" s="267">
        <f t="shared" si="27"/>
        <v>69.336072000000001</v>
      </c>
      <c r="D118" s="267">
        <f t="shared" si="27"/>
        <v>133.98772800000003</v>
      </c>
      <c r="E118" s="267">
        <f t="shared" si="27"/>
        <v>68.858998999999997</v>
      </c>
      <c r="F118" s="267">
        <f t="shared" si="27"/>
        <v>28.729616</v>
      </c>
      <c r="G118" s="267">
        <f t="shared" si="27"/>
        <v>2.7888543000000001</v>
      </c>
      <c r="H118" s="267">
        <f t="shared" si="27"/>
        <v>64.265249999999995</v>
      </c>
      <c r="I118" s="267">
        <f t="shared" si="27"/>
        <v>116.58416399999999</v>
      </c>
    </row>
    <row r="119" spans="1:9" x14ac:dyDescent="0.4">
      <c r="A119" s="53" t="s">
        <v>2</v>
      </c>
      <c r="B119" s="267">
        <f t="shared" si="28"/>
        <v>3787.5102929999998</v>
      </c>
      <c r="C119" s="267">
        <f t="shared" si="27"/>
        <v>3693.0675989999995</v>
      </c>
      <c r="D119" s="267">
        <f t="shared" si="27"/>
        <v>6093.3061500000003</v>
      </c>
      <c r="E119" s="267">
        <f t="shared" si="27"/>
        <v>5311.6195499999994</v>
      </c>
      <c r="F119" s="267">
        <f t="shared" si="27"/>
        <v>4818.2305159999996</v>
      </c>
      <c r="G119" s="267">
        <f t="shared" si="27"/>
        <v>6724.7092350000003</v>
      </c>
      <c r="H119" s="267">
        <f t="shared" si="27"/>
        <v>9398.5544679999985</v>
      </c>
      <c r="I119" s="267">
        <f t="shared" si="27"/>
        <v>10488.734753999999</v>
      </c>
    </row>
    <row r="120" spans="1:9" x14ac:dyDescent="0.4">
      <c r="A120" s="53" t="s">
        <v>7</v>
      </c>
      <c r="B120" s="267">
        <f t="shared" si="28"/>
        <v>0</v>
      </c>
      <c r="C120" s="267">
        <f t="shared" si="27"/>
        <v>0</v>
      </c>
      <c r="D120" s="267">
        <f t="shared" si="27"/>
        <v>24.36994</v>
      </c>
      <c r="E120" s="267">
        <f t="shared" si="27"/>
        <v>75.422228000000004</v>
      </c>
      <c r="F120" s="267">
        <f t="shared" si="27"/>
        <v>359.65017</v>
      </c>
      <c r="G120" s="267">
        <f t="shared" si="27"/>
        <v>198.80892</v>
      </c>
      <c r="H120" s="267">
        <f t="shared" si="27"/>
        <v>295.41208</v>
      </c>
      <c r="I120" s="267">
        <f t="shared" si="27"/>
        <v>229.44337900000002</v>
      </c>
    </row>
    <row r="121" spans="1:9" x14ac:dyDescent="0.4">
      <c r="A121" s="53" t="s">
        <v>57</v>
      </c>
      <c r="B121" s="267">
        <f t="shared" si="28"/>
        <v>0</v>
      </c>
      <c r="C121" s="267">
        <f t="shared" si="27"/>
        <v>0</v>
      </c>
      <c r="D121" s="267">
        <f t="shared" si="27"/>
        <v>0</v>
      </c>
      <c r="E121" s="267">
        <f t="shared" si="27"/>
        <v>0</v>
      </c>
      <c r="F121" s="267">
        <f t="shared" si="27"/>
        <v>0</v>
      </c>
      <c r="G121" s="267">
        <f t="shared" si="27"/>
        <v>0</v>
      </c>
      <c r="H121" s="267">
        <f t="shared" si="27"/>
        <v>0</v>
      </c>
      <c r="I121" s="267">
        <f t="shared" si="27"/>
        <v>0</v>
      </c>
    </row>
    <row r="122" spans="1:9" x14ac:dyDescent="0.4">
      <c r="A122" s="53" t="s">
        <v>53</v>
      </c>
      <c r="B122" s="267">
        <f t="shared" si="28"/>
        <v>0</v>
      </c>
      <c r="C122" s="267">
        <f t="shared" si="27"/>
        <v>51.233665000000002</v>
      </c>
      <c r="D122" s="267">
        <f t="shared" si="27"/>
        <v>23.633855000000004</v>
      </c>
      <c r="E122" s="267">
        <f t="shared" si="27"/>
        <v>19.835357999999999</v>
      </c>
      <c r="F122" s="267">
        <f t="shared" si="27"/>
        <v>14.707668</v>
      </c>
      <c r="G122" s="267">
        <f t="shared" si="27"/>
        <v>4.4382989999999998</v>
      </c>
      <c r="H122" s="267">
        <f t="shared" si="27"/>
        <v>75.487785000000002</v>
      </c>
      <c r="I122" s="267">
        <f t="shared" si="27"/>
        <v>77.048946000000001</v>
      </c>
    </row>
    <row r="123" spans="1:9" x14ac:dyDescent="0.4">
      <c r="A123" s="53" t="s">
        <v>3</v>
      </c>
      <c r="B123" s="267">
        <f t="shared" si="28"/>
        <v>3483.8602110000002</v>
      </c>
      <c r="C123" s="267">
        <f t="shared" si="27"/>
        <v>5715.0120450000013</v>
      </c>
      <c r="D123" s="267">
        <f t="shared" si="27"/>
        <v>5735.1351589999995</v>
      </c>
      <c r="E123" s="267">
        <f t="shared" si="27"/>
        <v>6334.7529999999997</v>
      </c>
      <c r="F123" s="267">
        <f t="shared" si="27"/>
        <v>5944.2559540000002</v>
      </c>
      <c r="G123" s="267">
        <f t="shared" si="27"/>
        <v>8304.9223980000006</v>
      </c>
      <c r="H123" s="267">
        <f t="shared" si="27"/>
        <v>6340.1155200000003</v>
      </c>
      <c r="I123" s="267">
        <f t="shared" si="27"/>
        <v>7442.0252659999996</v>
      </c>
    </row>
    <row r="124" spans="1:9" x14ac:dyDescent="0.4">
      <c r="A124" s="53" t="s">
        <v>5</v>
      </c>
      <c r="B124" s="267">
        <f t="shared" si="28"/>
        <v>0</v>
      </c>
      <c r="C124" s="267">
        <f t="shared" si="27"/>
        <v>0</v>
      </c>
      <c r="D124" s="267">
        <f t="shared" si="27"/>
        <v>0</v>
      </c>
      <c r="E124" s="267">
        <f t="shared" si="27"/>
        <v>0</v>
      </c>
      <c r="F124" s="267">
        <f t="shared" si="27"/>
        <v>0</v>
      </c>
      <c r="G124" s="267">
        <f t="shared" si="27"/>
        <v>0</v>
      </c>
      <c r="H124" s="267">
        <f t="shared" si="27"/>
        <v>0</v>
      </c>
      <c r="I124" s="267">
        <f t="shared" si="27"/>
        <v>0</v>
      </c>
    </row>
    <row r="125" spans="1:9" x14ac:dyDescent="0.4">
      <c r="A125" s="53" t="s">
        <v>406</v>
      </c>
      <c r="B125" s="267">
        <f t="shared" si="28"/>
        <v>381.89522499999998</v>
      </c>
      <c r="C125" s="267">
        <f t="shared" si="28"/>
        <v>234.45326700000001</v>
      </c>
      <c r="D125" s="267">
        <f t="shared" si="28"/>
        <v>549.131348</v>
      </c>
      <c r="E125" s="267">
        <f t="shared" si="28"/>
        <v>990.31340099999989</v>
      </c>
      <c r="F125" s="267">
        <f t="shared" si="28"/>
        <v>409.79092799999995</v>
      </c>
      <c r="G125" s="267">
        <f t="shared" si="28"/>
        <v>527.85496500000011</v>
      </c>
      <c r="H125" s="267">
        <f t="shared" si="28"/>
        <v>1306.620336</v>
      </c>
      <c r="I125" s="267">
        <f t="shared" si="28"/>
        <v>1254.64454</v>
      </c>
    </row>
    <row r="126" spans="1:9" x14ac:dyDescent="0.4">
      <c r="A126" s="53" t="s">
        <v>58</v>
      </c>
      <c r="B126" s="267">
        <f t="shared" si="28"/>
        <v>0</v>
      </c>
      <c r="C126" s="267">
        <f t="shared" si="28"/>
        <v>0</v>
      </c>
      <c r="D126" s="267">
        <f t="shared" si="28"/>
        <v>0</v>
      </c>
      <c r="E126" s="267">
        <f t="shared" si="28"/>
        <v>0</v>
      </c>
      <c r="F126" s="267">
        <f t="shared" si="28"/>
        <v>0</v>
      </c>
      <c r="G126" s="267">
        <f t="shared" si="28"/>
        <v>0</v>
      </c>
      <c r="H126" s="267">
        <f t="shared" si="28"/>
        <v>0</v>
      </c>
      <c r="I126" s="267">
        <f t="shared" si="28"/>
        <v>0</v>
      </c>
    </row>
    <row r="127" spans="1:9" x14ac:dyDescent="0.4">
      <c r="A127" s="87" t="s">
        <v>328</v>
      </c>
      <c r="B127" s="267">
        <f t="shared" si="28"/>
        <v>0</v>
      </c>
      <c r="C127" s="267">
        <f t="shared" si="28"/>
        <v>0</v>
      </c>
      <c r="D127" s="267">
        <f t="shared" si="28"/>
        <v>0</v>
      </c>
      <c r="E127" s="267">
        <f t="shared" si="28"/>
        <v>0</v>
      </c>
      <c r="F127" s="267">
        <f t="shared" si="28"/>
        <v>0</v>
      </c>
      <c r="G127" s="267">
        <f t="shared" si="28"/>
        <v>0</v>
      </c>
      <c r="H127" s="267">
        <f t="shared" si="28"/>
        <v>0</v>
      </c>
      <c r="I127" s="267">
        <f t="shared" si="28"/>
        <v>0</v>
      </c>
    </row>
    <row r="128" spans="1:9" x14ac:dyDescent="0.4">
      <c r="A128" s="3" t="s">
        <v>17</v>
      </c>
      <c r="B128" s="267">
        <f t="shared" si="28"/>
        <v>13079.5646</v>
      </c>
      <c r="C128" s="267">
        <f t="shared" si="28"/>
        <v>15001.053914999999</v>
      </c>
      <c r="D128" s="267">
        <f t="shared" si="28"/>
        <v>16420.409364000003</v>
      </c>
      <c r="E128" s="267">
        <f t="shared" si="28"/>
        <v>19384.694804999999</v>
      </c>
      <c r="F128" s="267">
        <f t="shared" si="28"/>
        <v>20849.396567000003</v>
      </c>
      <c r="G128" s="267">
        <f t="shared" si="28"/>
        <v>26192.744348999997</v>
      </c>
      <c r="H128" s="267">
        <f t="shared" si="28"/>
        <v>28865.278904999996</v>
      </c>
      <c r="I128" s="267">
        <f t="shared" si="28"/>
        <v>31692.868694000001</v>
      </c>
    </row>
    <row r="147" spans="3:5" x14ac:dyDescent="0.4">
      <c r="C147" s="2">
        <v>2013</v>
      </c>
      <c r="E147" s="2"/>
    </row>
  </sheetData>
  <phoneticPr fontId="2" type="noConversion"/>
  <dataValidations count="1">
    <dataValidation type="list" allowBlank="1" showInputMessage="1" showErrorMessage="1" sqref="A63">
      <formula1>$A$30:$A$47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OUTPUT</vt:lpstr>
      <vt:lpstr>上市银行贷款总额汇总</vt:lpstr>
      <vt:lpstr>上市银行不良贷款汇总</vt:lpstr>
      <vt:lpstr>上市银行不良率</vt:lpstr>
      <vt:lpstr>国有行汇总</vt:lpstr>
      <vt:lpstr>国有行不良率</vt:lpstr>
      <vt:lpstr>股份行不良率</vt:lpstr>
      <vt:lpstr>股份行汇总</vt:lpstr>
      <vt:lpstr>工行</vt:lpstr>
      <vt:lpstr>建行 </vt:lpstr>
      <vt:lpstr>农行</vt:lpstr>
      <vt:lpstr>招行</vt:lpstr>
      <vt:lpstr>中信  </vt:lpstr>
      <vt:lpstr>浦发</vt:lpstr>
      <vt:lpstr>民生</vt:lpstr>
      <vt:lpstr>兴业</vt:lpstr>
      <vt:lpstr>光大 </vt:lpstr>
      <vt:lpstr>平安</vt:lpstr>
      <vt:lpstr>南京银行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k</dc:creator>
  <cp:lastModifiedBy>microsoft chan</cp:lastModifiedBy>
  <dcterms:created xsi:type="dcterms:W3CDTF">2017-08-01T14:29:51Z</dcterms:created>
  <dcterms:modified xsi:type="dcterms:W3CDTF">2017-09-22T08:12:01Z</dcterms:modified>
</cp:coreProperties>
</file>