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City University of Hong Kong\Documents\Year 4 Tutor\Returning\"/>
    </mc:Choice>
  </mc:AlternateContent>
  <xr:revisionPtr revIDLastSave="397" documentId="11_BE986311EC63841BCCE1A34C020E33279EE3C72C" xr6:coauthVersionLast="45" xr6:coauthVersionMax="45" xr10:uidLastSave="{0F62D8CB-39BF-48CC-BAB9-34579870C243}"/>
  <bookViews>
    <workbookView xWindow="-23148" yWindow="-108" windowWidth="23256" windowHeight="13176" xr2:uid="{00000000-000D-0000-FFFF-FFFF00000000}"/>
  </bookViews>
  <sheets>
    <sheet name="Returning Applicants 20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AI10" i="1" l="1"/>
  <c r="AJ31" i="1" s="1"/>
  <c r="AD31" i="1"/>
  <c r="AD30" i="1"/>
  <c r="AD29" i="1"/>
  <c r="AD28" i="1"/>
  <c r="V31" i="1"/>
  <c r="V30" i="1"/>
  <c r="V29" i="1"/>
  <c r="V28" i="1"/>
  <c r="H31" i="1"/>
  <c r="H30" i="1"/>
  <c r="H29" i="1"/>
  <c r="H28" i="1"/>
  <c r="M31" i="1"/>
  <c r="M30" i="1"/>
  <c r="M29" i="1"/>
  <c r="M28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11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N14" i="1" s="1"/>
  <c r="M13" i="1"/>
  <c r="M12" i="1"/>
  <c r="M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11" i="1"/>
  <c r="H10" i="1" l="1"/>
  <c r="M10" i="1"/>
  <c r="N27" i="1"/>
  <c r="N23" i="1"/>
  <c r="N15" i="1"/>
  <c r="AE11" i="1"/>
  <c r="AE20" i="1"/>
  <c r="AE12" i="1"/>
  <c r="AE24" i="1"/>
  <c r="AE16" i="1"/>
  <c r="N19" i="1"/>
  <c r="AE29" i="1"/>
  <c r="N24" i="1"/>
  <c r="N16" i="1"/>
  <c r="N22" i="1"/>
  <c r="AE26" i="1"/>
  <c r="AE18" i="1"/>
  <c r="AE28" i="1"/>
  <c r="N11" i="1"/>
  <c r="N12" i="1"/>
  <c r="AE22" i="1"/>
  <c r="AE14" i="1"/>
  <c r="AD10" i="1"/>
  <c r="AE21" i="1"/>
  <c r="N25" i="1"/>
  <c r="N17" i="1"/>
  <c r="N21" i="1"/>
  <c r="AE27" i="1"/>
  <c r="AE19" i="1"/>
  <c r="AE30" i="1"/>
  <c r="N28" i="1"/>
  <c r="AE31" i="1"/>
  <c r="V10" i="1"/>
  <c r="AJ28" i="1"/>
  <c r="AJ29" i="1"/>
  <c r="AJ30" i="1"/>
  <c r="N30" i="1"/>
  <c r="N29" i="1"/>
  <c r="N31" i="1"/>
  <c r="N20" i="1"/>
  <c r="N18" i="1"/>
  <c r="AE23" i="1"/>
  <c r="N26" i="1"/>
  <c r="AE15" i="1"/>
  <c r="N13" i="1"/>
  <c r="AE25" i="1"/>
  <c r="AE17" i="1"/>
  <c r="AE13" i="1"/>
  <c r="N10" i="1" l="1"/>
  <c r="AF31" i="1"/>
  <c r="AF29" i="1"/>
  <c r="AF28" i="1"/>
  <c r="O31" i="1"/>
  <c r="O30" i="1"/>
  <c r="AM30" i="1" s="1"/>
  <c r="O28" i="1"/>
  <c r="O29" i="1"/>
  <c r="AF30" i="1"/>
  <c r="AE10" i="1"/>
  <c r="AJ14" i="1"/>
  <c r="AJ22" i="1"/>
  <c r="AJ15" i="1"/>
  <c r="AJ23" i="1"/>
  <c r="AJ16" i="1"/>
  <c r="AJ24" i="1"/>
  <c r="AJ17" i="1"/>
  <c r="AJ25" i="1"/>
  <c r="AJ18" i="1"/>
  <c r="AJ26" i="1"/>
  <c r="AJ19" i="1"/>
  <c r="AJ27" i="1"/>
  <c r="AJ12" i="1"/>
  <c r="AJ20" i="1"/>
  <c r="AJ11" i="1"/>
  <c r="AJ13" i="1"/>
  <c r="AJ21" i="1"/>
  <c r="AM28" i="1" l="1"/>
  <c r="AM31" i="1"/>
  <c r="AM29" i="1"/>
  <c r="O12" i="1"/>
  <c r="AM12" i="1" s="1"/>
  <c r="O20" i="1"/>
  <c r="O13" i="1"/>
  <c r="O21" i="1"/>
  <c r="O14" i="1"/>
  <c r="O22" i="1"/>
  <c r="O27" i="1"/>
  <c r="O15" i="1"/>
  <c r="AM15" i="1" s="1"/>
  <c r="O23" i="1"/>
  <c r="O16" i="1"/>
  <c r="O24" i="1"/>
  <c r="O17" i="1"/>
  <c r="AM17" i="1" s="1"/>
  <c r="O25" i="1"/>
  <c r="O18" i="1"/>
  <c r="O26" i="1"/>
  <c r="O19" i="1"/>
  <c r="O11" i="1"/>
  <c r="AM11" i="1" s="1"/>
  <c r="AF22" i="1"/>
  <c r="AF13" i="1"/>
  <c r="AF21" i="1"/>
  <c r="AF14" i="1"/>
  <c r="AF15" i="1"/>
  <c r="AF16" i="1"/>
  <c r="AF24" i="1"/>
  <c r="AF25" i="1"/>
  <c r="AF18" i="1"/>
  <c r="AF26" i="1"/>
  <c r="AF19" i="1"/>
  <c r="AF27" i="1"/>
  <c r="AF12" i="1"/>
  <c r="AF20" i="1"/>
  <c r="AF11" i="1"/>
  <c r="AF23" i="1"/>
  <c r="AF17" i="1"/>
  <c r="AM23" i="1" l="1"/>
  <c r="AM14" i="1"/>
  <c r="AM19" i="1"/>
  <c r="AM26" i="1"/>
  <c r="AM24" i="1"/>
  <c r="AM27" i="1"/>
  <c r="AM13" i="1"/>
  <c r="AM18" i="1"/>
  <c r="AM16" i="1"/>
  <c r="AM22" i="1"/>
  <c r="AM20" i="1"/>
  <c r="AM25" i="1"/>
  <c r="AM21" i="1"/>
</calcChain>
</file>

<file path=xl/sharedStrings.xml><?xml version="1.0" encoding="utf-8"?>
<sst xmlns="http://schemas.openxmlformats.org/spreadsheetml/2006/main" count="150" uniqueCount="96">
  <si>
    <t>Basketball</t>
  </si>
  <si>
    <t>Photo</t>
  </si>
  <si>
    <t>Singing</t>
  </si>
  <si>
    <t>Table Tennis</t>
  </si>
  <si>
    <t>Act. 3</t>
  </si>
  <si>
    <t>Act. 4</t>
  </si>
  <si>
    <t>Act. 5</t>
  </si>
  <si>
    <t>Act. 6</t>
  </si>
  <si>
    <t>Act. 7</t>
  </si>
  <si>
    <t>Act. 8</t>
  </si>
  <si>
    <t>Act. 9</t>
  </si>
  <si>
    <t>Act. 10</t>
  </si>
  <si>
    <t>Act. 11</t>
  </si>
  <si>
    <t>Act. 12</t>
  </si>
  <si>
    <t>Act. 13</t>
  </si>
  <si>
    <t>Resident:</t>
  </si>
  <si>
    <t>Res. 1</t>
  </si>
  <si>
    <t>Res. 2</t>
  </si>
  <si>
    <t>Res. 3</t>
  </si>
  <si>
    <t>Res. 4</t>
  </si>
  <si>
    <t>Res. 5</t>
  </si>
  <si>
    <t>Res. 6</t>
  </si>
  <si>
    <t>Res. 7</t>
  </si>
  <si>
    <t>Res. 8</t>
  </si>
  <si>
    <t>Res. 9</t>
  </si>
  <si>
    <t>Res. 10</t>
  </si>
  <si>
    <t>Res. 11</t>
  </si>
  <si>
    <t>Res. 12</t>
  </si>
  <si>
    <t>Res. 13</t>
  </si>
  <si>
    <t>Res. 14</t>
  </si>
  <si>
    <t>Res. 15</t>
  </si>
  <si>
    <t>Res. 16</t>
  </si>
  <si>
    <t>Res. 17</t>
  </si>
  <si>
    <t>PEK Total</t>
  </si>
  <si>
    <t>Max =</t>
  </si>
  <si>
    <t>Score B</t>
  </si>
  <si>
    <t>Final Total</t>
  </si>
  <si>
    <t>PEK Final</t>
  </si>
  <si>
    <t>Act. Final</t>
  </si>
  <si>
    <t>Act. Total</t>
  </si>
  <si>
    <t>Floor Score</t>
  </si>
  <si>
    <t>Score B Final</t>
  </si>
  <si>
    <t>Res. 18A</t>
  </si>
  <si>
    <t>Res. 19A</t>
  </si>
  <si>
    <t>Res. 20B</t>
  </si>
  <si>
    <t>Res. 21B</t>
  </si>
  <si>
    <t>Order</t>
  </si>
  <si>
    <t>Sem A residents will divide the Max score (=8) of Sem A (red color)</t>
  </si>
  <si>
    <t>Sem B residents will divide the Max score (=12) of Sem B (blue color)</t>
  </si>
  <si>
    <t>Whole year residents will divide the Total Max score (=17 green color)</t>
  </si>
  <si>
    <t>Sem B residents will divide the Max score (=8) of Sem B (blue color)</t>
  </si>
  <si>
    <t>^</t>
  </si>
  <si>
    <t>There is a numerical example to explain the returning score calculation.</t>
  </si>
  <si>
    <t>Suppose we have 6 Hall activities in Sem A and 7 Hall activities in Sem B.</t>
  </si>
  <si>
    <t>Score B also will apply the scaling system.</t>
  </si>
  <si>
    <t>v</t>
  </si>
  <si>
    <t>It hasn't finished yet.</t>
  </si>
  <si>
    <t>The residents under the return line will go into waiting list.</t>
  </si>
  <si>
    <t>Interview</t>
  </si>
  <si>
    <t>Academic Performance</t>
    <phoneticPr fontId="5" type="noConversion"/>
  </si>
  <si>
    <t>Hall 9 Returning Numerical Example</t>
  </si>
  <si>
    <t>Sem A - Total</t>
  </si>
  <si>
    <t xml:space="preserve">Suppose there is a total of 21 residents applied to return, among which there are 18 non-local residents. </t>
  </si>
  <si>
    <t>It also shows how to calculate the score of the residents who lived for one semester.</t>
  </si>
  <si>
    <t>Local
Indicator</t>
  </si>
  <si>
    <t>Y</t>
  </si>
  <si>
    <t>N</t>
  </si>
  <si>
    <t>Rowing</t>
  </si>
  <si>
    <t>Athletics</t>
  </si>
  <si>
    <t>Tug-of-war</t>
  </si>
  <si>
    <t>Soccer</t>
  </si>
  <si>
    <t>Act. 1</t>
  </si>
  <si>
    <t>Act. 2</t>
  </si>
  <si>
    <t>Sem A Total</t>
  </si>
  <si>
    <t>Sem B Total</t>
  </si>
  <si>
    <t>Special Contribution</t>
  </si>
  <si>
    <t>Whole year residents will divide the Total Max score (=18 green color)</t>
  </si>
  <si>
    <t>Disciplinary Deduction</t>
  </si>
  <si>
    <t>Sem A residents will divide the Max score (=12) of Sem A (red color)</t>
  </si>
  <si>
    <t xml:space="preserve">We will only show the following procedures for example in non-local residents' category. Applications from local residents follow a similar procedure. </t>
  </si>
  <si>
    <t>Years in SR</t>
  </si>
  <si>
    <t xml:space="preserve">First, applications will be sorted according to their categories and scores from the returning scheme. </t>
  </si>
  <si>
    <t>Suppose among the 18 non-local residents, four of them apply for 4th year residency.</t>
  </si>
  <si>
    <t>Suppose the returning quota is 3 in non-local 4th year residency category.</t>
  </si>
  <si>
    <t>Resident</t>
  </si>
  <si>
    <t>Final
Total</t>
  </si>
  <si>
    <t>Suppose the returning quota is 9 in non-local 3rd-year residency category.</t>
  </si>
  <si>
    <t>Marginal residents, along with some senior residency applicants and half-year applicants decided by the Returning Interview Group will be invited to an interview:</t>
  </si>
  <si>
    <t xml:space="preserve">the Interview Group will interview the residents and determine their rankings among applicants being interviewed. </t>
  </si>
  <si>
    <t>The order will rearrange only within the invited residents.</t>
  </si>
  <si>
    <t>+good interview performance</t>
  </si>
  <si>
    <t>+poor interview performance</t>
  </si>
  <si>
    <t>Res. 16 got last quota in 3rd year non-local residency category</t>
  </si>
  <si>
    <t>Res. 1 and Res. 5 got last 2 quotas in 4th year non-local residency category</t>
  </si>
  <si>
    <t xml:space="preserve">The high scoring residents on the waiting list (say, being invited to the returning interview) still have great chance to return, as those receiving returning offer may become a tutor later or do not confirm the offer on time. </t>
  </si>
  <si>
    <t>+poor interview performance, but considering basketball uteam and lead the hall team to get a championship in PEK Cup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</si>
</sst>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name val="Calibri"/>
      <family val="3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2" fontId="0" fillId="4" borderId="9" xfId="0" applyNumberFormat="1" applyFill="1" applyBorder="1" applyAlignment="1">
      <alignment horizontal="center" vertical="center" wrapText="1"/>
    </xf>
    <xf numFmtId="2" fontId="0" fillId="4" borderId="8" xfId="0" applyNumberFormat="1" applyFill="1" applyBorder="1" applyAlignment="1">
      <alignment horizontal="center" vertical="center" wrapText="1"/>
    </xf>
    <xf numFmtId="2" fontId="0" fillId="4" borderId="12" xfId="0" applyNumberForma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26" xfId="0" applyFont="1" applyFill="1" applyBorder="1" applyAlignment="1">
      <alignment horizontal="center" vertical="center" wrapText="1"/>
    </xf>
    <xf numFmtId="2" fontId="1" fillId="8" borderId="28" xfId="0" applyNumberFormat="1" applyFont="1" applyFill="1" applyBorder="1" applyAlignment="1">
      <alignment horizontal="center" vertical="center" wrapText="1"/>
    </xf>
    <xf numFmtId="2" fontId="1" fillId="8" borderId="30" xfId="0" applyNumberFormat="1" applyFont="1" applyFill="1" applyBorder="1" applyAlignment="1">
      <alignment horizontal="center" vertical="center" wrapText="1"/>
    </xf>
    <xf numFmtId="2" fontId="0" fillId="6" borderId="9" xfId="0" applyNumberFormat="1" applyFill="1" applyBorder="1" applyAlignment="1">
      <alignment horizontal="center" vertical="center" wrapText="1"/>
    </xf>
    <xf numFmtId="2" fontId="0" fillId="6" borderId="8" xfId="0" applyNumberFormat="1" applyFill="1" applyBorder="1" applyAlignment="1">
      <alignment horizontal="center" vertical="center" wrapText="1"/>
    </xf>
    <xf numFmtId="2" fontId="0" fillId="7" borderId="9" xfId="0" applyNumberFormat="1" applyFill="1" applyBorder="1" applyAlignment="1">
      <alignment horizontal="center" vertical="center" wrapText="1"/>
    </xf>
    <xf numFmtId="2" fontId="0" fillId="7" borderId="12" xfId="0" applyNumberForma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quotePrefix="1" applyFont="1" applyBorder="1" applyAlignment="1">
      <alignment horizontal="left" vertical="center"/>
    </xf>
    <xf numFmtId="0" fontId="1" fillId="0" borderId="0" xfId="0" applyFont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5" xfId="0" applyFill="1" applyBorder="1" applyAlignment="1">
      <alignment vertical="center" wrapText="1"/>
    </xf>
    <xf numFmtId="0" fontId="0" fillId="7" borderId="27" xfId="0" applyFill="1" applyBorder="1" applyAlignment="1">
      <alignment vertical="center" wrapText="1"/>
    </xf>
    <xf numFmtId="0" fontId="0" fillId="7" borderId="29" xfId="0" applyFill="1" applyBorder="1" applyAlignment="1">
      <alignment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0" xfId="0" quotePrefix="1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8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2" fontId="1" fillId="8" borderId="39" xfId="0" applyNumberFormat="1" applyFont="1" applyFill="1" applyBorder="1" applyAlignment="1">
      <alignment horizontal="center" vertical="center" wrapText="1"/>
    </xf>
    <xf numFmtId="2" fontId="1" fillId="8" borderId="40" xfId="0" applyNumberFormat="1" applyFont="1" applyFill="1" applyBorder="1" applyAlignment="1">
      <alignment horizontal="center" vertical="center" wrapText="1"/>
    </xf>
    <xf numFmtId="2" fontId="1" fillId="8" borderId="43" xfId="0" applyNumberFormat="1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wrapText="1"/>
    </xf>
    <xf numFmtId="0" fontId="0" fillId="0" borderId="4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2" fontId="1" fillId="8" borderId="41" xfId="0" applyNumberFormat="1" applyFont="1" applyFill="1" applyBorder="1" applyAlignment="1">
      <alignment horizontal="center"/>
    </xf>
    <xf numFmtId="0" fontId="0" fillId="6" borderId="45" xfId="0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2" fontId="1" fillId="8" borderId="44" xfId="0" applyNumberFormat="1" applyFont="1" applyFill="1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2" fontId="1" fillId="8" borderId="14" xfId="0" applyNumberFormat="1" applyFont="1" applyFill="1" applyBorder="1" applyAlignment="1">
      <alignment horizontal="center"/>
    </xf>
    <xf numFmtId="0" fontId="0" fillId="0" borderId="27" xfId="0" applyBorder="1" applyAlignment="1">
      <alignment horizontal="center" vertical="center" wrapText="1"/>
    </xf>
    <xf numFmtId="0" fontId="0" fillId="7" borderId="27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6" borderId="29" xfId="0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1" fillId="0" borderId="13" xfId="0" applyFont="1" applyBorder="1" applyAlignmen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49" xfId="0" applyBorder="1" applyAlignment="1">
      <alignment horizontal="center" vertical="center" wrapText="1"/>
    </xf>
    <xf numFmtId="2" fontId="1" fillId="8" borderId="50" xfId="0" applyNumberFormat="1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5"/>
  <sheetViews>
    <sheetView tabSelected="1" topLeftCell="A31" zoomScale="80" zoomScaleNormal="80" workbookViewId="0">
      <selection activeCell="N80" sqref="N80"/>
    </sheetView>
  </sheetViews>
  <sheetFormatPr defaultColWidth="9.140625" defaultRowHeight="15"/>
  <cols>
    <col min="1" max="1" width="10.5703125" style="1" customWidth="1"/>
    <col min="2" max="2" width="7.85546875" style="6" bestFit="1" customWidth="1"/>
    <col min="3" max="3" width="10" style="6" bestFit="1" customWidth="1"/>
    <col min="4" max="4" width="10.28515625" style="6" bestFit="1" customWidth="1"/>
    <col min="5" max="5" width="10.7109375" style="6" customWidth="1"/>
    <col min="6" max="6" width="11.5703125" style="6" bestFit="1" customWidth="1"/>
    <col min="7" max="7" width="7.28515625" style="6" bestFit="1" customWidth="1"/>
    <col min="8" max="8" width="8.42578125" style="6" bestFit="1" customWidth="1"/>
    <col min="9" max="9" width="7.85546875" style="6" bestFit="1" customWidth="1"/>
    <col min="10" max="10" width="11.7109375" style="6" customWidth="1"/>
    <col min="11" max="11" width="6.7109375" style="6" bestFit="1" customWidth="1"/>
    <col min="12" max="12" width="8.42578125" style="6" bestFit="1" customWidth="1"/>
    <col min="13" max="13" width="8.85546875" style="6" bestFit="1" customWidth="1"/>
    <col min="14" max="14" width="9.140625" style="6"/>
    <col min="15" max="15" width="9" style="6" bestFit="1" customWidth="1"/>
    <col min="16" max="16" width="5.28515625" style="6" customWidth="1"/>
    <col min="17" max="17" width="5.140625" style="6" customWidth="1"/>
    <col min="18" max="18" width="5.42578125" style="6" customWidth="1"/>
    <col min="19" max="19" width="4.7109375" style="6" customWidth="1"/>
    <col min="20" max="20" width="4.42578125" style="6" customWidth="1"/>
    <col min="21" max="21" width="4.85546875" style="6" customWidth="1"/>
    <col min="22" max="22" width="7.28515625" style="6" bestFit="1" customWidth="1"/>
    <col min="23" max="29" width="4.42578125" style="6" bestFit="1" customWidth="1"/>
    <col min="30" max="30" width="6.42578125" style="6" bestFit="1" customWidth="1"/>
    <col min="31" max="31" width="6.28515625" style="6" bestFit="1" customWidth="1"/>
    <col min="32" max="32" width="6" style="6" bestFit="1" customWidth="1"/>
    <col min="33" max="33" width="12.28515625" style="6" bestFit="1" customWidth="1"/>
    <col min="34" max="34" width="5.85546875" style="6" bestFit="1" customWidth="1"/>
    <col min="35" max="35" width="8.140625" style="6" bestFit="1" customWidth="1"/>
    <col min="36" max="36" width="8.28515625" style="6" customWidth="1"/>
    <col min="37" max="37" width="12.28515625" style="6" bestFit="1" customWidth="1"/>
    <col min="38" max="38" width="12.42578125" style="6" bestFit="1" customWidth="1"/>
    <col min="39" max="39" width="7" style="6" bestFit="1" customWidth="1"/>
    <col min="40" max="16384" width="9.140625" style="1"/>
  </cols>
  <sheetData>
    <row r="1" spans="1:39" ht="26.25">
      <c r="A1" s="52" t="s">
        <v>60</v>
      </c>
      <c r="B1" s="65"/>
      <c r="C1" s="65"/>
    </row>
    <row r="2" spans="1:39" ht="18.75">
      <c r="A2" s="53" t="s">
        <v>52</v>
      </c>
      <c r="B2" s="66"/>
      <c r="C2" s="66"/>
    </row>
    <row r="3" spans="1:39" ht="18.75">
      <c r="A3" s="53" t="s">
        <v>53</v>
      </c>
      <c r="B3" s="66"/>
      <c r="C3" s="66"/>
    </row>
    <row r="4" spans="1:39" ht="18.75">
      <c r="A4" s="53" t="s">
        <v>62</v>
      </c>
      <c r="B4" s="66"/>
      <c r="C4" s="66"/>
    </row>
    <row r="5" spans="1:39" ht="18.75">
      <c r="A5" s="53" t="s">
        <v>82</v>
      </c>
      <c r="B5" s="66"/>
    </row>
    <row r="6" spans="1:39" ht="18.75">
      <c r="A6" s="53" t="s">
        <v>63</v>
      </c>
      <c r="B6" s="66"/>
      <c r="C6" s="66"/>
    </row>
    <row r="7" spans="1:39">
      <c r="AJ7" s="41" t="s">
        <v>54</v>
      </c>
      <c r="AL7" s="41"/>
    </row>
    <row r="8" spans="1:39" ht="15.75" thickBot="1">
      <c r="AJ8" s="51" t="s">
        <v>55</v>
      </c>
      <c r="AL8" s="51"/>
    </row>
    <row r="9" spans="1:39" ht="30">
      <c r="A9" s="13" t="s">
        <v>15</v>
      </c>
      <c r="B9" s="14" t="s">
        <v>80</v>
      </c>
      <c r="C9" s="77" t="s">
        <v>64</v>
      </c>
      <c r="D9" s="14" t="s">
        <v>67</v>
      </c>
      <c r="E9" s="14" t="s">
        <v>68</v>
      </c>
      <c r="F9" s="14" t="s">
        <v>69</v>
      </c>
      <c r="G9" s="15" t="s">
        <v>70</v>
      </c>
      <c r="H9" s="74" t="s">
        <v>61</v>
      </c>
      <c r="I9" s="14" t="s">
        <v>3</v>
      </c>
      <c r="J9" s="14" t="s">
        <v>0</v>
      </c>
      <c r="K9" s="14" t="s">
        <v>1</v>
      </c>
      <c r="L9" s="15" t="s">
        <v>2</v>
      </c>
      <c r="M9" s="16" t="s">
        <v>74</v>
      </c>
      <c r="N9" s="16" t="s">
        <v>33</v>
      </c>
      <c r="O9" s="48" t="s">
        <v>37</v>
      </c>
      <c r="P9" s="14" t="s">
        <v>71</v>
      </c>
      <c r="Q9" s="14" t="s">
        <v>72</v>
      </c>
      <c r="R9" s="14" t="s">
        <v>4</v>
      </c>
      <c r="S9" s="14" t="s">
        <v>5</v>
      </c>
      <c r="T9" s="14" t="s">
        <v>6</v>
      </c>
      <c r="U9" s="15" t="s">
        <v>7</v>
      </c>
      <c r="V9" s="74" t="s">
        <v>73</v>
      </c>
      <c r="W9" s="14" t="s">
        <v>8</v>
      </c>
      <c r="X9" s="14" t="s">
        <v>9</v>
      </c>
      <c r="Y9" s="14" t="s">
        <v>10</v>
      </c>
      <c r="Z9" s="14" t="s">
        <v>11</v>
      </c>
      <c r="AA9" s="14" t="s">
        <v>12</v>
      </c>
      <c r="AB9" s="14" t="s">
        <v>13</v>
      </c>
      <c r="AC9" s="15" t="s">
        <v>14</v>
      </c>
      <c r="AD9" s="16" t="s">
        <v>74</v>
      </c>
      <c r="AE9" s="16" t="s">
        <v>39</v>
      </c>
      <c r="AF9" s="48" t="s">
        <v>38</v>
      </c>
      <c r="AG9" s="49" t="s">
        <v>75</v>
      </c>
      <c r="AH9" s="49" t="s">
        <v>40</v>
      </c>
      <c r="AI9" s="17" t="s">
        <v>35</v>
      </c>
      <c r="AJ9" s="48" t="s">
        <v>41</v>
      </c>
      <c r="AK9" s="49" t="s">
        <v>77</v>
      </c>
      <c r="AL9" s="48" t="s">
        <v>59</v>
      </c>
      <c r="AM9" s="29" t="s">
        <v>36</v>
      </c>
    </row>
    <row r="10" spans="1:39">
      <c r="A10" s="18" t="s">
        <v>34</v>
      </c>
      <c r="B10" s="3"/>
      <c r="C10" s="78"/>
      <c r="D10" s="3"/>
      <c r="E10" s="3"/>
      <c r="F10" s="3"/>
      <c r="G10" s="3"/>
      <c r="H10" s="84">
        <f>MAX(H11:H31)</f>
        <v>8</v>
      </c>
      <c r="I10" s="3"/>
      <c r="J10" s="3"/>
      <c r="K10" s="3"/>
      <c r="L10" s="2"/>
      <c r="M10" s="27">
        <f t="shared" ref="M10:N10" si="0">MAX(M11:M31)</f>
        <v>12</v>
      </c>
      <c r="N10" s="28">
        <f t="shared" si="0"/>
        <v>18</v>
      </c>
      <c r="O10" s="63">
        <v>40</v>
      </c>
      <c r="P10" s="3"/>
      <c r="Q10" s="3"/>
      <c r="R10" s="3"/>
      <c r="S10" s="3"/>
      <c r="T10" s="3"/>
      <c r="U10" s="2"/>
      <c r="V10" s="84">
        <f>MAX(V11:V31)</f>
        <v>12</v>
      </c>
      <c r="W10" s="3"/>
      <c r="X10" s="3"/>
      <c r="Y10" s="3"/>
      <c r="Z10" s="3"/>
      <c r="AA10" s="3"/>
      <c r="AB10" s="3"/>
      <c r="AC10" s="2"/>
      <c r="AD10" s="27">
        <f>MAX(AD11:AD31)</f>
        <v>8</v>
      </c>
      <c r="AE10" s="28">
        <f>MAX(AE11:AE31)</f>
        <v>17</v>
      </c>
      <c r="AF10" s="63">
        <v>30</v>
      </c>
      <c r="AG10" s="50"/>
      <c r="AH10" s="64">
        <v>20</v>
      </c>
      <c r="AI10" s="28">
        <f>MAX(AI11:AI31)</f>
        <v>100</v>
      </c>
      <c r="AJ10" s="63">
        <v>10</v>
      </c>
      <c r="AK10" s="50"/>
      <c r="AL10" s="63">
        <v>15</v>
      </c>
      <c r="AM10" s="30"/>
    </row>
    <row r="11" spans="1:39">
      <c r="A11" s="19" t="s">
        <v>16</v>
      </c>
      <c r="B11" s="20">
        <v>3</v>
      </c>
      <c r="C11" s="79" t="s">
        <v>66</v>
      </c>
      <c r="D11" s="20"/>
      <c r="E11" s="20">
        <v>3</v>
      </c>
      <c r="F11" s="20"/>
      <c r="G11" s="7"/>
      <c r="H11" s="76">
        <f>SUM(D11:G11)</f>
        <v>3</v>
      </c>
      <c r="I11" s="20">
        <v>2</v>
      </c>
      <c r="J11" s="20"/>
      <c r="K11" s="20">
        <v>5</v>
      </c>
      <c r="L11" s="7"/>
      <c r="M11" s="8">
        <f>SUM(I11:L11)</f>
        <v>7</v>
      </c>
      <c r="N11" s="8">
        <f t="shared" ref="N11:N27" si="1">H11+M11</f>
        <v>10</v>
      </c>
      <c r="O11" s="21">
        <f>N11/N$10*40</f>
        <v>22.222222222222221</v>
      </c>
      <c r="P11" s="20">
        <v>2</v>
      </c>
      <c r="Q11" s="20"/>
      <c r="R11" s="20"/>
      <c r="S11" s="20"/>
      <c r="T11" s="20"/>
      <c r="U11" s="7"/>
      <c r="V11" s="76">
        <f>SUM(P11:U11)</f>
        <v>2</v>
      </c>
      <c r="W11" s="20"/>
      <c r="X11" s="20">
        <v>2</v>
      </c>
      <c r="Y11" s="20"/>
      <c r="Z11" s="20">
        <v>2</v>
      </c>
      <c r="AA11" s="20"/>
      <c r="AB11" s="20">
        <v>2</v>
      </c>
      <c r="AC11" s="7">
        <v>2</v>
      </c>
      <c r="AD11" s="8">
        <f>SUM(W11:AC11)</f>
        <v>8</v>
      </c>
      <c r="AE11" s="8">
        <f>V11+AD11</f>
        <v>10</v>
      </c>
      <c r="AF11" s="21">
        <f>AE11/AE$10*30</f>
        <v>17.647058823529413</v>
      </c>
      <c r="AG11" s="25"/>
      <c r="AH11" s="25">
        <v>17</v>
      </c>
      <c r="AI11" s="9">
        <v>70</v>
      </c>
      <c r="AJ11" s="21">
        <f t="shared" ref="AJ11:AJ31" si="2">AI11/AI$10*10</f>
        <v>7</v>
      </c>
      <c r="AK11" s="25"/>
      <c r="AL11" s="21">
        <v>10</v>
      </c>
      <c r="AM11" s="31">
        <f>O11+AF11+AH11+AJ11+AG11+AL11+AK11</f>
        <v>73.869281045751634</v>
      </c>
    </row>
    <row r="12" spans="1:39">
      <c r="A12" s="19" t="s">
        <v>17</v>
      </c>
      <c r="B12" s="20">
        <v>1</v>
      </c>
      <c r="C12" s="79" t="s">
        <v>65</v>
      </c>
      <c r="D12" s="20">
        <v>2</v>
      </c>
      <c r="E12" s="20"/>
      <c r="F12" s="20"/>
      <c r="G12" s="7"/>
      <c r="H12" s="76">
        <f t="shared" ref="H12:H31" si="3">SUM(D12:G12)</f>
        <v>2</v>
      </c>
      <c r="I12" s="20"/>
      <c r="J12" s="20">
        <v>2</v>
      </c>
      <c r="K12" s="20"/>
      <c r="L12" s="7">
        <v>2</v>
      </c>
      <c r="M12" s="8">
        <f t="shared" ref="M12:M27" si="4">SUM(I12:L12)</f>
        <v>4</v>
      </c>
      <c r="N12" s="8">
        <f t="shared" si="1"/>
        <v>6</v>
      </c>
      <c r="O12" s="21">
        <f t="shared" ref="O12:O27" si="5">N12/N$10*40</f>
        <v>13.333333333333332</v>
      </c>
      <c r="P12" s="20"/>
      <c r="Q12" s="20"/>
      <c r="R12" s="20">
        <v>2</v>
      </c>
      <c r="S12" s="20"/>
      <c r="T12" s="20">
        <v>2</v>
      </c>
      <c r="U12" s="7"/>
      <c r="V12" s="76">
        <f t="shared" ref="V12:V31" si="6">SUM(P12:U12)</f>
        <v>4</v>
      </c>
      <c r="W12" s="20"/>
      <c r="X12" s="20"/>
      <c r="Y12" s="20"/>
      <c r="Z12" s="20"/>
      <c r="AA12" s="20"/>
      <c r="AB12" s="20"/>
      <c r="AC12" s="7"/>
      <c r="AD12" s="8">
        <f t="shared" ref="AD12:AD27" si="7">SUM(W12:AC12)</f>
        <v>0</v>
      </c>
      <c r="AE12" s="8">
        <f t="shared" ref="AE12:AE27" si="8">V12+AD12</f>
        <v>4</v>
      </c>
      <c r="AF12" s="21">
        <f t="shared" ref="AF12:AF27" si="9">AE12/AE$10*30</f>
        <v>7.0588235294117645</v>
      </c>
      <c r="AG12" s="25"/>
      <c r="AH12" s="25">
        <v>11</v>
      </c>
      <c r="AI12" s="9">
        <v>90</v>
      </c>
      <c r="AJ12" s="21">
        <f t="shared" si="2"/>
        <v>9</v>
      </c>
      <c r="AK12" s="25"/>
      <c r="AL12" s="21">
        <v>7</v>
      </c>
      <c r="AM12" s="31">
        <f t="shared" ref="AM12:AM31" si="10">O12+AF12+AH12+AJ12+AG12+AL12+AK12</f>
        <v>47.392156862745097</v>
      </c>
    </row>
    <row r="13" spans="1:39">
      <c r="A13" s="19" t="s">
        <v>18</v>
      </c>
      <c r="B13" s="20">
        <v>2</v>
      </c>
      <c r="C13" s="79" t="s">
        <v>66</v>
      </c>
      <c r="D13" s="20">
        <v>2</v>
      </c>
      <c r="E13" s="20">
        <v>6</v>
      </c>
      <c r="F13" s="20"/>
      <c r="G13" s="7"/>
      <c r="H13" s="76">
        <f t="shared" si="3"/>
        <v>8</v>
      </c>
      <c r="I13" s="20">
        <v>5</v>
      </c>
      <c r="J13" s="20"/>
      <c r="K13" s="20"/>
      <c r="L13" s="7"/>
      <c r="M13" s="8">
        <f t="shared" si="4"/>
        <v>5</v>
      </c>
      <c r="N13" s="8">
        <f t="shared" si="1"/>
        <v>13</v>
      </c>
      <c r="O13" s="21">
        <f t="shared" si="5"/>
        <v>28.888888888888889</v>
      </c>
      <c r="P13" s="20">
        <v>2</v>
      </c>
      <c r="Q13" s="20">
        <v>4</v>
      </c>
      <c r="R13" s="20"/>
      <c r="S13" s="20">
        <v>2</v>
      </c>
      <c r="T13" s="20">
        <v>2</v>
      </c>
      <c r="U13" s="7">
        <v>2</v>
      </c>
      <c r="V13" s="76">
        <f t="shared" si="6"/>
        <v>12</v>
      </c>
      <c r="W13" s="20"/>
      <c r="X13" s="20">
        <v>2</v>
      </c>
      <c r="Y13" s="20"/>
      <c r="Z13" s="20">
        <v>3</v>
      </c>
      <c r="AA13" s="20"/>
      <c r="AB13" s="20"/>
      <c r="AC13" s="7"/>
      <c r="AD13" s="8">
        <f t="shared" si="7"/>
        <v>5</v>
      </c>
      <c r="AE13" s="8">
        <f t="shared" si="8"/>
        <v>17</v>
      </c>
      <c r="AF13" s="21">
        <f t="shared" si="9"/>
        <v>30</v>
      </c>
      <c r="AG13" s="25">
        <v>7</v>
      </c>
      <c r="AH13" s="25">
        <v>14</v>
      </c>
      <c r="AI13" s="9">
        <v>20</v>
      </c>
      <c r="AJ13" s="21">
        <f t="shared" si="2"/>
        <v>2</v>
      </c>
      <c r="AK13" s="25"/>
      <c r="AL13" s="21">
        <v>13</v>
      </c>
      <c r="AM13" s="31">
        <f t="shared" si="10"/>
        <v>94.888888888888886</v>
      </c>
    </row>
    <row r="14" spans="1:39">
      <c r="A14" s="19" t="s">
        <v>19</v>
      </c>
      <c r="B14" s="20">
        <v>2</v>
      </c>
      <c r="C14" s="79" t="s">
        <v>66</v>
      </c>
      <c r="D14" s="20"/>
      <c r="E14" s="20">
        <v>5</v>
      </c>
      <c r="F14" s="20"/>
      <c r="G14" s="7">
        <v>3</v>
      </c>
      <c r="H14" s="76">
        <f t="shared" si="3"/>
        <v>8</v>
      </c>
      <c r="I14" s="20">
        <v>2</v>
      </c>
      <c r="J14" s="20">
        <v>2</v>
      </c>
      <c r="K14" s="20">
        <v>6</v>
      </c>
      <c r="L14" s="7"/>
      <c r="M14" s="8">
        <f t="shared" si="4"/>
        <v>10</v>
      </c>
      <c r="N14" s="8">
        <f t="shared" si="1"/>
        <v>18</v>
      </c>
      <c r="O14" s="21">
        <f t="shared" si="5"/>
        <v>40</v>
      </c>
      <c r="P14" s="20"/>
      <c r="Q14" s="20"/>
      <c r="R14" s="20">
        <v>2</v>
      </c>
      <c r="S14" s="20"/>
      <c r="T14" s="20"/>
      <c r="U14" s="7"/>
      <c r="V14" s="76">
        <f t="shared" si="6"/>
        <v>2</v>
      </c>
      <c r="W14" s="20">
        <v>2</v>
      </c>
      <c r="X14" s="20"/>
      <c r="Y14" s="20"/>
      <c r="Z14" s="20"/>
      <c r="AA14" s="20">
        <v>3</v>
      </c>
      <c r="AB14" s="20"/>
      <c r="AC14" s="7">
        <v>3</v>
      </c>
      <c r="AD14" s="8">
        <f t="shared" si="7"/>
        <v>8</v>
      </c>
      <c r="AE14" s="8">
        <f t="shared" si="8"/>
        <v>10</v>
      </c>
      <c r="AF14" s="21">
        <f t="shared" si="9"/>
        <v>17.647058823529413</v>
      </c>
      <c r="AG14" s="25">
        <v>5</v>
      </c>
      <c r="AH14" s="25">
        <v>10</v>
      </c>
      <c r="AI14" s="9">
        <v>0</v>
      </c>
      <c r="AJ14" s="21">
        <f t="shared" si="2"/>
        <v>0</v>
      </c>
      <c r="AK14" s="25"/>
      <c r="AL14" s="21">
        <v>10</v>
      </c>
      <c r="AM14" s="31">
        <f t="shared" si="10"/>
        <v>82.64705882352942</v>
      </c>
    </row>
    <row r="15" spans="1:39">
      <c r="A15" s="19" t="s">
        <v>20</v>
      </c>
      <c r="B15" s="20">
        <v>3</v>
      </c>
      <c r="C15" s="79" t="s">
        <v>66</v>
      </c>
      <c r="D15" s="20"/>
      <c r="E15" s="20">
        <v>2</v>
      </c>
      <c r="F15" s="20"/>
      <c r="G15" s="7"/>
      <c r="H15" s="76">
        <f t="shared" si="3"/>
        <v>2</v>
      </c>
      <c r="I15" s="20"/>
      <c r="J15" s="20">
        <v>10</v>
      </c>
      <c r="K15" s="20"/>
      <c r="L15" s="7">
        <v>2</v>
      </c>
      <c r="M15" s="8">
        <f t="shared" si="4"/>
        <v>12</v>
      </c>
      <c r="N15" s="8">
        <f t="shared" si="1"/>
        <v>14</v>
      </c>
      <c r="O15" s="21">
        <f t="shared" si="5"/>
        <v>31.111111111111111</v>
      </c>
      <c r="P15" s="20">
        <v>2</v>
      </c>
      <c r="Q15" s="20"/>
      <c r="R15" s="20"/>
      <c r="S15" s="20"/>
      <c r="T15" s="20"/>
      <c r="U15" s="7"/>
      <c r="V15" s="76">
        <f t="shared" si="6"/>
        <v>2</v>
      </c>
      <c r="W15" s="20"/>
      <c r="X15" s="20"/>
      <c r="Y15" s="20">
        <v>3</v>
      </c>
      <c r="Z15" s="20"/>
      <c r="AA15" s="20"/>
      <c r="AB15" s="20"/>
      <c r="AC15" s="7"/>
      <c r="AD15" s="8">
        <f t="shared" si="7"/>
        <v>3</v>
      </c>
      <c r="AE15" s="8">
        <f t="shared" si="8"/>
        <v>5</v>
      </c>
      <c r="AF15" s="21">
        <f t="shared" si="9"/>
        <v>8.8235294117647065</v>
      </c>
      <c r="AG15" s="25">
        <v>4</v>
      </c>
      <c r="AH15" s="25">
        <v>15</v>
      </c>
      <c r="AI15" s="9">
        <v>100</v>
      </c>
      <c r="AJ15" s="21">
        <f t="shared" si="2"/>
        <v>10</v>
      </c>
      <c r="AK15" s="25">
        <v>-2</v>
      </c>
      <c r="AL15" s="21">
        <v>7</v>
      </c>
      <c r="AM15" s="31">
        <f t="shared" si="10"/>
        <v>73.93464052287581</v>
      </c>
    </row>
    <row r="16" spans="1:39">
      <c r="A16" s="19" t="s">
        <v>21</v>
      </c>
      <c r="B16" s="20">
        <v>2</v>
      </c>
      <c r="C16" s="79" t="s">
        <v>66</v>
      </c>
      <c r="D16" s="20"/>
      <c r="E16" s="20">
        <v>2</v>
      </c>
      <c r="F16" s="20">
        <v>2</v>
      </c>
      <c r="G16" s="7"/>
      <c r="H16" s="76">
        <f t="shared" si="3"/>
        <v>4</v>
      </c>
      <c r="I16" s="20">
        <v>5</v>
      </c>
      <c r="J16" s="20">
        <v>2</v>
      </c>
      <c r="K16" s="20">
        <v>5</v>
      </c>
      <c r="L16" s="7"/>
      <c r="M16" s="8">
        <f t="shared" si="4"/>
        <v>12</v>
      </c>
      <c r="N16" s="8">
        <f t="shared" si="1"/>
        <v>16</v>
      </c>
      <c r="O16" s="21">
        <f t="shared" si="5"/>
        <v>35.555555555555557</v>
      </c>
      <c r="P16" s="20"/>
      <c r="Q16" s="20"/>
      <c r="R16" s="20"/>
      <c r="S16" s="20"/>
      <c r="T16" s="20">
        <v>2</v>
      </c>
      <c r="U16" s="7"/>
      <c r="V16" s="76">
        <f t="shared" si="6"/>
        <v>2</v>
      </c>
      <c r="W16" s="20">
        <v>3</v>
      </c>
      <c r="X16" s="20"/>
      <c r="Y16" s="20"/>
      <c r="Z16" s="20"/>
      <c r="AA16" s="20"/>
      <c r="AB16" s="20"/>
      <c r="AC16" s="7"/>
      <c r="AD16" s="8">
        <f t="shared" si="7"/>
        <v>3</v>
      </c>
      <c r="AE16" s="8">
        <f t="shared" si="8"/>
        <v>5</v>
      </c>
      <c r="AF16" s="21">
        <f t="shared" si="9"/>
        <v>8.8235294117647065</v>
      </c>
      <c r="AG16" s="25">
        <v>2</v>
      </c>
      <c r="AH16" s="25">
        <v>16</v>
      </c>
      <c r="AI16" s="9">
        <v>30</v>
      </c>
      <c r="AJ16" s="21">
        <f t="shared" si="2"/>
        <v>3</v>
      </c>
      <c r="AK16" s="25"/>
      <c r="AL16" s="21">
        <v>4</v>
      </c>
      <c r="AM16" s="31">
        <f t="shared" si="10"/>
        <v>69.379084967320267</v>
      </c>
    </row>
    <row r="17" spans="1:39">
      <c r="A17" s="19" t="s">
        <v>22</v>
      </c>
      <c r="B17" s="20">
        <v>3</v>
      </c>
      <c r="C17" s="79" t="s">
        <v>66</v>
      </c>
      <c r="D17" s="20">
        <v>2</v>
      </c>
      <c r="E17" s="20">
        <v>5</v>
      </c>
      <c r="F17" s="20"/>
      <c r="G17" s="7"/>
      <c r="H17" s="76">
        <f t="shared" si="3"/>
        <v>7</v>
      </c>
      <c r="I17" s="20">
        <v>2</v>
      </c>
      <c r="J17" s="20"/>
      <c r="K17" s="20"/>
      <c r="L17" s="7"/>
      <c r="M17" s="8">
        <f t="shared" si="4"/>
        <v>2</v>
      </c>
      <c r="N17" s="8">
        <f t="shared" si="1"/>
        <v>9</v>
      </c>
      <c r="O17" s="21">
        <f t="shared" si="5"/>
        <v>20</v>
      </c>
      <c r="P17" s="20">
        <v>2</v>
      </c>
      <c r="Q17" s="20">
        <v>2</v>
      </c>
      <c r="R17" s="20"/>
      <c r="S17" s="20">
        <v>2</v>
      </c>
      <c r="T17" s="20"/>
      <c r="U17" s="7"/>
      <c r="V17" s="76">
        <f t="shared" si="6"/>
        <v>6</v>
      </c>
      <c r="W17" s="20"/>
      <c r="X17" s="20">
        <v>2</v>
      </c>
      <c r="Y17" s="20"/>
      <c r="Z17" s="20">
        <v>3</v>
      </c>
      <c r="AA17" s="20"/>
      <c r="AB17" s="20"/>
      <c r="AC17" s="7"/>
      <c r="AD17" s="8">
        <f t="shared" si="7"/>
        <v>5</v>
      </c>
      <c r="AE17" s="8">
        <f t="shared" si="8"/>
        <v>11</v>
      </c>
      <c r="AF17" s="21">
        <f t="shared" si="9"/>
        <v>19.411764705882355</v>
      </c>
      <c r="AG17" s="25">
        <v>3</v>
      </c>
      <c r="AH17" s="25">
        <v>13</v>
      </c>
      <c r="AI17" s="9">
        <v>80</v>
      </c>
      <c r="AJ17" s="21">
        <f t="shared" si="2"/>
        <v>8</v>
      </c>
      <c r="AK17" s="25"/>
      <c r="AL17" s="21">
        <v>13</v>
      </c>
      <c r="AM17" s="31">
        <f t="shared" si="10"/>
        <v>76.411764705882348</v>
      </c>
    </row>
    <row r="18" spans="1:39">
      <c r="A18" s="19" t="s">
        <v>23</v>
      </c>
      <c r="B18" s="20">
        <v>1</v>
      </c>
      <c r="C18" s="79" t="s">
        <v>65</v>
      </c>
      <c r="D18" s="20"/>
      <c r="E18" s="20"/>
      <c r="F18" s="20"/>
      <c r="G18" s="7"/>
      <c r="H18" s="76">
        <f t="shared" si="3"/>
        <v>0</v>
      </c>
      <c r="I18" s="20">
        <v>2</v>
      </c>
      <c r="J18" s="20">
        <v>2</v>
      </c>
      <c r="K18" s="20"/>
      <c r="L18" s="7"/>
      <c r="M18" s="8">
        <f t="shared" si="4"/>
        <v>4</v>
      </c>
      <c r="N18" s="8">
        <f t="shared" si="1"/>
        <v>4</v>
      </c>
      <c r="O18" s="21">
        <f t="shared" si="5"/>
        <v>8.8888888888888893</v>
      </c>
      <c r="P18" s="20">
        <v>2</v>
      </c>
      <c r="Q18" s="20"/>
      <c r="R18" s="20"/>
      <c r="S18" s="20"/>
      <c r="T18" s="20"/>
      <c r="U18" s="7"/>
      <c r="V18" s="76">
        <f t="shared" si="6"/>
        <v>2</v>
      </c>
      <c r="W18" s="20"/>
      <c r="X18" s="20"/>
      <c r="Y18" s="20"/>
      <c r="Z18" s="20"/>
      <c r="AA18" s="20"/>
      <c r="AB18" s="20"/>
      <c r="AC18" s="7"/>
      <c r="AD18" s="8">
        <f t="shared" si="7"/>
        <v>0</v>
      </c>
      <c r="AE18" s="8">
        <f t="shared" si="8"/>
        <v>2</v>
      </c>
      <c r="AF18" s="21">
        <f t="shared" si="9"/>
        <v>3.5294117647058822</v>
      </c>
      <c r="AG18" s="25">
        <v>20</v>
      </c>
      <c r="AH18" s="25">
        <v>12</v>
      </c>
      <c r="AI18" s="9">
        <v>20</v>
      </c>
      <c r="AJ18" s="21">
        <f t="shared" si="2"/>
        <v>2</v>
      </c>
      <c r="AK18" s="25"/>
      <c r="AL18" s="21">
        <v>10</v>
      </c>
      <c r="AM18" s="31">
        <f t="shared" si="10"/>
        <v>56.41830065359477</v>
      </c>
    </row>
    <row r="19" spans="1:39">
      <c r="A19" s="19" t="s">
        <v>24</v>
      </c>
      <c r="B19" s="20">
        <v>2</v>
      </c>
      <c r="C19" s="79" t="s">
        <v>66</v>
      </c>
      <c r="D19" s="20"/>
      <c r="E19" s="20">
        <v>3</v>
      </c>
      <c r="F19" s="20"/>
      <c r="G19" s="7"/>
      <c r="H19" s="76">
        <f t="shared" si="3"/>
        <v>3</v>
      </c>
      <c r="I19" s="20"/>
      <c r="J19" s="20"/>
      <c r="K19" s="20">
        <v>5</v>
      </c>
      <c r="L19" s="7">
        <v>5</v>
      </c>
      <c r="M19" s="8">
        <f t="shared" si="4"/>
        <v>10</v>
      </c>
      <c r="N19" s="8">
        <f t="shared" si="1"/>
        <v>13</v>
      </c>
      <c r="O19" s="21">
        <f t="shared" si="5"/>
        <v>28.888888888888889</v>
      </c>
      <c r="P19" s="20"/>
      <c r="Q19" s="20"/>
      <c r="R19" s="20"/>
      <c r="S19" s="20">
        <v>2</v>
      </c>
      <c r="T19" s="20">
        <v>2</v>
      </c>
      <c r="U19" s="7">
        <v>2</v>
      </c>
      <c r="V19" s="76">
        <f t="shared" si="6"/>
        <v>6</v>
      </c>
      <c r="W19" s="20">
        <v>2</v>
      </c>
      <c r="X19" s="20"/>
      <c r="Y19" s="20">
        <v>3</v>
      </c>
      <c r="Z19" s="20"/>
      <c r="AA19" s="20"/>
      <c r="AB19" s="20">
        <v>3</v>
      </c>
      <c r="AC19" s="7"/>
      <c r="AD19" s="8">
        <f t="shared" si="7"/>
        <v>8</v>
      </c>
      <c r="AE19" s="8">
        <f t="shared" si="8"/>
        <v>14</v>
      </c>
      <c r="AF19" s="21">
        <f t="shared" si="9"/>
        <v>24.705882352941174</v>
      </c>
      <c r="AG19" s="25">
        <v>10</v>
      </c>
      <c r="AH19" s="25">
        <v>10</v>
      </c>
      <c r="AI19" s="9">
        <v>80</v>
      </c>
      <c r="AJ19" s="21">
        <f t="shared" si="2"/>
        <v>8</v>
      </c>
      <c r="AK19" s="25">
        <v>-3</v>
      </c>
      <c r="AL19" s="21">
        <v>4</v>
      </c>
      <c r="AM19" s="31">
        <f t="shared" si="10"/>
        <v>82.59477124183006</v>
      </c>
    </row>
    <row r="20" spans="1:39">
      <c r="A20" s="19" t="s">
        <v>25</v>
      </c>
      <c r="B20" s="20">
        <v>2</v>
      </c>
      <c r="C20" s="79" t="s">
        <v>66</v>
      </c>
      <c r="D20" s="20"/>
      <c r="E20" s="20"/>
      <c r="F20" s="20"/>
      <c r="G20" s="7">
        <v>5</v>
      </c>
      <c r="H20" s="76">
        <f t="shared" si="3"/>
        <v>5</v>
      </c>
      <c r="I20" s="20">
        <v>2</v>
      </c>
      <c r="J20" s="20"/>
      <c r="K20" s="20"/>
      <c r="L20" s="7">
        <v>2</v>
      </c>
      <c r="M20" s="8">
        <f t="shared" si="4"/>
        <v>4</v>
      </c>
      <c r="N20" s="8">
        <f t="shared" si="1"/>
        <v>9</v>
      </c>
      <c r="O20" s="21">
        <f t="shared" si="5"/>
        <v>20</v>
      </c>
      <c r="P20" s="20"/>
      <c r="Q20" s="20"/>
      <c r="R20" s="20">
        <v>2</v>
      </c>
      <c r="S20" s="20"/>
      <c r="T20" s="20"/>
      <c r="U20" s="7"/>
      <c r="V20" s="76">
        <f t="shared" si="6"/>
        <v>2</v>
      </c>
      <c r="W20" s="20"/>
      <c r="X20" s="20"/>
      <c r="Y20" s="20"/>
      <c r="Z20" s="20"/>
      <c r="AA20" s="20">
        <v>2</v>
      </c>
      <c r="AB20" s="20">
        <v>3</v>
      </c>
      <c r="AC20" s="7"/>
      <c r="AD20" s="8">
        <f t="shared" si="7"/>
        <v>5</v>
      </c>
      <c r="AE20" s="8">
        <f t="shared" si="8"/>
        <v>7</v>
      </c>
      <c r="AF20" s="21">
        <f t="shared" si="9"/>
        <v>12.352941176470587</v>
      </c>
      <c r="AG20" s="25"/>
      <c r="AH20" s="25">
        <v>14</v>
      </c>
      <c r="AI20" s="9">
        <v>30</v>
      </c>
      <c r="AJ20" s="21">
        <f t="shared" si="2"/>
        <v>3</v>
      </c>
      <c r="AK20" s="25"/>
      <c r="AL20" s="21">
        <v>0</v>
      </c>
      <c r="AM20" s="31">
        <f t="shared" si="10"/>
        <v>49.352941176470587</v>
      </c>
    </row>
    <row r="21" spans="1:39">
      <c r="A21" s="19" t="s">
        <v>26</v>
      </c>
      <c r="B21" s="20">
        <v>2</v>
      </c>
      <c r="C21" s="79" t="s">
        <v>66</v>
      </c>
      <c r="D21" s="20"/>
      <c r="E21" s="20"/>
      <c r="F21" s="20"/>
      <c r="G21" s="7"/>
      <c r="H21" s="76">
        <f t="shared" si="3"/>
        <v>0</v>
      </c>
      <c r="I21" s="20"/>
      <c r="J21" s="20">
        <v>5</v>
      </c>
      <c r="K21" s="20"/>
      <c r="L21" s="7"/>
      <c r="M21" s="8">
        <f t="shared" si="4"/>
        <v>5</v>
      </c>
      <c r="N21" s="8">
        <f t="shared" si="1"/>
        <v>5</v>
      </c>
      <c r="O21" s="21">
        <f t="shared" si="5"/>
        <v>11.111111111111111</v>
      </c>
      <c r="P21" s="20">
        <v>2</v>
      </c>
      <c r="Q21" s="20">
        <v>2</v>
      </c>
      <c r="R21" s="20"/>
      <c r="S21" s="20"/>
      <c r="T21" s="20"/>
      <c r="U21" s="7"/>
      <c r="V21" s="76">
        <f t="shared" si="6"/>
        <v>4</v>
      </c>
      <c r="W21" s="20"/>
      <c r="X21" s="20"/>
      <c r="Y21" s="20"/>
      <c r="Z21" s="20">
        <v>2</v>
      </c>
      <c r="AA21" s="20"/>
      <c r="AB21" s="20"/>
      <c r="AC21" s="7"/>
      <c r="AD21" s="8">
        <f t="shared" si="7"/>
        <v>2</v>
      </c>
      <c r="AE21" s="8">
        <f t="shared" si="8"/>
        <v>6</v>
      </c>
      <c r="AF21" s="21">
        <f t="shared" si="9"/>
        <v>10.588235294117649</v>
      </c>
      <c r="AG21" s="25"/>
      <c r="AH21" s="25">
        <v>10</v>
      </c>
      <c r="AI21" s="9">
        <v>30</v>
      </c>
      <c r="AJ21" s="21">
        <f t="shared" si="2"/>
        <v>3</v>
      </c>
      <c r="AK21" s="25"/>
      <c r="AL21" s="21">
        <v>15</v>
      </c>
      <c r="AM21" s="31">
        <f t="shared" si="10"/>
        <v>49.699346405228759</v>
      </c>
    </row>
    <row r="22" spans="1:39">
      <c r="A22" s="19" t="s">
        <v>27</v>
      </c>
      <c r="B22" s="20">
        <v>2</v>
      </c>
      <c r="C22" s="79" t="s">
        <v>66</v>
      </c>
      <c r="D22" s="20"/>
      <c r="E22" s="20">
        <v>2</v>
      </c>
      <c r="F22" s="20"/>
      <c r="G22" s="7"/>
      <c r="H22" s="76">
        <f t="shared" si="3"/>
        <v>2</v>
      </c>
      <c r="I22" s="20">
        <v>5</v>
      </c>
      <c r="J22" s="20"/>
      <c r="K22" s="20"/>
      <c r="L22" s="7">
        <v>2</v>
      </c>
      <c r="M22" s="8">
        <f t="shared" si="4"/>
        <v>7</v>
      </c>
      <c r="N22" s="8">
        <f t="shared" si="1"/>
        <v>9</v>
      </c>
      <c r="O22" s="21">
        <f t="shared" si="5"/>
        <v>20</v>
      </c>
      <c r="P22" s="20">
        <v>2</v>
      </c>
      <c r="Q22" s="20">
        <v>2</v>
      </c>
      <c r="R22" s="20"/>
      <c r="S22" s="20"/>
      <c r="T22" s="20">
        <v>2</v>
      </c>
      <c r="U22" s="7"/>
      <c r="V22" s="76">
        <f t="shared" si="6"/>
        <v>6</v>
      </c>
      <c r="W22" s="20"/>
      <c r="X22" s="20"/>
      <c r="Y22" s="20">
        <v>2</v>
      </c>
      <c r="Z22" s="20">
        <v>2</v>
      </c>
      <c r="AA22" s="20"/>
      <c r="AB22" s="20"/>
      <c r="AC22" s="7"/>
      <c r="AD22" s="8">
        <f t="shared" si="7"/>
        <v>4</v>
      </c>
      <c r="AE22" s="8">
        <f t="shared" si="8"/>
        <v>10</v>
      </c>
      <c r="AF22" s="21">
        <f t="shared" si="9"/>
        <v>17.647058823529413</v>
      </c>
      <c r="AG22" s="25">
        <v>10</v>
      </c>
      <c r="AH22" s="25">
        <v>14</v>
      </c>
      <c r="AI22" s="9">
        <v>10</v>
      </c>
      <c r="AJ22" s="21">
        <f t="shared" si="2"/>
        <v>1</v>
      </c>
      <c r="AK22" s="25">
        <v>-20</v>
      </c>
      <c r="AL22" s="21">
        <v>13</v>
      </c>
      <c r="AM22" s="31">
        <f t="shared" si="10"/>
        <v>55.64705882352942</v>
      </c>
    </row>
    <row r="23" spans="1:39">
      <c r="A23" s="19" t="s">
        <v>28</v>
      </c>
      <c r="B23" s="20">
        <v>2</v>
      </c>
      <c r="C23" s="79" t="s">
        <v>66</v>
      </c>
      <c r="D23" s="20"/>
      <c r="E23" s="20"/>
      <c r="F23" s="20">
        <v>3</v>
      </c>
      <c r="G23" s="7"/>
      <c r="H23" s="76">
        <f t="shared" si="3"/>
        <v>3</v>
      </c>
      <c r="I23" s="20"/>
      <c r="J23" s="20">
        <v>5</v>
      </c>
      <c r="K23" s="20">
        <v>5</v>
      </c>
      <c r="L23" s="7">
        <v>2</v>
      </c>
      <c r="M23" s="8">
        <f t="shared" si="4"/>
        <v>12</v>
      </c>
      <c r="N23" s="8">
        <f t="shared" si="1"/>
        <v>15</v>
      </c>
      <c r="O23" s="21">
        <f t="shared" si="5"/>
        <v>33.333333333333336</v>
      </c>
      <c r="P23" s="20"/>
      <c r="Q23" s="20"/>
      <c r="R23" s="20"/>
      <c r="S23" s="20">
        <v>2</v>
      </c>
      <c r="T23" s="20"/>
      <c r="U23" s="7">
        <v>2</v>
      </c>
      <c r="V23" s="76">
        <f t="shared" si="6"/>
        <v>4</v>
      </c>
      <c r="W23" s="20"/>
      <c r="X23" s="20"/>
      <c r="Y23" s="20">
        <v>2</v>
      </c>
      <c r="Z23" s="20"/>
      <c r="AA23" s="20"/>
      <c r="AB23" s="20"/>
      <c r="AC23" s="7"/>
      <c r="AD23" s="8">
        <f t="shared" si="7"/>
        <v>2</v>
      </c>
      <c r="AE23" s="8">
        <f t="shared" si="8"/>
        <v>6</v>
      </c>
      <c r="AF23" s="21">
        <f t="shared" si="9"/>
        <v>10.588235294117649</v>
      </c>
      <c r="AG23" s="25"/>
      <c r="AH23" s="25">
        <v>10</v>
      </c>
      <c r="AI23" s="9">
        <v>30</v>
      </c>
      <c r="AJ23" s="21">
        <f t="shared" si="2"/>
        <v>3</v>
      </c>
      <c r="AK23" s="25"/>
      <c r="AL23" s="21">
        <v>10</v>
      </c>
      <c r="AM23" s="31">
        <f t="shared" si="10"/>
        <v>66.921568627450981</v>
      </c>
    </row>
    <row r="24" spans="1:39">
      <c r="A24" s="19" t="s">
        <v>29</v>
      </c>
      <c r="B24" s="20">
        <v>1</v>
      </c>
      <c r="C24" s="79" t="s">
        <v>65</v>
      </c>
      <c r="D24" s="20"/>
      <c r="E24" s="20"/>
      <c r="F24" s="20"/>
      <c r="G24" s="7"/>
      <c r="H24" s="76">
        <f t="shared" si="3"/>
        <v>0</v>
      </c>
      <c r="I24" s="20"/>
      <c r="J24" s="20"/>
      <c r="K24" s="20"/>
      <c r="L24" s="7"/>
      <c r="M24" s="8">
        <f t="shared" si="4"/>
        <v>0</v>
      </c>
      <c r="N24" s="8">
        <f t="shared" si="1"/>
        <v>0</v>
      </c>
      <c r="O24" s="21">
        <f t="shared" si="5"/>
        <v>0</v>
      </c>
      <c r="P24" s="20"/>
      <c r="Q24" s="20">
        <v>4</v>
      </c>
      <c r="R24" s="20"/>
      <c r="S24" s="20"/>
      <c r="T24" s="20"/>
      <c r="U24" s="7"/>
      <c r="V24" s="76">
        <f t="shared" si="6"/>
        <v>4</v>
      </c>
      <c r="W24" s="20"/>
      <c r="X24" s="20"/>
      <c r="Y24" s="20"/>
      <c r="Z24" s="20"/>
      <c r="AA24" s="20"/>
      <c r="AB24" s="20">
        <v>3</v>
      </c>
      <c r="AC24" s="7"/>
      <c r="AD24" s="8">
        <f t="shared" si="7"/>
        <v>3</v>
      </c>
      <c r="AE24" s="8">
        <f t="shared" si="8"/>
        <v>7</v>
      </c>
      <c r="AF24" s="21">
        <f t="shared" si="9"/>
        <v>12.352941176470587</v>
      </c>
      <c r="AG24" s="25"/>
      <c r="AH24" s="25">
        <v>17</v>
      </c>
      <c r="AI24" s="9">
        <v>20</v>
      </c>
      <c r="AJ24" s="21">
        <f t="shared" si="2"/>
        <v>2</v>
      </c>
      <c r="AK24" s="25"/>
      <c r="AL24" s="21">
        <v>13</v>
      </c>
      <c r="AM24" s="31">
        <f t="shared" si="10"/>
        <v>44.352941176470587</v>
      </c>
    </row>
    <row r="25" spans="1:39">
      <c r="A25" s="19" t="s">
        <v>30</v>
      </c>
      <c r="B25" s="20">
        <v>2</v>
      </c>
      <c r="C25" s="79" t="s">
        <v>66</v>
      </c>
      <c r="D25" s="20">
        <v>3</v>
      </c>
      <c r="E25" s="20"/>
      <c r="F25" s="20"/>
      <c r="G25" s="7"/>
      <c r="H25" s="76">
        <f t="shared" si="3"/>
        <v>3</v>
      </c>
      <c r="I25" s="20">
        <v>5</v>
      </c>
      <c r="J25" s="20">
        <v>5</v>
      </c>
      <c r="K25" s="20"/>
      <c r="L25" s="7">
        <v>2</v>
      </c>
      <c r="M25" s="8">
        <f t="shared" si="4"/>
        <v>12</v>
      </c>
      <c r="N25" s="8">
        <f t="shared" si="1"/>
        <v>15</v>
      </c>
      <c r="O25" s="21">
        <f t="shared" si="5"/>
        <v>33.333333333333336</v>
      </c>
      <c r="P25" s="20">
        <v>2</v>
      </c>
      <c r="Q25" s="20"/>
      <c r="R25" s="20">
        <v>2</v>
      </c>
      <c r="S25" s="20"/>
      <c r="T25" s="20"/>
      <c r="U25" s="7">
        <v>2</v>
      </c>
      <c r="V25" s="76">
        <f t="shared" si="6"/>
        <v>6</v>
      </c>
      <c r="W25" s="20"/>
      <c r="X25" s="20">
        <v>2</v>
      </c>
      <c r="Y25" s="20"/>
      <c r="Z25" s="20"/>
      <c r="AA25" s="20"/>
      <c r="AB25" s="20"/>
      <c r="AC25" s="7"/>
      <c r="AD25" s="8">
        <f t="shared" si="7"/>
        <v>2</v>
      </c>
      <c r="AE25" s="8">
        <f t="shared" si="8"/>
        <v>8</v>
      </c>
      <c r="AF25" s="21">
        <f t="shared" si="9"/>
        <v>14.117647058823529</v>
      </c>
      <c r="AG25" s="25"/>
      <c r="AH25" s="25">
        <v>11</v>
      </c>
      <c r="AI25" s="9">
        <v>10</v>
      </c>
      <c r="AJ25" s="21">
        <f t="shared" si="2"/>
        <v>1</v>
      </c>
      <c r="AK25" s="25"/>
      <c r="AL25" s="21">
        <v>10</v>
      </c>
      <c r="AM25" s="31">
        <f t="shared" si="10"/>
        <v>69.450980392156865</v>
      </c>
    </row>
    <row r="26" spans="1:39">
      <c r="A26" s="19" t="s">
        <v>31</v>
      </c>
      <c r="B26" s="20">
        <v>2</v>
      </c>
      <c r="C26" s="79" t="s">
        <v>66</v>
      </c>
      <c r="D26" s="20"/>
      <c r="E26" s="20"/>
      <c r="F26" s="20"/>
      <c r="G26" s="7">
        <v>5</v>
      </c>
      <c r="H26" s="76">
        <f t="shared" si="3"/>
        <v>5</v>
      </c>
      <c r="I26" s="20"/>
      <c r="J26" s="20">
        <v>3</v>
      </c>
      <c r="K26" s="20"/>
      <c r="L26" s="7"/>
      <c r="M26" s="8">
        <f t="shared" si="4"/>
        <v>3</v>
      </c>
      <c r="N26" s="8">
        <f t="shared" si="1"/>
        <v>8</v>
      </c>
      <c r="O26" s="21">
        <f t="shared" si="5"/>
        <v>17.777777777777779</v>
      </c>
      <c r="P26" s="20">
        <v>2</v>
      </c>
      <c r="Q26" s="20">
        <v>2</v>
      </c>
      <c r="R26" s="20"/>
      <c r="S26" s="20">
        <v>2</v>
      </c>
      <c r="T26" s="20"/>
      <c r="U26" s="7"/>
      <c r="V26" s="76">
        <f t="shared" si="6"/>
        <v>6</v>
      </c>
      <c r="W26" s="20"/>
      <c r="X26" s="20"/>
      <c r="Y26" s="20"/>
      <c r="Z26" s="20">
        <v>3</v>
      </c>
      <c r="AA26" s="20"/>
      <c r="AB26" s="20"/>
      <c r="AC26" s="7"/>
      <c r="AD26" s="8">
        <f t="shared" si="7"/>
        <v>3</v>
      </c>
      <c r="AE26" s="8">
        <f t="shared" si="8"/>
        <v>9</v>
      </c>
      <c r="AF26" s="21">
        <f t="shared" si="9"/>
        <v>15.882352941176471</v>
      </c>
      <c r="AG26" s="25"/>
      <c r="AH26" s="25">
        <v>12</v>
      </c>
      <c r="AI26" s="9">
        <v>50</v>
      </c>
      <c r="AJ26" s="21">
        <f t="shared" si="2"/>
        <v>5</v>
      </c>
      <c r="AK26" s="25"/>
      <c r="AL26" s="21">
        <v>10</v>
      </c>
      <c r="AM26" s="31">
        <f t="shared" si="10"/>
        <v>60.66013071895425</v>
      </c>
    </row>
    <row r="27" spans="1:39">
      <c r="A27" s="18" t="s">
        <v>32</v>
      </c>
      <c r="B27" s="3">
        <v>2</v>
      </c>
      <c r="C27" s="78" t="s">
        <v>66</v>
      </c>
      <c r="D27" s="3"/>
      <c r="E27" s="3"/>
      <c r="F27" s="3"/>
      <c r="G27" s="2"/>
      <c r="H27" s="75">
        <f t="shared" si="3"/>
        <v>0</v>
      </c>
      <c r="I27" s="3">
        <v>3</v>
      </c>
      <c r="J27" s="3"/>
      <c r="K27" s="3">
        <v>5</v>
      </c>
      <c r="L27" s="2"/>
      <c r="M27" s="4">
        <f t="shared" si="4"/>
        <v>8</v>
      </c>
      <c r="N27" s="4">
        <f t="shared" si="1"/>
        <v>8</v>
      </c>
      <c r="O27" s="22">
        <f t="shared" si="5"/>
        <v>17.777777777777779</v>
      </c>
      <c r="P27" s="3">
        <v>3</v>
      </c>
      <c r="Q27" s="3"/>
      <c r="R27" s="3">
        <v>2</v>
      </c>
      <c r="S27" s="3"/>
      <c r="T27" s="3"/>
      <c r="U27" s="2"/>
      <c r="V27" s="75">
        <f t="shared" si="6"/>
        <v>5</v>
      </c>
      <c r="W27" s="3">
        <v>2</v>
      </c>
      <c r="X27" s="3"/>
      <c r="Y27" s="3">
        <v>2</v>
      </c>
      <c r="Z27" s="3">
        <v>2</v>
      </c>
      <c r="AA27" s="3">
        <v>2</v>
      </c>
      <c r="AB27" s="3"/>
      <c r="AC27" s="2"/>
      <c r="AD27" s="4">
        <f t="shared" si="7"/>
        <v>8</v>
      </c>
      <c r="AE27" s="4">
        <f t="shared" si="8"/>
        <v>13</v>
      </c>
      <c r="AF27" s="22">
        <f t="shared" si="9"/>
        <v>22.941176470588232</v>
      </c>
      <c r="AG27" s="24">
        <v>5</v>
      </c>
      <c r="AH27" s="24">
        <v>13</v>
      </c>
      <c r="AI27" s="5">
        <v>10</v>
      </c>
      <c r="AJ27" s="22">
        <f t="shared" si="2"/>
        <v>1</v>
      </c>
      <c r="AK27" s="24"/>
      <c r="AL27" s="22">
        <v>7</v>
      </c>
      <c r="AM27" s="86">
        <f t="shared" si="10"/>
        <v>66.718954248366003</v>
      </c>
    </row>
    <row r="28" spans="1:39">
      <c r="A28" s="44" t="s">
        <v>42</v>
      </c>
      <c r="B28" s="67">
        <v>2</v>
      </c>
      <c r="C28" s="80" t="s">
        <v>66</v>
      </c>
      <c r="D28" s="20">
        <v>2</v>
      </c>
      <c r="E28" s="20"/>
      <c r="F28" s="20">
        <v>2</v>
      </c>
      <c r="G28" s="20"/>
      <c r="H28" s="76">
        <f t="shared" si="3"/>
        <v>4</v>
      </c>
      <c r="I28" s="20"/>
      <c r="J28" s="20"/>
      <c r="K28" s="20"/>
      <c r="L28" s="20"/>
      <c r="M28" s="8">
        <f t="shared" ref="M28:M31" si="11">SUM(I28:L28)</f>
        <v>0</v>
      </c>
      <c r="N28" s="8">
        <f t="shared" ref="N28:N31" si="12">H28+M28</f>
        <v>4</v>
      </c>
      <c r="O28" s="33">
        <f>N28/H$10*40</f>
        <v>20</v>
      </c>
      <c r="P28" s="20">
        <v>2</v>
      </c>
      <c r="Q28" s="20"/>
      <c r="R28" s="20"/>
      <c r="S28" s="20"/>
      <c r="T28" s="20"/>
      <c r="U28" s="20">
        <v>2</v>
      </c>
      <c r="V28" s="76">
        <f t="shared" si="6"/>
        <v>4</v>
      </c>
      <c r="W28" s="20"/>
      <c r="X28" s="20"/>
      <c r="Y28" s="20"/>
      <c r="Z28" s="20"/>
      <c r="AA28" s="20"/>
      <c r="AB28" s="20"/>
      <c r="AC28" s="20"/>
      <c r="AD28" s="8">
        <f t="shared" ref="AD28:AD31" si="13">SUM(W28:AC28)</f>
        <v>0</v>
      </c>
      <c r="AE28" s="8">
        <f t="shared" ref="AE28:AE31" si="14">V28+AD28</f>
        <v>4</v>
      </c>
      <c r="AF28" s="33">
        <f>AE28/V$10*30</f>
        <v>10</v>
      </c>
      <c r="AG28" s="25"/>
      <c r="AH28" s="25">
        <v>12</v>
      </c>
      <c r="AI28" s="9">
        <v>60</v>
      </c>
      <c r="AJ28" s="21">
        <f t="shared" si="2"/>
        <v>6</v>
      </c>
      <c r="AK28" s="25"/>
      <c r="AL28" s="21">
        <v>13</v>
      </c>
      <c r="AM28" s="31">
        <f t="shared" si="10"/>
        <v>61</v>
      </c>
    </row>
    <row r="29" spans="1:39">
      <c r="A29" s="45" t="s">
        <v>43</v>
      </c>
      <c r="B29" s="68">
        <v>3</v>
      </c>
      <c r="C29" s="81" t="s">
        <v>66</v>
      </c>
      <c r="D29" s="3"/>
      <c r="E29" s="3">
        <v>2</v>
      </c>
      <c r="F29" s="3"/>
      <c r="G29" s="3">
        <v>3</v>
      </c>
      <c r="H29" s="75">
        <f t="shared" si="3"/>
        <v>5</v>
      </c>
      <c r="I29" s="3"/>
      <c r="J29" s="3"/>
      <c r="K29" s="3"/>
      <c r="L29" s="3"/>
      <c r="M29" s="4">
        <f t="shared" si="11"/>
        <v>0</v>
      </c>
      <c r="N29" s="4">
        <f t="shared" si="12"/>
        <v>5</v>
      </c>
      <c r="O29" s="34">
        <f>N29/H$10*40</f>
        <v>25</v>
      </c>
      <c r="P29" s="3">
        <v>2</v>
      </c>
      <c r="Q29" s="3">
        <v>3</v>
      </c>
      <c r="R29" s="3"/>
      <c r="S29" s="3">
        <v>2</v>
      </c>
      <c r="T29" s="3"/>
      <c r="U29" s="3"/>
      <c r="V29" s="75">
        <f t="shared" si="6"/>
        <v>7</v>
      </c>
      <c r="W29" s="3"/>
      <c r="X29" s="3"/>
      <c r="Y29" s="3"/>
      <c r="Z29" s="3"/>
      <c r="AA29" s="3"/>
      <c r="AB29" s="3"/>
      <c r="AC29" s="3"/>
      <c r="AD29" s="4">
        <f t="shared" si="13"/>
        <v>0</v>
      </c>
      <c r="AE29" s="4">
        <f t="shared" si="14"/>
        <v>7</v>
      </c>
      <c r="AF29" s="34">
        <f>AE29/V$10*30</f>
        <v>17.5</v>
      </c>
      <c r="AG29" s="24"/>
      <c r="AH29" s="24">
        <v>16</v>
      </c>
      <c r="AI29" s="5">
        <v>70</v>
      </c>
      <c r="AJ29" s="22">
        <f t="shared" si="2"/>
        <v>7</v>
      </c>
      <c r="AK29" s="24"/>
      <c r="AL29" s="22">
        <v>10</v>
      </c>
      <c r="AM29" s="86">
        <f t="shared" si="10"/>
        <v>75.5</v>
      </c>
    </row>
    <row r="30" spans="1:39">
      <c r="A30" s="46" t="s">
        <v>44</v>
      </c>
      <c r="B30" s="69">
        <v>2</v>
      </c>
      <c r="C30" s="82" t="s">
        <v>66</v>
      </c>
      <c r="D30" s="20"/>
      <c r="E30" s="20"/>
      <c r="F30" s="20"/>
      <c r="G30" s="20"/>
      <c r="H30" s="76">
        <f t="shared" si="3"/>
        <v>0</v>
      </c>
      <c r="I30" s="20"/>
      <c r="J30" s="20">
        <v>5</v>
      </c>
      <c r="K30" s="20">
        <v>5</v>
      </c>
      <c r="L30" s="20"/>
      <c r="M30" s="8">
        <f t="shared" si="11"/>
        <v>10</v>
      </c>
      <c r="N30" s="8">
        <f t="shared" si="12"/>
        <v>10</v>
      </c>
      <c r="O30" s="35">
        <f>N30/M$10*40</f>
        <v>33.333333333333336</v>
      </c>
      <c r="P30" s="20"/>
      <c r="Q30" s="20"/>
      <c r="R30" s="20"/>
      <c r="S30" s="20"/>
      <c r="T30" s="20"/>
      <c r="U30" s="20"/>
      <c r="V30" s="76">
        <f t="shared" si="6"/>
        <v>0</v>
      </c>
      <c r="W30" s="20">
        <v>2</v>
      </c>
      <c r="X30" s="20"/>
      <c r="Y30" s="20">
        <v>2</v>
      </c>
      <c r="Z30" s="20"/>
      <c r="AA30" s="20"/>
      <c r="AB30" s="20">
        <v>2</v>
      </c>
      <c r="AC30" s="20"/>
      <c r="AD30" s="8">
        <f t="shared" si="13"/>
        <v>6</v>
      </c>
      <c r="AE30" s="8">
        <f t="shared" si="14"/>
        <v>6</v>
      </c>
      <c r="AF30" s="35">
        <f>AE30/AD$10*30</f>
        <v>22.5</v>
      </c>
      <c r="AG30" s="25"/>
      <c r="AH30" s="25">
        <v>14</v>
      </c>
      <c r="AI30" s="9">
        <v>50</v>
      </c>
      <c r="AJ30" s="21">
        <f t="shared" si="2"/>
        <v>5</v>
      </c>
      <c r="AK30" s="25"/>
      <c r="AL30" s="21">
        <v>13</v>
      </c>
      <c r="AM30" s="31">
        <f t="shared" si="10"/>
        <v>87.833333333333343</v>
      </c>
    </row>
    <row r="31" spans="1:39" ht="15.75" thickBot="1">
      <c r="A31" s="47" t="s">
        <v>45</v>
      </c>
      <c r="B31" s="70">
        <v>2</v>
      </c>
      <c r="C31" s="83" t="s">
        <v>66</v>
      </c>
      <c r="D31" s="10"/>
      <c r="E31" s="10"/>
      <c r="F31" s="10"/>
      <c r="G31" s="10"/>
      <c r="H31" s="85">
        <f t="shared" si="3"/>
        <v>0</v>
      </c>
      <c r="I31" s="10"/>
      <c r="J31" s="10"/>
      <c r="K31" s="10">
        <v>5</v>
      </c>
      <c r="L31" s="10"/>
      <c r="M31" s="11">
        <f t="shared" si="11"/>
        <v>5</v>
      </c>
      <c r="N31" s="11">
        <f t="shared" si="12"/>
        <v>5</v>
      </c>
      <c r="O31" s="36">
        <f>N31/M$10*40</f>
        <v>16.666666666666668</v>
      </c>
      <c r="P31" s="10"/>
      <c r="Q31" s="10"/>
      <c r="R31" s="10"/>
      <c r="S31" s="10"/>
      <c r="T31" s="10"/>
      <c r="U31" s="10"/>
      <c r="V31" s="85">
        <f t="shared" si="6"/>
        <v>0</v>
      </c>
      <c r="W31" s="10"/>
      <c r="X31" s="10">
        <v>2</v>
      </c>
      <c r="Y31" s="10"/>
      <c r="Z31" s="10"/>
      <c r="AA31" s="10"/>
      <c r="AB31" s="10"/>
      <c r="AC31" s="10"/>
      <c r="AD31" s="11">
        <f t="shared" si="13"/>
        <v>2</v>
      </c>
      <c r="AE31" s="11">
        <f t="shared" si="14"/>
        <v>2</v>
      </c>
      <c r="AF31" s="36">
        <f>AE31/AD$10*30</f>
        <v>7.5</v>
      </c>
      <c r="AG31" s="26"/>
      <c r="AH31" s="26">
        <v>14</v>
      </c>
      <c r="AI31" s="12">
        <v>60</v>
      </c>
      <c r="AJ31" s="23">
        <f t="shared" si="2"/>
        <v>6</v>
      </c>
      <c r="AK31" s="26"/>
      <c r="AL31" s="23">
        <v>7</v>
      </c>
      <c r="AM31" s="87">
        <f t="shared" si="10"/>
        <v>51.166666666666671</v>
      </c>
    </row>
    <row r="32" spans="1:39">
      <c r="O32" s="51" t="s">
        <v>51</v>
      </c>
      <c r="AF32" s="51" t="s">
        <v>51</v>
      </c>
    </row>
    <row r="33" spans="1:39">
      <c r="O33" s="41" t="s">
        <v>47</v>
      </c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 t="s">
        <v>78</v>
      </c>
      <c r="AI33" s="41"/>
      <c r="AJ33" s="41"/>
      <c r="AK33" s="41"/>
      <c r="AL33" s="41"/>
      <c r="AM33" s="41"/>
    </row>
    <row r="34" spans="1:39">
      <c r="O34" s="41" t="s">
        <v>48</v>
      </c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 t="s">
        <v>50</v>
      </c>
      <c r="AI34" s="41"/>
      <c r="AJ34" s="41"/>
      <c r="AK34" s="41"/>
      <c r="AL34" s="41"/>
      <c r="AM34" s="41"/>
    </row>
    <row r="35" spans="1:39">
      <c r="O35" s="41" t="s">
        <v>76</v>
      </c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 t="s">
        <v>49</v>
      </c>
      <c r="AI35" s="41"/>
      <c r="AJ35" s="41"/>
      <c r="AK35" s="41"/>
      <c r="AL35" s="41"/>
      <c r="AM35" s="41"/>
    </row>
    <row r="36" spans="1:39"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</row>
    <row r="37" spans="1:39" ht="15.75" thickBot="1">
      <c r="A37" s="54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</row>
    <row r="38" spans="1:39"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</row>
    <row r="39" spans="1:39" ht="18.75">
      <c r="A39" s="53" t="s">
        <v>79</v>
      </c>
      <c r="B39" s="66"/>
      <c r="C39" s="66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</row>
    <row r="40" spans="1:39" ht="18.75">
      <c r="A40" s="53" t="s">
        <v>81</v>
      </c>
      <c r="B40" s="66"/>
      <c r="C40" s="66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</row>
    <row r="41" spans="1:39" ht="19.5" thickBot="1">
      <c r="A41" s="53" t="s">
        <v>86</v>
      </c>
      <c r="B41" s="66"/>
      <c r="C41" s="66"/>
      <c r="J41" s="53" t="s">
        <v>83</v>
      </c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</row>
    <row r="42" spans="1:39" ht="30">
      <c r="A42" s="13" t="s">
        <v>15</v>
      </c>
      <c r="B42" s="29" t="s">
        <v>36</v>
      </c>
      <c r="C42" s="39" t="s">
        <v>46</v>
      </c>
      <c r="J42" s="13" t="s">
        <v>84</v>
      </c>
      <c r="K42" s="89" t="s">
        <v>85</v>
      </c>
      <c r="L42" s="74" t="s">
        <v>46</v>
      </c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</row>
    <row r="43" spans="1:39">
      <c r="A43" s="99" t="s">
        <v>18</v>
      </c>
      <c r="B43" s="31">
        <v>94.888888888888886</v>
      </c>
      <c r="C43" s="37">
        <v>1</v>
      </c>
      <c r="J43" s="92" t="s">
        <v>22</v>
      </c>
      <c r="K43" s="93">
        <v>76.411764705882348</v>
      </c>
      <c r="L43" s="90">
        <v>1</v>
      </c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</row>
    <row r="44" spans="1:39">
      <c r="A44" s="99" t="s">
        <v>44</v>
      </c>
      <c r="B44" s="31">
        <v>87.833333333333343</v>
      </c>
      <c r="C44" s="37">
        <v>2</v>
      </c>
      <c r="J44" s="94" t="s">
        <v>43</v>
      </c>
      <c r="K44" s="93">
        <v>75.5</v>
      </c>
      <c r="L44" s="90">
        <v>2</v>
      </c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</row>
    <row r="45" spans="1:39" ht="15.75" thickBot="1">
      <c r="A45" s="100" t="s">
        <v>19</v>
      </c>
      <c r="B45" s="31">
        <v>82.64705882352942</v>
      </c>
      <c r="C45" s="37">
        <v>3</v>
      </c>
      <c r="J45" s="95" t="s">
        <v>20</v>
      </c>
      <c r="K45" s="96">
        <v>73.93464052287581</v>
      </c>
      <c r="L45" s="91">
        <v>3</v>
      </c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</row>
    <row r="46" spans="1:39" ht="16.5" thickTop="1" thickBot="1">
      <c r="A46" s="99" t="s">
        <v>24</v>
      </c>
      <c r="B46" s="31">
        <v>82.59477124183006</v>
      </c>
      <c r="C46" s="37">
        <v>4</v>
      </c>
      <c r="J46" s="97" t="s">
        <v>16</v>
      </c>
      <c r="K46" s="98">
        <v>73.869281045751634</v>
      </c>
      <c r="L46" s="85">
        <v>4</v>
      </c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</row>
    <row r="47" spans="1:39">
      <c r="A47" s="99" t="s">
        <v>30</v>
      </c>
      <c r="B47" s="31">
        <v>69.450980392156865</v>
      </c>
      <c r="C47" s="37">
        <v>5</v>
      </c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</row>
    <row r="48" spans="1:39">
      <c r="A48" s="101" t="s">
        <v>21</v>
      </c>
      <c r="B48" s="31">
        <v>69.379084967320267</v>
      </c>
      <c r="C48" s="37">
        <v>6</v>
      </c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</row>
    <row r="49" spans="1:39">
      <c r="A49" s="99" t="s">
        <v>28</v>
      </c>
      <c r="B49" s="31">
        <v>66.921568627450981</v>
      </c>
      <c r="C49" s="37">
        <v>7</v>
      </c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</row>
    <row r="50" spans="1:39">
      <c r="A50" s="99" t="s">
        <v>32</v>
      </c>
      <c r="B50" s="31">
        <v>66.718954248366003</v>
      </c>
      <c r="C50" s="37">
        <v>8</v>
      </c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</row>
    <row r="51" spans="1:39" ht="15.75" thickBot="1">
      <c r="A51" s="102" t="s">
        <v>42</v>
      </c>
      <c r="B51" s="88">
        <v>61</v>
      </c>
      <c r="C51" s="40">
        <v>9</v>
      </c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</row>
    <row r="52" spans="1:39" ht="15.75" thickTop="1">
      <c r="A52" s="99" t="s">
        <v>31</v>
      </c>
      <c r="B52" s="31">
        <v>60.66013071895425</v>
      </c>
      <c r="C52" s="37">
        <v>10</v>
      </c>
      <c r="G52" s="1"/>
      <c r="H52" s="1"/>
      <c r="I52" s="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</row>
    <row r="53" spans="1:39">
      <c r="A53" s="99" t="s">
        <v>27</v>
      </c>
      <c r="B53" s="31">
        <v>55.64705882352942</v>
      </c>
      <c r="C53" s="37">
        <v>11</v>
      </c>
      <c r="G53" s="1"/>
      <c r="H53" s="1"/>
      <c r="I53" s="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</row>
    <row r="54" spans="1:39">
      <c r="A54" s="99" t="s">
        <v>45</v>
      </c>
      <c r="B54" s="31">
        <v>51.166666666666671</v>
      </c>
      <c r="C54" s="37">
        <v>12</v>
      </c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</row>
    <row r="55" spans="1:39">
      <c r="A55" s="99" t="s">
        <v>26</v>
      </c>
      <c r="B55" s="31">
        <v>49.699346405228759</v>
      </c>
      <c r="C55" s="37">
        <v>13</v>
      </c>
      <c r="E55" s="59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</row>
    <row r="56" spans="1:39" ht="15.75" thickBot="1">
      <c r="A56" s="103" t="s">
        <v>25</v>
      </c>
      <c r="B56" s="32">
        <v>49.352941176470587</v>
      </c>
      <c r="C56" s="38">
        <v>14</v>
      </c>
      <c r="E56" s="59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</row>
    <row r="58" spans="1:39" ht="18.75">
      <c r="A58" s="53" t="s">
        <v>56</v>
      </c>
      <c r="B58" s="66"/>
      <c r="C58" s="66"/>
    </row>
    <row r="59" spans="1:39" ht="15.75" thickBot="1">
      <c r="A59" s="54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</row>
    <row r="61" spans="1:39" ht="18.75">
      <c r="A61" s="53" t="s">
        <v>58</v>
      </c>
      <c r="B61" s="66"/>
      <c r="C61" s="66"/>
    </row>
    <row r="62" spans="1:39" ht="15.75" thickBot="1">
      <c r="A62" s="61" t="s">
        <v>87</v>
      </c>
      <c r="B62" s="71"/>
      <c r="C62" s="71"/>
      <c r="D62" s="20"/>
      <c r="E62" s="20"/>
      <c r="F62" s="20"/>
      <c r="G62" s="20"/>
      <c r="H62" s="20"/>
    </row>
    <row r="63" spans="1:39" ht="15.75" thickBot="1">
      <c r="A63" s="107" t="s">
        <v>42</v>
      </c>
      <c r="B63" s="108">
        <v>61</v>
      </c>
      <c r="C63" s="109">
        <v>9</v>
      </c>
      <c r="E63" s="42"/>
      <c r="F63" s="20"/>
      <c r="G63" s="20"/>
      <c r="H63" s="20"/>
      <c r="J63" s="94" t="s">
        <v>43</v>
      </c>
      <c r="K63" s="93">
        <v>75.5</v>
      </c>
      <c r="L63" s="90">
        <v>2</v>
      </c>
    </row>
    <row r="64" spans="1:39" ht="16.5" thickTop="1" thickBot="1">
      <c r="A64" s="97" t="s">
        <v>31</v>
      </c>
      <c r="B64" s="32">
        <v>60.66013071895425</v>
      </c>
      <c r="C64" s="38">
        <v>10</v>
      </c>
      <c r="E64" s="42"/>
      <c r="F64" s="20"/>
      <c r="G64" s="20"/>
      <c r="H64" s="20"/>
      <c r="J64" s="95" t="s">
        <v>20</v>
      </c>
      <c r="K64" s="96">
        <v>73.93464052287581</v>
      </c>
      <c r="L64" s="91">
        <v>3</v>
      </c>
    </row>
    <row r="65" spans="1:39" ht="15.75" thickBot="1">
      <c r="A65" s="43"/>
      <c r="B65" s="72"/>
      <c r="C65" s="72"/>
      <c r="D65" s="56"/>
      <c r="E65" s="42"/>
      <c r="F65" s="20"/>
      <c r="G65" s="20"/>
      <c r="H65" s="20"/>
      <c r="J65" s="97" t="s">
        <v>16</v>
      </c>
      <c r="K65" s="98">
        <v>73.869281045751634</v>
      </c>
      <c r="L65" s="85">
        <v>4</v>
      </c>
    </row>
    <row r="66" spans="1:39" s="60" customFormat="1" ht="15.75" thickBot="1">
      <c r="A66" s="61" t="s">
        <v>88</v>
      </c>
      <c r="B66" s="71"/>
      <c r="C66" s="71"/>
      <c r="D66" s="56"/>
      <c r="E66" s="57"/>
      <c r="F66" s="58"/>
      <c r="G66" s="58"/>
      <c r="H66" s="58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</row>
    <row r="67" spans="1:39" ht="15.75" thickBot="1">
      <c r="A67" s="107" t="s">
        <v>42</v>
      </c>
      <c r="B67" s="108">
        <v>61</v>
      </c>
      <c r="C67" s="109">
        <v>9</v>
      </c>
      <c r="D67" s="106" t="s">
        <v>91</v>
      </c>
      <c r="F67" s="20"/>
      <c r="G67" s="20"/>
      <c r="H67" s="20"/>
      <c r="J67" s="94" t="s">
        <v>43</v>
      </c>
      <c r="K67" s="93">
        <v>75.5</v>
      </c>
      <c r="L67" s="90">
        <v>2</v>
      </c>
      <c r="M67" s="106" t="s">
        <v>91</v>
      </c>
    </row>
    <row r="68" spans="1:39" ht="16.5" thickTop="1" thickBot="1">
      <c r="A68" s="97" t="s">
        <v>31</v>
      </c>
      <c r="B68" s="32">
        <v>60.66013071895425</v>
      </c>
      <c r="C68" s="38">
        <v>10</v>
      </c>
      <c r="D68" s="106" t="s">
        <v>90</v>
      </c>
      <c r="J68" s="95" t="s">
        <v>20</v>
      </c>
      <c r="K68" s="96">
        <v>73.93464052287581</v>
      </c>
      <c r="L68" s="91">
        <v>3</v>
      </c>
      <c r="M68" s="106" t="s">
        <v>95</v>
      </c>
    </row>
    <row r="69" spans="1:39" ht="15.75" thickBot="1">
      <c r="A69" s="20"/>
      <c r="B69" s="56"/>
      <c r="C69" s="20"/>
      <c r="E69" s="104"/>
      <c r="J69" s="97" t="s">
        <v>16</v>
      </c>
      <c r="K69" s="98">
        <v>73.869281045751634</v>
      </c>
      <c r="L69" s="85">
        <v>4</v>
      </c>
      <c r="M69" s="106" t="s">
        <v>90</v>
      </c>
    </row>
    <row r="70" spans="1:39">
      <c r="A70" s="62" t="s">
        <v>89</v>
      </c>
      <c r="B70" s="73"/>
      <c r="C70" s="73"/>
    </row>
    <row r="71" spans="1:39" ht="15.75" thickBot="1">
      <c r="A71" s="105" t="s">
        <v>92</v>
      </c>
      <c r="B71" s="10"/>
      <c r="C71" s="10"/>
      <c r="D71" s="10"/>
      <c r="E71" s="10"/>
      <c r="F71" s="10"/>
      <c r="G71" s="10"/>
      <c r="H71" s="10"/>
      <c r="I71" s="10"/>
      <c r="J71" s="105" t="s">
        <v>93</v>
      </c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</row>
    <row r="72" spans="1:39">
      <c r="A72" s="62"/>
      <c r="B72" s="73"/>
      <c r="C72" s="73"/>
    </row>
    <row r="73" spans="1:39">
      <c r="A73" s="62" t="s">
        <v>57</v>
      </c>
      <c r="B73" s="73"/>
      <c r="C73" s="73"/>
    </row>
    <row r="74" spans="1:39">
      <c r="A74" s="62" t="s">
        <v>94</v>
      </c>
      <c r="B74" s="73"/>
      <c r="C74" s="73"/>
    </row>
    <row r="75" spans="1:39" ht="15.75" thickBot="1">
      <c r="A75" s="54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</row>
  </sheetData>
  <sortState xmlns:xlrd2="http://schemas.microsoft.com/office/spreadsheetml/2017/richdata2" ref="A43:D56">
    <sortCondition descending="1" ref="D43:D56"/>
  </sortState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Returning Applicants 2021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Qian Xintao Lance</cp:lastModifiedBy>
  <dcterms:created xsi:type="dcterms:W3CDTF">2013-10-25T12:23:56Z</dcterms:created>
  <dcterms:modified xsi:type="dcterms:W3CDTF">2020-10-09T03:24:58Z</dcterms:modified>
</cp:coreProperties>
</file>