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wez\Documents\GitHub\cak-token\"/>
    </mc:Choice>
  </mc:AlternateContent>
  <bookViews>
    <workbookView xWindow="0" yWindow="0" windowWidth="23040" windowHeight="8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23" i="1" l="1"/>
  <c r="B8" i="1"/>
  <c r="B7" i="1"/>
  <c r="B10" i="1" s="1"/>
  <c r="B5" i="1" s="1"/>
  <c r="B14" i="1" s="1"/>
  <c r="B15" i="1" s="1"/>
  <c r="B18" i="1" s="1"/>
  <c r="B19" i="1" s="1"/>
  <c r="B21" i="1" l="1"/>
  <c r="B22" i="1" s="1"/>
  <c r="B25" i="1"/>
  <c r="D13" i="1"/>
  <c r="B16" i="1"/>
  <c r="B26" i="1" l="1"/>
  <c r="B17" i="1"/>
  <c r="B24" i="1" s="1"/>
  <c r="B27" i="1"/>
</calcChain>
</file>

<file path=xl/sharedStrings.xml><?xml version="1.0" encoding="utf-8"?>
<sst xmlns="http://schemas.openxmlformats.org/spreadsheetml/2006/main" count="37" uniqueCount="36">
  <si>
    <t xml:space="preserve">Enter USD value of 1 CAK token: </t>
  </si>
  <si>
    <t>ETH/USD Rate:</t>
  </si>
  <si>
    <t>CAK/USD Rate:</t>
  </si>
  <si>
    <t>CAK/ETH Rate:</t>
  </si>
  <si>
    <t>CAK/WEI Rate:</t>
  </si>
  <si>
    <t>Note: format as such: "9e15". Remove the '+' and lowercase the 'e'.</t>
  </si>
  <si>
    <t>Enter current USD value of 1 ether:</t>
  </si>
  <si>
    <t>Calculate Rate of ICO</t>
  </si>
  <si>
    <t>Ether Invested:</t>
  </si>
  <si>
    <t>CAK tokens bought:</t>
  </si>
  <si>
    <t>Total USD Invested:</t>
  </si>
  <si>
    <t>Test Ether Investment</t>
  </si>
  <si>
    <t>CAK Remaining:</t>
  </si>
  <si>
    <t>Note: CAK Token has 0 decimal places. This, ideally, should be 0</t>
  </si>
  <si>
    <t>Total Funds (in eth) kept:</t>
  </si>
  <si>
    <t>Total Refunded Funds (in eth):</t>
  </si>
  <si>
    <t>KEY</t>
  </si>
  <si>
    <t>Enter Values</t>
  </si>
  <si>
    <t>Header</t>
  </si>
  <si>
    <t>Important to notice</t>
  </si>
  <si>
    <t>Use this number for "rate" on deployment of the ICO contract:</t>
  </si>
  <si>
    <t>To keep "CAK Remaining" = 0, should be in multiples of (in eth):</t>
  </si>
  <si>
    <t>Check Math</t>
  </si>
  <si>
    <t>Total CAK (with decimal)</t>
  </si>
  <si>
    <t>Total USD</t>
  </si>
  <si>
    <t>Total ETH</t>
  </si>
  <si>
    <t>Notes</t>
  </si>
  <si>
    <t>calc steps</t>
  </si>
  <si>
    <t>CAK Remaining + CAK tokens bought</t>
  </si>
  <si>
    <t xml:space="preserve">B26 - B21 = 0 </t>
  </si>
  <si>
    <t>Should be 0</t>
  </si>
  <si>
    <t>Should == B21</t>
  </si>
  <si>
    <t>(Eth invested + Eth refunded) - Eth sent = 0</t>
  </si>
  <si>
    <t xml:space="preserve">Total Refund in USD: </t>
  </si>
  <si>
    <t xml:space="preserve">USD Kept + Refunded USD </t>
  </si>
  <si>
    <t>Should be the same as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</si>
</sst>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4" fillId="0" borderId="0" xfId="0" applyFont="1"/>
    <xf numFmtId="0" fontId="0" fillId="5" borderId="0" xfId="0" applyFill="1"/>
    <xf numFmtId="0" fontId="0" fillId="4" borderId="0" xfId="0" applyFill="1"/>
    <xf numFmtId="0" fontId="0" fillId="0" borderId="0" xfId="0" applyAlignment="1">
      <alignment horizontal="right" vertical="center"/>
    </xf>
    <xf numFmtId="0" fontId="3" fillId="2" borderId="2" xfId="0" applyFont="1" applyFill="1" applyBorder="1"/>
    <xf numFmtId="0" fontId="2" fillId="0" borderId="1" xfId="0" applyFont="1" applyBorder="1" applyAlignment="1">
      <alignment horizontal="righ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3" borderId="0" xfId="0" applyFill="1"/>
    <xf numFmtId="0" fontId="4" fillId="3" borderId="1" xfId="0" applyFont="1" applyFill="1" applyBorder="1"/>
    <xf numFmtId="0" fontId="0" fillId="7" borderId="0" xfId="0" applyFill="1"/>
    <xf numFmtId="0" fontId="0" fillId="6" borderId="0" xfId="0" applyFill="1"/>
    <xf numFmtId="0" fontId="4" fillId="4" borderId="2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0" fillId="6" borderId="0" xfId="0" applyFill="1" applyAlignment="1">
      <alignment horizontal="center"/>
    </xf>
    <xf numFmtId="164" fontId="4" fillId="3" borderId="1" xfId="0" applyNumberFormat="1" applyFont="1" applyFill="1" applyBorder="1"/>
    <xf numFmtId="0" fontId="0" fillId="6" borderId="3" xfId="0" applyFill="1" applyBorder="1" applyAlignment="1">
      <alignment horizontal="center"/>
    </xf>
    <xf numFmtId="0" fontId="0" fillId="0" borderId="1" xfId="0" applyBorder="1"/>
    <xf numFmtId="0" fontId="0" fillId="0" borderId="7" xfId="0" applyBorder="1"/>
    <xf numFmtId="164" fontId="0" fillId="0" borderId="1" xfId="0" applyNumberFormat="1" applyBorder="1"/>
    <xf numFmtId="0" fontId="3" fillId="0" borderId="1" xfId="0" applyFont="1" applyBorder="1" applyAlignment="1" applyProtection="1">
      <alignment horizontal="right" vertical="center"/>
      <protection locked="0"/>
    </xf>
    <xf numFmtId="0" fontId="5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 applyProtection="1">
      <alignment horizontal="right" vertical="center"/>
      <protection locked="0"/>
    </xf>
    <xf numFmtId="0" fontId="5" fillId="7" borderId="0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7" sqref="C7"/>
    </sheetView>
  </sheetViews>
  <sheetFormatPr defaultRowHeight="14.4" x14ac:dyDescent="0.55000000000000004"/>
  <cols>
    <col min="1" max="1" width="37.26171875" bestFit="1" customWidth="1"/>
    <col min="2" max="2" width="14.734375" bestFit="1" customWidth="1"/>
    <col min="3" max="3" width="39.62890625" bestFit="1" customWidth="1"/>
    <col min="4" max="4" width="12.7890625" bestFit="1" customWidth="1"/>
    <col min="5" max="5" width="16.15625" bestFit="1" customWidth="1"/>
    <col min="6" max="6" width="11.578125" customWidth="1"/>
    <col min="7" max="7" width="9.41796875" bestFit="1" customWidth="1"/>
    <col min="8" max="8" width="11.578125" bestFit="1" customWidth="1"/>
    <col min="9" max="9" width="12.3671875" customWidth="1"/>
    <col min="10" max="10" width="9.3671875" bestFit="1" customWidth="1"/>
    <col min="11" max="11" width="12.62890625" bestFit="1" customWidth="1"/>
    <col min="12" max="12" width="9.41796875" bestFit="1" customWidth="1"/>
  </cols>
  <sheetData>
    <row r="1" spans="1:7" ht="20.7" thickBot="1" x14ac:dyDescent="0.8">
      <c r="A1" s="33" t="s">
        <v>7</v>
      </c>
      <c r="B1" s="33"/>
      <c r="D1" s="34" t="s">
        <v>16</v>
      </c>
      <c r="E1" s="34"/>
    </row>
    <row r="2" spans="1:7" ht="18.600000000000001" thickBot="1" x14ac:dyDescent="0.75">
      <c r="A2" s="6" t="s">
        <v>6</v>
      </c>
      <c r="B2" s="29">
        <v>1000</v>
      </c>
      <c r="D2" s="3"/>
      <c r="E2" t="s">
        <v>17</v>
      </c>
      <c r="F2" s="18"/>
      <c r="G2" t="s">
        <v>26</v>
      </c>
    </row>
    <row r="3" spans="1:7" ht="18.600000000000001" thickBot="1" x14ac:dyDescent="0.75">
      <c r="A3" s="6" t="s">
        <v>0</v>
      </c>
      <c r="B3" s="29">
        <v>9</v>
      </c>
      <c r="D3" s="17"/>
      <c r="E3" t="s">
        <v>18</v>
      </c>
      <c r="F3" s="4"/>
      <c r="G3" t="s">
        <v>27</v>
      </c>
    </row>
    <row r="4" spans="1:7" ht="18.600000000000001" thickBot="1" x14ac:dyDescent="0.75">
      <c r="A4" s="2"/>
      <c r="B4" s="5"/>
      <c r="D4" s="15"/>
      <c r="E4" t="s">
        <v>19</v>
      </c>
    </row>
    <row r="5" spans="1:7" ht="36.9" thickBot="1" x14ac:dyDescent="0.6">
      <c r="A5" s="11" t="s">
        <v>20</v>
      </c>
      <c r="B5" s="10">
        <f>$B$10</f>
        <v>9000000000000001</v>
      </c>
      <c r="C5" s="12" t="s">
        <v>5</v>
      </c>
    </row>
    <row r="6" spans="1:7" ht="14.7" thickBot="1" x14ac:dyDescent="0.6">
      <c r="B6" s="5"/>
    </row>
    <row r="7" spans="1:7" ht="15.9" thickBot="1" x14ac:dyDescent="0.65">
      <c r="A7" s="14" t="s">
        <v>1</v>
      </c>
      <c r="B7" s="7">
        <f>1/$B$2</f>
        <v>1E-3</v>
      </c>
    </row>
    <row r="8" spans="1:7" ht="15.9" thickBot="1" x14ac:dyDescent="0.65">
      <c r="A8" s="14" t="s">
        <v>2</v>
      </c>
      <c r="B8" s="7">
        <f>1/$B$3</f>
        <v>0.1111111111111111</v>
      </c>
    </row>
    <row r="9" spans="1:7" ht="15.9" thickBot="1" x14ac:dyDescent="0.65">
      <c r="A9" s="14" t="s">
        <v>3</v>
      </c>
      <c r="B9" s="7">
        <f>$B$7/$B$8</f>
        <v>9.0000000000000011E-3</v>
      </c>
    </row>
    <row r="10" spans="1:7" ht="15.9" thickBot="1" x14ac:dyDescent="0.65">
      <c r="A10" s="14" t="s">
        <v>4</v>
      </c>
      <c r="B10" s="7">
        <f>$B$9*1000000000000000000</f>
        <v>9000000000000001</v>
      </c>
    </row>
    <row r="12" spans="1:7" ht="20.7" thickBot="1" x14ac:dyDescent="0.8">
      <c r="A12" s="32" t="s">
        <v>11</v>
      </c>
      <c r="B12" s="32"/>
    </row>
    <row r="13" spans="1:7" ht="31.5" thickBot="1" x14ac:dyDescent="0.6">
      <c r="A13" s="30" t="s">
        <v>8</v>
      </c>
      <c r="B13" s="31">
        <v>1</v>
      </c>
      <c r="C13" s="12" t="s">
        <v>21</v>
      </c>
      <c r="D13" s="13">
        <f>$B$10/1000000000000000000</f>
        <v>9.0000000000000011E-3</v>
      </c>
    </row>
    <row r="14" spans="1:7" ht="18.600000000000001" thickBot="1" x14ac:dyDescent="0.65">
      <c r="A14" s="19" t="s">
        <v>9</v>
      </c>
      <c r="B14" s="22">
        <f>_xlfn.FLOOR.MATH(($B$13*1000000000000000000)/$B$5)</f>
        <v>111</v>
      </c>
      <c r="C14" s="1"/>
      <c r="D14" s="1"/>
    </row>
    <row r="15" spans="1:7" ht="31.5" thickBot="1" x14ac:dyDescent="0.65">
      <c r="A15" s="8" t="s">
        <v>12</v>
      </c>
      <c r="B15" s="9">
        <f>($B$13*1000000000000000000)/$B$5 - $B$14</f>
        <v>0.11111111111110006</v>
      </c>
      <c r="C15" s="12" t="s">
        <v>13</v>
      </c>
      <c r="D15" s="1"/>
    </row>
    <row r="16" spans="1:7" ht="18.600000000000001" thickBot="1" x14ac:dyDescent="0.6">
      <c r="A16" s="21" t="s">
        <v>14</v>
      </c>
      <c r="B16" s="22">
        <f>$B$14*($B$10/1000000000000000000)</f>
        <v>0.99900000000000011</v>
      </c>
    </row>
    <row r="17" spans="1:3" ht="18.600000000000001" thickBot="1" x14ac:dyDescent="0.6">
      <c r="A17" s="21" t="s">
        <v>10</v>
      </c>
      <c r="B17" s="20">
        <f>$B16*$B$2</f>
        <v>999.00000000000011</v>
      </c>
    </row>
    <row r="18" spans="1:3" ht="18.600000000000001" thickBot="1" x14ac:dyDescent="0.75">
      <c r="A18" s="16" t="s">
        <v>15</v>
      </c>
      <c r="B18" s="16">
        <f>($B$15*$B$10)/1000000000000000000</f>
        <v>9.9999999999990071E-4</v>
      </c>
    </row>
    <row r="19" spans="1:3" ht="18.600000000000001" thickBot="1" x14ac:dyDescent="0.75">
      <c r="A19" s="16" t="s">
        <v>33</v>
      </c>
      <c r="B19" s="24">
        <f>B18*B2</f>
        <v>0.99999999999990075</v>
      </c>
    </row>
    <row r="20" spans="1:3" ht="14.7" thickBot="1" x14ac:dyDescent="0.6">
      <c r="A20" s="35" t="s">
        <v>22</v>
      </c>
      <c r="B20" s="35"/>
    </row>
    <row r="21" spans="1:3" ht="14.7" thickBot="1" x14ac:dyDescent="0.6">
      <c r="A21" s="26" t="s">
        <v>23</v>
      </c>
      <c r="B21" s="26">
        <f>($B$13*1000000000000000000)/$B$5</f>
        <v>111.1111111111111</v>
      </c>
    </row>
    <row r="22" spans="1:3" ht="14.7" thickBot="1" x14ac:dyDescent="0.6">
      <c r="A22" s="26" t="s">
        <v>25</v>
      </c>
      <c r="B22" s="26">
        <f>$B$21*($B$10/1000000000000000000)</f>
        <v>1</v>
      </c>
    </row>
    <row r="23" spans="1:3" ht="14.7" thickBot="1" x14ac:dyDescent="0.6">
      <c r="A23" s="26" t="s">
        <v>24</v>
      </c>
      <c r="B23" s="28">
        <f>$B$2*$B$13</f>
        <v>1000</v>
      </c>
      <c r="C23" s="36" t="s">
        <v>35</v>
      </c>
    </row>
    <row r="24" spans="1:3" ht="14.7" thickBot="1" x14ac:dyDescent="0.6">
      <c r="A24" s="26" t="s">
        <v>34</v>
      </c>
      <c r="B24" s="28">
        <f>B17+B19</f>
        <v>1000</v>
      </c>
      <c r="C24" s="37"/>
    </row>
    <row r="25" spans="1:3" ht="14.7" thickBot="1" x14ac:dyDescent="0.6">
      <c r="A25" s="26" t="s">
        <v>28</v>
      </c>
      <c r="B25" s="26">
        <f>B14+B15</f>
        <v>111.1111111111111</v>
      </c>
      <c r="C25" s="25" t="s">
        <v>31</v>
      </c>
    </row>
    <row r="26" spans="1:3" ht="14.7" thickBot="1" x14ac:dyDescent="0.6">
      <c r="A26" s="26" t="s">
        <v>29</v>
      </c>
      <c r="B26" s="26">
        <f>B25-B21</f>
        <v>0</v>
      </c>
      <c r="C26" s="25" t="s">
        <v>30</v>
      </c>
    </row>
    <row r="27" spans="1:3" ht="14.7" thickBot="1" x14ac:dyDescent="0.6">
      <c r="A27" s="27" t="s">
        <v>32</v>
      </c>
      <c r="B27" s="27">
        <f>(B16+B18)-B13</f>
        <v>0</v>
      </c>
      <c r="C27" s="23" t="s">
        <v>30</v>
      </c>
    </row>
  </sheetData>
  <sheetProtection sheet="1" objects="1" scenarios="1"/>
  <mergeCells count="5">
    <mergeCell ref="A12:B12"/>
    <mergeCell ref="A1:B1"/>
    <mergeCell ref="D1:E1"/>
    <mergeCell ref="A20:B20"/>
    <mergeCell ref="C23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CAK ICO Rate Calc</dc:title>
  <dc:creator>Matthew Swezey</dc:creator>
  <cp:keywords>ICO CAK Rate Calc</cp:keywords>
  <cp:lastModifiedBy>Matthew Swezey</cp:lastModifiedBy>
  <dcterms:created xsi:type="dcterms:W3CDTF">2018-01-02T00:16:41Z</dcterms:created>
  <dcterms:modified xsi:type="dcterms:W3CDTF">2018-01-06T00:05:01Z</dcterms:modified>
  <cp:category>ICO Rate Calculator</cp:category>
  <cp:contentStatus/>
</cp:coreProperties>
</file>