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\Desktop\"/>
    </mc:Choice>
  </mc:AlternateContent>
  <xr:revisionPtr revIDLastSave="0" documentId="8_{E527EAFE-4798-4D11-B4B2-A166050E9948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엑셀 하던거 이동평균 - 복사본" sheetId="1" r:id="rId1"/>
    <sheet name="판매추세량" sheetId="2" r:id="rId2"/>
    <sheet name="Sheet1" sheetId="3" r:id="rId3"/>
  </sheets>
  <calcPr calcId="191028"/>
  <pivotCaches>
    <pivotCache cacheId="1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1" l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3" i="1"/>
  <c r="S106" i="1"/>
  <c r="S107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5" i="1"/>
  <c r="S4" i="1"/>
  <c r="S3" i="1"/>
  <c r="R106" i="1"/>
  <c r="R107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5" i="1"/>
  <c r="R4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3" i="1"/>
  <c r="N107" i="1"/>
  <c r="N106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5" i="1"/>
  <c r="N4" i="1"/>
  <c r="N3" i="1"/>
  <c r="M102" i="1"/>
  <c r="M103" i="1"/>
  <c r="M104" i="1"/>
  <c r="M105" i="1"/>
  <c r="M106" i="1"/>
  <c r="M107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9" i="1"/>
  <c r="M4" i="1"/>
  <c r="M5" i="1"/>
  <c r="M6" i="1"/>
  <c r="M7" i="1"/>
  <c r="M8" i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3" i="1"/>
  <c r="K105" i="1"/>
  <c r="K106" i="1"/>
  <c r="K107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5" i="1"/>
  <c r="K4" i="1"/>
  <c r="K3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56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3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56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3" i="1"/>
  <c r="H55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3" i="1"/>
  <c r="F4" i="1" l="1"/>
  <c r="F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3" i="1"/>
  <c r="B1" i="1"/>
  <c r="F13" i="3"/>
  <c r="D4" i="3"/>
  <c r="D5" i="3"/>
  <c r="D6" i="3"/>
  <c r="D7" i="3"/>
  <c r="D3" i="3"/>
  <c r="F9" i="3" l="1"/>
  <c r="E5" i="3"/>
  <c r="F5" i="3" s="1"/>
  <c r="G5" i="3" s="1"/>
  <c r="H5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tc={ABBFEDBE-28A9-48D3-B706-541C4392A831}</author>
  </authors>
  <commentList>
    <comment ref="Q1" authorId="0" shapeId="0" xr:uid="{ABBFEDBE-28A9-48D3-B706-541C4392A8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상한선 초과 시 상한선, 하한선 초과 시 하한선 적용. 범주 내 위치 시 실판매량 적용</t>
      </text>
    </comment>
  </commentList>
</comments>
</file>

<file path=xl/sharedStrings.xml><?xml version="1.0" encoding="utf-8"?>
<sst xmlns="http://schemas.openxmlformats.org/spreadsheetml/2006/main" count="372" uniqueCount="161">
  <si>
    <t>REGIONID</t>
  </si>
  <si>
    <t>PRODUCTGROUP</t>
  </si>
  <si>
    <t>YEARWEEK</t>
  </si>
  <si>
    <t>QTY (실제판매량)</t>
    <phoneticPr fontId="18" type="noConversion"/>
  </si>
  <si>
    <t>A01</t>
  </si>
  <si>
    <t>ST0001</t>
  </si>
  <si>
    <t>행 레이블</t>
  </si>
  <si>
    <t>평균 : 계절성 지수 산출 #1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</si>
  <si>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</si>
  <si>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</si>
  <si>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</si>
  <si>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</si>
  <si>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</si>
  <si>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</si>
  <si>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</si>
  <si>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</si>
  <si>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</si>
  <si>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</si>
  <si>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</si>
  <si>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</si>
  <si>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</si>
  <si>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</si>
  <si>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</si>
  <si>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</si>
  <si>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</si>
  <si>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</si>
  <si>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</si>
  <si>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</si>
  <si>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</si>
  <si>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</si>
  <si>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</si>
  <si>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</si>
  <si>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</si>
  <si>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</si>
  <si>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</si>
  <si>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</si>
  <si>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</si>
  <si>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</si>
  <si>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</si>
  <si>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</si>
  <si>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</si>
  <si>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</si>
  <si>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</si>
  <si>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</si>
  <si>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</si>
  <si>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</si>
  <si>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</si>
  <si>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</si>
  <si>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</si>
  <si>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</si>
  <si>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</si>
  <si>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</si>
  <si>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</si>
  <si>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</si>
  <si>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</si>
  <si>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</si>
  <si>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</si>
  <si>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</si>
  <si>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</si>
  <si>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</si>
  <si>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</si>
  <si>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(비어 있음)</t>
  </si>
  <si>
    <t>총합계</t>
  </si>
  <si>
    <t>MA</t>
    <phoneticPr fontId="18" type="noConversion"/>
  </si>
  <si>
    <t>scope5</t>
    <phoneticPr fontId="18" type="noConversion"/>
  </si>
  <si>
    <t>gap</t>
    <phoneticPr fontId="18" type="noConversion"/>
  </si>
  <si>
    <t>sumGap</t>
    <phoneticPr fontId="18" type="noConversion"/>
  </si>
  <si>
    <t>pow^2</t>
    <phoneticPr fontId="18" type="noConversion"/>
  </si>
  <si>
    <t>devide</t>
    <phoneticPr fontId="18" type="noConversion"/>
  </si>
  <si>
    <t>sqrt</t>
    <phoneticPr fontId="18" type="noConversion"/>
  </si>
  <si>
    <t>center</t>
    <phoneticPr fontId="18" type="noConversion"/>
  </si>
  <si>
    <t>coount</t>
    <phoneticPr fontId="18" type="noConversion"/>
  </si>
  <si>
    <t>totalMA</t>
    <phoneticPr fontId="18" type="noConversion"/>
  </si>
  <si>
    <t>MA.sliding(5)</t>
    <phoneticPr fontId="18" type="noConversion"/>
  </si>
  <si>
    <t>stdDev</t>
    <phoneticPr fontId="18" type="noConversion"/>
  </si>
  <si>
    <t>blank</t>
    <phoneticPr fontId="18" type="noConversion"/>
  </si>
  <si>
    <t>qunatitiy</t>
    <phoneticPr fontId="18" type="noConversion"/>
  </si>
  <si>
    <t xml:space="preserve"> </t>
    <phoneticPr fontId="18" type="noConversion"/>
  </si>
  <si>
    <t>단순계절성지수</t>
    <phoneticPr fontId="18" type="noConversion"/>
  </si>
  <si>
    <t>평균판매량 =</t>
    <phoneticPr fontId="18" type="noConversion"/>
  </si>
  <si>
    <t>실제판매량 / 평균판매량</t>
    <phoneticPr fontId="18" type="noConversion"/>
  </si>
  <si>
    <t>연도별 평균 판매량</t>
    <phoneticPr fontId="18" type="noConversion"/>
  </si>
  <si>
    <t>2년치 주차</t>
    <phoneticPr fontId="18" type="noConversion"/>
  </si>
  <si>
    <t>1주차</t>
    <phoneticPr fontId="18" type="noConversion"/>
  </si>
  <si>
    <t>2주차</t>
    <phoneticPr fontId="18" type="noConversion"/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</si>
  <si>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</si>
  <si>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</si>
  <si>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</si>
  <si>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</si>
  <si>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</si>
  <si>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</si>
  <si>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</si>
  <si>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</si>
  <si>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</si>
  <si>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</si>
  <si>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</si>
  <si>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</si>
  <si>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</si>
  <si>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</si>
  <si>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</si>
  <si>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</si>
  <si>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</si>
  <si>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</si>
  <si>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</si>
  <si>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</si>
  <si>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</si>
  <si>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</si>
  <si>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</si>
  <si>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</si>
  <si>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27주차</t>
  </si>
  <si>
    <t>28주차</t>
  </si>
  <si>
    <t>29주차</t>
  </si>
  <si>
    <t>30주차</t>
  </si>
  <si>
    <t>31주차</t>
  </si>
  <si>
    <t>32주차</t>
  </si>
  <si>
    <t>33주차</t>
  </si>
  <si>
    <t>34주차</t>
  </si>
  <si>
    <t>35주차</t>
  </si>
  <si>
    <t>36주차</t>
  </si>
  <si>
    <t>37주차</t>
  </si>
  <si>
    <t>38주차</t>
  </si>
  <si>
    <t>39주차</t>
  </si>
  <si>
    <t>40주차</t>
  </si>
  <si>
    <t>41주차</t>
  </si>
  <si>
    <t>42주차</t>
  </si>
  <si>
    <t>43주차</t>
  </si>
  <si>
    <t>44주차</t>
  </si>
  <si>
    <t>45주차</t>
  </si>
  <si>
    <t>46주차</t>
  </si>
  <si>
    <t>47주차</t>
  </si>
  <si>
    <t>48주차</t>
  </si>
  <si>
    <t>49주차</t>
  </si>
  <si>
    <t>50주차</t>
  </si>
  <si>
    <t>51주차</t>
  </si>
  <si>
    <t>52주차</t>
  </si>
  <si>
    <t>53주차</t>
  </si>
  <si>
    <t>주차별 계절성 지수 평균</t>
    <phoneticPr fontId="18" type="noConversion"/>
  </si>
  <si>
    <t>최근 한 달 사이의 평균 대비 실제 판매지수</t>
    <phoneticPr fontId="18" type="noConversion"/>
  </si>
  <si>
    <t>1년차 N주&amp;2년차 N주 평균</t>
    <phoneticPr fontId="18" type="noConversion"/>
  </si>
  <si>
    <t>이동평균(M/A)</t>
    <phoneticPr fontId="18" type="noConversion"/>
  </si>
  <si>
    <t>구간 : 5</t>
    <phoneticPr fontId="18" type="noConversion"/>
  </si>
  <si>
    <t>계절성지수</t>
    <phoneticPr fontId="18" type="noConversion"/>
  </si>
  <si>
    <t>실제판매량 / 이동평균(5)</t>
    <phoneticPr fontId="18" type="noConversion"/>
  </si>
  <si>
    <t>이동평균 2(M/A)</t>
    <phoneticPr fontId="18" type="noConversion"/>
  </si>
  <si>
    <t>구간 : 13</t>
    <phoneticPr fontId="18" type="noConversion"/>
  </si>
  <si>
    <t>변동률(5)</t>
    <phoneticPr fontId="18" type="noConversion"/>
  </si>
  <si>
    <t>이동평균 2 기준</t>
    <phoneticPr fontId="18" type="noConversion"/>
  </si>
  <si>
    <t>상한선</t>
    <phoneticPr fontId="18" type="noConversion"/>
  </si>
  <si>
    <t>하한선</t>
    <phoneticPr fontId="18" type="noConversion"/>
  </si>
  <si>
    <t>실제판매량 + 변동률(5)</t>
    <phoneticPr fontId="18" type="noConversion"/>
  </si>
  <si>
    <t>실제판매량 - 변동률(5)</t>
    <phoneticPr fontId="18" type="noConversion"/>
  </si>
  <si>
    <t>데이터 정제</t>
    <phoneticPr fontId="18" type="noConversion"/>
  </si>
  <si>
    <t>정제데이터 기준</t>
    <phoneticPr fontId="18" type="noConversion"/>
  </si>
  <si>
    <t>비정제데이터 기준</t>
    <phoneticPr fontId="18" type="noConversion"/>
  </si>
  <si>
    <t>지수 간 차이</t>
    <phoneticPr fontId="18" type="noConversion"/>
  </si>
  <si>
    <t>스무딩(5)</t>
    <phoneticPr fontId="18" type="noConversion"/>
  </si>
  <si>
    <t>스무딩_2(5)</t>
    <phoneticPr fontId="18" type="noConversion"/>
  </si>
  <si>
    <t>계절성 지수(안정적시장)</t>
    <phoneticPr fontId="18" type="noConversion"/>
  </si>
  <si>
    <t>계절성지수_2(불안정시장)</t>
    <phoneticPr fontId="18" type="noConversion"/>
  </si>
  <si>
    <t>데이터 정제 / 스무딩(5)</t>
    <phoneticPr fontId="18" type="noConversion"/>
  </si>
  <si>
    <t>QTY / 스무딩_2(5)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</si>
</sst>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19" fillId="33" borderId="0" xfId="0" applyFont="1" applyFill="1" applyAlignment="1">
      <alignment horizontal="center" vertical="center"/>
    </xf>
    <xf numFmtId="0" fontId="19" fillId="34" borderId="0" xfId="0" applyFont="1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7" borderId="0" xfId="0" applyFill="1" applyAlignment="1">
      <alignment horizontal="center" vertical="center"/>
    </xf>
    <xf numFmtId="0" fontId="0" fillId="37" borderId="0" xfId="0" applyFill="1">
      <alignment vertical="center"/>
    </xf>
    <xf numFmtId="0" fontId="0" fillId="36" borderId="0" xfId="0" applyFill="1">
      <alignment vertical="center"/>
    </xf>
    <xf numFmtId="0" fontId="0" fillId="35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[스마트금융_계절성지수_MAIN.xlsx]판매추세량!피벗 테이블7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판매추세량!$B$3</c:f>
              <c:strCache>
                <c:ptCount val="1"/>
                <c:pt idx="0">
                  <c:v>요약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판매추세량!$A$4:$A$58</c:f>
              <c:strCache>
                <c:ptCount val="54"/>
                <c:pt idx="0">
                  <c:v>01</c:v>
                </c:pt>
                <c:pt idx="1">
                  <c:v>02</c:v>
                </c:pt>
                <c:pt idx="2">
                  <c:v>03</c:v>
                </c:pt>
                <c:pt idx="3">
                  <c:v>04</c:v>
                </c:pt>
                <c:pt idx="4">
                  <c:v>05</c:v>
                </c:pt>
                <c:pt idx="5">
                  <c:v>06</c:v>
                </c:pt>
                <c:pt idx="6">
                  <c:v>07</c:v>
                </c:pt>
                <c:pt idx="7">
                  <c:v>08</c:v>
                </c:pt>
                <c:pt idx="8">
                  <c:v>09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(비어 있음)</c:v>
                </c:pt>
              </c:strCache>
            </c:strRef>
          </c:cat>
          <c:val>
            <c:numRef>
              <c:f>판매추세량!$B$4:$B$58</c:f>
              <c:numCache>
                <c:formatCode>General</c:formatCode>
                <c:ptCount val="54"/>
                <c:pt idx="0">
                  <c:v>0.94247938522729657</c:v>
                </c:pt>
                <c:pt idx="1">
                  <c:v>0.816467021075866</c:v>
                </c:pt>
                <c:pt idx="2">
                  <c:v>0.76939624900355053</c:v>
                </c:pt>
                <c:pt idx="3">
                  <c:v>0.84112932706556887</c:v>
                </c:pt>
                <c:pt idx="4">
                  <c:v>0.90705710887964974</c:v>
                </c:pt>
                <c:pt idx="5">
                  <c:v>1.1289683001306487</c:v>
                </c:pt>
                <c:pt idx="6">
                  <c:v>1.1042646025791358</c:v>
                </c:pt>
                <c:pt idx="7">
                  <c:v>0.97423447821444231</c:v>
                </c:pt>
                <c:pt idx="8">
                  <c:v>0.93842984988235156</c:v>
                </c:pt>
                <c:pt idx="9">
                  <c:v>1.245605662359667</c:v>
                </c:pt>
                <c:pt idx="10">
                  <c:v>1.1084991478325106</c:v>
                </c:pt>
                <c:pt idx="11">
                  <c:v>0.93140890392760212</c:v>
                </c:pt>
                <c:pt idx="12">
                  <c:v>0.96681655856169446</c:v>
                </c:pt>
                <c:pt idx="13">
                  <c:v>0.83309501932927277</c:v>
                </c:pt>
                <c:pt idx="14">
                  <c:v>1.1079899224466572</c:v>
                </c:pt>
                <c:pt idx="15">
                  <c:v>1.0570783104624981</c:v>
                </c:pt>
                <c:pt idx="16">
                  <c:v>1.0220265925709502</c:v>
                </c:pt>
                <c:pt idx="17">
                  <c:v>1.0122554589028232</c:v>
                </c:pt>
                <c:pt idx="18">
                  <c:v>1.0091833746183054</c:v>
                </c:pt>
                <c:pt idx="19">
                  <c:v>0.97729089368081801</c:v>
                </c:pt>
                <c:pt idx="20">
                  <c:v>0.97197426517356478</c:v>
                </c:pt>
                <c:pt idx="21">
                  <c:v>1.0215229052331565</c:v>
                </c:pt>
                <c:pt idx="22">
                  <c:v>0.99129440766017296</c:v>
                </c:pt>
                <c:pt idx="23">
                  <c:v>0.97317602215726717</c:v>
                </c:pt>
                <c:pt idx="24">
                  <c:v>1.0050829334069418</c:v>
                </c:pt>
                <c:pt idx="25">
                  <c:v>1.0275876516478393</c:v>
                </c:pt>
                <c:pt idx="26">
                  <c:v>0.98549616295532871</c:v>
                </c:pt>
                <c:pt idx="27">
                  <c:v>1.0108465168559628</c:v>
                </c:pt>
                <c:pt idx="28">
                  <c:v>0.99664681622868678</c:v>
                </c:pt>
                <c:pt idx="29">
                  <c:v>0.99481287967955789</c:v>
                </c:pt>
                <c:pt idx="30">
                  <c:v>1.0319537247125361</c:v>
                </c:pt>
                <c:pt idx="31">
                  <c:v>0.99386833363943849</c:v>
                </c:pt>
                <c:pt idx="32">
                  <c:v>0.97606560249098906</c:v>
                </c:pt>
                <c:pt idx="33">
                  <c:v>1.0733457802362281</c:v>
                </c:pt>
                <c:pt idx="34">
                  <c:v>1.0837302500358756</c:v>
                </c:pt>
                <c:pt idx="35">
                  <c:v>1.0613440080660568</c:v>
                </c:pt>
                <c:pt idx="36">
                  <c:v>0.99571833921584751</c:v>
                </c:pt>
                <c:pt idx="37">
                  <c:v>1.1975422395190733</c:v>
                </c:pt>
                <c:pt idx="38">
                  <c:v>0.97795999979103865</c:v>
                </c:pt>
                <c:pt idx="39">
                  <c:v>0.95050047600627541</c:v>
                </c:pt>
                <c:pt idx="40">
                  <c:v>0.97640714754486124</c:v>
                </c:pt>
                <c:pt idx="41">
                  <c:v>0.93131286871768015</c:v>
                </c:pt>
                <c:pt idx="42">
                  <c:v>0.83750085312533784</c:v>
                </c:pt>
                <c:pt idx="43">
                  <c:v>0.85935680011674553</c:v>
                </c:pt>
                <c:pt idx="44">
                  <c:v>0.83373617368811925</c:v>
                </c:pt>
                <c:pt idx="45">
                  <c:v>0.86236475837326254</c:v>
                </c:pt>
                <c:pt idx="46">
                  <c:v>1.1410291071356264</c:v>
                </c:pt>
                <c:pt idx="47">
                  <c:v>1.2981659289113179</c:v>
                </c:pt>
                <c:pt idx="48">
                  <c:v>1.0207259376744027</c:v>
                </c:pt>
                <c:pt idx="49">
                  <c:v>0.97889044915839896</c:v>
                </c:pt>
                <c:pt idx="50">
                  <c:v>1.2902513165652021</c:v>
                </c:pt>
                <c:pt idx="51">
                  <c:v>1.2757624908889902</c:v>
                </c:pt>
                <c:pt idx="52">
                  <c:v>0.99986868499525572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EE-4C6E-8E46-615CD8DEA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0354088"/>
        <c:axId val="710359664"/>
      </c:lineChart>
      <c:catAx>
        <c:axId val="710354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10359664"/>
        <c:crosses val="autoZero"/>
        <c:auto val="1"/>
        <c:lblAlgn val="ctr"/>
        <c:lblOffset val="100"/>
        <c:noMultiLvlLbl val="0"/>
      </c:catAx>
      <c:valAx>
        <c:axId val="71035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10354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232410</xdr:colOff>
      <xdr:row>41</xdr:row>
      <xdr:rowOff>213360</xdr:rowOff>
    </xdr:from>
    <xdr:to>
      <xdr:col>14</xdr:col>
      <xdr:colOff>114300</xdr:colOff>
      <xdr:row>54</xdr:row>
      <xdr:rowOff>83820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863FC00F-C2C0-400B-8370-94C9D58114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imSoongrim" id="{6DC7088F-DDED-48AB-B4E4-F57BA1F703BA}" userId="S::2320340031@office.kopo.ac.kr::3bd3403a-2af6-449e-8841-0c990ecfed62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k2" refreshedDate="43171.540121412036" createdVersion="6" refreshedVersion="6" minRefreshableVersion="3" recordCount="106" xr:uid="{00000000-000A-0000-FFFF-FFFF00000000}">
  <cacheSource type="worksheet">
    <worksheetSource ref="E1:E1048576" sheet="엑셀 하던거 이동평균 - 복사본"/>
  </cacheSource>
  <cacheFields count="2">
    <cacheField name="주차정보" numFmtId="0">
      <sharedItems containsBlank="1" count="54">
        <s v="01"/>
        <s v="02"/>
        <s v="03"/>
        <s v="04"/>
        <s v="05"/>
        <s v="06"/>
        <s v="07"/>
        <s v="08"/>
        <s v="09"/>
        <s v="10"/>
        <s v="11"/>
        <s v="12"/>
        <s v="13"/>
        <s v="14"/>
        <s v="15"/>
        <s v="16"/>
        <s v="17"/>
        <s v="18"/>
        <s v="19"/>
        <s v="20"/>
        <s v="21"/>
        <s v="22"/>
        <s v="23"/>
        <s v="24"/>
        <s v="25"/>
        <s v="26"/>
        <s v="27"/>
        <s v="28"/>
        <s v="29"/>
        <s v="30"/>
        <s v="31"/>
        <s v="32"/>
        <s v="33"/>
        <s v="34"/>
        <s v="35"/>
        <s v="36"/>
        <s v="37"/>
        <s v="38"/>
        <s v="39"/>
        <s v="40"/>
        <s v="41"/>
        <s v="42"/>
        <s v="43"/>
        <s v="44"/>
        <s v="45"/>
        <s v="46"/>
        <s v="47"/>
        <s v="48"/>
        <s v="49"/>
        <s v="50"/>
        <s v="51"/>
        <s v="52"/>
        <s v="53"/>
        <m/>
      </sharedItems>
    </cacheField>
    <cacheField name="계절성 지수 산출 #1" numFmtId="0">
      <sharedItems containsString="0" containsBlank="1" containsNumber="1" minValue="0.71360984767476032" maxValue="1.57143567039802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6">
  <r>
    <x v="0"/>
    <n v="1.0138242539231004"/>
  </r>
  <r>
    <x v="1"/>
    <n v="0.86246291337103376"/>
  </r>
  <r>
    <x v="2"/>
    <n v="0.82518265033234073"/>
  </r>
  <r>
    <x v="3"/>
    <n v="0.89629534681472611"/>
  </r>
  <r>
    <x v="4"/>
    <n v="0.93613236399905009"/>
  </r>
  <r>
    <x v="5"/>
    <n v="1.0996759074585252"/>
  </r>
  <r>
    <x v="6"/>
    <n v="1.1728496780091082"/>
  </r>
  <r>
    <x v="7"/>
    <n v="1.0769626317544843"/>
  </r>
  <r>
    <x v="8"/>
    <n v="1.0602785335137719"/>
  </r>
  <r>
    <x v="9"/>
    <n v="0.93423709812665945"/>
  </r>
  <r>
    <x v="10"/>
    <n v="0.93666418852201827"/>
  </r>
  <r>
    <x v="11"/>
    <n v="0.8584851678962736"/>
  </r>
  <r>
    <x v="12"/>
    <n v="0.80423668578598617"/>
  </r>
  <r>
    <x v="13"/>
    <n v="0.71636211033798225"/>
  </r>
  <r>
    <x v="14"/>
    <n v="1.3317966778569572"/>
  </r>
  <r>
    <x v="15"/>
    <n v="1.2391841991628192"/>
  </r>
  <r>
    <x v="16"/>
    <n v="1.1117566676136359"/>
  </r>
  <r>
    <x v="17"/>
    <n v="1.0591136106705714"/>
  </r>
  <r>
    <x v="18"/>
    <n v="1.0679830019390164"/>
  </r>
  <r>
    <x v="19"/>
    <n v="1.0108050817699465"/>
  </r>
  <r>
    <x v="20"/>
    <n v="0.97793878802278977"/>
  </r>
  <r>
    <x v="21"/>
    <n v="0.96048135001208601"/>
  </r>
  <r>
    <x v="22"/>
    <n v="0.98035640034650062"/>
  </r>
  <r>
    <x v="23"/>
    <n v="0.95628602938911633"/>
  </r>
  <r>
    <x v="24"/>
    <n v="1.0089311908485208"/>
  </r>
  <r>
    <x v="25"/>
    <n v="0.95491212222418775"/>
  </r>
  <r>
    <x v="26"/>
    <n v="0.96901232542705817"/>
  </r>
  <r>
    <x v="27"/>
    <n v="0.93960912829578214"/>
  </r>
  <r>
    <x v="28"/>
    <n v="0.97467447370840332"/>
  </r>
  <r>
    <x v="29"/>
    <n v="0.9877496561824034"/>
  </r>
  <r>
    <x v="30"/>
    <n v="1.007578510215831"/>
  </r>
  <r>
    <x v="31"/>
    <n v="0.99633028490458719"/>
  </r>
  <r>
    <x v="32"/>
    <n v="0.98466343848929816"/>
  </r>
  <r>
    <x v="33"/>
    <n v="1.2145269302763861"/>
  </r>
  <r>
    <x v="34"/>
    <n v="1.1882284078872116"/>
  </r>
  <r>
    <x v="35"/>
    <n v="1.1774899342419778"/>
  </r>
  <r>
    <x v="36"/>
    <n v="1.0267566221543354"/>
  </r>
  <r>
    <x v="37"/>
    <n v="0.99892735784847009"/>
  </r>
  <r>
    <x v="38"/>
    <n v="0.92583170609408394"/>
  </r>
  <r>
    <x v="39"/>
    <n v="0.94621568304302206"/>
  </r>
  <r>
    <x v="40"/>
    <n v="0.9153583213678963"/>
  </r>
  <r>
    <x v="41"/>
    <n v="0.93857763159790442"/>
  </r>
  <r>
    <x v="42"/>
    <n v="0.92176262724781577"/>
  </r>
  <r>
    <x v="43"/>
    <n v="0.89949700069808913"/>
  </r>
  <r>
    <x v="44"/>
    <n v="0.88312581759277242"/>
  </r>
  <r>
    <x v="45"/>
    <n v="0.89391681240005649"/>
  </r>
  <r>
    <x v="46"/>
    <n v="0.92119816768481622"/>
  </r>
  <r>
    <x v="47"/>
    <n v="1.463728528469165"/>
  </r>
  <r>
    <x v="48"/>
    <n v="1.0977733264397938"/>
  </r>
  <r>
    <x v="49"/>
    <n v="0.98246999642173016"/>
  </r>
  <r>
    <x v="50"/>
    <n v="1.1309816378538946"/>
  </r>
  <r>
    <x v="51"/>
    <n v="1.5714356703980283"/>
  </r>
  <r>
    <x v="52"/>
    <n v="0.99986868499525572"/>
  </r>
  <r>
    <x v="0"/>
    <n v="0.87113451653149265"/>
  </r>
  <r>
    <x v="1"/>
    <n v="0.77047112878069823"/>
  </r>
  <r>
    <x v="2"/>
    <n v="0.71360984767476032"/>
  </r>
  <r>
    <x v="3"/>
    <n v="0.78596330731641162"/>
  </r>
  <r>
    <x v="4"/>
    <n v="0.8779818537602494"/>
  </r>
  <r>
    <x v="5"/>
    <n v="1.1582606928027721"/>
  </r>
  <r>
    <x v="6"/>
    <n v="1.0356795271491634"/>
  </r>
  <r>
    <x v="7"/>
    <n v="0.87150632467440048"/>
  </r>
  <r>
    <x v="8"/>
    <n v="0.81658116625093113"/>
  </r>
  <r>
    <x v="9"/>
    <n v="1.5569742265926747"/>
  </r>
  <r>
    <x v="10"/>
    <n v="1.280334107143003"/>
  </r>
  <r>
    <x v="11"/>
    <n v="1.0043326399589305"/>
  </r>
  <r>
    <x v="12"/>
    <n v="1.1293964313374028"/>
  </r>
  <r>
    <x v="13"/>
    <n v="0.94982792832056329"/>
  </r>
  <r>
    <x v="14"/>
    <n v="0.88418316703635713"/>
  </r>
  <r>
    <x v="15"/>
    <n v="0.87497242176217704"/>
  </r>
  <r>
    <x v="16"/>
    <n v="0.93229651752826459"/>
  </r>
  <r>
    <x v="17"/>
    <n v="0.96539730713507488"/>
  </r>
  <r>
    <x v="18"/>
    <n v="0.95038374729759456"/>
  </r>
  <r>
    <x v="19"/>
    <n v="0.94377670559168958"/>
  </r>
  <r>
    <x v="20"/>
    <n v="0.96600974232433978"/>
  </r>
  <r>
    <x v="21"/>
    <n v="1.0825644604542268"/>
  </r>
  <r>
    <x v="22"/>
    <n v="1.0022324149738453"/>
  </r>
  <r>
    <x v="23"/>
    <n v="0.99006601492541813"/>
  </r>
  <r>
    <x v="24"/>
    <n v="1.0012346759653628"/>
  </r>
  <r>
    <x v="25"/>
    <n v="1.1002631810714907"/>
  </r>
  <r>
    <x v="26"/>
    <n v="1.0019800004835993"/>
  </r>
  <r>
    <x v="27"/>
    <n v="1.0820839054161435"/>
  </r>
  <r>
    <x v="28"/>
    <n v="1.0186191587489701"/>
  </r>
  <r>
    <x v="29"/>
    <n v="1.0018761031767123"/>
  </r>
  <r>
    <x v="30"/>
    <n v="1.0563289392092412"/>
  </r>
  <r>
    <x v="31"/>
    <n v="0.99140638237428991"/>
  </r>
  <r>
    <x v="32"/>
    <n v="0.96746776649267996"/>
  </r>
  <r>
    <x v="33"/>
    <n v="0.9321646301960701"/>
  </r>
  <r>
    <x v="34"/>
    <n v="0.97923209218453944"/>
  </r>
  <r>
    <x v="35"/>
    <n v="0.94519808189013588"/>
  </r>
  <r>
    <x v="36"/>
    <n v="0.96468005627735964"/>
  </r>
  <r>
    <x v="37"/>
    <n v="1.3961571211896764"/>
  </r>
  <r>
    <x v="38"/>
    <n v="1.0300882934879934"/>
  </r>
  <r>
    <x v="39"/>
    <n v="0.95478526896952864"/>
  </r>
  <r>
    <x v="40"/>
    <n v="1.0374559737218263"/>
  </r>
  <r>
    <x v="41"/>
    <n v="0.92404810583745589"/>
  </r>
  <r>
    <x v="42"/>
    <n v="0.7532390790028598"/>
  </r>
  <r>
    <x v="43"/>
    <n v="0.81921659953540205"/>
  </r>
  <r>
    <x v="44"/>
    <n v="0.7843465297834662"/>
  </r>
  <r>
    <x v="45"/>
    <n v="0.8308127043464687"/>
  </r>
  <r>
    <x v="46"/>
    <n v="1.3608600465864367"/>
  </r>
  <r>
    <x v="47"/>
    <n v="1.1326033293534707"/>
  </r>
  <r>
    <x v="48"/>
    <n v="0.94367854890901137"/>
  </r>
  <r>
    <x v="49"/>
    <n v="0.97531090189506775"/>
  </r>
  <r>
    <x v="50"/>
    <n v="1.4495209952765093"/>
  </r>
  <r>
    <x v="51"/>
    <n v="0.98008931137995214"/>
  </r>
  <r>
    <x v="5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피벗 테이블7" cacheId="1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 chartFormat="1">
  <location ref="A3:B58" firstHeaderRow="1" firstDataRow="1" firstDataCol="1"/>
  <pivotFields count="2">
    <pivotField axis="axisRow"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t="default"/>
      </items>
    </pivotField>
    <pivotField dataField="1" showAll="0"/>
  </pivotFields>
  <rowFields count="1">
    <field x="0"/>
  </rowFields>
  <rowItems count="5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 t="grand">
      <x/>
    </i>
  </rowItems>
  <colItems count="1">
    <i/>
  </colItems>
  <dataFields count="1">
    <dataField name="평균 : 계절성 지수 산출 #1" fld="1" subtotal="average" baseField="0" baseItem="49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3-04-09T12:28:01.84" personId="{6DC7088F-DDED-48AB-B4E4-F57BA1F703BA}" id="{ABBFEDBE-28A9-48D3-B706-541C4392A831}">
    <text>상한선 초과 시 상한선, 하한선 초과 시 하한선 적용. 범주 내 위치 시 실판매량 적용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7"/>
  <sheetViews>
    <sheetView tabSelected="1" zoomScale="145" zoomScaleNormal="145" workbookViewId="0">
      <pane xSplit="4" ySplit="2" topLeftCell="E3" activePane="bottomRight" state="frozen"/>
      <selection pane="topRight" activeCell="E1" sqref="E1"/>
      <selection pane="bottomLeft" activeCell="A2" sqref="A2"/>
      <selection pane="bottomRight" activeCell="D1" sqref="D1:D1048576"/>
    </sheetView>
  </sheetViews>
  <sheetFormatPr defaultRowHeight="16.5" x14ac:dyDescent="0.3"/>
  <cols>
    <col min="1" max="1" width="13.125" bestFit="1" customWidth="1"/>
    <col min="2" max="2" width="18.125" bestFit="1" customWidth="1"/>
    <col min="3" max="3" width="11.75" bestFit="1" customWidth="1"/>
    <col min="4" max="4" width="17.5" bestFit="1" customWidth="1"/>
    <col min="5" max="5" width="23.625" bestFit="1" customWidth="1"/>
    <col min="6" max="6" width="18.875" bestFit="1" customWidth="1"/>
    <col min="7" max="7" width="11.125" style="1" bestFit="1" customWidth="1"/>
    <col min="8" max="8" width="26.25" bestFit="1" customWidth="1"/>
    <col min="9" max="9" width="18.875" bestFit="1" customWidth="1"/>
    <col min="10" max="10" width="41" bestFit="1" customWidth="1"/>
    <col min="11" max="11" width="15" bestFit="1" customWidth="1"/>
    <col min="12" max="12" width="24" bestFit="1" customWidth="1"/>
    <col min="13" max="13" width="16.875" bestFit="1" customWidth="1"/>
    <col min="14" max="14" width="15.5" bestFit="1" customWidth="1"/>
    <col min="15" max="15" width="22.625" bestFit="1" customWidth="1"/>
    <col min="16" max="16" width="21.875" bestFit="1" customWidth="1"/>
    <col min="17" max="17" width="11.875" bestFit="1" customWidth="1"/>
    <col min="18" max="18" width="15.875" bestFit="1" customWidth="1"/>
    <col min="19" max="19" width="17.875" bestFit="1" customWidth="1"/>
    <col min="20" max="20" width="23.75" bestFit="1" customWidth="1"/>
    <col min="21" max="21" width="25.125" bestFit="1" customWidth="1"/>
    <col min="22" max="22" width="12.625" bestFit="1" customWidth="1"/>
  </cols>
  <sheetData>
    <row r="1" spans="1:22" s="1" customFormat="1" ht="16.5" customHeight="1" x14ac:dyDescent="0.3">
      <c r="A1" s="1" t="s">
        <v>79</v>
      </c>
      <c r="B1" s="1">
        <f>AVERAGE($D$3:$D$107)</f>
        <v>707200.60952380951</v>
      </c>
      <c r="E1" s="1" t="s">
        <v>80</v>
      </c>
      <c r="H1" s="1" t="s">
        <v>138</v>
      </c>
      <c r="K1" s="1" t="s">
        <v>140</v>
      </c>
      <c r="L1" s="1" t="s">
        <v>142</v>
      </c>
      <c r="M1" s="1" t="s">
        <v>144</v>
      </c>
      <c r="N1" s="1" t="s">
        <v>146</v>
      </c>
      <c r="O1" s="1" t="s">
        <v>149</v>
      </c>
      <c r="P1" s="1" t="s">
        <v>150</v>
      </c>
      <c r="Q1" s="13"/>
      <c r="R1" s="1" t="s">
        <v>152</v>
      </c>
      <c r="S1" s="1" t="s">
        <v>153</v>
      </c>
      <c r="T1" s="1" t="s">
        <v>159</v>
      </c>
      <c r="U1" s="1" t="s">
        <v>160</v>
      </c>
    </row>
    <row r="2" spans="1:22" x14ac:dyDescent="0.3">
      <c r="A2" s="5" t="s">
        <v>0</v>
      </c>
      <c r="B2" s="5" t="s">
        <v>1</v>
      </c>
      <c r="C2" s="5" t="s">
        <v>2</v>
      </c>
      <c r="D2" s="4" t="s">
        <v>3</v>
      </c>
      <c r="E2" s="5" t="s">
        <v>78</v>
      </c>
      <c r="F2" s="5" t="s">
        <v>81</v>
      </c>
      <c r="G2" s="5" t="s">
        <v>82</v>
      </c>
      <c r="H2" s="5" t="s">
        <v>136</v>
      </c>
      <c r="I2" s="5" t="s">
        <v>81</v>
      </c>
      <c r="J2" s="5" t="s">
        <v>137</v>
      </c>
      <c r="K2" s="5" t="s">
        <v>139</v>
      </c>
      <c r="L2" s="5" t="s">
        <v>141</v>
      </c>
      <c r="M2" s="5" t="s">
        <v>143</v>
      </c>
      <c r="N2" s="5" t="s">
        <v>145</v>
      </c>
      <c r="O2" s="5" t="s">
        <v>147</v>
      </c>
      <c r="P2" s="5" t="s">
        <v>148</v>
      </c>
      <c r="Q2" s="5" t="s">
        <v>151</v>
      </c>
      <c r="R2" s="5" t="s">
        <v>155</v>
      </c>
      <c r="S2" s="5" t="s">
        <v>156</v>
      </c>
      <c r="T2" s="5" t="s">
        <v>157</v>
      </c>
      <c r="U2" s="5" t="s">
        <v>158</v>
      </c>
      <c r="V2" s="5" t="s">
        <v>154</v>
      </c>
    </row>
    <row r="3" spans="1:22" x14ac:dyDescent="0.3">
      <c r="A3" s="1" t="s">
        <v>4</v>
      </c>
      <c r="B3" s="1" t="s">
        <v>5</v>
      </c>
      <c r="C3" s="1">
        <v>201501</v>
      </c>
      <c r="D3" s="6">
        <v>513598</v>
      </c>
      <c r="E3">
        <f>D3/$B$1</f>
        <v>0.7262408899022712</v>
      </c>
      <c r="F3">
        <f>AVERAGE(D3:D55)</f>
        <v>653210.54716981133</v>
      </c>
      <c r="G3" s="1" t="s">
        <v>83</v>
      </c>
      <c r="H3">
        <f>AVERAGE(E3,E56)</f>
        <v>0.82355768951071795</v>
      </c>
      <c r="I3">
        <f>AVERAGE($D$3:$D$55)</f>
        <v>653210.54716981133</v>
      </c>
      <c r="J3">
        <f>D3/$I$3</f>
        <v>0.78626715723633733</v>
      </c>
      <c r="K3" s="11">
        <f>AVERAGE($D$3:D5)</f>
        <v>457379.66666666669</v>
      </c>
      <c r="L3">
        <f>D3/K3</f>
        <v>1.1229139321890858</v>
      </c>
      <c r="M3">
        <f>AVERAGE($D$3:D9)</f>
        <v>500536.42857142858</v>
      </c>
      <c r="N3" s="11">
        <f>_xlfn.STDEV.S($M$3:M5)</f>
        <v>7818.3281671908617</v>
      </c>
      <c r="O3">
        <f>D3+N3</f>
        <v>521416.32816719083</v>
      </c>
      <c r="P3">
        <f>D3-N3</f>
        <v>505779.67183280917</v>
      </c>
      <c r="Q3">
        <f>IF(D3 &gt; O3, O3, IF(D3 &lt; P3, P3, D3))</f>
        <v>513598</v>
      </c>
      <c r="R3" s="11">
        <f>AVERAGE($Q$3:Q5)</f>
        <v>457379.66666666669</v>
      </c>
      <c r="S3">
        <f>AVERAGE($D$3:D5)</f>
        <v>457379.66666666669</v>
      </c>
      <c r="T3">
        <f>Q3/R3</f>
        <v>1.1229139321890858</v>
      </c>
      <c r="U3">
        <f>D3/S3</f>
        <v>1.1229139321890858</v>
      </c>
      <c r="V3">
        <f>T3-U3</f>
        <v>0</v>
      </c>
    </row>
    <row r="4" spans="1:22" x14ac:dyDescent="0.3">
      <c r="A4" s="1" t="s">
        <v>4</v>
      </c>
      <c r="B4" s="1" t="s">
        <v>5</v>
      </c>
      <c r="C4" s="1">
        <v>201502</v>
      </c>
      <c r="D4" s="7">
        <v>438251</v>
      </c>
      <c r="E4">
        <f t="shared" ref="E4:E67" si="0">D4/$B$1</f>
        <v>0.61969827810965039</v>
      </c>
      <c r="F4">
        <f>AVERAGE(D56:D107)</f>
        <v>762228.94230769225</v>
      </c>
      <c r="G4" s="1" t="s">
        <v>84</v>
      </c>
      <c r="H4">
        <f t="shared" ref="H4:H54" si="1">AVERAGE(E4,E57)</f>
        <v>0.71510755673772319</v>
      </c>
      <c r="I4">
        <f t="shared" ref="I4:I55" si="2">AVERAGE($D$3:$D$55)</f>
        <v>653210.54716981133</v>
      </c>
      <c r="J4">
        <f t="shared" ref="J4:J67" si="3">D4/$I$3</f>
        <v>0.6709184380117954</v>
      </c>
      <c r="K4" s="10">
        <f>AVERAGE($D$3:D6)</f>
        <v>457642.5</v>
      </c>
      <c r="L4">
        <f t="shared" ref="L4:L67" si="4">D4/K4</f>
        <v>0.95762740567145754</v>
      </c>
      <c r="M4">
        <f>AVERAGE($D$3:D10)</f>
        <v>509442</v>
      </c>
      <c r="N4" s="10">
        <f>_xlfn.STDEV.S($M$3:M6)</f>
        <v>7274.5225828410239</v>
      </c>
      <c r="O4">
        <f t="shared" ref="O4:O67" si="5">D4+N4</f>
        <v>445525.52258284105</v>
      </c>
      <c r="P4">
        <f t="shared" ref="P4:P67" si="6">D4-N4</f>
        <v>430976.47741715895</v>
      </c>
      <c r="Q4">
        <f t="shared" ref="Q4:Q67" si="7">IF(D4 &gt; O4, O4, IF(D4 &lt; P4, P4, D4))</f>
        <v>438251</v>
      </c>
      <c r="R4" s="10">
        <f>AVERAGE($Q$3:Q6)</f>
        <v>457642.5</v>
      </c>
      <c r="S4">
        <f>AVERAGE($D$3:D6)</f>
        <v>457642.5</v>
      </c>
      <c r="T4">
        <f t="shared" ref="T4:T67" si="8">Q4/R4</f>
        <v>0.95762740567145754</v>
      </c>
      <c r="U4">
        <f t="shared" ref="U4:U67" si="9">D4/S4</f>
        <v>0.95762740567145754</v>
      </c>
      <c r="V4">
        <f t="shared" ref="V4:V67" si="10">T4-U4</f>
        <v>0</v>
      </c>
    </row>
    <row r="5" spans="1:22" x14ac:dyDescent="0.3">
      <c r="A5" s="1" t="s">
        <v>4</v>
      </c>
      <c r="B5" s="1" t="s">
        <v>5</v>
      </c>
      <c r="C5" s="1">
        <v>201503</v>
      </c>
      <c r="D5" s="8">
        <v>420290</v>
      </c>
      <c r="E5">
        <f t="shared" si="0"/>
        <v>0.59430095837021468</v>
      </c>
      <c r="G5" s="1" t="s">
        <v>85</v>
      </c>
      <c r="H5">
        <f t="shared" si="1"/>
        <v>0.67283737258145004</v>
      </c>
      <c r="I5">
        <f t="shared" si="2"/>
        <v>653210.54716981133</v>
      </c>
      <c r="J5">
        <f t="shared" si="3"/>
        <v>0.64342194384491413</v>
      </c>
      <c r="K5" s="9">
        <f>AVERAGE(D3:D7)</f>
        <v>462590.2</v>
      </c>
      <c r="L5">
        <f t="shared" si="4"/>
        <v>0.90855794178086779</v>
      </c>
      <c r="M5">
        <f>AVERAGE($D$3:D11)</f>
        <v>516120.11111111112</v>
      </c>
      <c r="N5" s="9">
        <f>_xlfn.STDEV.S(M3:M7)</f>
        <v>6858.2268284774218</v>
      </c>
      <c r="O5">
        <f t="shared" si="5"/>
        <v>427148.2268284774</v>
      </c>
      <c r="P5">
        <f t="shared" si="6"/>
        <v>413431.7731715226</v>
      </c>
      <c r="Q5">
        <f t="shared" si="7"/>
        <v>420290</v>
      </c>
      <c r="R5" s="9">
        <f>AVERAGE(Q3:Q7)</f>
        <v>462590.2</v>
      </c>
      <c r="S5">
        <f>AVERAGE(D3:D7)</f>
        <v>462590.2</v>
      </c>
      <c r="T5">
        <f t="shared" si="8"/>
        <v>0.90855794178086779</v>
      </c>
      <c r="U5">
        <f t="shared" si="9"/>
        <v>0.90855794178086779</v>
      </c>
      <c r="V5">
        <f t="shared" si="10"/>
        <v>0</v>
      </c>
    </row>
    <row r="6" spans="1:22" x14ac:dyDescent="0.3">
      <c r="A6" s="1" t="s">
        <v>4</v>
      </c>
      <c r="B6" s="1" t="s">
        <v>5</v>
      </c>
      <c r="C6" s="1">
        <v>201504</v>
      </c>
      <c r="D6" s="1">
        <v>458431</v>
      </c>
      <c r="E6">
        <f t="shared" si="0"/>
        <v>0.64823332138907874</v>
      </c>
      <c r="G6" s="1" t="s">
        <v>86</v>
      </c>
      <c r="H6">
        <f t="shared" si="1"/>
        <v>0.73773692071801711</v>
      </c>
      <c r="I6">
        <f t="shared" si="2"/>
        <v>653210.54716981133</v>
      </c>
      <c r="J6">
        <f t="shared" si="3"/>
        <v>0.70181199918810311</v>
      </c>
      <c r="K6">
        <f t="shared" ref="K6:K69" si="11">AVERAGE(D4:D8)</f>
        <v>473953</v>
      </c>
      <c r="L6">
        <f t="shared" si="4"/>
        <v>0.96724991718588127</v>
      </c>
      <c r="M6">
        <f>AVERAGE($D$3:D12)</f>
        <v>515676</v>
      </c>
      <c r="N6" s="12">
        <f t="shared" ref="N6:N69" si="12">_xlfn.STDEV.S(M4:M8)</f>
        <v>2904.3147944204088</v>
      </c>
      <c r="O6">
        <f t="shared" si="5"/>
        <v>461335.31479442038</v>
      </c>
      <c r="P6">
        <f t="shared" si="6"/>
        <v>455526.68520557962</v>
      </c>
      <c r="Q6">
        <f t="shared" si="7"/>
        <v>458431</v>
      </c>
      <c r="R6">
        <f t="shared" ref="R6:R69" si="13">AVERAGE(Q4:Q8)</f>
        <v>473953</v>
      </c>
      <c r="S6">
        <f t="shared" ref="S6:S69" si="14">AVERAGE(D4:D8)</f>
        <v>473953</v>
      </c>
      <c r="T6">
        <f t="shared" si="8"/>
        <v>0.96724991718588127</v>
      </c>
      <c r="U6">
        <f t="shared" si="9"/>
        <v>0.96724991718588127</v>
      </c>
      <c r="V6">
        <f t="shared" si="10"/>
        <v>0</v>
      </c>
    </row>
    <row r="7" spans="1:22" x14ac:dyDescent="0.3">
      <c r="A7" s="1" t="s">
        <v>4</v>
      </c>
      <c r="B7" s="1" t="s">
        <v>5</v>
      </c>
      <c r="C7" s="1">
        <v>201505</v>
      </c>
      <c r="D7" s="1">
        <v>482381</v>
      </c>
      <c r="E7">
        <f t="shared" si="0"/>
        <v>0.68209924242685416</v>
      </c>
      <c r="G7" s="1" t="s">
        <v>87</v>
      </c>
      <c r="H7">
        <f t="shared" si="1"/>
        <v>0.80841983491072189</v>
      </c>
      <c r="I7">
        <f t="shared" si="2"/>
        <v>653210.54716981133</v>
      </c>
      <c r="J7">
        <f t="shared" si="3"/>
        <v>0.7384770532105297</v>
      </c>
      <c r="K7">
        <f t="shared" si="11"/>
        <v>510381.2</v>
      </c>
      <c r="L7">
        <f t="shared" si="4"/>
        <v>0.94513865322625523</v>
      </c>
      <c r="M7">
        <f>AVERAGE($D$3:D13)</f>
        <v>516504.27272727271</v>
      </c>
      <c r="N7" s="12">
        <f t="shared" si="12"/>
        <v>2411.7686861173215</v>
      </c>
      <c r="O7">
        <f t="shared" si="5"/>
        <v>484792.76868611731</v>
      </c>
      <c r="P7">
        <f t="shared" si="6"/>
        <v>479969.23131388269</v>
      </c>
      <c r="Q7">
        <f t="shared" si="7"/>
        <v>482381</v>
      </c>
      <c r="R7">
        <f t="shared" si="13"/>
        <v>510381.2</v>
      </c>
      <c r="S7">
        <f t="shared" si="14"/>
        <v>510381.2</v>
      </c>
      <c r="T7">
        <f t="shared" si="8"/>
        <v>0.94513865322625523</v>
      </c>
      <c r="U7">
        <f t="shared" si="9"/>
        <v>0.94513865322625523</v>
      </c>
      <c r="V7">
        <f t="shared" si="10"/>
        <v>0</v>
      </c>
    </row>
    <row r="8" spans="1:22" x14ac:dyDescent="0.3">
      <c r="A8" s="1" t="s">
        <v>4</v>
      </c>
      <c r="B8" s="1" t="s">
        <v>5</v>
      </c>
      <c r="C8" s="1">
        <v>201506</v>
      </c>
      <c r="D8" s="1">
        <v>570412</v>
      </c>
      <c r="E8">
        <f t="shared" si="0"/>
        <v>0.80657735912315531</v>
      </c>
      <c r="G8" s="1" t="s">
        <v>88</v>
      </c>
      <c r="H8">
        <f t="shared" si="1"/>
        <v>1.0265460609385384</v>
      </c>
      <c r="I8">
        <f t="shared" si="2"/>
        <v>653210.54716981133</v>
      </c>
      <c r="J8">
        <f t="shared" si="3"/>
        <v>0.87324370751734559</v>
      </c>
      <c r="K8">
        <f t="shared" si="11"/>
        <v>540679.4</v>
      </c>
      <c r="L8">
        <f t="shared" si="4"/>
        <v>1.0549911833149181</v>
      </c>
      <c r="M8">
        <f>AVERAGE($D$3:D14)</f>
        <v>514004.66666666669</v>
      </c>
      <c r="N8" s="12">
        <f t="shared" si="12"/>
        <v>5067.5080328331906</v>
      </c>
      <c r="O8">
        <f t="shared" si="5"/>
        <v>575479.50803283323</v>
      </c>
      <c r="P8">
        <f t="shared" si="6"/>
        <v>565344.49196716677</v>
      </c>
      <c r="Q8">
        <f t="shared" si="7"/>
        <v>570412</v>
      </c>
      <c r="R8">
        <f t="shared" si="13"/>
        <v>540679.4</v>
      </c>
      <c r="S8">
        <f t="shared" si="14"/>
        <v>540679.4</v>
      </c>
      <c r="T8">
        <f t="shared" si="8"/>
        <v>1.0549911833149181</v>
      </c>
      <c r="U8">
        <f t="shared" si="9"/>
        <v>1.0549911833149181</v>
      </c>
      <c r="V8">
        <f t="shared" si="10"/>
        <v>0</v>
      </c>
    </row>
    <row r="9" spans="1:22" x14ac:dyDescent="0.3">
      <c r="A9" s="1" t="s">
        <v>4</v>
      </c>
      <c r="B9" s="1" t="s">
        <v>5</v>
      </c>
      <c r="C9" s="1">
        <v>201507</v>
      </c>
      <c r="D9" s="1">
        <v>620392</v>
      </c>
      <c r="E9">
        <f t="shared" si="0"/>
        <v>0.87725037513434589</v>
      </c>
      <c r="G9" s="1" t="s">
        <v>89</v>
      </c>
      <c r="H9">
        <f t="shared" si="1"/>
        <v>0.99746944572769169</v>
      </c>
      <c r="I9">
        <f t="shared" si="2"/>
        <v>653210.54716981133</v>
      </c>
      <c r="J9">
        <f t="shared" si="3"/>
        <v>0.94975808747729895</v>
      </c>
      <c r="K9">
        <f t="shared" si="11"/>
        <v>562902.19999999995</v>
      </c>
      <c r="L9">
        <f t="shared" si="4"/>
        <v>1.1021310629093297</v>
      </c>
      <c r="M9" s="9">
        <f>AVERAGE(D3:D15)</f>
        <v>510622.76923076925</v>
      </c>
      <c r="N9" s="12">
        <f t="shared" si="12"/>
        <v>10636.21525114933</v>
      </c>
      <c r="O9">
        <f t="shared" si="5"/>
        <v>631028.21525114938</v>
      </c>
      <c r="P9">
        <f t="shared" si="6"/>
        <v>609755.78474885062</v>
      </c>
      <c r="Q9">
        <f t="shared" si="7"/>
        <v>620392</v>
      </c>
      <c r="R9">
        <f t="shared" si="13"/>
        <v>562902.19999999995</v>
      </c>
      <c r="S9">
        <f t="shared" si="14"/>
        <v>562902.19999999995</v>
      </c>
      <c r="T9">
        <f t="shared" si="8"/>
        <v>1.1021310629093297</v>
      </c>
      <c r="U9">
        <f t="shared" si="9"/>
        <v>1.1021310629093297</v>
      </c>
      <c r="V9">
        <f t="shared" si="10"/>
        <v>0</v>
      </c>
    </row>
    <row r="10" spans="1:22" x14ac:dyDescent="0.3">
      <c r="A10" s="1" t="s">
        <v>4</v>
      </c>
      <c r="B10" s="1" t="s">
        <v>5</v>
      </c>
      <c r="C10" s="1">
        <v>201508</v>
      </c>
      <c r="D10" s="1">
        <v>571781</v>
      </c>
      <c r="E10">
        <f t="shared" si="0"/>
        <v>0.80851316062214129</v>
      </c>
      <c r="G10" s="1" t="s">
        <v>90</v>
      </c>
      <c r="H10">
        <f t="shared" si="1"/>
        <v>0.8787442935300207</v>
      </c>
      <c r="I10">
        <f t="shared" si="2"/>
        <v>653210.54716981133</v>
      </c>
      <c r="J10">
        <f t="shared" si="3"/>
        <v>0.87533950956146678</v>
      </c>
      <c r="K10">
        <f t="shared" si="11"/>
        <v>568761.80000000005</v>
      </c>
      <c r="L10">
        <f t="shared" si="4"/>
        <v>1.0053083733823192</v>
      </c>
      <c r="M10">
        <f t="shared" ref="M10:M73" si="15">AVERAGE(D4:D16)</f>
        <v>504053.30769230769</v>
      </c>
      <c r="N10" s="12">
        <f t="shared" si="12"/>
        <v>22297.29742455321</v>
      </c>
      <c r="O10">
        <f t="shared" si="5"/>
        <v>594078.2974245532</v>
      </c>
      <c r="P10">
        <f t="shared" si="6"/>
        <v>549483.7025754468</v>
      </c>
      <c r="Q10">
        <f t="shared" si="7"/>
        <v>571781</v>
      </c>
      <c r="R10">
        <f t="shared" si="13"/>
        <v>568761.80000000005</v>
      </c>
      <c r="S10">
        <f t="shared" si="14"/>
        <v>568761.80000000005</v>
      </c>
      <c r="T10">
        <f t="shared" si="8"/>
        <v>1.0053083733823192</v>
      </c>
      <c r="U10">
        <f t="shared" si="9"/>
        <v>1.0053083733823192</v>
      </c>
      <c r="V10">
        <f t="shared" si="10"/>
        <v>0</v>
      </c>
    </row>
    <row r="11" spans="1:22" x14ac:dyDescent="0.3">
      <c r="A11" s="1" t="s">
        <v>4</v>
      </c>
      <c r="B11" s="1" t="s">
        <v>5</v>
      </c>
      <c r="C11" s="1">
        <v>201509</v>
      </c>
      <c r="D11" s="1">
        <v>569545</v>
      </c>
      <c r="E11">
        <f t="shared" si="0"/>
        <v>0.80535139864132843</v>
      </c>
      <c r="G11" s="1" t="s">
        <v>91</v>
      </c>
      <c r="H11">
        <f t="shared" si="1"/>
        <v>0.85192022162661352</v>
      </c>
      <c r="I11">
        <f t="shared" si="2"/>
        <v>653210.54716981133</v>
      </c>
      <c r="J11">
        <f t="shared" si="3"/>
        <v>0.87191641725273417</v>
      </c>
      <c r="K11">
        <f t="shared" si="11"/>
        <v>559636.80000000005</v>
      </c>
      <c r="L11">
        <f t="shared" si="4"/>
        <v>1.0177046970463699</v>
      </c>
      <c r="M11">
        <f t="shared" si="15"/>
        <v>532660.4615384615</v>
      </c>
      <c r="N11" s="12">
        <f t="shared" si="12"/>
        <v>31371.384802991968</v>
      </c>
      <c r="O11">
        <f t="shared" si="5"/>
        <v>600916.38480299199</v>
      </c>
      <c r="P11">
        <f t="shared" si="6"/>
        <v>538173.61519700801</v>
      </c>
      <c r="Q11">
        <f t="shared" si="7"/>
        <v>569545</v>
      </c>
      <c r="R11">
        <f t="shared" si="13"/>
        <v>559636.80000000005</v>
      </c>
      <c r="S11">
        <f t="shared" si="14"/>
        <v>559636.80000000005</v>
      </c>
      <c r="T11">
        <f t="shared" si="8"/>
        <v>1.0177046970463699</v>
      </c>
      <c r="U11">
        <f t="shared" si="9"/>
        <v>1.0177046970463699</v>
      </c>
      <c r="V11">
        <f t="shared" si="10"/>
        <v>0</v>
      </c>
    </row>
    <row r="12" spans="1:22" x14ac:dyDescent="0.3">
      <c r="A12" s="1" t="s">
        <v>4</v>
      </c>
      <c r="B12" s="1" t="s">
        <v>5</v>
      </c>
      <c r="C12" s="1">
        <v>201510</v>
      </c>
      <c r="D12" s="1">
        <v>511679</v>
      </c>
      <c r="E12">
        <f t="shared" si="0"/>
        <v>0.72352737414145729</v>
      </c>
      <c r="G12" s="1" t="s">
        <v>92</v>
      </c>
      <c r="H12">
        <f t="shared" si="1"/>
        <v>1.2230426393189922</v>
      </c>
      <c r="I12">
        <f t="shared" si="2"/>
        <v>653210.54716981133</v>
      </c>
      <c r="J12">
        <f t="shared" si="3"/>
        <v>0.7833293602146657</v>
      </c>
      <c r="K12">
        <f t="shared" si="11"/>
        <v>532860.19999999995</v>
      </c>
      <c r="L12">
        <f t="shared" si="4"/>
        <v>0.96024998676951301</v>
      </c>
      <c r="M12">
        <f t="shared" si="15"/>
        <v>559171</v>
      </c>
      <c r="N12" s="12">
        <f t="shared" si="12"/>
        <v>35284.612734005714</v>
      </c>
      <c r="O12">
        <f t="shared" si="5"/>
        <v>546963.61273400567</v>
      </c>
      <c r="P12">
        <f t="shared" si="6"/>
        <v>476394.38726599427</v>
      </c>
      <c r="Q12">
        <f t="shared" si="7"/>
        <v>511679</v>
      </c>
      <c r="R12">
        <f t="shared" si="13"/>
        <v>532860.19999999995</v>
      </c>
      <c r="S12">
        <f t="shared" si="14"/>
        <v>532860.19999999995</v>
      </c>
      <c r="T12">
        <f t="shared" si="8"/>
        <v>0.96024998676951301</v>
      </c>
      <c r="U12">
        <f t="shared" si="9"/>
        <v>0.96024998676951301</v>
      </c>
      <c r="V12">
        <f t="shared" si="10"/>
        <v>0</v>
      </c>
    </row>
    <row r="13" spans="1:22" x14ac:dyDescent="0.3">
      <c r="A13" s="1" t="s">
        <v>4</v>
      </c>
      <c r="B13" s="1" t="s">
        <v>5</v>
      </c>
      <c r="C13" s="1">
        <v>201511</v>
      </c>
      <c r="D13" s="1">
        <v>524787</v>
      </c>
      <c r="E13">
        <f t="shared" si="0"/>
        <v>0.7420624260397104</v>
      </c>
      <c r="G13" s="1" t="s">
        <v>93</v>
      </c>
      <c r="H13">
        <f t="shared" si="1"/>
        <v>1.0862320954689977</v>
      </c>
      <c r="I13">
        <f t="shared" si="2"/>
        <v>653210.54716981133</v>
      </c>
      <c r="J13">
        <f t="shared" si="3"/>
        <v>0.80339639687963305</v>
      </c>
      <c r="K13">
        <f t="shared" si="11"/>
        <v>512512</v>
      </c>
      <c r="L13">
        <f t="shared" si="4"/>
        <v>1.0239506587162837</v>
      </c>
      <c r="M13">
        <f t="shared" si="15"/>
        <v>577561.07692307688</v>
      </c>
      <c r="N13" s="12">
        <f t="shared" si="12"/>
        <v>27261.629286975385</v>
      </c>
      <c r="O13">
        <f t="shared" si="5"/>
        <v>552048.62928697537</v>
      </c>
      <c r="P13">
        <f t="shared" si="6"/>
        <v>497525.37071302463</v>
      </c>
      <c r="Q13">
        <f t="shared" si="7"/>
        <v>524787</v>
      </c>
      <c r="R13">
        <f t="shared" si="13"/>
        <v>512512</v>
      </c>
      <c r="S13">
        <f t="shared" si="14"/>
        <v>512512</v>
      </c>
      <c r="T13">
        <f t="shared" si="8"/>
        <v>1.0239506587162837</v>
      </c>
      <c r="U13">
        <f t="shared" si="9"/>
        <v>1.0239506587162837</v>
      </c>
      <c r="V13">
        <f t="shared" si="10"/>
        <v>0</v>
      </c>
    </row>
    <row r="14" spans="1:22" x14ac:dyDescent="0.3">
      <c r="A14" s="1" t="s">
        <v>4</v>
      </c>
      <c r="B14" s="1" t="s">
        <v>5</v>
      </c>
      <c r="C14" s="1">
        <v>201512</v>
      </c>
      <c r="D14" s="1">
        <v>486509</v>
      </c>
      <c r="E14">
        <f t="shared" si="0"/>
        <v>0.6879363414683547</v>
      </c>
      <c r="G14" s="1" t="s">
        <v>94</v>
      </c>
      <c r="H14">
        <f t="shared" si="1"/>
        <v>0.90562846153547816</v>
      </c>
      <c r="I14">
        <f t="shared" si="2"/>
        <v>653210.54716981133</v>
      </c>
      <c r="J14">
        <f t="shared" si="3"/>
        <v>0.74479660824203608</v>
      </c>
      <c r="K14">
        <f t="shared" si="11"/>
        <v>484242</v>
      </c>
      <c r="L14">
        <f t="shared" si="4"/>
        <v>1.0046815435257579</v>
      </c>
      <c r="M14">
        <f t="shared" si="15"/>
        <v>592105.92307692312</v>
      </c>
      <c r="N14" s="12">
        <f t="shared" si="12"/>
        <v>18188.43839471828</v>
      </c>
      <c r="O14">
        <f t="shared" si="5"/>
        <v>504697.43839471828</v>
      </c>
      <c r="P14">
        <f t="shared" si="6"/>
        <v>468320.56160528172</v>
      </c>
      <c r="Q14">
        <f t="shared" si="7"/>
        <v>486509</v>
      </c>
      <c r="R14">
        <f t="shared" si="13"/>
        <v>484242</v>
      </c>
      <c r="S14">
        <f t="shared" si="14"/>
        <v>484242</v>
      </c>
      <c r="T14">
        <f t="shared" si="8"/>
        <v>1.0046815435257579</v>
      </c>
      <c r="U14">
        <f t="shared" si="9"/>
        <v>1.0046815435257579</v>
      </c>
      <c r="V14">
        <f t="shared" si="10"/>
        <v>0</v>
      </c>
    </row>
    <row r="15" spans="1:22" x14ac:dyDescent="0.3">
      <c r="A15" s="1" t="s">
        <v>4</v>
      </c>
      <c r="B15" s="1" t="s">
        <v>5</v>
      </c>
      <c r="C15" s="1">
        <v>201513</v>
      </c>
      <c r="D15" s="1">
        <v>470040</v>
      </c>
      <c r="E15">
        <f t="shared" si="0"/>
        <v>0.66464874841736832</v>
      </c>
      <c r="G15" s="1" t="s">
        <v>95</v>
      </c>
      <c r="H15">
        <f t="shared" si="1"/>
        <v>0.95903975599891744</v>
      </c>
      <c r="I15">
        <f t="shared" si="2"/>
        <v>653210.54716981133</v>
      </c>
      <c r="J15">
        <f t="shared" si="3"/>
        <v>0.71958421681425555</v>
      </c>
      <c r="K15">
        <f t="shared" si="11"/>
        <v>543935</v>
      </c>
      <c r="L15">
        <f t="shared" si="4"/>
        <v>0.86414737054978996</v>
      </c>
      <c r="M15">
        <f t="shared" si="15"/>
        <v>600747.84615384613</v>
      </c>
      <c r="N15" s="12">
        <f t="shared" si="12"/>
        <v>11521.507973885544</v>
      </c>
      <c r="O15">
        <f t="shared" si="5"/>
        <v>481561.50797388557</v>
      </c>
      <c r="P15">
        <f t="shared" si="6"/>
        <v>458518.49202611443</v>
      </c>
      <c r="Q15">
        <f t="shared" si="7"/>
        <v>470040</v>
      </c>
      <c r="R15">
        <f t="shared" si="13"/>
        <v>543935</v>
      </c>
      <c r="S15">
        <f t="shared" si="14"/>
        <v>543935</v>
      </c>
      <c r="T15">
        <f t="shared" si="8"/>
        <v>0.86414737054978996</v>
      </c>
      <c r="U15">
        <f t="shared" si="9"/>
        <v>0.86414737054978996</v>
      </c>
      <c r="V15">
        <f t="shared" si="10"/>
        <v>0</v>
      </c>
    </row>
    <row r="16" spans="1:22" x14ac:dyDescent="0.3">
      <c r="A16" s="1" t="s">
        <v>4</v>
      </c>
      <c r="B16" s="1" t="s">
        <v>5</v>
      </c>
      <c r="C16" s="1">
        <v>201514</v>
      </c>
      <c r="D16" s="1">
        <v>428195</v>
      </c>
      <c r="E16">
        <f t="shared" si="0"/>
        <v>0.60547883335157648</v>
      </c>
      <c r="G16" s="1" t="s">
        <v>96</v>
      </c>
      <c r="H16">
        <f t="shared" si="1"/>
        <v>0.82591274969812556</v>
      </c>
      <c r="I16">
        <f t="shared" si="2"/>
        <v>653210.54716981133</v>
      </c>
      <c r="J16">
        <f t="shared" si="3"/>
        <v>0.65552370802225368</v>
      </c>
      <c r="K16">
        <f t="shared" si="11"/>
        <v>591963</v>
      </c>
      <c r="L16">
        <f t="shared" si="4"/>
        <v>0.72334757408824535</v>
      </c>
      <c r="M16">
        <f t="shared" si="15"/>
        <v>602688.92307692312</v>
      </c>
      <c r="N16" s="12">
        <f t="shared" si="12"/>
        <v>6486.8077052834842</v>
      </c>
      <c r="O16">
        <f t="shared" si="5"/>
        <v>434681.80770528346</v>
      </c>
      <c r="P16">
        <f t="shared" si="6"/>
        <v>421708.19229471654</v>
      </c>
      <c r="Q16">
        <f t="shared" si="7"/>
        <v>428195</v>
      </c>
      <c r="R16">
        <f t="shared" si="13"/>
        <v>591963</v>
      </c>
      <c r="S16">
        <f t="shared" si="14"/>
        <v>591963</v>
      </c>
      <c r="T16">
        <f t="shared" si="8"/>
        <v>0.72334757408824535</v>
      </c>
      <c r="U16">
        <f t="shared" si="9"/>
        <v>0.72334757408824535</v>
      </c>
      <c r="V16">
        <f t="shared" si="10"/>
        <v>0</v>
      </c>
    </row>
    <row r="17" spans="1:22" x14ac:dyDescent="0.3">
      <c r="A17" s="1" t="s">
        <v>4</v>
      </c>
      <c r="B17" s="1" t="s">
        <v>5</v>
      </c>
      <c r="C17" s="1">
        <v>201515</v>
      </c>
      <c r="D17" s="1">
        <v>810144</v>
      </c>
      <c r="E17">
        <f t="shared" si="0"/>
        <v>1.145564623516808</v>
      </c>
      <c r="G17" s="1" t="s">
        <v>97</v>
      </c>
      <c r="H17">
        <f t="shared" si="1"/>
        <v>1.0524672772852599</v>
      </c>
      <c r="I17">
        <f t="shared" si="2"/>
        <v>653210.54716981133</v>
      </c>
      <c r="J17">
        <f t="shared" si="3"/>
        <v>1.2402494165321425</v>
      </c>
      <c r="K17">
        <f t="shared" si="11"/>
        <v>634161.6</v>
      </c>
      <c r="L17">
        <f t="shared" si="4"/>
        <v>1.2775040305184042</v>
      </c>
      <c r="M17">
        <f t="shared" si="15"/>
        <v>606420.38461538462</v>
      </c>
      <c r="N17" s="12">
        <f t="shared" si="12"/>
        <v>6208.2833315063981</v>
      </c>
      <c r="O17">
        <f t="shared" si="5"/>
        <v>816352.28333150642</v>
      </c>
      <c r="P17">
        <f t="shared" si="6"/>
        <v>803935.71666849358</v>
      </c>
      <c r="Q17">
        <f t="shared" si="7"/>
        <v>810144</v>
      </c>
      <c r="R17">
        <f t="shared" si="13"/>
        <v>634161.6</v>
      </c>
      <c r="S17">
        <f t="shared" si="14"/>
        <v>634161.6</v>
      </c>
      <c r="T17">
        <f t="shared" si="8"/>
        <v>1.2775040305184042</v>
      </c>
      <c r="U17">
        <f t="shared" si="9"/>
        <v>1.2775040305184042</v>
      </c>
      <c r="V17">
        <f t="shared" si="10"/>
        <v>0</v>
      </c>
    </row>
    <row r="18" spans="1:22" x14ac:dyDescent="0.3">
      <c r="A18" s="1" t="s">
        <v>4</v>
      </c>
      <c r="B18" s="1" t="s">
        <v>5</v>
      </c>
      <c r="C18" s="1">
        <v>201516</v>
      </c>
      <c r="D18" s="1">
        <v>764927</v>
      </c>
      <c r="E18">
        <f t="shared" si="0"/>
        <v>1.0816266130130463</v>
      </c>
      <c r="G18" s="1" t="s">
        <v>98</v>
      </c>
      <c r="H18">
        <f t="shared" si="1"/>
        <v>1.0062187311732549</v>
      </c>
      <c r="I18">
        <f t="shared" si="2"/>
        <v>653210.54716981133</v>
      </c>
      <c r="J18">
        <f t="shared" si="3"/>
        <v>1.1710267130777765</v>
      </c>
      <c r="K18">
        <f t="shared" si="11"/>
        <v>674446.4</v>
      </c>
      <c r="L18">
        <f t="shared" si="4"/>
        <v>1.1341553606038968</v>
      </c>
      <c r="M18">
        <f t="shared" si="15"/>
        <v>609001.84615384613</v>
      </c>
      <c r="N18" s="12">
        <f t="shared" si="12"/>
        <v>7700.599540633616</v>
      </c>
      <c r="O18">
        <f t="shared" si="5"/>
        <v>772627.59954063362</v>
      </c>
      <c r="P18">
        <f t="shared" si="6"/>
        <v>757226.40045936638</v>
      </c>
      <c r="Q18">
        <f t="shared" si="7"/>
        <v>764927</v>
      </c>
      <c r="R18">
        <f t="shared" si="13"/>
        <v>674446.4</v>
      </c>
      <c r="S18">
        <f t="shared" si="14"/>
        <v>674446.4</v>
      </c>
      <c r="T18">
        <f t="shared" si="8"/>
        <v>1.1341553606038968</v>
      </c>
      <c r="U18">
        <f t="shared" si="9"/>
        <v>1.1341553606038968</v>
      </c>
      <c r="V18">
        <f t="shared" si="10"/>
        <v>0</v>
      </c>
    </row>
    <row r="19" spans="1:22" x14ac:dyDescent="0.3">
      <c r="A19" s="1" t="s">
        <v>4</v>
      </c>
      <c r="B19" s="1" t="s">
        <v>5</v>
      </c>
      <c r="C19" s="1">
        <v>201517</v>
      </c>
      <c r="D19" s="1">
        <v>697502</v>
      </c>
      <c r="E19">
        <f t="shared" si="0"/>
        <v>0.98628591464260751</v>
      </c>
      <c r="G19" s="1" t="s">
        <v>99</v>
      </c>
      <c r="H19">
        <f t="shared" si="1"/>
        <v>0.98446040716620797</v>
      </c>
      <c r="I19">
        <f t="shared" si="2"/>
        <v>653210.54716981133</v>
      </c>
      <c r="J19">
        <f t="shared" si="3"/>
        <v>1.0678057833298802</v>
      </c>
      <c r="K19">
        <f t="shared" si="11"/>
        <v>725358.8</v>
      </c>
      <c r="L19">
        <f t="shared" si="4"/>
        <v>0.96159583367569257</v>
      </c>
      <c r="M19">
        <f t="shared" si="15"/>
        <v>616601.84615384613</v>
      </c>
      <c r="N19" s="12">
        <f t="shared" si="12"/>
        <v>10183.942148559536</v>
      </c>
      <c r="O19">
        <f t="shared" si="5"/>
        <v>707685.94214855949</v>
      </c>
      <c r="P19">
        <f t="shared" si="6"/>
        <v>687318.05785144051</v>
      </c>
      <c r="Q19">
        <f t="shared" si="7"/>
        <v>697502</v>
      </c>
      <c r="R19">
        <f t="shared" si="13"/>
        <v>725358.8</v>
      </c>
      <c r="S19">
        <f t="shared" si="14"/>
        <v>725358.8</v>
      </c>
      <c r="T19">
        <f t="shared" si="8"/>
        <v>0.96159583367569257</v>
      </c>
      <c r="U19">
        <f t="shared" si="9"/>
        <v>0.96159583367569257</v>
      </c>
      <c r="V19">
        <f t="shared" si="10"/>
        <v>0</v>
      </c>
    </row>
    <row r="20" spans="1:22" x14ac:dyDescent="0.3">
      <c r="A20" s="1" t="s">
        <v>4</v>
      </c>
      <c r="B20" s="1" t="s">
        <v>5</v>
      </c>
      <c r="C20" s="1">
        <v>201518</v>
      </c>
      <c r="D20" s="1">
        <v>671464</v>
      </c>
      <c r="E20">
        <f t="shared" si="0"/>
        <v>0.94946750746174746</v>
      </c>
      <c r="G20" s="1" t="s">
        <v>100</v>
      </c>
      <c r="H20">
        <f t="shared" si="1"/>
        <v>0.97860209773574858</v>
      </c>
      <c r="I20">
        <f t="shared" si="2"/>
        <v>653210.54716981133</v>
      </c>
      <c r="J20">
        <f t="shared" si="3"/>
        <v>1.0279442101926799</v>
      </c>
      <c r="K20">
        <f t="shared" si="11"/>
        <v>692455.2</v>
      </c>
      <c r="L20">
        <f t="shared" si="4"/>
        <v>0.96968583671550168</v>
      </c>
      <c r="M20">
        <f t="shared" si="15"/>
        <v>621588.4615384615</v>
      </c>
      <c r="N20" s="12">
        <f t="shared" si="12"/>
        <v>12506.149228118818</v>
      </c>
      <c r="O20">
        <f t="shared" si="5"/>
        <v>683970.14922811883</v>
      </c>
      <c r="P20">
        <f t="shared" si="6"/>
        <v>658957.85077188117</v>
      </c>
      <c r="Q20">
        <f t="shared" si="7"/>
        <v>671464</v>
      </c>
      <c r="R20">
        <f t="shared" si="13"/>
        <v>692455.2</v>
      </c>
      <c r="S20">
        <f t="shared" si="14"/>
        <v>692455.2</v>
      </c>
      <c r="T20">
        <f t="shared" si="8"/>
        <v>0.96968583671550168</v>
      </c>
      <c r="U20">
        <f t="shared" si="9"/>
        <v>0.96968583671550168</v>
      </c>
      <c r="V20">
        <f t="shared" si="10"/>
        <v>0</v>
      </c>
    </row>
    <row r="21" spans="1:22" x14ac:dyDescent="0.3">
      <c r="A21" s="1" t="s">
        <v>4</v>
      </c>
      <c r="B21" s="1" t="s">
        <v>5</v>
      </c>
      <c r="C21" s="1">
        <v>201519</v>
      </c>
      <c r="D21" s="1">
        <v>682757</v>
      </c>
      <c r="E21">
        <f t="shared" si="0"/>
        <v>0.96543610229596877</v>
      </c>
      <c r="G21" s="1" t="s">
        <v>101</v>
      </c>
      <c r="H21">
        <f t="shared" si="1"/>
        <v>0.97296225531156622</v>
      </c>
      <c r="I21">
        <f t="shared" si="2"/>
        <v>653210.54716981133</v>
      </c>
      <c r="J21">
        <f t="shared" si="3"/>
        <v>1.0452326634317306</v>
      </c>
      <c r="K21">
        <f t="shared" si="11"/>
        <v>663527.80000000005</v>
      </c>
      <c r="L21">
        <f t="shared" si="4"/>
        <v>1.028980247700247</v>
      </c>
      <c r="M21">
        <f t="shared" si="15"/>
        <v>631756.92307692312</v>
      </c>
      <c r="N21" s="12">
        <f t="shared" si="12"/>
        <v>14968.00146914992</v>
      </c>
      <c r="O21">
        <f t="shared" si="5"/>
        <v>697725.00146914995</v>
      </c>
      <c r="P21">
        <f t="shared" si="6"/>
        <v>667788.99853085005</v>
      </c>
      <c r="Q21">
        <f t="shared" si="7"/>
        <v>682757</v>
      </c>
      <c r="R21">
        <f t="shared" si="13"/>
        <v>663527.80000000005</v>
      </c>
      <c r="S21">
        <f t="shared" si="14"/>
        <v>663527.80000000005</v>
      </c>
      <c r="T21">
        <f t="shared" si="8"/>
        <v>1.028980247700247</v>
      </c>
      <c r="U21">
        <f t="shared" si="9"/>
        <v>1.028980247700247</v>
      </c>
      <c r="V21">
        <f t="shared" si="10"/>
        <v>0</v>
      </c>
    </row>
    <row r="22" spans="1:22" x14ac:dyDescent="0.3">
      <c r="A22" s="1" t="s">
        <v>4</v>
      </c>
      <c r="B22" s="1" t="s">
        <v>5</v>
      </c>
      <c r="C22" s="1">
        <v>201520</v>
      </c>
      <c r="D22" s="1">
        <v>645626</v>
      </c>
      <c r="E22">
        <f t="shared" si="0"/>
        <v>0.91293190546700675</v>
      </c>
      <c r="G22" s="1" t="s">
        <v>102</v>
      </c>
      <c r="H22">
        <f t="shared" si="1"/>
        <v>0.9484472877528225</v>
      </c>
      <c r="I22">
        <f t="shared" si="2"/>
        <v>653210.54716981133</v>
      </c>
      <c r="J22">
        <f t="shared" si="3"/>
        <v>0.98838881704731629</v>
      </c>
      <c r="K22">
        <f t="shared" si="11"/>
        <v>644648.19999999995</v>
      </c>
      <c r="L22">
        <f t="shared" si="4"/>
        <v>1.0015167962929239</v>
      </c>
      <c r="M22">
        <f t="shared" si="15"/>
        <v>640732.38461538462</v>
      </c>
      <c r="N22" s="12">
        <f t="shared" si="12"/>
        <v>11871.507647583254</v>
      </c>
      <c r="O22">
        <f t="shared" si="5"/>
        <v>657497.50764758326</v>
      </c>
      <c r="P22">
        <f t="shared" si="6"/>
        <v>633754.49235241674</v>
      </c>
      <c r="Q22">
        <f t="shared" si="7"/>
        <v>645626</v>
      </c>
      <c r="R22">
        <f t="shared" si="13"/>
        <v>644648.19999999995</v>
      </c>
      <c r="S22">
        <f t="shared" si="14"/>
        <v>644648.19999999995</v>
      </c>
      <c r="T22">
        <f t="shared" si="8"/>
        <v>1.0015167962929239</v>
      </c>
      <c r="U22">
        <f t="shared" si="9"/>
        <v>1.0015167962929239</v>
      </c>
      <c r="V22">
        <f t="shared" si="10"/>
        <v>0</v>
      </c>
    </row>
    <row r="23" spans="1:22" x14ac:dyDescent="0.3">
      <c r="A23" s="1" t="s">
        <v>4</v>
      </c>
      <c r="B23" s="1" t="s">
        <v>5</v>
      </c>
      <c r="C23" s="1">
        <v>201521</v>
      </c>
      <c r="D23" s="1">
        <v>620290</v>
      </c>
      <c r="E23">
        <f t="shared" si="0"/>
        <v>0.87710614448942514</v>
      </c>
      <c r="G23" s="1" t="s">
        <v>103</v>
      </c>
      <c r="H23">
        <f t="shared" si="1"/>
        <v>0.9490100700731996</v>
      </c>
      <c r="I23">
        <f t="shared" si="2"/>
        <v>653210.54716981133</v>
      </c>
      <c r="J23">
        <f t="shared" si="3"/>
        <v>0.94960193568146234</v>
      </c>
      <c r="K23">
        <f t="shared" si="11"/>
        <v>632451.19999999995</v>
      </c>
      <c r="L23">
        <f t="shared" si="4"/>
        <v>0.98077132275185819</v>
      </c>
      <c r="M23">
        <f t="shared" si="15"/>
        <v>653874.5384615385</v>
      </c>
      <c r="N23" s="12">
        <f t="shared" si="12"/>
        <v>10627.08497810912</v>
      </c>
      <c r="O23">
        <f t="shared" si="5"/>
        <v>630917.08497810911</v>
      </c>
      <c r="P23">
        <f t="shared" si="6"/>
        <v>609662.91502189089</v>
      </c>
      <c r="Q23">
        <f t="shared" si="7"/>
        <v>620290</v>
      </c>
      <c r="R23">
        <f t="shared" si="13"/>
        <v>632451.19999999995</v>
      </c>
      <c r="S23">
        <f t="shared" si="14"/>
        <v>632451.19999999995</v>
      </c>
      <c r="T23">
        <f t="shared" si="8"/>
        <v>0.98077132275185819</v>
      </c>
      <c r="U23">
        <f t="shared" si="9"/>
        <v>0.98077132275185819</v>
      </c>
      <c r="V23">
        <f t="shared" si="10"/>
        <v>0</v>
      </c>
    </row>
    <row r="24" spans="1:22" x14ac:dyDescent="0.3">
      <c r="A24" s="1" t="s">
        <v>4</v>
      </c>
      <c r="B24" s="1" t="s">
        <v>5</v>
      </c>
      <c r="C24" s="1">
        <v>201522</v>
      </c>
      <c r="D24" s="1">
        <v>603104</v>
      </c>
      <c r="E24">
        <f t="shared" si="0"/>
        <v>0.85280469484620136</v>
      </c>
      <c r="G24" s="1" t="s">
        <v>104</v>
      </c>
      <c r="H24">
        <f t="shared" si="1"/>
        <v>1.0046526974551195</v>
      </c>
      <c r="I24">
        <f t="shared" si="2"/>
        <v>653210.54716981133</v>
      </c>
      <c r="J24">
        <f t="shared" si="3"/>
        <v>0.92329188898294778</v>
      </c>
      <c r="K24">
        <f t="shared" si="11"/>
        <v>613822.4</v>
      </c>
      <c r="L24">
        <f t="shared" si="4"/>
        <v>0.98253827165642693</v>
      </c>
      <c r="M24">
        <f t="shared" si="15"/>
        <v>636750.30769230775</v>
      </c>
      <c r="N24" s="12">
        <f t="shared" si="12"/>
        <v>12820.650322565196</v>
      </c>
      <c r="O24">
        <f t="shared" si="5"/>
        <v>615924.65032256523</v>
      </c>
      <c r="P24">
        <f t="shared" si="6"/>
        <v>590283.34967743477</v>
      </c>
      <c r="Q24">
        <f t="shared" si="7"/>
        <v>603104</v>
      </c>
      <c r="R24">
        <f t="shared" si="13"/>
        <v>613822.4</v>
      </c>
      <c r="S24">
        <f t="shared" si="14"/>
        <v>613822.4</v>
      </c>
      <c r="T24">
        <f t="shared" si="8"/>
        <v>0.98253827165642693</v>
      </c>
      <c r="U24">
        <f t="shared" si="9"/>
        <v>0.98253827165642693</v>
      </c>
      <c r="V24">
        <f t="shared" si="10"/>
        <v>0</v>
      </c>
    </row>
    <row r="25" spans="1:22" x14ac:dyDescent="0.3">
      <c r="A25" s="1" t="s">
        <v>4</v>
      </c>
      <c r="B25" s="1" t="s">
        <v>5</v>
      </c>
      <c r="C25" s="1">
        <v>201523</v>
      </c>
      <c r="D25" s="1">
        <v>610479</v>
      </c>
      <c r="E25">
        <f t="shared" si="0"/>
        <v>0.86323313608434726</v>
      </c>
      <c r="G25" s="1" t="s">
        <v>105</v>
      </c>
      <c r="H25">
        <f t="shared" si="1"/>
        <v>0.97469019499875453</v>
      </c>
      <c r="I25">
        <f t="shared" si="2"/>
        <v>653210.54716981133</v>
      </c>
      <c r="J25">
        <f t="shared" si="3"/>
        <v>0.93458227618192047</v>
      </c>
      <c r="K25">
        <f t="shared" si="11"/>
        <v>608437</v>
      </c>
      <c r="L25">
        <f t="shared" si="4"/>
        <v>1.0033561404056623</v>
      </c>
      <c r="M25">
        <f t="shared" si="15"/>
        <v>625669.92307692312</v>
      </c>
      <c r="N25" s="12">
        <f t="shared" si="12"/>
        <v>13782.69406012591</v>
      </c>
      <c r="O25">
        <f t="shared" si="5"/>
        <v>624261.69406012585</v>
      </c>
      <c r="P25">
        <f t="shared" si="6"/>
        <v>596696.30593987415</v>
      </c>
      <c r="Q25">
        <f t="shared" si="7"/>
        <v>610479</v>
      </c>
      <c r="R25">
        <f t="shared" si="13"/>
        <v>608437</v>
      </c>
      <c r="S25">
        <f t="shared" si="14"/>
        <v>608437</v>
      </c>
      <c r="T25">
        <f t="shared" si="8"/>
        <v>1.0033561404056623</v>
      </c>
      <c r="U25">
        <f t="shared" si="9"/>
        <v>1.0033561404056623</v>
      </c>
      <c r="V25">
        <f t="shared" si="10"/>
        <v>0</v>
      </c>
    </row>
    <row r="26" spans="1:22" x14ac:dyDescent="0.3">
      <c r="A26" s="1" t="s">
        <v>4</v>
      </c>
      <c r="B26" s="1" t="s">
        <v>5</v>
      </c>
      <c r="C26" s="1">
        <v>201524</v>
      </c>
      <c r="D26" s="1">
        <v>589613</v>
      </c>
      <c r="E26">
        <f t="shared" si="0"/>
        <v>0.83372807101653001</v>
      </c>
      <c r="G26" s="1" t="s">
        <v>106</v>
      </c>
      <c r="H26">
        <f t="shared" si="1"/>
        <v>0.96317719587184147</v>
      </c>
      <c r="I26">
        <f t="shared" si="2"/>
        <v>653210.54716981133</v>
      </c>
      <c r="J26">
        <f t="shared" si="3"/>
        <v>0.90263851763361336</v>
      </c>
      <c r="K26">
        <f t="shared" si="11"/>
        <v>601723.19999999995</v>
      </c>
      <c r="L26">
        <f t="shared" si="4"/>
        <v>0.97987413481813568</v>
      </c>
      <c r="M26">
        <f t="shared" si="15"/>
        <v>621553.15384615387</v>
      </c>
      <c r="N26" s="12">
        <f t="shared" si="12"/>
        <v>6651.0383685468232</v>
      </c>
      <c r="O26">
        <f t="shared" si="5"/>
        <v>596264.03836854687</v>
      </c>
      <c r="P26">
        <f t="shared" si="6"/>
        <v>582961.96163145313</v>
      </c>
      <c r="Q26">
        <f t="shared" si="7"/>
        <v>589613</v>
      </c>
      <c r="R26">
        <f t="shared" si="13"/>
        <v>601723.19999999995</v>
      </c>
      <c r="S26">
        <f t="shared" si="14"/>
        <v>601723.19999999995</v>
      </c>
      <c r="T26">
        <f t="shared" si="8"/>
        <v>0.97987413481813568</v>
      </c>
      <c r="U26">
        <f t="shared" si="9"/>
        <v>0.97987413481813568</v>
      </c>
      <c r="V26">
        <f t="shared" si="10"/>
        <v>0</v>
      </c>
    </row>
    <row r="27" spans="1:22" x14ac:dyDescent="0.3">
      <c r="A27" s="1" t="s">
        <v>4</v>
      </c>
      <c r="B27" s="1" t="s">
        <v>5</v>
      </c>
      <c r="C27" s="1">
        <v>201525</v>
      </c>
      <c r="D27" s="1">
        <v>618699</v>
      </c>
      <c r="E27">
        <f t="shared" si="0"/>
        <v>0.87485642923384688</v>
      </c>
      <c r="G27" s="1" t="s">
        <v>107</v>
      </c>
      <c r="H27">
        <f t="shared" si="1"/>
        <v>0.99329453416760694</v>
      </c>
      <c r="I27">
        <f t="shared" si="2"/>
        <v>653210.54716981133</v>
      </c>
      <c r="J27">
        <f t="shared" si="3"/>
        <v>0.94716627384640262</v>
      </c>
      <c r="K27">
        <f t="shared" si="11"/>
        <v>600911</v>
      </c>
      <c r="L27">
        <f t="shared" si="4"/>
        <v>1.0296017213863617</v>
      </c>
      <c r="M27">
        <f t="shared" si="15"/>
        <v>621528.07692307688</v>
      </c>
      <c r="N27" s="12">
        <f t="shared" si="12"/>
        <v>1938.0757399969125</v>
      </c>
      <c r="O27">
        <f t="shared" si="5"/>
        <v>620637.07573999686</v>
      </c>
      <c r="P27">
        <f t="shared" si="6"/>
        <v>616760.92426000314</v>
      </c>
      <c r="Q27">
        <f t="shared" si="7"/>
        <v>618699</v>
      </c>
      <c r="R27">
        <f t="shared" si="13"/>
        <v>600911</v>
      </c>
      <c r="S27">
        <f t="shared" si="14"/>
        <v>600911</v>
      </c>
      <c r="T27">
        <f t="shared" si="8"/>
        <v>1.0296017213863617</v>
      </c>
      <c r="U27">
        <f t="shared" si="9"/>
        <v>1.0296017213863617</v>
      </c>
      <c r="V27">
        <f t="shared" si="10"/>
        <v>0</v>
      </c>
    </row>
    <row r="28" spans="1:22" x14ac:dyDescent="0.3">
      <c r="A28" s="1" t="s">
        <v>4</v>
      </c>
      <c r="B28" s="1" t="s">
        <v>5</v>
      </c>
      <c r="C28" s="1">
        <v>201526</v>
      </c>
      <c r="D28" s="1">
        <v>586721</v>
      </c>
      <c r="E28">
        <f t="shared" si="0"/>
        <v>0.82963870802524631</v>
      </c>
      <c r="G28" s="1" t="s">
        <v>108</v>
      </c>
      <c r="H28">
        <f t="shared" si="1"/>
        <v>1.0308022789896323</v>
      </c>
      <c r="I28">
        <f t="shared" si="2"/>
        <v>653210.54716981133</v>
      </c>
      <c r="J28">
        <f t="shared" si="3"/>
        <v>0.89821115495165693</v>
      </c>
      <c r="K28">
        <f t="shared" si="11"/>
        <v>596321</v>
      </c>
      <c r="L28">
        <f t="shared" si="4"/>
        <v>0.98390128806464972</v>
      </c>
      <c r="M28">
        <f t="shared" si="15"/>
        <v>621124.38461538462</v>
      </c>
      <c r="N28" s="12">
        <f t="shared" si="12"/>
        <v>8605.7509530704247</v>
      </c>
      <c r="O28">
        <f t="shared" si="5"/>
        <v>595326.75095307047</v>
      </c>
      <c r="P28">
        <f t="shared" si="6"/>
        <v>578115.24904692953</v>
      </c>
      <c r="Q28">
        <f t="shared" si="7"/>
        <v>586721</v>
      </c>
      <c r="R28">
        <f t="shared" si="13"/>
        <v>596321</v>
      </c>
      <c r="S28">
        <f t="shared" si="14"/>
        <v>596321</v>
      </c>
      <c r="T28">
        <f t="shared" si="8"/>
        <v>0.98390128806464972</v>
      </c>
      <c r="U28">
        <f t="shared" si="9"/>
        <v>0.98390128806464972</v>
      </c>
      <c r="V28">
        <f t="shared" si="10"/>
        <v>0</v>
      </c>
    </row>
    <row r="29" spans="1:22" x14ac:dyDescent="0.3">
      <c r="A29" s="1" t="s">
        <v>4</v>
      </c>
      <c r="B29" s="1" t="s">
        <v>5</v>
      </c>
      <c r="C29" s="1">
        <v>201527</v>
      </c>
      <c r="D29" s="1">
        <v>599043</v>
      </c>
      <c r="E29">
        <f t="shared" si="0"/>
        <v>0.84706233554205079</v>
      </c>
      <c r="G29" s="1" t="s">
        <v>109</v>
      </c>
      <c r="H29">
        <f t="shared" si="1"/>
        <v>0.98792689173506421</v>
      </c>
      <c r="I29">
        <f t="shared" si="2"/>
        <v>653210.54716981133</v>
      </c>
      <c r="J29">
        <f t="shared" si="3"/>
        <v>0.91707490424870663</v>
      </c>
      <c r="K29">
        <f t="shared" si="11"/>
        <v>602574.80000000005</v>
      </c>
      <c r="L29">
        <f t="shared" si="4"/>
        <v>0.99413881894828648</v>
      </c>
      <c r="M29">
        <f t="shared" si="15"/>
        <v>623717.15384615387</v>
      </c>
      <c r="N29" s="12">
        <f t="shared" si="12"/>
        <v>16504.155490495064</v>
      </c>
      <c r="O29">
        <f t="shared" si="5"/>
        <v>615547.15549049503</v>
      </c>
      <c r="P29">
        <f t="shared" si="6"/>
        <v>582538.84450950497</v>
      </c>
      <c r="Q29">
        <f t="shared" si="7"/>
        <v>599043</v>
      </c>
      <c r="R29">
        <f t="shared" si="13"/>
        <v>602574.80000000005</v>
      </c>
      <c r="S29">
        <f t="shared" si="14"/>
        <v>602574.80000000005</v>
      </c>
      <c r="T29">
        <f t="shared" si="8"/>
        <v>0.99413881894828648</v>
      </c>
      <c r="U29">
        <f t="shared" si="9"/>
        <v>0.99413881894828648</v>
      </c>
      <c r="V29">
        <f t="shared" si="10"/>
        <v>0</v>
      </c>
    </row>
    <row r="30" spans="1:22" x14ac:dyDescent="0.3">
      <c r="A30" s="1" t="s">
        <v>4</v>
      </c>
      <c r="B30" s="1" t="s">
        <v>5</v>
      </c>
      <c r="C30" s="1">
        <v>201528</v>
      </c>
      <c r="D30" s="1">
        <v>587529</v>
      </c>
      <c r="E30">
        <f t="shared" si="0"/>
        <v>0.83078124097716788</v>
      </c>
      <c r="G30" s="1" t="s">
        <v>110</v>
      </c>
      <c r="H30">
        <f t="shared" si="1"/>
        <v>1.0257492573266473</v>
      </c>
      <c r="I30">
        <f t="shared" si="2"/>
        <v>653210.54716981133</v>
      </c>
      <c r="J30">
        <f t="shared" si="3"/>
        <v>0.89944812211867653</v>
      </c>
      <c r="K30">
        <f t="shared" si="11"/>
        <v>607631.80000000005</v>
      </c>
      <c r="L30">
        <f t="shared" si="4"/>
        <v>0.96691614889148325</v>
      </c>
      <c r="M30">
        <f t="shared" si="15"/>
        <v>641088.92307692312</v>
      </c>
      <c r="N30" s="12">
        <f t="shared" si="12"/>
        <v>23192.283162099542</v>
      </c>
      <c r="O30">
        <f t="shared" si="5"/>
        <v>610721.28316209954</v>
      </c>
      <c r="P30">
        <f t="shared" si="6"/>
        <v>564336.71683790046</v>
      </c>
      <c r="Q30">
        <f t="shared" si="7"/>
        <v>587529</v>
      </c>
      <c r="R30">
        <f t="shared" si="13"/>
        <v>607631.80000000005</v>
      </c>
      <c r="S30">
        <f t="shared" si="14"/>
        <v>607631.80000000005</v>
      </c>
      <c r="T30">
        <f t="shared" si="8"/>
        <v>0.96691614889148325</v>
      </c>
      <c r="U30">
        <f t="shared" si="9"/>
        <v>0.96691614889148325</v>
      </c>
      <c r="V30">
        <f t="shared" si="10"/>
        <v>0</v>
      </c>
    </row>
    <row r="31" spans="1:22" x14ac:dyDescent="0.3">
      <c r="A31" s="1" t="s">
        <v>4</v>
      </c>
      <c r="B31" s="1" t="s">
        <v>5</v>
      </c>
      <c r="C31" s="1">
        <v>201529</v>
      </c>
      <c r="D31" s="1">
        <v>620882</v>
      </c>
      <c r="E31">
        <f t="shared" si="0"/>
        <v>0.87794324784033806</v>
      </c>
      <c r="G31" s="1" t="s">
        <v>111</v>
      </c>
      <c r="H31">
        <f t="shared" si="1"/>
        <v>1.0113367980290473</v>
      </c>
      <c r="I31">
        <f t="shared" si="2"/>
        <v>653210.54716981133</v>
      </c>
      <c r="J31">
        <f t="shared" si="3"/>
        <v>0.95050822845729854</v>
      </c>
      <c r="K31">
        <f t="shared" si="11"/>
        <v>624515.19999999995</v>
      </c>
      <c r="L31">
        <f t="shared" si="4"/>
        <v>0.99418236737872845</v>
      </c>
      <c r="M31">
        <f t="shared" si="15"/>
        <v>658799.76923076925</v>
      </c>
      <c r="N31" s="12">
        <f t="shared" si="12"/>
        <v>25020.207329466055</v>
      </c>
      <c r="O31">
        <f t="shared" si="5"/>
        <v>645902.20732946601</v>
      </c>
      <c r="P31">
        <f t="shared" si="6"/>
        <v>595861.79267053399</v>
      </c>
      <c r="Q31">
        <f t="shared" si="7"/>
        <v>620882</v>
      </c>
      <c r="R31">
        <f t="shared" si="13"/>
        <v>624515.19999999995</v>
      </c>
      <c r="S31">
        <f t="shared" si="14"/>
        <v>624515.19999999995</v>
      </c>
      <c r="T31">
        <f t="shared" si="8"/>
        <v>0.99418236737872845</v>
      </c>
      <c r="U31">
        <f t="shared" si="9"/>
        <v>0.99418236737872845</v>
      </c>
      <c r="V31">
        <f t="shared" si="10"/>
        <v>0</v>
      </c>
    </row>
    <row r="32" spans="1:22" x14ac:dyDescent="0.3">
      <c r="A32" s="1" t="s">
        <v>4</v>
      </c>
      <c r="B32" s="1" t="s">
        <v>5</v>
      </c>
      <c r="C32" s="1">
        <v>201530</v>
      </c>
      <c r="D32" s="1">
        <v>643984</v>
      </c>
      <c r="E32">
        <f t="shared" si="0"/>
        <v>0.91061007488896806</v>
      </c>
      <c r="G32" s="1" t="s">
        <v>112</v>
      </c>
      <c r="H32">
        <f t="shared" si="1"/>
        <v>1.0169709843495072</v>
      </c>
      <c r="I32">
        <f t="shared" si="2"/>
        <v>653210.54716981133</v>
      </c>
      <c r="J32">
        <f t="shared" si="3"/>
        <v>0.98587507931433815</v>
      </c>
      <c r="K32">
        <f t="shared" si="11"/>
        <v>640208.4</v>
      </c>
      <c r="L32">
        <f t="shared" si="4"/>
        <v>1.0058974546413324</v>
      </c>
      <c r="M32">
        <f t="shared" si="15"/>
        <v>675453.76923076925</v>
      </c>
      <c r="N32" s="12">
        <f t="shared" si="12"/>
        <v>20407.302511021167</v>
      </c>
      <c r="O32">
        <f t="shared" si="5"/>
        <v>664391.30251102115</v>
      </c>
      <c r="P32">
        <f t="shared" si="6"/>
        <v>623576.69748897885</v>
      </c>
      <c r="Q32">
        <f t="shared" si="7"/>
        <v>643984</v>
      </c>
      <c r="R32">
        <f t="shared" si="13"/>
        <v>640208.4</v>
      </c>
      <c r="S32">
        <f t="shared" si="14"/>
        <v>640208.4</v>
      </c>
      <c r="T32">
        <f t="shared" si="8"/>
        <v>1.0058974546413324</v>
      </c>
      <c r="U32">
        <f t="shared" si="9"/>
        <v>1.0058974546413324</v>
      </c>
      <c r="V32">
        <f t="shared" si="10"/>
        <v>0</v>
      </c>
    </row>
    <row r="33" spans="1:22" x14ac:dyDescent="0.3">
      <c r="A33" s="1" t="s">
        <v>4</v>
      </c>
      <c r="B33" s="1" t="s">
        <v>5</v>
      </c>
      <c r="C33" s="1">
        <v>201531</v>
      </c>
      <c r="D33" s="1">
        <v>671138</v>
      </c>
      <c r="E33">
        <f t="shared" si="0"/>
        <v>0.94900653500837318</v>
      </c>
      <c r="G33" s="1" t="s">
        <v>113</v>
      </c>
      <c r="H33">
        <f t="shared" si="1"/>
        <v>1.0630208598182636</v>
      </c>
      <c r="I33">
        <f t="shared" si="2"/>
        <v>653210.54716981133</v>
      </c>
      <c r="J33">
        <f t="shared" si="3"/>
        <v>1.0274451368059863</v>
      </c>
      <c r="K33">
        <f t="shared" si="11"/>
        <v>658569</v>
      </c>
      <c r="L33">
        <f t="shared" si="4"/>
        <v>1.019085319837405</v>
      </c>
      <c r="M33">
        <f t="shared" si="15"/>
        <v>685274.38461538462</v>
      </c>
      <c r="N33" s="12">
        <f t="shared" si="12"/>
        <v>14435.687943508836</v>
      </c>
      <c r="O33">
        <f t="shared" si="5"/>
        <v>685573.68794350885</v>
      </c>
      <c r="P33">
        <f t="shared" si="6"/>
        <v>656702.31205649115</v>
      </c>
      <c r="Q33">
        <f t="shared" si="7"/>
        <v>671138</v>
      </c>
      <c r="R33">
        <f t="shared" si="13"/>
        <v>658569</v>
      </c>
      <c r="S33">
        <f t="shared" si="14"/>
        <v>658569</v>
      </c>
      <c r="T33">
        <f t="shared" si="8"/>
        <v>1.019085319837405</v>
      </c>
      <c r="U33">
        <f t="shared" si="9"/>
        <v>1.019085319837405</v>
      </c>
      <c r="V33">
        <f t="shared" si="10"/>
        <v>0</v>
      </c>
    </row>
    <row r="34" spans="1:22" x14ac:dyDescent="0.3">
      <c r="A34" s="1" t="s">
        <v>4</v>
      </c>
      <c r="B34" s="1" t="s">
        <v>5</v>
      </c>
      <c r="C34" s="1">
        <v>201532</v>
      </c>
      <c r="D34" s="1">
        <v>677509</v>
      </c>
      <c r="E34">
        <f t="shared" si="0"/>
        <v>0.95801529421220066</v>
      </c>
      <c r="G34" s="1" t="s">
        <v>114</v>
      </c>
      <c r="H34">
        <f t="shared" si="1"/>
        <v>1.0266740302852573</v>
      </c>
      <c r="I34">
        <f t="shared" si="2"/>
        <v>653210.54716981133</v>
      </c>
      <c r="J34">
        <f t="shared" si="3"/>
        <v>1.0371985004459396</v>
      </c>
      <c r="K34">
        <f t="shared" si="11"/>
        <v>703617.2</v>
      </c>
      <c r="L34">
        <f t="shared" si="4"/>
        <v>0.96289431241874135</v>
      </c>
      <c r="M34">
        <f t="shared" si="15"/>
        <v>691024.38461538462</v>
      </c>
      <c r="N34" s="12">
        <f t="shared" si="12"/>
        <v>9030.716734875572</v>
      </c>
      <c r="O34">
        <f t="shared" si="5"/>
        <v>686539.71673487558</v>
      </c>
      <c r="P34">
        <f t="shared" si="6"/>
        <v>668478.28326512442</v>
      </c>
      <c r="Q34">
        <f t="shared" si="7"/>
        <v>677509</v>
      </c>
      <c r="R34">
        <f t="shared" si="13"/>
        <v>703617.2</v>
      </c>
      <c r="S34">
        <f t="shared" si="14"/>
        <v>703617.2</v>
      </c>
      <c r="T34">
        <f t="shared" si="8"/>
        <v>0.96289431241874135</v>
      </c>
      <c r="U34">
        <f t="shared" si="9"/>
        <v>0.96289431241874135</v>
      </c>
      <c r="V34">
        <f t="shared" si="10"/>
        <v>0</v>
      </c>
    </row>
    <row r="35" spans="1:22" x14ac:dyDescent="0.3">
      <c r="A35" s="1" t="s">
        <v>4</v>
      </c>
      <c r="B35" s="1" t="s">
        <v>5</v>
      </c>
      <c r="C35" s="1">
        <v>201533</v>
      </c>
      <c r="D35" s="1">
        <v>679332</v>
      </c>
      <c r="E35">
        <f t="shared" si="0"/>
        <v>0.96059306348367723</v>
      </c>
      <c r="G35" s="1" t="s">
        <v>115</v>
      </c>
      <c r="H35">
        <f t="shared" si="1"/>
        <v>1.0091690962774433</v>
      </c>
      <c r="I35">
        <f t="shared" si="2"/>
        <v>653210.54716981133</v>
      </c>
      <c r="J35">
        <f t="shared" si="3"/>
        <v>1.0399893310715298</v>
      </c>
      <c r="K35">
        <f t="shared" si="11"/>
        <v>741489.4</v>
      </c>
      <c r="L35">
        <f t="shared" si="4"/>
        <v>0.91617223388493485</v>
      </c>
      <c r="M35">
        <f t="shared" si="15"/>
        <v>694828.07692307688</v>
      </c>
      <c r="N35" s="12">
        <f t="shared" si="12"/>
        <v>6335.6239060797852</v>
      </c>
      <c r="O35">
        <f t="shared" si="5"/>
        <v>685667.6239060798</v>
      </c>
      <c r="P35">
        <f t="shared" si="6"/>
        <v>672996.3760939202</v>
      </c>
      <c r="Q35">
        <f t="shared" si="7"/>
        <v>679332</v>
      </c>
      <c r="R35">
        <f t="shared" si="13"/>
        <v>741489.4</v>
      </c>
      <c r="S35">
        <f t="shared" si="14"/>
        <v>741489.4</v>
      </c>
      <c r="T35">
        <f t="shared" si="8"/>
        <v>0.91617223388493485</v>
      </c>
      <c r="U35">
        <f t="shared" si="9"/>
        <v>0.91617223388493485</v>
      </c>
      <c r="V35">
        <f t="shared" si="10"/>
        <v>0</v>
      </c>
    </row>
    <row r="36" spans="1:22" x14ac:dyDescent="0.3">
      <c r="A36" s="1" t="s">
        <v>4</v>
      </c>
      <c r="B36" s="1" t="s">
        <v>5</v>
      </c>
      <c r="C36" s="1">
        <v>201534</v>
      </c>
      <c r="D36" s="1">
        <v>846123</v>
      </c>
      <c r="E36">
        <f t="shared" si="0"/>
        <v>1.1964398624737234</v>
      </c>
      <c r="G36" s="1" t="s">
        <v>116</v>
      </c>
      <c r="H36">
        <f t="shared" si="1"/>
        <v>1.1011748144905713</v>
      </c>
      <c r="I36">
        <f t="shared" si="2"/>
        <v>653210.54716981133</v>
      </c>
      <c r="J36">
        <f t="shared" si="3"/>
        <v>1.2953296661635783</v>
      </c>
      <c r="K36">
        <f t="shared" si="11"/>
        <v>772658</v>
      </c>
      <c r="L36">
        <f t="shared" si="4"/>
        <v>1.0950808766621196</v>
      </c>
      <c r="M36">
        <f t="shared" si="15"/>
        <v>698527.4615384615</v>
      </c>
      <c r="N36" s="12">
        <f t="shared" si="12"/>
        <v>4824.0633151565416</v>
      </c>
      <c r="O36">
        <f t="shared" si="5"/>
        <v>850947.0633151565</v>
      </c>
      <c r="P36">
        <f t="shared" si="6"/>
        <v>841298.9366848435</v>
      </c>
      <c r="Q36">
        <f t="shared" si="7"/>
        <v>846123</v>
      </c>
      <c r="R36">
        <f t="shared" si="13"/>
        <v>772658</v>
      </c>
      <c r="S36">
        <f t="shared" si="14"/>
        <v>772658</v>
      </c>
      <c r="T36">
        <f t="shared" si="8"/>
        <v>1.0950808766621196</v>
      </c>
      <c r="U36">
        <f t="shared" si="9"/>
        <v>1.0950808766621196</v>
      </c>
      <c r="V36">
        <f t="shared" si="10"/>
        <v>0</v>
      </c>
    </row>
    <row r="37" spans="1:22" x14ac:dyDescent="0.3">
      <c r="A37" s="1" t="s">
        <v>4</v>
      </c>
      <c r="B37" s="1" t="s">
        <v>5</v>
      </c>
      <c r="C37" s="1">
        <v>201535</v>
      </c>
      <c r="D37" s="1">
        <v>833345</v>
      </c>
      <c r="E37">
        <f t="shared" si="0"/>
        <v>1.178371439132567</v>
      </c>
      <c r="G37" s="1" t="s">
        <v>117</v>
      </c>
      <c r="H37">
        <f t="shared" si="1"/>
        <v>1.1071420039176867</v>
      </c>
      <c r="I37">
        <f t="shared" si="2"/>
        <v>653210.54716981133</v>
      </c>
      <c r="J37">
        <f t="shared" si="3"/>
        <v>1.2757678264851413</v>
      </c>
      <c r="K37">
        <f t="shared" si="11"/>
        <v>780612.4</v>
      </c>
      <c r="L37">
        <f t="shared" si="4"/>
        <v>1.0675528597803468</v>
      </c>
      <c r="M37">
        <f t="shared" si="15"/>
        <v>701389.4615384615</v>
      </c>
      <c r="N37" s="12">
        <f t="shared" si="12"/>
        <v>3199.3501978004656</v>
      </c>
      <c r="O37">
        <f t="shared" si="5"/>
        <v>836544.35019780044</v>
      </c>
      <c r="P37">
        <f t="shared" si="6"/>
        <v>830145.64980219956</v>
      </c>
      <c r="Q37">
        <f t="shared" si="7"/>
        <v>833345</v>
      </c>
      <c r="R37">
        <f t="shared" si="13"/>
        <v>780612.4</v>
      </c>
      <c r="S37">
        <f t="shared" si="14"/>
        <v>780612.4</v>
      </c>
      <c r="T37">
        <f t="shared" si="8"/>
        <v>1.0675528597803468</v>
      </c>
      <c r="U37">
        <f t="shared" si="9"/>
        <v>1.0675528597803468</v>
      </c>
      <c r="V37">
        <f t="shared" si="10"/>
        <v>0</v>
      </c>
    </row>
    <row r="38" spans="1:22" x14ac:dyDescent="0.3">
      <c r="A38" s="1" t="s">
        <v>4</v>
      </c>
      <c r="B38" s="1" t="s">
        <v>5</v>
      </c>
      <c r="C38" s="1">
        <v>201536</v>
      </c>
      <c r="D38" s="1">
        <v>826981</v>
      </c>
      <c r="E38">
        <f t="shared" si="0"/>
        <v>1.1693725781102537</v>
      </c>
      <c r="G38" s="1" t="s">
        <v>118</v>
      </c>
      <c r="H38">
        <f t="shared" si="1"/>
        <v>1.0805781127855094</v>
      </c>
      <c r="I38">
        <f t="shared" si="2"/>
        <v>653210.54716981133</v>
      </c>
      <c r="J38">
        <f t="shared" si="3"/>
        <v>1.2660251791449022</v>
      </c>
      <c r="K38">
        <f t="shared" si="11"/>
        <v>783435.8</v>
      </c>
      <c r="L38">
        <f t="shared" si="4"/>
        <v>1.0555823463773291</v>
      </c>
      <c r="M38">
        <f t="shared" si="15"/>
        <v>702796.92307692312</v>
      </c>
      <c r="N38" s="12">
        <f t="shared" si="12"/>
        <v>2120.5408728650336</v>
      </c>
      <c r="O38">
        <f t="shared" si="5"/>
        <v>829101.54087286501</v>
      </c>
      <c r="P38">
        <f t="shared" si="6"/>
        <v>824860.45912713499</v>
      </c>
      <c r="Q38">
        <f t="shared" si="7"/>
        <v>826981</v>
      </c>
      <c r="R38">
        <f t="shared" si="13"/>
        <v>783435.8</v>
      </c>
      <c r="S38">
        <f t="shared" si="14"/>
        <v>783435.8</v>
      </c>
      <c r="T38">
        <f t="shared" si="8"/>
        <v>1.0555823463773291</v>
      </c>
      <c r="U38">
        <f t="shared" si="9"/>
        <v>1.0555823463773291</v>
      </c>
      <c r="V38">
        <f t="shared" si="10"/>
        <v>0</v>
      </c>
    </row>
    <row r="39" spans="1:22" x14ac:dyDescent="0.3">
      <c r="A39" s="1" t="s">
        <v>4</v>
      </c>
      <c r="B39" s="1" t="s">
        <v>5</v>
      </c>
      <c r="C39" s="1">
        <v>201537</v>
      </c>
      <c r="D39" s="1">
        <v>717281</v>
      </c>
      <c r="E39">
        <f t="shared" si="0"/>
        <v>1.0142539335238667</v>
      </c>
      <c r="G39" s="1" t="s">
        <v>119</v>
      </c>
      <c r="H39">
        <f t="shared" si="1"/>
        <v>1.0077303248930618</v>
      </c>
      <c r="I39">
        <f t="shared" si="2"/>
        <v>653210.54716981133</v>
      </c>
      <c r="J39">
        <f t="shared" si="3"/>
        <v>1.0980854536225555</v>
      </c>
      <c r="K39">
        <f t="shared" si="11"/>
        <v>741445</v>
      </c>
      <c r="L39">
        <f t="shared" si="4"/>
        <v>0.96740958533674104</v>
      </c>
      <c r="M39">
        <f t="shared" si="15"/>
        <v>701560.15384615387</v>
      </c>
      <c r="N39" s="12">
        <f t="shared" si="12"/>
        <v>3759.6674263563427</v>
      </c>
      <c r="O39">
        <f t="shared" si="5"/>
        <v>721040.66742635635</v>
      </c>
      <c r="P39">
        <f t="shared" si="6"/>
        <v>713521.33257364365</v>
      </c>
      <c r="Q39">
        <f t="shared" si="7"/>
        <v>717281</v>
      </c>
      <c r="R39">
        <f t="shared" si="13"/>
        <v>741445</v>
      </c>
      <c r="S39">
        <f t="shared" si="14"/>
        <v>741445</v>
      </c>
      <c r="T39">
        <f t="shared" si="8"/>
        <v>0.96740958533674104</v>
      </c>
      <c r="U39">
        <f t="shared" si="9"/>
        <v>0.96740958533674104</v>
      </c>
      <c r="V39">
        <f t="shared" si="10"/>
        <v>0</v>
      </c>
    </row>
    <row r="40" spans="1:22" x14ac:dyDescent="0.3">
      <c r="A40" s="1" t="s">
        <v>4</v>
      </c>
      <c r="B40" s="1" t="s">
        <v>5</v>
      </c>
      <c r="C40" s="1">
        <v>201538</v>
      </c>
      <c r="D40" s="1">
        <v>693449</v>
      </c>
      <c r="E40">
        <f t="shared" si="0"/>
        <v>0.98055486754590171</v>
      </c>
      <c r="G40" s="1" t="s">
        <v>120</v>
      </c>
      <c r="H40">
        <f t="shared" si="1"/>
        <v>1.2028552981208378</v>
      </c>
      <c r="I40">
        <f t="shared" si="2"/>
        <v>653210.54716981133</v>
      </c>
      <c r="J40">
        <f t="shared" si="3"/>
        <v>1.0616010457953124</v>
      </c>
      <c r="K40">
        <f t="shared" si="11"/>
        <v>704203</v>
      </c>
      <c r="L40">
        <f t="shared" si="4"/>
        <v>0.98472883529323219</v>
      </c>
      <c r="M40">
        <f t="shared" si="15"/>
        <v>697867.38461538462</v>
      </c>
      <c r="N40" s="12">
        <f t="shared" si="12"/>
        <v>5082.0495031692717</v>
      </c>
      <c r="O40">
        <f t="shared" si="5"/>
        <v>698531.04950316926</v>
      </c>
      <c r="P40">
        <f t="shared" si="6"/>
        <v>688366.95049683074</v>
      </c>
      <c r="Q40">
        <f t="shared" si="7"/>
        <v>693449</v>
      </c>
      <c r="R40">
        <f t="shared" si="13"/>
        <v>704203</v>
      </c>
      <c r="S40">
        <f t="shared" si="14"/>
        <v>704203</v>
      </c>
      <c r="T40">
        <f t="shared" si="8"/>
        <v>0.98472883529323219</v>
      </c>
      <c r="U40">
        <f t="shared" si="9"/>
        <v>0.98472883529323219</v>
      </c>
      <c r="V40">
        <f t="shared" si="10"/>
        <v>0</v>
      </c>
    </row>
    <row r="41" spans="1:22" x14ac:dyDescent="0.3">
      <c r="A41" s="1" t="s">
        <v>4</v>
      </c>
      <c r="B41" s="1" t="s">
        <v>5</v>
      </c>
      <c r="C41" s="1">
        <v>201539</v>
      </c>
      <c r="D41" s="1">
        <v>636169</v>
      </c>
      <c r="E41">
        <f t="shared" si="0"/>
        <v>0.89955946224135985</v>
      </c>
      <c r="G41" s="1" t="s">
        <v>121</v>
      </c>
      <c r="H41">
        <f t="shared" si="1"/>
        <v>0.97623360430200024</v>
      </c>
      <c r="I41">
        <f t="shared" si="2"/>
        <v>653210.54716981133</v>
      </c>
      <c r="J41">
        <f t="shared" si="3"/>
        <v>0.97391109613332505</v>
      </c>
      <c r="K41">
        <f t="shared" si="11"/>
        <v>663753.80000000005</v>
      </c>
      <c r="L41">
        <f t="shared" si="4"/>
        <v>0.95844121721035713</v>
      </c>
      <c r="M41">
        <f t="shared" si="15"/>
        <v>693566.07692307688</v>
      </c>
      <c r="N41" s="12">
        <f t="shared" si="12"/>
        <v>8895.5988387184188</v>
      </c>
      <c r="O41">
        <f t="shared" si="5"/>
        <v>645064.59883871838</v>
      </c>
      <c r="P41">
        <f t="shared" si="6"/>
        <v>627273.40116128162</v>
      </c>
      <c r="Q41">
        <f t="shared" si="7"/>
        <v>636169</v>
      </c>
      <c r="R41">
        <f t="shared" si="13"/>
        <v>663753.80000000005</v>
      </c>
      <c r="S41">
        <f t="shared" si="14"/>
        <v>663753.80000000005</v>
      </c>
      <c r="T41">
        <f t="shared" si="8"/>
        <v>0.95844121721035713</v>
      </c>
      <c r="U41">
        <f t="shared" si="9"/>
        <v>0.95844121721035713</v>
      </c>
      <c r="V41">
        <f t="shared" si="10"/>
        <v>0</v>
      </c>
    </row>
    <row r="42" spans="1:22" x14ac:dyDescent="0.3">
      <c r="A42" s="1" t="s">
        <v>4</v>
      </c>
      <c r="B42" s="1" t="s">
        <v>5</v>
      </c>
      <c r="C42" s="1">
        <v>201540</v>
      </c>
      <c r="D42" s="1">
        <v>647135</v>
      </c>
      <c r="E42">
        <f t="shared" si="0"/>
        <v>0.91506567059627619</v>
      </c>
      <c r="G42" s="1" t="s">
        <v>122</v>
      </c>
      <c r="H42">
        <f t="shared" si="1"/>
        <v>0.94576982965323886</v>
      </c>
      <c r="I42">
        <f t="shared" si="2"/>
        <v>653210.54716981133</v>
      </c>
      <c r="J42">
        <f t="shared" si="3"/>
        <v>0.99069894508572298</v>
      </c>
      <c r="K42">
        <f t="shared" si="11"/>
        <v>648133.4</v>
      </c>
      <c r="L42">
        <f t="shared" si="4"/>
        <v>0.99845957637733218</v>
      </c>
      <c r="M42">
        <f t="shared" si="15"/>
        <v>690921.23076923075</v>
      </c>
      <c r="N42" s="12">
        <f t="shared" si="12"/>
        <v>8309.8873780276281</v>
      </c>
      <c r="O42">
        <f t="shared" si="5"/>
        <v>655444.88737802766</v>
      </c>
      <c r="P42">
        <f t="shared" si="6"/>
        <v>638825.11262197234</v>
      </c>
      <c r="Q42">
        <f t="shared" si="7"/>
        <v>647135</v>
      </c>
      <c r="R42">
        <f t="shared" si="13"/>
        <v>648133.4</v>
      </c>
      <c r="S42">
        <f t="shared" si="14"/>
        <v>648133.4</v>
      </c>
      <c r="T42">
        <f t="shared" si="8"/>
        <v>0.99845957637733218</v>
      </c>
      <c r="U42">
        <f t="shared" si="9"/>
        <v>0.99845957637733218</v>
      </c>
      <c r="V42">
        <f t="shared" si="10"/>
        <v>0</v>
      </c>
    </row>
    <row r="43" spans="1:22" x14ac:dyDescent="0.3">
      <c r="A43" s="1" t="s">
        <v>4</v>
      </c>
      <c r="B43" s="1" t="s">
        <v>5</v>
      </c>
      <c r="C43" s="1">
        <v>201541</v>
      </c>
      <c r="D43" s="1">
        <v>624735</v>
      </c>
      <c r="E43">
        <f t="shared" si="0"/>
        <v>0.88339148975092463</v>
      </c>
      <c r="G43" s="1" t="s">
        <v>123</v>
      </c>
      <c r="H43">
        <f t="shared" si="1"/>
        <v>0.96917054477867293</v>
      </c>
      <c r="I43">
        <f t="shared" si="2"/>
        <v>653210.54716981133</v>
      </c>
      <c r="J43">
        <f t="shared" si="3"/>
        <v>0.9564067860000296</v>
      </c>
      <c r="K43">
        <f t="shared" si="11"/>
        <v>635024.80000000005</v>
      </c>
      <c r="L43">
        <f t="shared" si="4"/>
        <v>0.98379622339159034</v>
      </c>
      <c r="M43">
        <f t="shared" si="15"/>
        <v>678286.61538461538</v>
      </c>
      <c r="N43" s="12">
        <f t="shared" si="12"/>
        <v>8675.054016338494</v>
      </c>
      <c r="O43">
        <f t="shared" si="5"/>
        <v>633410.05401633854</v>
      </c>
      <c r="P43">
        <f t="shared" si="6"/>
        <v>616059.94598366146</v>
      </c>
      <c r="Q43">
        <f t="shared" si="7"/>
        <v>624735</v>
      </c>
      <c r="R43">
        <f t="shared" si="13"/>
        <v>635024.80000000005</v>
      </c>
      <c r="S43">
        <f t="shared" si="14"/>
        <v>635024.80000000005</v>
      </c>
      <c r="T43">
        <f t="shared" si="8"/>
        <v>0.98379622339159034</v>
      </c>
      <c r="U43">
        <f t="shared" si="9"/>
        <v>0.98379622339159034</v>
      </c>
      <c r="V43">
        <f t="shared" si="10"/>
        <v>0</v>
      </c>
    </row>
    <row r="44" spans="1:22" x14ac:dyDescent="0.3">
      <c r="A44" s="1" t="s">
        <v>4</v>
      </c>
      <c r="B44" s="1" t="s">
        <v>5</v>
      </c>
      <c r="C44" s="1">
        <v>201542</v>
      </c>
      <c r="D44" s="1">
        <v>639179</v>
      </c>
      <c r="E44">
        <f t="shared" si="0"/>
        <v>0.90381568029245396</v>
      </c>
      <c r="G44" s="1" t="s">
        <v>124</v>
      </c>
      <c r="H44">
        <f t="shared" si="1"/>
        <v>0.92284352022751981</v>
      </c>
      <c r="I44">
        <f t="shared" si="2"/>
        <v>653210.54716981133</v>
      </c>
      <c r="J44">
        <f t="shared" si="3"/>
        <v>0.97851910501046513</v>
      </c>
      <c r="K44">
        <f t="shared" si="11"/>
        <v>632417.4</v>
      </c>
      <c r="L44">
        <f t="shared" si="4"/>
        <v>1.0106916729362601</v>
      </c>
      <c r="M44">
        <f t="shared" si="15"/>
        <v>699080.4615384615</v>
      </c>
      <c r="N44" s="12">
        <f t="shared" si="12"/>
        <v>9827.2299933104405</v>
      </c>
      <c r="O44">
        <f t="shared" si="5"/>
        <v>649006.22999331041</v>
      </c>
      <c r="P44">
        <f t="shared" si="6"/>
        <v>629351.77000668959</v>
      </c>
      <c r="Q44">
        <f t="shared" si="7"/>
        <v>639179</v>
      </c>
      <c r="R44">
        <f t="shared" si="13"/>
        <v>632417.4</v>
      </c>
      <c r="S44">
        <f t="shared" si="14"/>
        <v>632417.4</v>
      </c>
      <c r="T44">
        <f t="shared" si="8"/>
        <v>1.0106916729362601</v>
      </c>
      <c r="U44">
        <f t="shared" si="9"/>
        <v>1.0106916729362601</v>
      </c>
      <c r="V44">
        <f t="shared" si="10"/>
        <v>0</v>
      </c>
    </row>
    <row r="45" spans="1:22" x14ac:dyDescent="0.3">
      <c r="A45" s="1" t="s">
        <v>4</v>
      </c>
      <c r="B45" s="1" t="s">
        <v>5</v>
      </c>
      <c r="C45" s="1">
        <v>201543</v>
      </c>
      <c r="D45" s="1">
        <v>627906</v>
      </c>
      <c r="E45">
        <f t="shared" si="0"/>
        <v>0.88787536597684469</v>
      </c>
      <c r="G45" s="1" t="s">
        <v>125</v>
      </c>
      <c r="H45">
        <f t="shared" si="1"/>
        <v>0.8335286933603161</v>
      </c>
      <c r="I45">
        <f t="shared" si="2"/>
        <v>653210.54716981133</v>
      </c>
      <c r="J45">
        <f t="shared" si="3"/>
        <v>0.96126126977059811</v>
      </c>
      <c r="K45">
        <f t="shared" si="11"/>
        <v>627308.80000000005</v>
      </c>
      <c r="L45">
        <f t="shared" si="4"/>
        <v>1.0009520032239305</v>
      </c>
      <c r="M45">
        <f t="shared" si="15"/>
        <v>699727.92307692312</v>
      </c>
      <c r="N45" s="12">
        <f t="shared" si="12"/>
        <v>13358.447229215652</v>
      </c>
      <c r="O45">
        <f t="shared" si="5"/>
        <v>641264.44722921564</v>
      </c>
      <c r="P45">
        <f t="shared" si="6"/>
        <v>614547.55277078436</v>
      </c>
      <c r="Q45">
        <f t="shared" si="7"/>
        <v>627906</v>
      </c>
      <c r="R45">
        <f t="shared" si="13"/>
        <v>627308.80000000005</v>
      </c>
      <c r="S45">
        <f t="shared" si="14"/>
        <v>627308.80000000005</v>
      </c>
      <c r="T45">
        <f t="shared" si="8"/>
        <v>1.0009520032239305</v>
      </c>
      <c r="U45">
        <f t="shared" si="9"/>
        <v>1.0009520032239305</v>
      </c>
      <c r="V45">
        <f t="shared" si="10"/>
        <v>0</v>
      </c>
    </row>
    <row r="46" spans="1:22" x14ac:dyDescent="0.3">
      <c r="A46" s="1" t="s">
        <v>4</v>
      </c>
      <c r="B46" s="1" t="s">
        <v>5</v>
      </c>
      <c r="C46" s="1">
        <v>201544</v>
      </c>
      <c r="D46" s="1">
        <v>623132</v>
      </c>
      <c r="E46">
        <f t="shared" si="0"/>
        <v>0.8811248061841791</v>
      </c>
      <c r="G46" s="1" t="s">
        <v>126</v>
      </c>
      <c r="H46">
        <f t="shared" si="1"/>
        <v>0.8655775910772755</v>
      </c>
      <c r="I46">
        <f t="shared" si="2"/>
        <v>653210.54716981133</v>
      </c>
      <c r="J46">
        <f t="shared" si="3"/>
        <v>0.9539527533654597</v>
      </c>
      <c r="K46">
        <f t="shared" si="11"/>
        <v>631351.6</v>
      </c>
      <c r="L46">
        <f t="shared" si="4"/>
        <v>0.98698094690818872</v>
      </c>
      <c r="M46">
        <f t="shared" si="15"/>
        <v>702445.76923076925</v>
      </c>
      <c r="N46" s="12">
        <f t="shared" si="12"/>
        <v>25250.719419887686</v>
      </c>
      <c r="O46">
        <f t="shared" si="5"/>
        <v>648382.71941988764</v>
      </c>
      <c r="P46">
        <f t="shared" si="6"/>
        <v>597881.28058011236</v>
      </c>
      <c r="Q46">
        <f t="shared" si="7"/>
        <v>623132</v>
      </c>
      <c r="R46">
        <f t="shared" si="13"/>
        <v>631351.6</v>
      </c>
      <c r="S46">
        <f t="shared" si="14"/>
        <v>631351.6</v>
      </c>
      <c r="T46">
        <f t="shared" si="8"/>
        <v>0.98698094690818872</v>
      </c>
      <c r="U46">
        <f t="shared" si="9"/>
        <v>0.98698094690818872</v>
      </c>
      <c r="V46">
        <f t="shared" si="10"/>
        <v>0</v>
      </c>
    </row>
    <row r="47" spans="1:22" x14ac:dyDescent="0.3">
      <c r="A47" s="1" t="s">
        <v>4</v>
      </c>
      <c r="B47" s="1" t="s">
        <v>5</v>
      </c>
      <c r="C47" s="1">
        <v>201545</v>
      </c>
      <c r="D47" s="1">
        <v>621592</v>
      </c>
      <c r="E47">
        <f t="shared" si="0"/>
        <v>0.87894720625106115</v>
      </c>
      <c r="G47" s="1" t="s">
        <v>127</v>
      </c>
      <c r="H47">
        <f t="shared" si="1"/>
        <v>0.853145475095475</v>
      </c>
      <c r="I47">
        <f t="shared" si="2"/>
        <v>653210.54716981133</v>
      </c>
      <c r="J47">
        <f t="shared" si="3"/>
        <v>0.95159516742831829</v>
      </c>
      <c r="K47">
        <f t="shared" si="11"/>
        <v>639890.4</v>
      </c>
      <c r="L47">
        <f t="shared" si="4"/>
        <v>0.97140385290981079</v>
      </c>
      <c r="M47">
        <f t="shared" si="15"/>
        <v>715502.69230769225</v>
      </c>
      <c r="N47" s="12">
        <f t="shared" si="12"/>
        <v>31924.968292228008</v>
      </c>
      <c r="O47">
        <f t="shared" si="5"/>
        <v>653516.96829222806</v>
      </c>
      <c r="P47">
        <f t="shared" si="6"/>
        <v>589667.03170777194</v>
      </c>
      <c r="Q47">
        <f t="shared" si="7"/>
        <v>621592</v>
      </c>
      <c r="R47">
        <f t="shared" si="13"/>
        <v>639890.4</v>
      </c>
      <c r="S47">
        <f t="shared" si="14"/>
        <v>639890.4</v>
      </c>
      <c r="T47">
        <f t="shared" si="8"/>
        <v>0.97140385290981079</v>
      </c>
      <c r="U47">
        <f t="shared" si="9"/>
        <v>0.97140385290981079</v>
      </c>
      <c r="V47">
        <f t="shared" si="10"/>
        <v>0</v>
      </c>
    </row>
    <row r="48" spans="1:22" x14ac:dyDescent="0.3">
      <c r="A48" s="1" t="s">
        <v>4</v>
      </c>
      <c r="B48" s="1" t="s">
        <v>5</v>
      </c>
      <c r="C48" s="1">
        <v>201546</v>
      </c>
      <c r="D48" s="1">
        <v>644949</v>
      </c>
      <c r="E48">
        <f t="shared" si="0"/>
        <v>0.91197460991199319</v>
      </c>
      <c r="G48" s="1" t="s">
        <v>128</v>
      </c>
      <c r="H48">
        <f t="shared" si="1"/>
        <v>0.90143375361236489</v>
      </c>
      <c r="I48">
        <f t="shared" si="2"/>
        <v>653210.54716981133</v>
      </c>
      <c r="J48">
        <f t="shared" si="3"/>
        <v>0.98735239777494954</v>
      </c>
      <c r="K48">
        <f t="shared" si="11"/>
        <v>735042.2</v>
      </c>
      <c r="L48">
        <f t="shared" si="4"/>
        <v>0.87743125496740193</v>
      </c>
      <c r="M48">
        <f t="shared" si="15"/>
        <v>758656.61538461538</v>
      </c>
      <c r="N48" s="12">
        <f t="shared" si="12"/>
        <v>31271.786517212404</v>
      </c>
      <c r="O48">
        <f t="shared" si="5"/>
        <v>676220.7865172124</v>
      </c>
      <c r="P48">
        <f t="shared" si="6"/>
        <v>613677.2134827876</v>
      </c>
      <c r="Q48">
        <f t="shared" si="7"/>
        <v>644949</v>
      </c>
      <c r="R48">
        <f t="shared" si="13"/>
        <v>735042.2</v>
      </c>
      <c r="S48">
        <f t="shared" si="14"/>
        <v>735042.2</v>
      </c>
      <c r="T48">
        <f t="shared" si="8"/>
        <v>0.87743125496740193</v>
      </c>
      <c r="U48">
        <f t="shared" si="9"/>
        <v>0.87743125496740193</v>
      </c>
      <c r="V48">
        <f t="shared" si="10"/>
        <v>0</v>
      </c>
    </row>
    <row r="49" spans="1:22" x14ac:dyDescent="0.3">
      <c r="A49" s="1" t="s">
        <v>4</v>
      </c>
      <c r="B49" s="1" t="s">
        <v>5</v>
      </c>
      <c r="C49" s="1">
        <v>201547</v>
      </c>
      <c r="D49" s="1">
        <v>681873</v>
      </c>
      <c r="E49">
        <f t="shared" si="0"/>
        <v>0.96418610337332178</v>
      </c>
      <c r="G49" s="1" t="s">
        <v>129</v>
      </c>
      <c r="H49">
        <f t="shared" si="1"/>
        <v>1.2158685787601131</v>
      </c>
      <c r="I49">
        <f t="shared" si="2"/>
        <v>653210.54716981133</v>
      </c>
      <c r="J49">
        <f t="shared" si="3"/>
        <v>1.043879347867813</v>
      </c>
      <c r="K49">
        <f t="shared" si="11"/>
        <v>777495.4</v>
      </c>
      <c r="L49">
        <f t="shared" si="4"/>
        <v>0.87701226270920696</v>
      </c>
      <c r="M49">
        <f t="shared" si="15"/>
        <v>767126.30769230775</v>
      </c>
      <c r="N49" s="12">
        <f t="shared" si="12"/>
        <v>22381.343579990094</v>
      </c>
      <c r="O49">
        <f t="shared" si="5"/>
        <v>704254.34357999009</v>
      </c>
      <c r="P49">
        <f t="shared" si="6"/>
        <v>659491.65642000991</v>
      </c>
      <c r="Q49">
        <f t="shared" si="7"/>
        <v>681873</v>
      </c>
      <c r="R49">
        <f t="shared" si="13"/>
        <v>777495.4</v>
      </c>
      <c r="S49">
        <f t="shared" si="14"/>
        <v>777495.4</v>
      </c>
      <c r="T49">
        <f t="shared" si="8"/>
        <v>0.87701226270920696</v>
      </c>
      <c r="U49">
        <f t="shared" si="9"/>
        <v>0.87701226270920696</v>
      </c>
      <c r="V49">
        <f t="shared" si="10"/>
        <v>0</v>
      </c>
    </row>
    <row r="50" spans="1:22" x14ac:dyDescent="0.3">
      <c r="A50" s="1" t="s">
        <v>4</v>
      </c>
      <c r="B50" s="1" t="s">
        <v>5</v>
      </c>
      <c r="C50" s="1">
        <v>201548</v>
      </c>
      <c r="D50" s="1">
        <v>1103665</v>
      </c>
      <c r="E50">
        <f t="shared" si="0"/>
        <v>1.5606109286912919</v>
      </c>
      <c r="G50" s="1" t="s">
        <v>130</v>
      </c>
      <c r="H50">
        <f t="shared" si="1"/>
        <v>1.3977688744719892</v>
      </c>
      <c r="I50">
        <f t="shared" si="2"/>
        <v>653210.54716981133</v>
      </c>
      <c r="J50">
        <f t="shared" si="3"/>
        <v>1.6896007034514198</v>
      </c>
      <c r="K50">
        <f t="shared" si="11"/>
        <v>803699.6</v>
      </c>
      <c r="L50">
        <f t="shared" si="4"/>
        <v>1.3732307444224185</v>
      </c>
      <c r="M50">
        <f t="shared" si="15"/>
        <v>769165.38461538462</v>
      </c>
      <c r="N50" s="12">
        <f t="shared" si="12"/>
        <v>5365.0392859919421</v>
      </c>
      <c r="O50">
        <f t="shared" si="5"/>
        <v>1109030.039285992</v>
      </c>
      <c r="P50">
        <f t="shared" si="6"/>
        <v>1098299.960714008</v>
      </c>
      <c r="Q50">
        <f t="shared" si="7"/>
        <v>1103665</v>
      </c>
      <c r="R50">
        <f t="shared" si="13"/>
        <v>803699.6</v>
      </c>
      <c r="S50">
        <f t="shared" si="14"/>
        <v>803699.6</v>
      </c>
      <c r="T50">
        <f t="shared" si="8"/>
        <v>1.3732307444224185</v>
      </c>
      <c r="U50">
        <f t="shared" si="9"/>
        <v>1.3732307444224185</v>
      </c>
      <c r="V50">
        <f t="shared" si="10"/>
        <v>0</v>
      </c>
    </row>
    <row r="51" spans="1:22" x14ac:dyDescent="0.3">
      <c r="A51" s="1" t="s">
        <v>4</v>
      </c>
      <c r="B51" s="1" t="s">
        <v>5</v>
      </c>
      <c r="C51" s="1">
        <v>201549</v>
      </c>
      <c r="D51" s="1">
        <v>835398</v>
      </c>
      <c r="E51">
        <f t="shared" si="0"/>
        <v>1.1812744343680808</v>
      </c>
      <c r="G51" s="1" t="s">
        <v>131</v>
      </c>
      <c r="H51">
        <f t="shared" si="1"/>
        <v>1.1206841302550052</v>
      </c>
      <c r="I51">
        <f t="shared" si="2"/>
        <v>653210.54716981133</v>
      </c>
      <c r="J51">
        <f t="shared" si="3"/>
        <v>1.2789107641013433</v>
      </c>
      <c r="K51">
        <f t="shared" si="11"/>
        <v>847347.6</v>
      </c>
      <c r="L51">
        <f t="shared" si="4"/>
        <v>0.98589764106253441</v>
      </c>
      <c r="M51">
        <f t="shared" si="15"/>
        <v>764089.92307692312</v>
      </c>
      <c r="N51" s="12">
        <f t="shared" si="12"/>
        <v>6683.6225870256085</v>
      </c>
      <c r="O51">
        <f t="shared" si="5"/>
        <v>842081.62258702563</v>
      </c>
      <c r="P51">
        <f t="shared" si="6"/>
        <v>828714.37741297437</v>
      </c>
      <c r="Q51">
        <f t="shared" si="7"/>
        <v>835398</v>
      </c>
      <c r="R51">
        <f t="shared" si="13"/>
        <v>847347.6</v>
      </c>
      <c r="S51">
        <f t="shared" si="14"/>
        <v>847347.6</v>
      </c>
      <c r="T51">
        <f t="shared" si="8"/>
        <v>0.98589764106253441</v>
      </c>
      <c r="U51">
        <f t="shared" si="9"/>
        <v>0.98589764106253441</v>
      </c>
      <c r="V51">
        <f t="shared" si="10"/>
        <v>0</v>
      </c>
    </row>
    <row r="52" spans="1:22" x14ac:dyDescent="0.3">
      <c r="A52" s="1" t="s">
        <v>4</v>
      </c>
      <c r="B52" s="1" t="s">
        <v>5</v>
      </c>
      <c r="C52" s="1">
        <v>201550</v>
      </c>
      <c r="D52" s="1">
        <v>752613</v>
      </c>
      <c r="E52">
        <f t="shared" si="0"/>
        <v>1.0642142977036866</v>
      </c>
      <c r="G52" s="1" t="s">
        <v>132</v>
      </c>
      <c r="H52">
        <f t="shared" si="1"/>
        <v>1.0880880045029051</v>
      </c>
      <c r="I52">
        <f t="shared" si="2"/>
        <v>653210.54716981133</v>
      </c>
      <c r="J52">
        <f t="shared" si="3"/>
        <v>1.1521752109804002</v>
      </c>
      <c r="K52">
        <f t="shared" si="11"/>
        <v>950407</v>
      </c>
      <c r="L52">
        <f t="shared" si="4"/>
        <v>0.79188495034232698</v>
      </c>
      <c r="M52">
        <f t="shared" si="15"/>
        <v>756664.23076923075</v>
      </c>
      <c r="N52" s="12">
        <f t="shared" si="12"/>
        <v>6355.0238335392705</v>
      </c>
      <c r="O52">
        <f t="shared" si="5"/>
        <v>758968.02383353922</v>
      </c>
      <c r="P52">
        <f t="shared" si="6"/>
        <v>746257.97616646078</v>
      </c>
      <c r="Q52">
        <f t="shared" si="7"/>
        <v>752613</v>
      </c>
      <c r="R52">
        <f t="shared" si="13"/>
        <v>950407</v>
      </c>
      <c r="S52">
        <f t="shared" si="14"/>
        <v>950407</v>
      </c>
      <c r="T52">
        <f t="shared" si="8"/>
        <v>0.79188495034232698</v>
      </c>
      <c r="U52">
        <f t="shared" si="9"/>
        <v>0.79188495034232698</v>
      </c>
      <c r="V52">
        <f t="shared" si="10"/>
        <v>0</v>
      </c>
    </row>
    <row r="53" spans="1:22" x14ac:dyDescent="0.3">
      <c r="A53" s="1" t="s">
        <v>4</v>
      </c>
      <c r="B53" s="1" t="s">
        <v>5</v>
      </c>
      <c r="C53" s="1">
        <v>201551</v>
      </c>
      <c r="D53" s="1">
        <v>863189</v>
      </c>
      <c r="E53">
        <f t="shared" si="0"/>
        <v>1.2205716290052755</v>
      </c>
      <c r="G53" s="1" t="s">
        <v>133</v>
      </c>
      <c r="H53">
        <f t="shared" si="1"/>
        <v>1.4414537915718237</v>
      </c>
      <c r="I53">
        <f t="shared" si="2"/>
        <v>653210.54716981133</v>
      </c>
      <c r="J53">
        <f t="shared" si="3"/>
        <v>1.321456004866991</v>
      </c>
      <c r="K53">
        <f t="shared" si="11"/>
        <v>881122.2</v>
      </c>
      <c r="L53">
        <f t="shared" si="4"/>
        <v>0.97964731793161042</v>
      </c>
      <c r="M53">
        <f t="shared" si="15"/>
        <v>753732.92307692312</v>
      </c>
      <c r="N53" s="12">
        <f t="shared" si="12"/>
        <v>8570.9767171424828</v>
      </c>
      <c r="O53">
        <f t="shared" si="5"/>
        <v>871759.9767171425</v>
      </c>
      <c r="P53">
        <f t="shared" si="6"/>
        <v>854618.0232828575</v>
      </c>
      <c r="Q53">
        <f t="shared" si="7"/>
        <v>863189</v>
      </c>
      <c r="R53">
        <f t="shared" si="13"/>
        <v>881122.2</v>
      </c>
      <c r="S53">
        <f t="shared" si="14"/>
        <v>881122.2</v>
      </c>
      <c r="T53">
        <f t="shared" si="8"/>
        <v>0.97964731793161042</v>
      </c>
      <c r="U53">
        <f t="shared" si="9"/>
        <v>0.97964731793161042</v>
      </c>
      <c r="V53">
        <f t="shared" si="10"/>
        <v>0</v>
      </c>
    </row>
    <row r="54" spans="1:22" x14ac:dyDescent="0.3">
      <c r="A54" s="1" t="s">
        <v>4</v>
      </c>
      <c r="B54" s="1" t="s">
        <v>5</v>
      </c>
      <c r="C54" s="1">
        <v>201552</v>
      </c>
      <c r="D54" s="1">
        <v>1197170</v>
      </c>
      <c r="E54">
        <f t="shared" si="0"/>
        <v>1.6928294233316756</v>
      </c>
      <c r="G54" s="1" t="s">
        <v>134</v>
      </c>
      <c r="H54">
        <f t="shared" si="1"/>
        <v>1.4217458051641412</v>
      </c>
      <c r="I54">
        <f t="shared" si="2"/>
        <v>653210.54716981133</v>
      </c>
      <c r="J54">
        <f t="shared" si="3"/>
        <v>1.8327475041348018</v>
      </c>
      <c r="K54">
        <f t="shared" si="11"/>
        <v>844291.2</v>
      </c>
      <c r="L54">
        <f t="shared" si="4"/>
        <v>1.4179586379675639</v>
      </c>
      <c r="M54">
        <f t="shared" si="15"/>
        <v>756768.07692307688</v>
      </c>
      <c r="N54" s="12">
        <f t="shared" si="12"/>
        <v>13219.623654039384</v>
      </c>
      <c r="O54">
        <f t="shared" si="5"/>
        <v>1210389.6236540393</v>
      </c>
      <c r="P54">
        <f t="shared" si="6"/>
        <v>1183950.3763459607</v>
      </c>
      <c r="Q54">
        <f t="shared" si="7"/>
        <v>1197170</v>
      </c>
      <c r="R54">
        <f t="shared" si="13"/>
        <v>844291.2</v>
      </c>
      <c r="S54">
        <f t="shared" si="14"/>
        <v>844291.2</v>
      </c>
      <c r="T54">
        <f t="shared" si="8"/>
        <v>1.4179586379675639</v>
      </c>
      <c r="U54">
        <f t="shared" si="9"/>
        <v>1.4179586379675639</v>
      </c>
      <c r="V54">
        <f t="shared" si="10"/>
        <v>0</v>
      </c>
    </row>
    <row r="55" spans="1:22" x14ac:dyDescent="0.3">
      <c r="A55" s="1" t="s">
        <v>4</v>
      </c>
      <c r="B55" s="1" t="s">
        <v>5</v>
      </c>
      <c r="C55" s="1">
        <v>201553</v>
      </c>
      <c r="D55" s="1">
        <v>757241</v>
      </c>
      <c r="E55">
        <f t="shared" si="0"/>
        <v>1.070758409710485</v>
      </c>
      <c r="G55" s="1" t="s">
        <v>135</v>
      </c>
      <c r="H55">
        <f>E55</f>
        <v>1.070758409710485</v>
      </c>
      <c r="I55">
        <f t="shared" si="2"/>
        <v>653210.54716981133</v>
      </c>
      <c r="J55">
        <f t="shared" si="3"/>
        <v>1.159260215991498</v>
      </c>
      <c r="K55">
        <f t="shared" si="11"/>
        <v>808408.2</v>
      </c>
      <c r="L55">
        <f t="shared" si="4"/>
        <v>0.93670623331133951</v>
      </c>
      <c r="M55">
        <f t="shared" si="15"/>
        <v>774967.07692307688</v>
      </c>
      <c r="N55" s="12">
        <f t="shared" si="12"/>
        <v>14539.942778978741</v>
      </c>
      <c r="O55">
        <f t="shared" si="5"/>
        <v>771780.94277897873</v>
      </c>
      <c r="P55">
        <f t="shared" si="6"/>
        <v>742701.05722102127</v>
      </c>
      <c r="Q55">
        <f t="shared" si="7"/>
        <v>757241</v>
      </c>
      <c r="R55">
        <f t="shared" si="13"/>
        <v>808408.2</v>
      </c>
      <c r="S55">
        <f t="shared" si="14"/>
        <v>808408.2</v>
      </c>
      <c r="T55">
        <f t="shared" si="8"/>
        <v>0.93670623331133951</v>
      </c>
      <c r="U55">
        <f t="shared" si="9"/>
        <v>0.93670623331133951</v>
      </c>
      <c r="V55">
        <f t="shared" si="10"/>
        <v>0</v>
      </c>
    </row>
    <row r="56" spans="1:22" x14ac:dyDescent="0.3">
      <c r="A56" s="1" t="s">
        <v>4</v>
      </c>
      <c r="B56" s="1" t="s">
        <v>5</v>
      </c>
      <c r="C56" s="1">
        <v>201601</v>
      </c>
      <c r="D56" s="1">
        <v>651243</v>
      </c>
      <c r="E56">
        <f t="shared" si="0"/>
        <v>0.9208744891191647</v>
      </c>
      <c r="I56">
        <f>AVERAGE($D$56:$D$107)</f>
        <v>762228.94230769225</v>
      </c>
      <c r="J56">
        <f>D56/$I$56</f>
        <v>0.85439290461514639</v>
      </c>
      <c r="K56">
        <f t="shared" si="11"/>
        <v>742044.8</v>
      </c>
      <c r="L56">
        <f t="shared" si="4"/>
        <v>0.87763299466555111</v>
      </c>
      <c r="M56">
        <f t="shared" si="15"/>
        <v>783317.61538461538</v>
      </c>
      <c r="N56" s="12">
        <f t="shared" si="12"/>
        <v>19489.285152322056</v>
      </c>
      <c r="O56">
        <f t="shared" si="5"/>
        <v>670732.28515232203</v>
      </c>
      <c r="P56">
        <f t="shared" si="6"/>
        <v>631753.71484767797</v>
      </c>
      <c r="Q56">
        <f t="shared" si="7"/>
        <v>651243</v>
      </c>
      <c r="R56">
        <f t="shared" si="13"/>
        <v>742044.8</v>
      </c>
      <c r="S56">
        <f t="shared" si="14"/>
        <v>742044.8</v>
      </c>
      <c r="T56">
        <f t="shared" si="8"/>
        <v>0.87763299466555111</v>
      </c>
      <c r="U56">
        <f t="shared" si="9"/>
        <v>0.87763299466555111</v>
      </c>
      <c r="V56">
        <f t="shared" si="10"/>
        <v>0</v>
      </c>
    </row>
    <row r="57" spans="1:22" x14ac:dyDescent="0.3">
      <c r="A57" s="1" t="s">
        <v>4</v>
      </c>
      <c r="B57" s="1" t="s">
        <v>5</v>
      </c>
      <c r="C57" s="1">
        <v>201602</v>
      </c>
      <c r="D57" s="1">
        <v>573198</v>
      </c>
      <c r="E57">
        <f t="shared" si="0"/>
        <v>0.81051683536579588</v>
      </c>
      <c r="I57">
        <f t="shared" ref="I57:I107" si="16">AVERAGE($D$56:$D$107)</f>
        <v>762228.94230769225</v>
      </c>
      <c r="J57">
        <f t="shared" ref="J57:J107" si="17">D57/$I$56</f>
        <v>0.75200240791777062</v>
      </c>
      <c r="K57">
        <f t="shared" si="11"/>
        <v>619615.80000000005</v>
      </c>
      <c r="L57">
        <f t="shared" si="4"/>
        <v>0.92508615822901863</v>
      </c>
      <c r="M57">
        <f t="shared" si="15"/>
        <v>750044.61538461538</v>
      </c>
      <c r="N57" s="12">
        <f t="shared" si="12"/>
        <v>19889.429308156188</v>
      </c>
      <c r="O57">
        <f t="shared" si="5"/>
        <v>593087.42930815613</v>
      </c>
      <c r="P57">
        <f t="shared" si="6"/>
        <v>553308.57069184387</v>
      </c>
      <c r="Q57">
        <f t="shared" si="7"/>
        <v>573198</v>
      </c>
      <c r="R57">
        <f t="shared" si="13"/>
        <v>619615.80000000005</v>
      </c>
      <c r="S57">
        <f t="shared" si="14"/>
        <v>619615.80000000005</v>
      </c>
      <c r="T57">
        <f t="shared" si="8"/>
        <v>0.92508615822901863</v>
      </c>
      <c r="U57">
        <f t="shared" si="9"/>
        <v>0.92508615822901863</v>
      </c>
      <c r="V57">
        <f t="shared" si="10"/>
        <v>0</v>
      </c>
    </row>
    <row r="58" spans="1:22" x14ac:dyDescent="0.3">
      <c r="A58" s="1" t="s">
        <v>4</v>
      </c>
      <c r="B58" s="1" t="s">
        <v>5</v>
      </c>
      <c r="C58" s="1">
        <v>201603</v>
      </c>
      <c r="D58" s="1">
        <v>531372</v>
      </c>
      <c r="E58">
        <f t="shared" si="0"/>
        <v>0.75137378679268541</v>
      </c>
      <c r="I58">
        <f t="shared" si="16"/>
        <v>762228.94230769225</v>
      </c>
      <c r="J58">
        <f t="shared" si="17"/>
        <v>0.69712913077170813</v>
      </c>
      <c r="K58">
        <f t="shared" si="11"/>
        <v>600377.4</v>
      </c>
      <c r="L58">
        <f t="shared" si="4"/>
        <v>0.88506329518732718</v>
      </c>
      <c r="M58">
        <f t="shared" si="15"/>
        <v>734661.07692307688</v>
      </c>
      <c r="N58" s="12">
        <f t="shared" si="12"/>
        <v>21157.946371371843</v>
      </c>
      <c r="O58">
        <f t="shared" si="5"/>
        <v>552529.94637137186</v>
      </c>
      <c r="P58">
        <f t="shared" si="6"/>
        <v>510214.05362862814</v>
      </c>
      <c r="Q58">
        <f t="shared" si="7"/>
        <v>531372</v>
      </c>
      <c r="R58">
        <f t="shared" si="13"/>
        <v>600377.4</v>
      </c>
      <c r="S58">
        <f t="shared" si="14"/>
        <v>600377.4</v>
      </c>
      <c r="T58">
        <f t="shared" si="8"/>
        <v>0.88506329518732718</v>
      </c>
      <c r="U58">
        <f t="shared" si="9"/>
        <v>0.88506329518732718</v>
      </c>
      <c r="V58">
        <f t="shared" si="10"/>
        <v>0</v>
      </c>
    </row>
    <row r="59" spans="1:22" x14ac:dyDescent="0.3">
      <c r="A59" s="1" t="s">
        <v>4</v>
      </c>
      <c r="B59" s="1" t="s">
        <v>5</v>
      </c>
      <c r="C59" s="1">
        <v>201604</v>
      </c>
      <c r="D59" s="1">
        <v>585025</v>
      </c>
      <c r="E59">
        <f t="shared" si="0"/>
        <v>0.82724052004695536</v>
      </c>
      <c r="I59">
        <f t="shared" si="16"/>
        <v>762228.94230769225</v>
      </c>
      <c r="J59">
        <f t="shared" si="17"/>
        <v>0.76751874342215731</v>
      </c>
      <c r="K59">
        <f t="shared" si="11"/>
        <v>646436</v>
      </c>
      <c r="L59">
        <f t="shared" si="4"/>
        <v>0.90500064971629057</v>
      </c>
      <c r="M59">
        <f t="shared" si="15"/>
        <v>770475</v>
      </c>
      <c r="N59" s="12">
        <f t="shared" si="12"/>
        <v>18599.81949532255</v>
      </c>
      <c r="O59">
        <f t="shared" si="5"/>
        <v>603624.81949532253</v>
      </c>
      <c r="P59">
        <f t="shared" si="6"/>
        <v>566425.18050467747</v>
      </c>
      <c r="Q59">
        <f t="shared" si="7"/>
        <v>585025</v>
      </c>
      <c r="R59">
        <f t="shared" si="13"/>
        <v>646436</v>
      </c>
      <c r="S59">
        <f t="shared" si="14"/>
        <v>646436</v>
      </c>
      <c r="T59">
        <f t="shared" si="8"/>
        <v>0.90500064971629057</v>
      </c>
      <c r="U59">
        <f t="shared" si="9"/>
        <v>0.90500064971629057</v>
      </c>
      <c r="V59">
        <f t="shared" si="10"/>
        <v>0</v>
      </c>
    </row>
    <row r="60" spans="1:22" x14ac:dyDescent="0.3">
      <c r="A60" s="1" t="s">
        <v>4</v>
      </c>
      <c r="B60" s="1" t="s">
        <v>5</v>
      </c>
      <c r="C60" s="1">
        <v>201605</v>
      </c>
      <c r="D60" s="1">
        <v>661049</v>
      </c>
      <c r="E60">
        <f t="shared" si="0"/>
        <v>0.93474042739458962</v>
      </c>
      <c r="I60">
        <f t="shared" si="16"/>
        <v>762228.94230769225</v>
      </c>
      <c r="J60">
        <f t="shared" si="17"/>
        <v>0.86725780576979394</v>
      </c>
      <c r="K60">
        <f t="shared" si="11"/>
        <v>689882.4</v>
      </c>
      <c r="L60">
        <f t="shared" si="4"/>
        <v>0.95820534050441053</v>
      </c>
      <c r="M60">
        <f t="shared" si="15"/>
        <v>781889.76923076925</v>
      </c>
      <c r="N60" s="12">
        <f t="shared" si="12"/>
        <v>18124.724598323959</v>
      </c>
      <c r="O60">
        <f t="shared" si="5"/>
        <v>679173.72459832393</v>
      </c>
      <c r="P60">
        <f t="shared" si="6"/>
        <v>642924.27540167607</v>
      </c>
      <c r="Q60">
        <f t="shared" si="7"/>
        <v>661049</v>
      </c>
      <c r="R60">
        <f t="shared" si="13"/>
        <v>689882.4</v>
      </c>
      <c r="S60">
        <f t="shared" si="14"/>
        <v>689882.4</v>
      </c>
      <c r="T60">
        <f t="shared" si="8"/>
        <v>0.95820534050441053</v>
      </c>
      <c r="U60">
        <f t="shared" si="9"/>
        <v>0.95820534050441053</v>
      </c>
      <c r="V60">
        <f t="shared" si="10"/>
        <v>0</v>
      </c>
    </row>
    <row r="61" spans="1:22" x14ac:dyDescent="0.3">
      <c r="A61" s="1" t="s">
        <v>4</v>
      </c>
      <c r="B61" s="1" t="s">
        <v>5</v>
      </c>
      <c r="C61" s="1">
        <v>201606</v>
      </c>
      <c r="D61" s="1">
        <v>881536</v>
      </c>
      <c r="E61">
        <f t="shared" si="0"/>
        <v>1.2465147627539213</v>
      </c>
      <c r="I61">
        <f t="shared" si="16"/>
        <v>762228.94230769225</v>
      </c>
      <c r="J61">
        <f t="shared" si="17"/>
        <v>1.1565239143650183</v>
      </c>
      <c r="K61">
        <f t="shared" si="11"/>
        <v>717831.2</v>
      </c>
      <c r="L61">
        <f t="shared" si="4"/>
        <v>1.228054729301262</v>
      </c>
      <c r="M61">
        <f t="shared" si="15"/>
        <v>750908.4615384615</v>
      </c>
      <c r="N61" s="12">
        <f t="shared" si="12"/>
        <v>11499.81528493282</v>
      </c>
      <c r="O61">
        <f t="shared" si="5"/>
        <v>893035.81528493285</v>
      </c>
      <c r="P61">
        <f t="shared" si="6"/>
        <v>870036.18471506715</v>
      </c>
      <c r="Q61">
        <f t="shared" si="7"/>
        <v>881536</v>
      </c>
      <c r="R61">
        <f t="shared" si="13"/>
        <v>717831.2</v>
      </c>
      <c r="S61">
        <f t="shared" si="14"/>
        <v>717831.2</v>
      </c>
      <c r="T61">
        <f t="shared" si="8"/>
        <v>1.228054729301262</v>
      </c>
      <c r="U61">
        <f t="shared" si="9"/>
        <v>1.228054729301262</v>
      </c>
      <c r="V61">
        <f t="shared" si="10"/>
        <v>0</v>
      </c>
    </row>
    <row r="62" spans="1:22" x14ac:dyDescent="0.3">
      <c r="A62" s="1" t="s">
        <v>4</v>
      </c>
      <c r="B62" s="1" t="s">
        <v>5</v>
      </c>
      <c r="C62" s="1">
        <v>201607</v>
      </c>
      <c r="D62" s="1">
        <v>790430</v>
      </c>
      <c r="E62">
        <f t="shared" si="0"/>
        <v>1.1176885163210375</v>
      </c>
      <c r="I62">
        <f t="shared" si="16"/>
        <v>762228.94230769225</v>
      </c>
      <c r="J62">
        <f t="shared" si="17"/>
        <v>1.0369981459991895</v>
      </c>
      <c r="K62">
        <f t="shared" si="11"/>
        <v>727908.6</v>
      </c>
      <c r="L62">
        <f t="shared" si="4"/>
        <v>1.0858918276278093</v>
      </c>
      <c r="M62">
        <f t="shared" si="15"/>
        <v>760845.84615384613</v>
      </c>
      <c r="N62" s="12">
        <f t="shared" si="12"/>
        <v>12196.272154849143</v>
      </c>
      <c r="O62">
        <f t="shared" si="5"/>
        <v>802626.27215484914</v>
      </c>
      <c r="P62">
        <f t="shared" si="6"/>
        <v>778233.72784515086</v>
      </c>
      <c r="Q62">
        <f t="shared" si="7"/>
        <v>790430</v>
      </c>
      <c r="R62">
        <f t="shared" si="13"/>
        <v>727908.6</v>
      </c>
      <c r="S62">
        <f t="shared" si="14"/>
        <v>727908.6</v>
      </c>
      <c r="T62">
        <f t="shared" si="8"/>
        <v>1.0858918276278093</v>
      </c>
      <c r="U62">
        <f t="shared" si="9"/>
        <v>1.0858918276278093</v>
      </c>
      <c r="V62">
        <f t="shared" si="10"/>
        <v>0</v>
      </c>
    </row>
    <row r="63" spans="1:22" x14ac:dyDescent="0.3">
      <c r="A63" s="1" t="s">
        <v>4</v>
      </c>
      <c r="B63" s="1" t="s">
        <v>5</v>
      </c>
      <c r="C63" s="1">
        <v>201608</v>
      </c>
      <c r="D63" s="1">
        <v>671116</v>
      </c>
      <c r="E63">
        <f t="shared" si="0"/>
        <v>0.94897542643790012</v>
      </c>
      <c r="I63">
        <f t="shared" si="16"/>
        <v>762228.94230769225</v>
      </c>
      <c r="J63">
        <f t="shared" si="17"/>
        <v>0.88046512373061758</v>
      </c>
      <c r="K63">
        <f t="shared" si="11"/>
        <v>839337.6</v>
      </c>
      <c r="L63">
        <f t="shared" si="4"/>
        <v>0.79957814352651424</v>
      </c>
      <c r="M63">
        <f t="shared" si="15"/>
        <v>767671.5384615385</v>
      </c>
      <c r="N63" s="12">
        <f t="shared" si="12"/>
        <v>13332.148553813355</v>
      </c>
      <c r="O63">
        <f t="shared" si="5"/>
        <v>684448.14855381334</v>
      </c>
      <c r="P63">
        <f t="shared" si="6"/>
        <v>657783.85144618666</v>
      </c>
      <c r="Q63">
        <f t="shared" si="7"/>
        <v>671116</v>
      </c>
      <c r="R63">
        <f t="shared" si="13"/>
        <v>839337.6</v>
      </c>
      <c r="S63">
        <f t="shared" si="14"/>
        <v>839337.6</v>
      </c>
      <c r="T63">
        <f t="shared" si="8"/>
        <v>0.79957814352651424</v>
      </c>
      <c r="U63">
        <f t="shared" si="9"/>
        <v>0.79957814352651424</v>
      </c>
      <c r="V63">
        <f t="shared" si="10"/>
        <v>0</v>
      </c>
    </row>
    <row r="64" spans="1:22" x14ac:dyDescent="0.3">
      <c r="A64" s="1" t="s">
        <v>4</v>
      </c>
      <c r="B64" s="1" t="s">
        <v>5</v>
      </c>
      <c r="C64" s="1">
        <v>201609</v>
      </c>
      <c r="D64" s="1">
        <v>635412</v>
      </c>
      <c r="E64">
        <f t="shared" si="0"/>
        <v>0.8984890446118986</v>
      </c>
      <c r="I64">
        <f t="shared" si="16"/>
        <v>762228.94230769225</v>
      </c>
      <c r="J64">
        <f t="shared" si="17"/>
        <v>0.83362355419915357</v>
      </c>
      <c r="K64">
        <f t="shared" si="11"/>
        <v>865346.6</v>
      </c>
      <c r="L64">
        <f t="shared" si="4"/>
        <v>0.73428612304017837</v>
      </c>
      <c r="M64">
        <f t="shared" si="15"/>
        <v>775769.15384615387</v>
      </c>
      <c r="N64" s="12">
        <f t="shared" si="12"/>
        <v>13326.953164068609</v>
      </c>
      <c r="O64">
        <f t="shared" si="5"/>
        <v>648738.95316406863</v>
      </c>
      <c r="P64">
        <f t="shared" si="6"/>
        <v>622085.04683593137</v>
      </c>
      <c r="Q64">
        <f t="shared" si="7"/>
        <v>635412</v>
      </c>
      <c r="R64">
        <f t="shared" si="13"/>
        <v>865346.6</v>
      </c>
      <c r="S64">
        <f t="shared" si="14"/>
        <v>865346.6</v>
      </c>
      <c r="T64">
        <f t="shared" si="8"/>
        <v>0.73428612304017837</v>
      </c>
      <c r="U64">
        <f t="shared" si="9"/>
        <v>0.73428612304017837</v>
      </c>
      <c r="V64">
        <f t="shared" si="10"/>
        <v>0</v>
      </c>
    </row>
    <row r="65" spans="1:22" x14ac:dyDescent="0.3">
      <c r="A65" s="1" t="s">
        <v>4</v>
      </c>
      <c r="B65" s="1" t="s">
        <v>5</v>
      </c>
      <c r="C65" s="1">
        <v>201610</v>
      </c>
      <c r="D65" s="1">
        <v>1218194</v>
      </c>
      <c r="E65">
        <f t="shared" si="0"/>
        <v>1.7225579044965271</v>
      </c>
      <c r="I65">
        <f t="shared" si="16"/>
        <v>762228.94230769225</v>
      </c>
      <c r="J65">
        <f t="shared" si="17"/>
        <v>1.5981996121950541</v>
      </c>
      <c r="K65">
        <f t="shared" si="11"/>
        <v>866143.2</v>
      </c>
      <c r="L65">
        <f t="shared" si="4"/>
        <v>1.4064579621475988</v>
      </c>
      <c r="M65">
        <f t="shared" si="15"/>
        <v>785530.5384615385</v>
      </c>
      <c r="N65" s="12">
        <f t="shared" si="12"/>
        <v>12559.504464676322</v>
      </c>
      <c r="O65">
        <f t="shared" si="5"/>
        <v>1230753.5044646764</v>
      </c>
      <c r="P65">
        <f t="shared" si="6"/>
        <v>1205634.4955353236</v>
      </c>
      <c r="Q65">
        <f t="shared" si="7"/>
        <v>1218194</v>
      </c>
      <c r="R65">
        <f t="shared" si="13"/>
        <v>866143.2</v>
      </c>
      <c r="S65">
        <f t="shared" si="14"/>
        <v>866143.2</v>
      </c>
      <c r="T65">
        <f t="shared" si="8"/>
        <v>1.4064579621475988</v>
      </c>
      <c r="U65">
        <f t="shared" si="9"/>
        <v>1.4064579621475988</v>
      </c>
      <c r="V65">
        <f t="shared" si="10"/>
        <v>0</v>
      </c>
    </row>
    <row r="66" spans="1:22" x14ac:dyDescent="0.3">
      <c r="A66" s="1" t="s">
        <v>4</v>
      </c>
      <c r="B66" s="1" t="s">
        <v>5</v>
      </c>
      <c r="C66" s="1">
        <v>201611</v>
      </c>
      <c r="D66" s="1">
        <v>1011581</v>
      </c>
      <c r="E66">
        <f t="shared" si="0"/>
        <v>1.430401764898285</v>
      </c>
      <c r="I66">
        <f t="shared" si="16"/>
        <v>762228.94230769225</v>
      </c>
      <c r="J66">
        <f t="shared" si="17"/>
        <v>1.3271353839403945</v>
      </c>
      <c r="K66">
        <f t="shared" si="11"/>
        <v>909205.4</v>
      </c>
      <c r="L66">
        <f t="shared" si="4"/>
        <v>1.112598979284549</v>
      </c>
      <c r="M66">
        <f t="shared" si="15"/>
        <v>793984</v>
      </c>
      <c r="N66" s="12">
        <f t="shared" si="12"/>
        <v>8787.1320631178824</v>
      </c>
      <c r="O66">
        <f t="shared" si="5"/>
        <v>1020368.1320631179</v>
      </c>
      <c r="P66">
        <f t="shared" si="6"/>
        <v>1002793.8679368821</v>
      </c>
      <c r="Q66">
        <f t="shared" si="7"/>
        <v>1011581</v>
      </c>
      <c r="R66">
        <f t="shared" si="13"/>
        <v>909205.4</v>
      </c>
      <c r="S66">
        <f t="shared" si="14"/>
        <v>909205.4</v>
      </c>
      <c r="T66">
        <f t="shared" si="8"/>
        <v>1.112598979284549</v>
      </c>
      <c r="U66">
        <f t="shared" si="9"/>
        <v>1.112598979284549</v>
      </c>
      <c r="V66">
        <f t="shared" si="10"/>
        <v>0</v>
      </c>
    </row>
    <row r="67" spans="1:22" x14ac:dyDescent="0.3">
      <c r="A67" s="1" t="s">
        <v>4</v>
      </c>
      <c r="B67" s="1" t="s">
        <v>5</v>
      </c>
      <c r="C67" s="1">
        <v>201612</v>
      </c>
      <c r="D67" s="1">
        <v>794413</v>
      </c>
      <c r="E67">
        <f t="shared" si="0"/>
        <v>1.1233205816026015</v>
      </c>
      <c r="I67">
        <f t="shared" si="16"/>
        <v>762228.94230769225</v>
      </c>
      <c r="J67">
        <f t="shared" si="17"/>
        <v>1.0422236101332871</v>
      </c>
      <c r="K67">
        <f t="shared" si="11"/>
        <v>930118.4</v>
      </c>
      <c r="L67">
        <f t="shared" si="4"/>
        <v>0.85409879000350919</v>
      </c>
      <c r="M67">
        <f t="shared" si="15"/>
        <v>797955</v>
      </c>
      <c r="N67" s="12">
        <f t="shared" si="12"/>
        <v>8643.4800610106613</v>
      </c>
      <c r="O67">
        <f t="shared" si="5"/>
        <v>803056.48006101069</v>
      </c>
      <c r="P67">
        <f t="shared" si="6"/>
        <v>785769.51993898931</v>
      </c>
      <c r="Q67">
        <f t="shared" si="7"/>
        <v>794413</v>
      </c>
      <c r="R67">
        <f t="shared" si="13"/>
        <v>930118.4</v>
      </c>
      <c r="S67">
        <f t="shared" si="14"/>
        <v>930118.4</v>
      </c>
      <c r="T67">
        <f t="shared" si="8"/>
        <v>0.85409879000350919</v>
      </c>
      <c r="U67">
        <f t="shared" si="9"/>
        <v>0.85409879000350919</v>
      </c>
      <c r="V67">
        <f t="shared" si="10"/>
        <v>0</v>
      </c>
    </row>
    <row r="68" spans="1:22" x14ac:dyDescent="0.3">
      <c r="A68" s="1" t="s">
        <v>4</v>
      </c>
      <c r="B68" s="1" t="s">
        <v>5</v>
      </c>
      <c r="C68" s="1">
        <v>201613</v>
      </c>
      <c r="D68" s="1">
        <v>886427</v>
      </c>
      <c r="E68">
        <f t="shared" ref="E68:E107" si="18">D68/$B$1</f>
        <v>1.2534307635804667</v>
      </c>
      <c r="I68">
        <f t="shared" si="16"/>
        <v>762228.94230769225</v>
      </c>
      <c r="J68">
        <f t="shared" si="17"/>
        <v>1.1629406216409088</v>
      </c>
      <c r="K68">
        <f t="shared" si="11"/>
        <v>822173</v>
      </c>
      <c r="L68">
        <f t="shared" ref="L68:L107" si="19">D68/K68</f>
        <v>1.0781514352818689</v>
      </c>
      <c r="M68">
        <f t="shared" si="15"/>
        <v>783483.15384615387</v>
      </c>
      <c r="N68" s="12">
        <f t="shared" si="12"/>
        <v>9257.5986506719491</v>
      </c>
      <c r="O68">
        <f t="shared" ref="O68:O107" si="20">D68+N68</f>
        <v>895684.59865067201</v>
      </c>
      <c r="P68">
        <f t="shared" ref="P68:P107" si="21">D68-N68</f>
        <v>877169.40134932799</v>
      </c>
      <c r="Q68">
        <f t="shared" ref="Q68:Q107" si="22">IF(D68 &gt; O68, O68, IF(D68 &lt; P68, P68, D68))</f>
        <v>886427</v>
      </c>
      <c r="R68">
        <f t="shared" si="13"/>
        <v>822173</v>
      </c>
      <c r="S68">
        <f t="shared" si="14"/>
        <v>822173</v>
      </c>
      <c r="T68">
        <f t="shared" ref="T68:T107" si="23">Q68/R68</f>
        <v>1.0781514352818689</v>
      </c>
      <c r="U68">
        <f t="shared" ref="U68:U107" si="24">D68/S68</f>
        <v>1.0781514352818689</v>
      </c>
      <c r="V68">
        <f t="shared" ref="V68:V107" si="25">T68-U68</f>
        <v>0</v>
      </c>
    </row>
    <row r="69" spans="1:22" x14ac:dyDescent="0.3">
      <c r="A69" s="1" t="s">
        <v>4</v>
      </c>
      <c r="B69" s="1" t="s">
        <v>5</v>
      </c>
      <c r="C69" s="1">
        <v>201614</v>
      </c>
      <c r="D69" s="1">
        <v>739977</v>
      </c>
      <c r="E69">
        <f t="shared" si="18"/>
        <v>1.0463466660446747</v>
      </c>
      <c r="I69">
        <f t="shared" si="16"/>
        <v>762228.94230769225</v>
      </c>
      <c r="J69">
        <f t="shared" si="17"/>
        <v>0.97080674706430958</v>
      </c>
      <c r="K69">
        <f t="shared" si="11"/>
        <v>751510.8</v>
      </c>
      <c r="L69">
        <f t="shared" si="19"/>
        <v>0.98465251597182624</v>
      </c>
      <c r="M69">
        <f t="shared" si="15"/>
        <v>776208.4615384615</v>
      </c>
      <c r="N69" s="12">
        <f t="shared" si="12"/>
        <v>9293.6755360422849</v>
      </c>
      <c r="O69">
        <f t="shared" si="20"/>
        <v>749270.67553604231</v>
      </c>
      <c r="P69">
        <f t="shared" si="21"/>
        <v>730683.32446395769</v>
      </c>
      <c r="Q69">
        <f t="shared" si="22"/>
        <v>739977</v>
      </c>
      <c r="R69">
        <f t="shared" si="13"/>
        <v>751510.8</v>
      </c>
      <c r="S69">
        <f t="shared" si="14"/>
        <v>751510.8</v>
      </c>
      <c r="T69">
        <f t="shared" si="23"/>
        <v>0.98465251597182624</v>
      </c>
      <c r="U69">
        <f t="shared" si="24"/>
        <v>0.98465251597182624</v>
      </c>
      <c r="V69">
        <f t="shared" si="25"/>
        <v>0</v>
      </c>
    </row>
    <row r="70" spans="1:22" x14ac:dyDescent="0.3">
      <c r="A70" s="1" t="s">
        <v>4</v>
      </c>
      <c r="B70" s="1" t="s">
        <v>5</v>
      </c>
      <c r="C70" s="1">
        <v>201615</v>
      </c>
      <c r="D70" s="1">
        <v>678467</v>
      </c>
      <c r="E70">
        <f t="shared" si="18"/>
        <v>0.95936993105371171</v>
      </c>
      <c r="I70">
        <f t="shared" si="16"/>
        <v>762228.94230769225</v>
      </c>
      <c r="J70">
        <f t="shared" si="17"/>
        <v>0.89010920780035174</v>
      </c>
      <c r="K70">
        <f t="shared" ref="K70:K107" si="26">AVERAGE(D68:D72)</f>
        <v>731612.2</v>
      </c>
      <c r="L70">
        <f t="shared" si="19"/>
        <v>0.92735878379283454</v>
      </c>
      <c r="M70">
        <f t="shared" si="15"/>
        <v>780121.92307692312</v>
      </c>
      <c r="N70" s="12">
        <f t="shared" ref="N70:N107" si="27">_xlfn.STDEV.S(M68:M72)</f>
        <v>12622.117241633383</v>
      </c>
      <c r="O70">
        <f t="shared" si="20"/>
        <v>691089.11724163336</v>
      </c>
      <c r="P70">
        <f t="shared" si="21"/>
        <v>665844.88275836664</v>
      </c>
      <c r="Q70">
        <f t="shared" si="22"/>
        <v>678467</v>
      </c>
      <c r="R70">
        <f t="shared" ref="R70:R107" si="28">AVERAGE(Q68:Q72)</f>
        <v>731612.2</v>
      </c>
      <c r="S70">
        <f t="shared" ref="S70:S107" si="29">AVERAGE(D68:D72)</f>
        <v>731612.2</v>
      </c>
      <c r="T70">
        <f t="shared" si="23"/>
        <v>0.92735878379283454</v>
      </c>
      <c r="U70">
        <f t="shared" si="24"/>
        <v>0.92735878379283454</v>
      </c>
      <c r="V70">
        <f t="shared" si="25"/>
        <v>0</v>
      </c>
    </row>
    <row r="71" spans="1:22" x14ac:dyDescent="0.3">
      <c r="A71" s="1" t="s">
        <v>4</v>
      </c>
      <c r="B71" s="1" t="s">
        <v>5</v>
      </c>
      <c r="C71" s="1">
        <v>201616</v>
      </c>
      <c r="D71" s="1">
        <v>658270</v>
      </c>
      <c r="E71">
        <f t="shared" si="18"/>
        <v>0.93081084933346325</v>
      </c>
      <c r="I71">
        <f t="shared" si="16"/>
        <v>762228.94230769225</v>
      </c>
      <c r="J71">
        <f t="shared" si="17"/>
        <v>0.86361191954617922</v>
      </c>
      <c r="K71">
        <f t="shared" si="26"/>
        <v>696861.2</v>
      </c>
      <c r="L71">
        <f t="shared" si="19"/>
        <v>0.94462139662819522</v>
      </c>
      <c r="M71">
        <f t="shared" si="15"/>
        <v>794157.76923076925</v>
      </c>
      <c r="N71" s="12">
        <f t="shared" si="27"/>
        <v>20404.772001947968</v>
      </c>
      <c r="O71">
        <f t="shared" si="20"/>
        <v>678674.77200194797</v>
      </c>
      <c r="P71">
        <f t="shared" si="21"/>
        <v>637865.22799805203</v>
      </c>
      <c r="Q71">
        <f t="shared" si="22"/>
        <v>658270</v>
      </c>
      <c r="R71">
        <f t="shared" si="28"/>
        <v>696861.2</v>
      </c>
      <c r="S71">
        <f t="shared" si="29"/>
        <v>696861.2</v>
      </c>
      <c r="T71">
        <f t="shared" si="23"/>
        <v>0.94462139662819522</v>
      </c>
      <c r="U71">
        <f t="shared" si="24"/>
        <v>0.94462139662819522</v>
      </c>
      <c r="V71">
        <f t="shared" si="25"/>
        <v>0</v>
      </c>
    </row>
    <row r="72" spans="1:22" x14ac:dyDescent="0.3">
      <c r="A72" s="1" t="s">
        <v>4</v>
      </c>
      <c r="B72" s="1" t="s">
        <v>5</v>
      </c>
      <c r="C72" s="1">
        <v>201617</v>
      </c>
      <c r="D72" s="1">
        <v>694920</v>
      </c>
      <c r="E72">
        <f t="shared" si="18"/>
        <v>0.98263489968980855</v>
      </c>
      <c r="I72">
        <f t="shared" si="16"/>
        <v>762228.94230769225</v>
      </c>
      <c r="J72">
        <f t="shared" si="17"/>
        <v>0.91169458600730835</v>
      </c>
      <c r="K72">
        <f t="shared" si="26"/>
        <v>687546.2</v>
      </c>
      <c r="L72">
        <f t="shared" si="19"/>
        <v>1.0107248065657262</v>
      </c>
      <c r="M72">
        <f t="shared" si="15"/>
        <v>759537</v>
      </c>
      <c r="N72" s="12">
        <f t="shared" si="27"/>
        <v>23757.281361335466</v>
      </c>
      <c r="O72">
        <f t="shared" si="20"/>
        <v>718677.28136133542</v>
      </c>
      <c r="P72">
        <f t="shared" si="21"/>
        <v>671162.71863866458</v>
      </c>
      <c r="Q72">
        <f t="shared" si="22"/>
        <v>694920</v>
      </c>
      <c r="R72">
        <f t="shared" si="28"/>
        <v>687546.2</v>
      </c>
      <c r="S72">
        <f t="shared" si="29"/>
        <v>687546.2</v>
      </c>
      <c r="T72">
        <f t="shared" si="23"/>
        <v>1.0107248065657262</v>
      </c>
      <c r="U72">
        <f t="shared" si="24"/>
        <v>1.0107248065657262</v>
      </c>
      <c r="V72">
        <f t="shared" si="25"/>
        <v>0</v>
      </c>
    </row>
    <row r="73" spans="1:22" x14ac:dyDescent="0.3">
      <c r="A73" s="1" t="s">
        <v>4</v>
      </c>
      <c r="B73" s="1" t="s">
        <v>5</v>
      </c>
      <c r="C73" s="1">
        <v>201618</v>
      </c>
      <c r="D73" s="1">
        <v>712672</v>
      </c>
      <c r="E73">
        <f t="shared" si="18"/>
        <v>1.0077366880097496</v>
      </c>
      <c r="I73">
        <f t="shared" si="16"/>
        <v>762228.94230769225</v>
      </c>
      <c r="J73">
        <f t="shared" si="17"/>
        <v>0.93498417659442878</v>
      </c>
      <c r="K73">
        <f t="shared" si="26"/>
        <v>691024.6</v>
      </c>
      <c r="L73">
        <f t="shared" si="19"/>
        <v>1.0313265258574007</v>
      </c>
      <c r="M73">
        <f t="shared" si="15"/>
        <v>741162</v>
      </c>
      <c r="N73" s="12">
        <f t="shared" si="27"/>
        <v>23447.890570141895</v>
      </c>
      <c r="O73">
        <f t="shared" si="20"/>
        <v>736119.89057014184</v>
      </c>
      <c r="P73">
        <f t="shared" si="21"/>
        <v>689224.10942985816</v>
      </c>
      <c r="Q73">
        <f t="shared" si="22"/>
        <v>712672</v>
      </c>
      <c r="R73">
        <f t="shared" si="28"/>
        <v>691024.6</v>
      </c>
      <c r="S73">
        <f t="shared" si="29"/>
        <v>691024.6</v>
      </c>
      <c r="T73">
        <f t="shared" si="23"/>
        <v>1.0313265258574007</v>
      </c>
      <c r="U73">
        <f t="shared" si="24"/>
        <v>1.0313265258574007</v>
      </c>
      <c r="V73">
        <f t="shared" si="25"/>
        <v>0</v>
      </c>
    </row>
    <row r="74" spans="1:22" x14ac:dyDescent="0.3">
      <c r="A74" s="1" t="s">
        <v>4</v>
      </c>
      <c r="B74" s="1" t="s">
        <v>5</v>
      </c>
      <c r="C74" s="1">
        <v>201619</v>
      </c>
      <c r="D74" s="1">
        <v>693402</v>
      </c>
      <c r="E74">
        <f t="shared" si="18"/>
        <v>0.98048840832716366</v>
      </c>
      <c r="I74">
        <f t="shared" si="16"/>
        <v>762228.94230769225</v>
      </c>
      <c r="J74">
        <f t="shared" si="17"/>
        <v>0.9097030583759852</v>
      </c>
      <c r="K74">
        <f t="shared" si="26"/>
        <v>703768.8</v>
      </c>
      <c r="L74">
        <f t="shared" si="19"/>
        <v>0.9852695942190105</v>
      </c>
      <c r="M74">
        <f t="shared" ref="M74:M107" si="30">AVERAGE(D68:D80)</f>
        <v>740531.61538461538</v>
      </c>
      <c r="N74" s="12">
        <f t="shared" si="27"/>
        <v>8352.3869077176314</v>
      </c>
      <c r="O74">
        <f t="shared" si="20"/>
        <v>701754.38690771768</v>
      </c>
      <c r="P74">
        <f t="shared" si="21"/>
        <v>685049.61309228232</v>
      </c>
      <c r="Q74">
        <f t="shared" si="22"/>
        <v>693402</v>
      </c>
      <c r="R74">
        <f t="shared" si="28"/>
        <v>703768.8</v>
      </c>
      <c r="S74">
        <f t="shared" si="29"/>
        <v>703768.8</v>
      </c>
      <c r="T74">
        <f t="shared" si="23"/>
        <v>0.9852695942190105</v>
      </c>
      <c r="U74">
        <f t="shared" si="24"/>
        <v>0.9852695942190105</v>
      </c>
      <c r="V74">
        <f t="shared" si="25"/>
        <v>0</v>
      </c>
    </row>
    <row r="75" spans="1:22" x14ac:dyDescent="0.3">
      <c r="A75" s="1" t="s">
        <v>4</v>
      </c>
      <c r="B75" s="1" t="s">
        <v>5</v>
      </c>
      <c r="C75" s="1">
        <v>201620</v>
      </c>
      <c r="D75" s="1">
        <v>695859</v>
      </c>
      <c r="E75">
        <f t="shared" si="18"/>
        <v>0.98396267003863824</v>
      </c>
      <c r="I75">
        <f t="shared" si="16"/>
        <v>762228.94230769225</v>
      </c>
      <c r="J75">
        <f t="shared" si="17"/>
        <v>0.91292649934447068</v>
      </c>
      <c r="K75">
        <f t="shared" si="26"/>
        <v>728360.4</v>
      </c>
      <c r="L75">
        <f t="shared" si="19"/>
        <v>0.95537731046333652</v>
      </c>
      <c r="M75">
        <f t="shared" si="30"/>
        <v>739363.92307692312</v>
      </c>
      <c r="N75" s="12">
        <f t="shared" si="27"/>
        <v>7708.6224037700204</v>
      </c>
      <c r="O75">
        <f t="shared" si="20"/>
        <v>703567.62240376999</v>
      </c>
      <c r="P75">
        <f t="shared" si="21"/>
        <v>688150.37759623001</v>
      </c>
      <c r="Q75">
        <f t="shared" si="22"/>
        <v>695859</v>
      </c>
      <c r="R75">
        <f t="shared" si="28"/>
        <v>728360.4</v>
      </c>
      <c r="S75">
        <f t="shared" si="29"/>
        <v>728360.4</v>
      </c>
      <c r="T75">
        <f t="shared" si="23"/>
        <v>0.95537731046333652</v>
      </c>
      <c r="U75">
        <f t="shared" si="24"/>
        <v>0.95537731046333652</v>
      </c>
      <c r="V75">
        <f t="shared" si="25"/>
        <v>0</v>
      </c>
    </row>
    <row r="76" spans="1:22" x14ac:dyDescent="0.3">
      <c r="A76" s="1" t="s">
        <v>4</v>
      </c>
      <c r="B76" s="1" t="s">
        <v>5</v>
      </c>
      <c r="C76" s="1">
        <v>201621</v>
      </c>
      <c r="D76" s="1">
        <v>721991</v>
      </c>
      <c r="E76">
        <f t="shared" si="18"/>
        <v>1.0209139956569742</v>
      </c>
      <c r="I76">
        <f t="shared" si="16"/>
        <v>762228.94230769225</v>
      </c>
      <c r="J76">
        <f t="shared" si="17"/>
        <v>0.94721016209923814</v>
      </c>
      <c r="K76">
        <f t="shared" si="26"/>
        <v>739450.8</v>
      </c>
      <c r="L76">
        <f t="shared" si="19"/>
        <v>0.97638815185540395</v>
      </c>
      <c r="M76">
        <f t="shared" si="30"/>
        <v>743848.92307692312</v>
      </c>
      <c r="N76" s="12">
        <f t="shared" si="27"/>
        <v>13166.663680468011</v>
      </c>
      <c r="O76">
        <f t="shared" si="20"/>
        <v>735157.66368046799</v>
      </c>
      <c r="P76">
        <f t="shared" si="21"/>
        <v>708824.33631953201</v>
      </c>
      <c r="Q76">
        <f t="shared" si="22"/>
        <v>721991</v>
      </c>
      <c r="R76">
        <f t="shared" si="28"/>
        <v>739450.8</v>
      </c>
      <c r="S76">
        <f t="shared" si="29"/>
        <v>739450.8</v>
      </c>
      <c r="T76">
        <f t="shared" si="23"/>
        <v>0.97638815185540395</v>
      </c>
      <c r="U76">
        <f t="shared" si="24"/>
        <v>0.97638815185540395</v>
      </c>
      <c r="V76">
        <f t="shared" si="25"/>
        <v>0</v>
      </c>
    </row>
    <row r="77" spans="1:22" x14ac:dyDescent="0.3">
      <c r="A77" s="1" t="s">
        <v>4</v>
      </c>
      <c r="B77" s="1" t="s">
        <v>5</v>
      </c>
      <c r="C77" s="1">
        <v>201622</v>
      </c>
      <c r="D77" s="1">
        <v>817878</v>
      </c>
      <c r="E77">
        <f t="shared" si="18"/>
        <v>1.1565007000640379</v>
      </c>
      <c r="I77">
        <f t="shared" si="16"/>
        <v>762228.94230769225</v>
      </c>
      <c r="J77">
        <f t="shared" si="17"/>
        <v>1.0730083241444848</v>
      </c>
      <c r="K77">
        <f t="shared" si="26"/>
        <v>755311.6</v>
      </c>
      <c r="L77">
        <f t="shared" si="19"/>
        <v>1.0828352166178834</v>
      </c>
      <c r="M77">
        <f t="shared" si="30"/>
        <v>758066.23076923075</v>
      </c>
      <c r="N77" s="12">
        <f t="shared" si="27"/>
        <v>16268.750011391017</v>
      </c>
      <c r="O77">
        <f t="shared" si="20"/>
        <v>834146.75001139101</v>
      </c>
      <c r="P77">
        <f t="shared" si="21"/>
        <v>801609.24998860899</v>
      </c>
      <c r="Q77">
        <f t="shared" si="22"/>
        <v>817878</v>
      </c>
      <c r="R77">
        <f t="shared" si="28"/>
        <v>755311.6</v>
      </c>
      <c r="S77">
        <f t="shared" si="29"/>
        <v>755311.6</v>
      </c>
      <c r="T77">
        <f t="shared" si="23"/>
        <v>1.0828352166178834</v>
      </c>
      <c r="U77">
        <f t="shared" si="24"/>
        <v>1.0828352166178834</v>
      </c>
      <c r="V77">
        <f t="shared" si="25"/>
        <v>0</v>
      </c>
    </row>
    <row r="78" spans="1:22" x14ac:dyDescent="0.3">
      <c r="A78" s="1" t="s">
        <v>4</v>
      </c>
      <c r="B78" s="1" t="s">
        <v>5</v>
      </c>
      <c r="C78" s="1">
        <v>201623</v>
      </c>
      <c r="D78" s="1">
        <v>768124</v>
      </c>
      <c r="E78">
        <f t="shared" si="18"/>
        <v>1.0861472539131618</v>
      </c>
      <c r="I78">
        <f t="shared" si="16"/>
        <v>762228.94230769225</v>
      </c>
      <c r="J78">
        <f t="shared" si="17"/>
        <v>1.0077339725180996</v>
      </c>
      <c r="K78">
        <f t="shared" si="26"/>
        <v>773383.4</v>
      </c>
      <c r="L78">
        <f t="shared" si="19"/>
        <v>0.99319949199840596</v>
      </c>
      <c r="M78">
        <f t="shared" si="30"/>
        <v>769703.4615384615</v>
      </c>
      <c r="N78" s="12">
        <f t="shared" si="27"/>
        <v>16682.222691913776</v>
      </c>
      <c r="O78">
        <f t="shared" si="20"/>
        <v>784806.22269191383</v>
      </c>
      <c r="P78">
        <f t="shared" si="21"/>
        <v>751441.77730808617</v>
      </c>
      <c r="Q78">
        <f t="shared" si="22"/>
        <v>768124</v>
      </c>
      <c r="R78">
        <f t="shared" si="28"/>
        <v>773383.4</v>
      </c>
      <c r="S78">
        <f t="shared" si="29"/>
        <v>773383.4</v>
      </c>
      <c r="T78">
        <f t="shared" si="23"/>
        <v>0.99319949199840596</v>
      </c>
      <c r="U78">
        <f t="shared" si="24"/>
        <v>0.99319949199840596</v>
      </c>
      <c r="V78">
        <f t="shared" si="25"/>
        <v>0</v>
      </c>
    </row>
    <row r="79" spans="1:22" x14ac:dyDescent="0.3">
      <c r="A79" s="1" t="s">
        <v>4</v>
      </c>
      <c r="B79" s="1" t="s">
        <v>5</v>
      </c>
      <c r="C79" s="1">
        <v>201624</v>
      </c>
      <c r="D79" s="1">
        <v>772706</v>
      </c>
      <c r="E79">
        <f t="shared" si="18"/>
        <v>1.0926263207271529</v>
      </c>
      <c r="I79">
        <f t="shared" si="16"/>
        <v>762228.94230769225</v>
      </c>
      <c r="J79">
        <f t="shared" si="17"/>
        <v>1.0137452897820802</v>
      </c>
      <c r="K79">
        <f t="shared" si="26"/>
        <v>803234.6</v>
      </c>
      <c r="L79">
        <f t="shared" si="19"/>
        <v>0.96199292211764786</v>
      </c>
      <c r="M79">
        <f t="shared" si="30"/>
        <v>777357.38461538462</v>
      </c>
      <c r="N79" s="12">
        <f t="shared" si="27"/>
        <v>13724.480353448349</v>
      </c>
      <c r="O79">
        <f t="shared" si="20"/>
        <v>786430.48035344831</v>
      </c>
      <c r="P79">
        <f t="shared" si="21"/>
        <v>758981.51964655169</v>
      </c>
      <c r="Q79">
        <f t="shared" si="22"/>
        <v>772706</v>
      </c>
      <c r="R79">
        <f t="shared" si="28"/>
        <v>803234.6</v>
      </c>
      <c r="S79">
        <f t="shared" si="29"/>
        <v>803234.6</v>
      </c>
      <c r="T79">
        <f t="shared" si="23"/>
        <v>0.96199292211764786</v>
      </c>
      <c r="U79">
        <f t="shared" si="24"/>
        <v>0.96199292211764786</v>
      </c>
      <c r="V79">
        <f t="shared" si="25"/>
        <v>0</v>
      </c>
    </row>
    <row r="80" spans="1:22" x14ac:dyDescent="0.3">
      <c r="A80" s="1" t="s">
        <v>4</v>
      </c>
      <c r="B80" s="1" t="s">
        <v>5</v>
      </c>
      <c r="C80" s="1">
        <v>201625</v>
      </c>
      <c r="D80" s="1">
        <v>786218</v>
      </c>
      <c r="E80">
        <f t="shared" si="18"/>
        <v>1.1117326391013669</v>
      </c>
      <c r="I80">
        <f t="shared" si="16"/>
        <v>762228.94230769225</v>
      </c>
      <c r="J80">
        <f t="shared" si="17"/>
        <v>1.0314722471960713</v>
      </c>
      <c r="K80">
        <f t="shared" si="26"/>
        <v>799315.4</v>
      </c>
      <c r="L80">
        <f t="shared" si="19"/>
        <v>0.98361422787550445</v>
      </c>
      <c r="M80">
        <f t="shared" si="30"/>
        <v>786567.23076923075</v>
      </c>
      <c r="N80" s="12">
        <f t="shared" si="27"/>
        <v>11126.962626242586</v>
      </c>
      <c r="O80">
        <f t="shared" si="20"/>
        <v>797344.96262624254</v>
      </c>
      <c r="P80">
        <f t="shared" si="21"/>
        <v>775091.03737375746</v>
      </c>
      <c r="Q80">
        <f t="shared" si="22"/>
        <v>786218</v>
      </c>
      <c r="R80">
        <f t="shared" si="28"/>
        <v>799315.4</v>
      </c>
      <c r="S80">
        <f t="shared" si="29"/>
        <v>799315.4</v>
      </c>
      <c r="T80">
        <f t="shared" si="23"/>
        <v>0.98361422787550445</v>
      </c>
      <c r="U80">
        <f t="shared" si="24"/>
        <v>0.98361422787550445</v>
      </c>
      <c r="V80">
        <f t="shared" si="25"/>
        <v>0</v>
      </c>
    </row>
    <row r="81" spans="1:22" x14ac:dyDescent="0.3">
      <c r="A81" s="1" t="s">
        <v>4</v>
      </c>
      <c r="B81" s="1" t="s">
        <v>5</v>
      </c>
      <c r="C81" s="1">
        <v>201626</v>
      </c>
      <c r="D81" s="1">
        <v>871247</v>
      </c>
      <c r="E81">
        <f t="shared" si="18"/>
        <v>1.2319658499540185</v>
      </c>
      <c r="I81">
        <f t="shared" si="16"/>
        <v>762228.94230769225</v>
      </c>
      <c r="J81">
        <f t="shared" si="17"/>
        <v>1.1430253453276771</v>
      </c>
      <c r="K81">
        <f t="shared" si="26"/>
        <v>818349</v>
      </c>
      <c r="L81">
        <f t="shared" si="19"/>
        <v>1.0646399030242599</v>
      </c>
      <c r="M81">
        <f t="shared" si="30"/>
        <v>792814.76923076925</v>
      </c>
      <c r="N81" s="12">
        <f t="shared" si="27"/>
        <v>8097.593689544261</v>
      </c>
      <c r="O81">
        <f t="shared" si="20"/>
        <v>879344.59368954424</v>
      </c>
      <c r="P81">
        <f t="shared" si="21"/>
        <v>863149.40631045576</v>
      </c>
      <c r="Q81">
        <f t="shared" si="22"/>
        <v>871247</v>
      </c>
      <c r="R81">
        <f t="shared" si="28"/>
        <v>818349</v>
      </c>
      <c r="S81">
        <f t="shared" si="29"/>
        <v>818349</v>
      </c>
      <c r="T81">
        <f t="shared" si="23"/>
        <v>1.0646399030242599</v>
      </c>
      <c r="U81">
        <f t="shared" si="24"/>
        <v>1.0646399030242599</v>
      </c>
      <c r="V81">
        <f t="shared" si="25"/>
        <v>0</v>
      </c>
    </row>
    <row r="82" spans="1:22" x14ac:dyDescent="0.3">
      <c r="A82" s="1" t="s">
        <v>4</v>
      </c>
      <c r="B82" s="1" t="s">
        <v>5</v>
      </c>
      <c r="C82" s="1">
        <v>201627</v>
      </c>
      <c r="D82" s="1">
        <v>798282</v>
      </c>
      <c r="E82">
        <f t="shared" si="18"/>
        <v>1.1287914479280776</v>
      </c>
      <c r="I82">
        <f t="shared" si="16"/>
        <v>762228.94230769225</v>
      </c>
      <c r="J82">
        <f t="shared" si="17"/>
        <v>1.0472995129037674</v>
      </c>
      <c r="K82">
        <f t="shared" si="26"/>
        <v>825718.6</v>
      </c>
      <c r="L82">
        <f t="shared" si="19"/>
        <v>0.96677245734806028</v>
      </c>
      <c r="M82">
        <f t="shared" si="30"/>
        <v>796828.5384615385</v>
      </c>
      <c r="N82" s="12">
        <f t="shared" si="27"/>
        <v>4345.1621120369973</v>
      </c>
      <c r="O82">
        <f t="shared" si="20"/>
        <v>802627.16211203695</v>
      </c>
      <c r="P82">
        <f t="shared" si="21"/>
        <v>793936.83788796305</v>
      </c>
      <c r="Q82">
        <f t="shared" si="22"/>
        <v>798282</v>
      </c>
      <c r="R82">
        <f t="shared" si="28"/>
        <v>825718.6</v>
      </c>
      <c r="S82">
        <f t="shared" si="29"/>
        <v>825718.6</v>
      </c>
      <c r="T82">
        <f t="shared" si="23"/>
        <v>0.96677245734806028</v>
      </c>
      <c r="U82">
        <f t="shared" si="24"/>
        <v>0.96677245734806028</v>
      </c>
      <c r="V82">
        <f t="shared" si="25"/>
        <v>0</v>
      </c>
    </row>
    <row r="83" spans="1:22" x14ac:dyDescent="0.3">
      <c r="A83" s="1" t="s">
        <v>4</v>
      </c>
      <c r="B83" s="1" t="s">
        <v>5</v>
      </c>
      <c r="C83" s="1">
        <v>201628</v>
      </c>
      <c r="D83" s="1">
        <v>863292</v>
      </c>
      <c r="E83">
        <f t="shared" si="18"/>
        <v>1.2207172736761269</v>
      </c>
      <c r="I83">
        <f t="shared" si="16"/>
        <v>762228.94230769225</v>
      </c>
      <c r="J83">
        <f t="shared" si="17"/>
        <v>1.1325888484191291</v>
      </c>
      <c r="K83">
        <f t="shared" si="26"/>
        <v>827359.2</v>
      </c>
      <c r="L83">
        <f t="shared" si="19"/>
        <v>1.0434307130445881</v>
      </c>
      <c r="M83">
        <f t="shared" si="30"/>
        <v>796012.30769230775</v>
      </c>
      <c r="N83" s="12">
        <f t="shared" si="27"/>
        <v>5135.6894210598221</v>
      </c>
      <c r="O83">
        <f t="shared" si="20"/>
        <v>868427.6894210598</v>
      </c>
      <c r="P83">
        <f t="shared" si="21"/>
        <v>858156.3105789402</v>
      </c>
      <c r="Q83">
        <f t="shared" si="22"/>
        <v>863292</v>
      </c>
      <c r="R83">
        <f t="shared" si="28"/>
        <v>827359.2</v>
      </c>
      <c r="S83">
        <f t="shared" si="29"/>
        <v>827359.2</v>
      </c>
      <c r="T83">
        <f t="shared" si="23"/>
        <v>1.0434307130445881</v>
      </c>
      <c r="U83">
        <f t="shared" si="24"/>
        <v>1.0434307130445881</v>
      </c>
      <c r="V83">
        <f t="shared" si="25"/>
        <v>0</v>
      </c>
    </row>
    <row r="84" spans="1:22" x14ac:dyDescent="0.3">
      <c r="A84" s="1" t="s">
        <v>4</v>
      </c>
      <c r="B84" s="1" t="s">
        <v>5</v>
      </c>
      <c r="C84" s="1">
        <v>201629</v>
      </c>
      <c r="D84" s="1">
        <v>809554</v>
      </c>
      <c r="E84">
        <f t="shared" si="18"/>
        <v>1.1447303482177564</v>
      </c>
      <c r="I84">
        <f t="shared" si="16"/>
        <v>762228.94230769225</v>
      </c>
      <c r="J84">
        <f t="shared" si="17"/>
        <v>1.0620877207168602</v>
      </c>
      <c r="K84">
        <f t="shared" si="26"/>
        <v>819589.8</v>
      </c>
      <c r="L84">
        <f t="shared" si="19"/>
        <v>0.98775509407266893</v>
      </c>
      <c r="M84">
        <f t="shared" si="30"/>
        <v>789452.30769230775</v>
      </c>
      <c r="N84" s="12">
        <f t="shared" si="27"/>
        <v>7509.9555534893216</v>
      </c>
      <c r="O84">
        <f t="shared" si="20"/>
        <v>817063.95555348927</v>
      </c>
      <c r="P84">
        <f t="shared" si="21"/>
        <v>802044.04444651073</v>
      </c>
      <c r="Q84">
        <f t="shared" si="22"/>
        <v>809554</v>
      </c>
      <c r="R84">
        <f t="shared" si="28"/>
        <v>819589.8</v>
      </c>
      <c r="S84">
        <f t="shared" si="29"/>
        <v>819589.8</v>
      </c>
      <c r="T84">
        <f t="shared" si="23"/>
        <v>0.98775509407266893</v>
      </c>
      <c r="U84">
        <f t="shared" si="24"/>
        <v>0.98775509407266893</v>
      </c>
      <c r="V84">
        <f t="shared" si="25"/>
        <v>0</v>
      </c>
    </row>
    <row r="85" spans="1:22" x14ac:dyDescent="0.3">
      <c r="A85" s="1" t="s">
        <v>4</v>
      </c>
      <c r="B85" s="1" t="s">
        <v>5</v>
      </c>
      <c r="C85" s="1">
        <v>201630</v>
      </c>
      <c r="D85" s="1">
        <v>794421</v>
      </c>
      <c r="E85">
        <f t="shared" si="18"/>
        <v>1.1233318938100463</v>
      </c>
      <c r="I85">
        <f t="shared" si="16"/>
        <v>762228.94230769225</v>
      </c>
      <c r="J85">
        <f t="shared" si="17"/>
        <v>1.0422341056675759</v>
      </c>
      <c r="K85">
        <f t="shared" si="26"/>
        <v>814857.4</v>
      </c>
      <c r="L85">
        <f t="shared" si="19"/>
        <v>0.97492027439402273</v>
      </c>
      <c r="M85">
        <f t="shared" si="30"/>
        <v>784318.92307692312</v>
      </c>
      <c r="N85" s="12">
        <f t="shared" si="27"/>
        <v>7401.6839375403706</v>
      </c>
      <c r="O85">
        <f t="shared" si="20"/>
        <v>801822.68393754039</v>
      </c>
      <c r="P85">
        <f t="shared" si="21"/>
        <v>787019.31606245961</v>
      </c>
      <c r="Q85">
        <f t="shared" si="22"/>
        <v>794421</v>
      </c>
      <c r="R85">
        <f t="shared" si="28"/>
        <v>814857.4</v>
      </c>
      <c r="S85">
        <f t="shared" si="29"/>
        <v>814857.4</v>
      </c>
      <c r="T85">
        <f t="shared" si="23"/>
        <v>0.97492027439402273</v>
      </c>
      <c r="U85">
        <f t="shared" si="24"/>
        <v>0.97492027439402273</v>
      </c>
      <c r="V85">
        <f t="shared" si="25"/>
        <v>0</v>
      </c>
    </row>
    <row r="86" spans="1:22" x14ac:dyDescent="0.3">
      <c r="A86" s="1" t="s">
        <v>4</v>
      </c>
      <c r="B86" s="1" t="s">
        <v>5</v>
      </c>
      <c r="C86" s="1">
        <v>201631</v>
      </c>
      <c r="D86" s="1">
        <v>832400</v>
      </c>
      <c r="E86">
        <f t="shared" si="18"/>
        <v>1.1770351846281537</v>
      </c>
      <c r="I86">
        <f t="shared" si="16"/>
        <v>762228.94230769225</v>
      </c>
      <c r="J86">
        <f t="shared" si="17"/>
        <v>1.0920603427624525</v>
      </c>
      <c r="K86">
        <f t="shared" si="26"/>
        <v>791806.6</v>
      </c>
      <c r="L86">
        <f t="shared" si="19"/>
        <v>1.0512668118704744</v>
      </c>
      <c r="M86">
        <f t="shared" si="30"/>
        <v>779345.69230769225</v>
      </c>
      <c r="N86" s="12">
        <f t="shared" si="27"/>
        <v>6322.9711621793658</v>
      </c>
      <c r="O86">
        <f t="shared" si="20"/>
        <v>838722.97116217937</v>
      </c>
      <c r="P86">
        <f t="shared" si="21"/>
        <v>826077.02883782063</v>
      </c>
      <c r="Q86">
        <f t="shared" si="22"/>
        <v>832400</v>
      </c>
      <c r="R86">
        <f t="shared" si="28"/>
        <v>791806.6</v>
      </c>
      <c r="S86">
        <f t="shared" si="29"/>
        <v>791806.6</v>
      </c>
      <c r="T86">
        <f t="shared" si="23"/>
        <v>1.0512668118704744</v>
      </c>
      <c r="U86">
        <f t="shared" si="24"/>
        <v>1.0512668118704744</v>
      </c>
      <c r="V86">
        <f t="shared" si="25"/>
        <v>0</v>
      </c>
    </row>
    <row r="87" spans="1:22" x14ac:dyDescent="0.3">
      <c r="A87" s="1" t="s">
        <v>4</v>
      </c>
      <c r="B87" s="1" t="s">
        <v>5</v>
      </c>
      <c r="C87" s="1">
        <v>201632</v>
      </c>
      <c r="D87" s="1">
        <v>774620</v>
      </c>
      <c r="E87">
        <f t="shared" si="18"/>
        <v>1.0953327663583139</v>
      </c>
      <c r="I87">
        <f t="shared" si="16"/>
        <v>762228.94230769225</v>
      </c>
      <c r="J87">
        <f t="shared" si="17"/>
        <v>1.0162563463607051</v>
      </c>
      <c r="K87">
        <f t="shared" si="26"/>
        <v>772171.8</v>
      </c>
      <c r="L87">
        <f t="shared" si="19"/>
        <v>1.0031705379554134</v>
      </c>
      <c r="M87">
        <f t="shared" si="30"/>
        <v>796395.92307692312</v>
      </c>
      <c r="N87" s="12">
        <f t="shared" si="27"/>
        <v>7228.5780408666806</v>
      </c>
      <c r="O87">
        <f t="shared" si="20"/>
        <v>781848.57804086665</v>
      </c>
      <c r="P87">
        <f t="shared" si="21"/>
        <v>767391.42195913335</v>
      </c>
      <c r="Q87">
        <f t="shared" si="22"/>
        <v>774620</v>
      </c>
      <c r="R87">
        <f t="shared" si="28"/>
        <v>772171.8</v>
      </c>
      <c r="S87">
        <f t="shared" si="29"/>
        <v>772171.8</v>
      </c>
      <c r="T87">
        <f t="shared" si="23"/>
        <v>1.0031705379554134</v>
      </c>
      <c r="U87">
        <f t="shared" si="24"/>
        <v>1.0031705379554134</v>
      </c>
      <c r="V87">
        <f t="shared" si="25"/>
        <v>0</v>
      </c>
    </row>
    <row r="88" spans="1:22" x14ac:dyDescent="0.3">
      <c r="A88" s="1" t="s">
        <v>4</v>
      </c>
      <c r="B88" s="1" t="s">
        <v>5</v>
      </c>
      <c r="C88" s="1">
        <v>201633</v>
      </c>
      <c r="D88" s="1">
        <v>748038</v>
      </c>
      <c r="E88">
        <f t="shared" si="18"/>
        <v>1.0577451290712097</v>
      </c>
      <c r="I88">
        <f t="shared" si="16"/>
        <v>762228.94230769225</v>
      </c>
      <c r="J88">
        <f t="shared" si="17"/>
        <v>0.98138230980218577</v>
      </c>
      <c r="K88">
        <f t="shared" si="26"/>
        <v>759807.2</v>
      </c>
      <c r="L88">
        <f t="shared" si="19"/>
        <v>0.98451028102918747</v>
      </c>
      <c r="M88">
        <f t="shared" si="30"/>
        <v>786655.15384615387</v>
      </c>
      <c r="N88" s="12">
        <f t="shared" si="27"/>
        <v>10113.464816446009</v>
      </c>
      <c r="O88">
        <f t="shared" si="20"/>
        <v>758151.46481644595</v>
      </c>
      <c r="P88">
        <f t="shared" si="21"/>
        <v>737924.53518355405</v>
      </c>
      <c r="Q88">
        <f t="shared" si="22"/>
        <v>748038</v>
      </c>
      <c r="R88">
        <f t="shared" si="28"/>
        <v>759807.2</v>
      </c>
      <c r="S88">
        <f t="shared" si="29"/>
        <v>759807.2</v>
      </c>
      <c r="T88">
        <f t="shared" si="23"/>
        <v>0.98451028102918747</v>
      </c>
      <c r="U88">
        <f t="shared" si="24"/>
        <v>0.98451028102918747</v>
      </c>
      <c r="V88">
        <f t="shared" si="25"/>
        <v>0</v>
      </c>
    </row>
    <row r="89" spans="1:22" x14ac:dyDescent="0.3">
      <c r="A89" s="1" t="s">
        <v>4</v>
      </c>
      <c r="B89" s="1" t="s">
        <v>5</v>
      </c>
      <c r="C89" s="1">
        <v>201634</v>
      </c>
      <c r="D89" s="1">
        <v>711380</v>
      </c>
      <c r="E89">
        <f t="shared" si="18"/>
        <v>1.0059097665074195</v>
      </c>
      <c r="I89">
        <f t="shared" si="16"/>
        <v>762228.94230769225</v>
      </c>
      <c r="J89">
        <f t="shared" si="17"/>
        <v>0.93328914780676764</v>
      </c>
      <c r="K89">
        <f t="shared" si="26"/>
        <v>733605.2</v>
      </c>
      <c r="L89">
        <f t="shared" si="19"/>
        <v>0.9697041405922423</v>
      </c>
      <c r="M89">
        <f t="shared" si="30"/>
        <v>778369.07692307688</v>
      </c>
      <c r="N89" s="12">
        <f t="shared" si="27"/>
        <v>14794.932255704576</v>
      </c>
      <c r="O89">
        <f t="shared" si="20"/>
        <v>726174.93225570454</v>
      </c>
      <c r="P89">
        <f t="shared" si="21"/>
        <v>696585.06774429546</v>
      </c>
      <c r="Q89">
        <f t="shared" si="22"/>
        <v>711380</v>
      </c>
      <c r="R89">
        <f t="shared" si="28"/>
        <v>733605.2</v>
      </c>
      <c r="S89">
        <f t="shared" si="29"/>
        <v>733605.2</v>
      </c>
      <c r="T89">
        <f t="shared" si="23"/>
        <v>0.9697041405922423</v>
      </c>
      <c r="U89">
        <f t="shared" si="24"/>
        <v>0.9697041405922423</v>
      </c>
      <c r="V89">
        <f t="shared" si="25"/>
        <v>0</v>
      </c>
    </row>
    <row r="90" spans="1:22" x14ac:dyDescent="0.3">
      <c r="A90" s="1" t="s">
        <v>4</v>
      </c>
      <c r="B90" s="1" t="s">
        <v>5</v>
      </c>
      <c r="C90" s="1">
        <v>201635</v>
      </c>
      <c r="D90" s="1">
        <v>732598</v>
      </c>
      <c r="E90">
        <f t="shared" si="18"/>
        <v>1.0359125687028066</v>
      </c>
      <c r="I90">
        <f t="shared" si="16"/>
        <v>762228.94230769225</v>
      </c>
      <c r="J90">
        <f t="shared" si="17"/>
        <v>0.96112592862456403</v>
      </c>
      <c r="K90">
        <f t="shared" si="26"/>
        <v>720292</v>
      </c>
      <c r="L90">
        <f t="shared" si="19"/>
        <v>1.0170847378563139</v>
      </c>
      <c r="M90">
        <f t="shared" si="30"/>
        <v>769351.30769230775</v>
      </c>
      <c r="N90" s="12">
        <f t="shared" si="27"/>
        <v>18344.893157571725</v>
      </c>
      <c r="O90">
        <f t="shared" si="20"/>
        <v>750942.89315757167</v>
      </c>
      <c r="P90">
        <f t="shared" si="21"/>
        <v>714253.10684242833</v>
      </c>
      <c r="Q90">
        <f t="shared" si="22"/>
        <v>732598</v>
      </c>
      <c r="R90">
        <f t="shared" si="28"/>
        <v>720292</v>
      </c>
      <c r="S90">
        <f t="shared" si="29"/>
        <v>720292</v>
      </c>
      <c r="T90">
        <f t="shared" si="23"/>
        <v>1.0170847378563139</v>
      </c>
      <c r="U90">
        <f t="shared" si="24"/>
        <v>1.0170847378563139</v>
      </c>
      <c r="V90">
        <f t="shared" si="25"/>
        <v>0</v>
      </c>
    </row>
    <row r="91" spans="1:22" x14ac:dyDescent="0.3">
      <c r="A91" s="1" t="s">
        <v>4</v>
      </c>
      <c r="B91" s="1" t="s">
        <v>5</v>
      </c>
      <c r="C91" s="1">
        <v>201636</v>
      </c>
      <c r="D91" s="1">
        <v>701390</v>
      </c>
      <c r="E91">
        <f t="shared" si="18"/>
        <v>0.99178364746076497</v>
      </c>
      <c r="I91">
        <f t="shared" si="16"/>
        <v>762228.94230769225</v>
      </c>
      <c r="J91">
        <f t="shared" si="17"/>
        <v>0.92018284936347494</v>
      </c>
      <c r="K91">
        <f t="shared" si="26"/>
        <v>772258.6</v>
      </c>
      <c r="L91">
        <f t="shared" si="19"/>
        <v>0.90823203522757789</v>
      </c>
      <c r="M91">
        <f t="shared" si="30"/>
        <v>758315.76923076925</v>
      </c>
      <c r="N91" s="12">
        <f t="shared" si="27"/>
        <v>22863.073229580983</v>
      </c>
      <c r="O91">
        <f t="shared" si="20"/>
        <v>724253.073229581</v>
      </c>
      <c r="P91">
        <f t="shared" si="21"/>
        <v>678526.926770419</v>
      </c>
      <c r="Q91">
        <f t="shared" si="22"/>
        <v>701390</v>
      </c>
      <c r="R91">
        <f t="shared" si="28"/>
        <v>772258.6</v>
      </c>
      <c r="S91">
        <f t="shared" si="29"/>
        <v>772258.6</v>
      </c>
      <c r="T91">
        <f t="shared" si="23"/>
        <v>0.90823203522757789</v>
      </c>
      <c r="U91">
        <f t="shared" si="24"/>
        <v>0.90823203522757789</v>
      </c>
      <c r="V91">
        <f t="shared" si="25"/>
        <v>0</v>
      </c>
    </row>
    <row r="92" spans="1:22" x14ac:dyDescent="0.3">
      <c r="A92" s="1" t="s">
        <v>4</v>
      </c>
      <c r="B92" s="1" t="s">
        <v>5</v>
      </c>
      <c r="C92" s="1">
        <v>201637</v>
      </c>
      <c r="D92" s="1">
        <v>708054</v>
      </c>
      <c r="E92">
        <f t="shared" si="18"/>
        <v>1.0012067162622571</v>
      </c>
      <c r="I92">
        <f t="shared" si="16"/>
        <v>762228.94230769225</v>
      </c>
      <c r="J92">
        <f t="shared" si="17"/>
        <v>0.92892562942614787</v>
      </c>
      <c r="K92">
        <f t="shared" si="26"/>
        <v>778906</v>
      </c>
      <c r="L92">
        <f t="shared" si="19"/>
        <v>0.90903652045304573</v>
      </c>
      <c r="M92">
        <f t="shared" si="30"/>
        <v>739594</v>
      </c>
      <c r="N92" s="12">
        <f t="shared" si="27"/>
        <v>25492.929593465637</v>
      </c>
      <c r="O92">
        <f t="shared" si="20"/>
        <v>733546.92959346564</v>
      </c>
      <c r="P92">
        <f t="shared" si="21"/>
        <v>682561.07040653436</v>
      </c>
      <c r="Q92">
        <f t="shared" si="22"/>
        <v>708054</v>
      </c>
      <c r="R92">
        <f t="shared" si="28"/>
        <v>778906</v>
      </c>
      <c r="S92">
        <f t="shared" si="29"/>
        <v>778906</v>
      </c>
      <c r="T92">
        <f t="shared" si="23"/>
        <v>0.90903652045304573</v>
      </c>
      <c r="U92">
        <f t="shared" si="24"/>
        <v>0.90903652045304573</v>
      </c>
      <c r="V92">
        <f t="shared" si="25"/>
        <v>0</v>
      </c>
    </row>
    <row r="93" spans="1:22" x14ac:dyDescent="0.3">
      <c r="A93" s="1" t="s">
        <v>4</v>
      </c>
      <c r="B93" s="1" t="s">
        <v>5</v>
      </c>
      <c r="C93" s="1">
        <v>201638</v>
      </c>
      <c r="D93" s="1">
        <v>1007871</v>
      </c>
      <c r="E93">
        <f t="shared" si="18"/>
        <v>1.4251557286957737</v>
      </c>
      <c r="I93">
        <f t="shared" si="16"/>
        <v>762228.94230769225</v>
      </c>
      <c r="J93">
        <f t="shared" si="17"/>
        <v>1.3222680799139064</v>
      </c>
      <c r="K93">
        <f t="shared" si="26"/>
        <v>770499</v>
      </c>
      <c r="L93">
        <f t="shared" si="19"/>
        <v>1.308075675633583</v>
      </c>
      <c r="M93">
        <f t="shared" si="30"/>
        <v>721804.92307692312</v>
      </c>
      <c r="N93" s="12">
        <f t="shared" si="27"/>
        <v>24341.238750403423</v>
      </c>
      <c r="O93">
        <f t="shared" si="20"/>
        <v>1032212.2387504034</v>
      </c>
      <c r="P93">
        <f t="shared" si="21"/>
        <v>983529.7612495966</v>
      </c>
      <c r="Q93">
        <f t="shared" si="22"/>
        <v>1007871</v>
      </c>
      <c r="R93">
        <f t="shared" si="28"/>
        <v>770499</v>
      </c>
      <c r="S93">
        <f t="shared" si="29"/>
        <v>770499</v>
      </c>
      <c r="T93">
        <f t="shared" si="23"/>
        <v>1.308075675633583</v>
      </c>
      <c r="U93">
        <f t="shared" si="24"/>
        <v>1.308075675633583</v>
      </c>
      <c r="V93">
        <f t="shared" si="25"/>
        <v>0</v>
      </c>
    </row>
    <row r="94" spans="1:22" x14ac:dyDescent="0.3">
      <c r="A94" s="1" t="s">
        <v>4</v>
      </c>
      <c r="B94" s="1" t="s">
        <v>5</v>
      </c>
      <c r="C94" s="1">
        <v>201639</v>
      </c>
      <c r="D94" s="1">
        <v>744617</v>
      </c>
      <c r="E94">
        <f t="shared" si="18"/>
        <v>1.0529077463626406</v>
      </c>
      <c r="I94">
        <f t="shared" si="16"/>
        <v>762228.94230769225</v>
      </c>
      <c r="J94">
        <f t="shared" si="17"/>
        <v>0.97689415695188497</v>
      </c>
      <c r="K94">
        <f t="shared" si="26"/>
        <v>779433.2</v>
      </c>
      <c r="L94">
        <f t="shared" si="19"/>
        <v>0.95533138696170505</v>
      </c>
      <c r="M94">
        <f t="shared" si="30"/>
        <v>707226.30769230775</v>
      </c>
      <c r="N94" s="12">
        <f t="shared" si="27"/>
        <v>15957.669092850698</v>
      </c>
      <c r="O94">
        <f t="shared" si="20"/>
        <v>760574.66909285064</v>
      </c>
      <c r="P94">
        <f t="shared" si="21"/>
        <v>728659.33090714936</v>
      </c>
      <c r="Q94">
        <f t="shared" si="22"/>
        <v>744617</v>
      </c>
      <c r="R94">
        <f t="shared" si="28"/>
        <v>779433.2</v>
      </c>
      <c r="S94">
        <f t="shared" si="29"/>
        <v>779433.2</v>
      </c>
      <c r="T94">
        <f t="shared" si="23"/>
        <v>0.95533138696170505</v>
      </c>
      <c r="U94">
        <f t="shared" si="24"/>
        <v>0.95533138696170505</v>
      </c>
      <c r="V94">
        <f t="shared" si="25"/>
        <v>0</v>
      </c>
    </row>
    <row r="95" spans="1:22" x14ac:dyDescent="0.3">
      <c r="A95" s="1" t="s">
        <v>4</v>
      </c>
      <c r="B95" s="1" t="s">
        <v>5</v>
      </c>
      <c r="C95" s="1">
        <v>201640</v>
      </c>
      <c r="D95" s="1">
        <v>690563</v>
      </c>
      <c r="E95">
        <f t="shared" si="18"/>
        <v>0.97647398871020152</v>
      </c>
      <c r="I95">
        <f t="shared" si="16"/>
        <v>762228.94230769225</v>
      </c>
      <c r="J95">
        <f t="shared" si="17"/>
        <v>0.90597845564520363</v>
      </c>
      <c r="K95">
        <f t="shared" si="26"/>
        <v>771040.8</v>
      </c>
      <c r="L95">
        <f t="shared" si="19"/>
        <v>0.89562445982106265</v>
      </c>
      <c r="M95">
        <f t="shared" si="30"/>
        <v>698149.5384615385</v>
      </c>
      <c r="N95" s="12">
        <f t="shared" si="27"/>
        <v>14187.790975000129</v>
      </c>
      <c r="O95">
        <f t="shared" si="20"/>
        <v>704750.79097500013</v>
      </c>
      <c r="P95">
        <f t="shared" si="21"/>
        <v>676375.20902499987</v>
      </c>
      <c r="Q95">
        <f t="shared" si="22"/>
        <v>690563</v>
      </c>
      <c r="R95">
        <f t="shared" si="28"/>
        <v>771040.8</v>
      </c>
      <c r="S95">
        <f t="shared" si="29"/>
        <v>771040.8</v>
      </c>
      <c r="T95">
        <f t="shared" si="23"/>
        <v>0.89562445982106265</v>
      </c>
      <c r="U95">
        <f t="shared" si="24"/>
        <v>0.89562445982106265</v>
      </c>
      <c r="V95">
        <f t="shared" si="25"/>
        <v>0</v>
      </c>
    </row>
    <row r="96" spans="1:22" x14ac:dyDescent="0.3">
      <c r="A96" s="1" t="s">
        <v>4</v>
      </c>
      <c r="B96" s="1" t="s">
        <v>5</v>
      </c>
      <c r="C96" s="1">
        <v>201641</v>
      </c>
      <c r="D96" s="1">
        <v>746061</v>
      </c>
      <c r="E96">
        <f t="shared" si="18"/>
        <v>1.0549495998064211</v>
      </c>
      <c r="I96">
        <f t="shared" si="16"/>
        <v>762228.94230769225</v>
      </c>
      <c r="J96">
        <f t="shared" si="17"/>
        <v>0.97878860089103559</v>
      </c>
      <c r="K96">
        <f t="shared" si="26"/>
        <v>679674.2</v>
      </c>
      <c r="L96">
        <f t="shared" si="19"/>
        <v>1.0976744446089024</v>
      </c>
      <c r="M96">
        <f t="shared" si="30"/>
        <v>723262.84615384613</v>
      </c>
      <c r="N96" s="12">
        <f t="shared" si="27"/>
        <v>17078.74840492411</v>
      </c>
      <c r="O96">
        <f t="shared" si="20"/>
        <v>763139.74840492406</v>
      </c>
      <c r="P96">
        <f t="shared" si="21"/>
        <v>728982.25159507594</v>
      </c>
      <c r="Q96">
        <f t="shared" si="22"/>
        <v>746061</v>
      </c>
      <c r="R96">
        <f t="shared" si="28"/>
        <v>679674.2</v>
      </c>
      <c r="S96">
        <f t="shared" si="29"/>
        <v>679674.2</v>
      </c>
      <c r="T96">
        <f t="shared" si="23"/>
        <v>1.0976744446089024</v>
      </c>
      <c r="U96">
        <f t="shared" si="24"/>
        <v>1.0976744446089024</v>
      </c>
      <c r="V96">
        <f t="shared" si="25"/>
        <v>0</v>
      </c>
    </row>
    <row r="97" spans="1:22" x14ac:dyDescent="0.3">
      <c r="A97" s="1" t="s">
        <v>4</v>
      </c>
      <c r="B97" s="1" t="s">
        <v>5</v>
      </c>
      <c r="C97" s="1">
        <v>201642</v>
      </c>
      <c r="D97" s="1">
        <v>666092</v>
      </c>
      <c r="E97">
        <f t="shared" si="18"/>
        <v>0.94187136016258555</v>
      </c>
      <c r="I97">
        <f t="shared" si="16"/>
        <v>762228.94230769225</v>
      </c>
      <c r="J97">
        <f t="shared" si="17"/>
        <v>0.8738739281971738</v>
      </c>
      <c r="K97">
        <f t="shared" si="26"/>
        <v>650979.19999999995</v>
      </c>
      <c r="L97">
        <f t="shared" si="19"/>
        <v>1.0232154882982436</v>
      </c>
      <c r="M97">
        <f t="shared" si="30"/>
        <v>734089.23076923075</v>
      </c>
      <c r="N97" s="12">
        <f t="shared" si="27"/>
        <v>17997.746709966072</v>
      </c>
      <c r="O97">
        <f t="shared" si="20"/>
        <v>684089.7467099661</v>
      </c>
      <c r="P97">
        <f t="shared" si="21"/>
        <v>648094.2532900339</v>
      </c>
      <c r="Q97">
        <f t="shared" si="22"/>
        <v>666092</v>
      </c>
      <c r="R97">
        <f t="shared" si="28"/>
        <v>650979.19999999995</v>
      </c>
      <c r="S97">
        <f t="shared" si="29"/>
        <v>650979.19999999995</v>
      </c>
      <c r="T97">
        <f t="shared" si="23"/>
        <v>1.0232154882982436</v>
      </c>
      <c r="U97">
        <f t="shared" si="24"/>
        <v>1.0232154882982436</v>
      </c>
      <c r="V97">
        <f t="shared" si="25"/>
        <v>0</v>
      </c>
    </row>
    <row r="98" spans="1:22" x14ac:dyDescent="0.3">
      <c r="A98" s="1" t="s">
        <v>4</v>
      </c>
      <c r="B98" s="1" t="s">
        <v>5</v>
      </c>
      <c r="C98" s="1">
        <v>201643</v>
      </c>
      <c r="D98" s="1">
        <v>551038</v>
      </c>
      <c r="E98">
        <f t="shared" si="18"/>
        <v>0.7791820207437874</v>
      </c>
      <c r="I98">
        <f t="shared" si="16"/>
        <v>762228.94230769225</v>
      </c>
      <c r="J98">
        <f t="shared" si="17"/>
        <v>0.7229297779374535</v>
      </c>
      <c r="K98">
        <f t="shared" si="26"/>
        <v>629886.19999999995</v>
      </c>
      <c r="L98">
        <f t="shared" si="19"/>
        <v>0.87482151537849229</v>
      </c>
      <c r="M98">
        <f t="shared" si="30"/>
        <v>737805.30769230775</v>
      </c>
      <c r="N98" s="12">
        <f t="shared" si="27"/>
        <v>12358.083975693648</v>
      </c>
      <c r="O98">
        <f t="shared" si="20"/>
        <v>563396.08397569368</v>
      </c>
      <c r="P98">
        <f t="shared" si="21"/>
        <v>538679.91602430632</v>
      </c>
      <c r="Q98">
        <f t="shared" si="22"/>
        <v>551038</v>
      </c>
      <c r="R98">
        <f t="shared" si="28"/>
        <v>629886.19999999995</v>
      </c>
      <c r="S98">
        <f t="shared" si="29"/>
        <v>629886.19999999995</v>
      </c>
      <c r="T98">
        <f t="shared" si="23"/>
        <v>0.87482151537849229</v>
      </c>
      <c r="U98">
        <f t="shared" si="24"/>
        <v>0.87482151537849229</v>
      </c>
      <c r="V98">
        <f t="shared" si="25"/>
        <v>0</v>
      </c>
    </row>
    <row r="99" spans="1:22" x14ac:dyDescent="0.3">
      <c r="A99" s="1" t="s">
        <v>4</v>
      </c>
      <c r="B99" s="1" t="s">
        <v>5</v>
      </c>
      <c r="C99" s="1">
        <v>201644</v>
      </c>
      <c r="D99" s="1">
        <v>601142</v>
      </c>
      <c r="E99">
        <f t="shared" si="18"/>
        <v>0.8500303759703719</v>
      </c>
      <c r="I99">
        <f t="shared" si="16"/>
        <v>762228.94230769225</v>
      </c>
      <c r="J99">
        <f t="shared" si="17"/>
        <v>0.78866330918897909</v>
      </c>
      <c r="K99">
        <f t="shared" si="26"/>
        <v>606682</v>
      </c>
      <c r="L99">
        <f t="shared" si="19"/>
        <v>0.9908683626677568</v>
      </c>
      <c r="M99">
        <f t="shared" si="30"/>
        <v>743830.38461538462</v>
      </c>
      <c r="N99" s="12">
        <f t="shared" si="27"/>
        <v>12067.391887465996</v>
      </c>
      <c r="O99">
        <f t="shared" si="20"/>
        <v>613209.39188746596</v>
      </c>
      <c r="P99">
        <f t="shared" si="21"/>
        <v>589074.60811253404</v>
      </c>
      <c r="Q99">
        <f t="shared" si="22"/>
        <v>601142</v>
      </c>
      <c r="R99">
        <f t="shared" si="28"/>
        <v>606682</v>
      </c>
      <c r="S99">
        <f t="shared" si="29"/>
        <v>606682</v>
      </c>
      <c r="T99">
        <f t="shared" si="23"/>
        <v>0.9908683626677568</v>
      </c>
      <c r="U99">
        <f t="shared" si="24"/>
        <v>0.9908683626677568</v>
      </c>
      <c r="V99">
        <f t="shared" si="25"/>
        <v>0</v>
      </c>
    </row>
    <row r="100" spans="1:22" x14ac:dyDescent="0.3">
      <c r="A100" s="1" t="s">
        <v>4</v>
      </c>
      <c r="B100" s="1" t="s">
        <v>5</v>
      </c>
      <c r="C100" s="1">
        <v>201645</v>
      </c>
      <c r="D100" s="1">
        <v>585098</v>
      </c>
      <c r="E100">
        <f t="shared" si="18"/>
        <v>0.82734374393988885</v>
      </c>
      <c r="I100">
        <f t="shared" si="16"/>
        <v>762228.94230769225</v>
      </c>
      <c r="J100">
        <f t="shared" si="17"/>
        <v>0.76761451517254375</v>
      </c>
      <c r="K100">
        <f t="shared" si="26"/>
        <v>681034.2</v>
      </c>
      <c r="L100">
        <f t="shared" si="19"/>
        <v>0.85913159720906829</v>
      </c>
      <c r="M100">
        <f t="shared" si="30"/>
        <v>756733</v>
      </c>
      <c r="N100" s="12">
        <f t="shared" si="27"/>
        <v>12586.787317789505</v>
      </c>
      <c r="O100">
        <f t="shared" si="20"/>
        <v>597684.78731778951</v>
      </c>
      <c r="P100">
        <f t="shared" si="21"/>
        <v>572511.21268221049</v>
      </c>
      <c r="Q100">
        <f t="shared" si="22"/>
        <v>585098</v>
      </c>
      <c r="R100">
        <f t="shared" si="28"/>
        <v>681034.2</v>
      </c>
      <c r="S100">
        <f t="shared" si="29"/>
        <v>681034.2</v>
      </c>
      <c r="T100">
        <f t="shared" si="23"/>
        <v>0.85913159720906829</v>
      </c>
      <c r="U100">
        <f t="shared" si="24"/>
        <v>0.85913159720906829</v>
      </c>
      <c r="V100">
        <f t="shared" si="25"/>
        <v>0</v>
      </c>
    </row>
    <row r="101" spans="1:22" x14ac:dyDescent="0.3">
      <c r="A101" s="1" t="s">
        <v>4</v>
      </c>
      <c r="B101" s="1" t="s">
        <v>5</v>
      </c>
      <c r="C101" s="1">
        <v>201646</v>
      </c>
      <c r="D101" s="1">
        <v>630040</v>
      </c>
      <c r="E101">
        <f t="shared" si="18"/>
        <v>0.89089289731273669</v>
      </c>
      <c r="I101">
        <f t="shared" si="16"/>
        <v>762228.94230769225</v>
      </c>
      <c r="J101">
        <f t="shared" si="17"/>
        <v>0.82657580292414168</v>
      </c>
      <c r="K101">
        <f t="shared" si="26"/>
        <v>745494.8</v>
      </c>
      <c r="L101">
        <f t="shared" si="19"/>
        <v>0.84512997273756973</v>
      </c>
      <c r="M101" s="9">
        <f t="shared" si="30"/>
        <v>762050.84615384613</v>
      </c>
      <c r="N101" s="12">
        <f t="shared" si="27"/>
        <v>10493.514933658516</v>
      </c>
      <c r="O101">
        <f t="shared" si="20"/>
        <v>640533.51493365853</v>
      </c>
      <c r="P101">
        <f t="shared" si="21"/>
        <v>619546.48506634147</v>
      </c>
      <c r="Q101">
        <f t="shared" si="22"/>
        <v>630040</v>
      </c>
      <c r="R101">
        <f t="shared" si="28"/>
        <v>745494.8</v>
      </c>
      <c r="S101">
        <f t="shared" si="29"/>
        <v>745494.8</v>
      </c>
      <c r="T101">
        <f t="shared" si="23"/>
        <v>0.84512997273756973</v>
      </c>
      <c r="U101">
        <f t="shared" si="24"/>
        <v>0.84512997273756973</v>
      </c>
      <c r="V101">
        <f t="shared" si="25"/>
        <v>0</v>
      </c>
    </row>
    <row r="102" spans="1:22" x14ac:dyDescent="0.3">
      <c r="A102" s="1" t="s">
        <v>4</v>
      </c>
      <c r="B102" s="1" t="s">
        <v>5</v>
      </c>
      <c r="C102" s="1">
        <v>201647</v>
      </c>
      <c r="D102" s="1">
        <v>1037853</v>
      </c>
      <c r="E102">
        <f t="shared" si="18"/>
        <v>1.4675510541469043</v>
      </c>
      <c r="I102">
        <f t="shared" si="16"/>
        <v>762228.94230769225</v>
      </c>
      <c r="J102">
        <f t="shared" si="17"/>
        <v>1.3616027185452182</v>
      </c>
      <c r="K102">
        <f t="shared" si="26"/>
        <v>775206.2</v>
      </c>
      <c r="L102">
        <f t="shared" si="19"/>
        <v>1.3388089517343902</v>
      </c>
      <c r="M102">
        <f>AVERAGE(D96:$D$107)</f>
        <v>768008.16666666663</v>
      </c>
      <c r="N102" s="12">
        <f t="shared" si="27"/>
        <v>8921.8205040175581</v>
      </c>
      <c r="O102">
        <f t="shared" si="20"/>
        <v>1046774.8205040175</v>
      </c>
      <c r="P102">
        <f t="shared" si="21"/>
        <v>1028931.1794959825</v>
      </c>
      <c r="Q102">
        <f t="shared" si="22"/>
        <v>1037853</v>
      </c>
      <c r="R102">
        <f t="shared" si="28"/>
        <v>775206.2</v>
      </c>
      <c r="S102">
        <f t="shared" si="29"/>
        <v>775206.2</v>
      </c>
      <c r="T102">
        <f t="shared" si="23"/>
        <v>1.3388089517343902</v>
      </c>
      <c r="U102">
        <f t="shared" si="24"/>
        <v>1.3388089517343902</v>
      </c>
      <c r="V102">
        <f t="shared" si="25"/>
        <v>0</v>
      </c>
    </row>
    <row r="103" spans="1:22" x14ac:dyDescent="0.3">
      <c r="A103" s="1" t="s">
        <v>4</v>
      </c>
      <c r="B103" s="1" t="s">
        <v>5</v>
      </c>
      <c r="C103" s="1">
        <v>201648</v>
      </c>
      <c r="D103" s="1">
        <v>873341</v>
      </c>
      <c r="E103">
        <f t="shared" si="18"/>
        <v>1.2349268202526866</v>
      </c>
      <c r="I103">
        <f t="shared" si="16"/>
        <v>762228.94230769225</v>
      </c>
      <c r="J103">
        <f t="shared" si="17"/>
        <v>1.1457725514278028</v>
      </c>
      <c r="K103">
        <f t="shared" si="26"/>
        <v>815462.6</v>
      </c>
      <c r="L103">
        <f t="shared" si="19"/>
        <v>1.070976155129616</v>
      </c>
      <c r="M103">
        <f>AVERAGE(D97:$D$107)</f>
        <v>770003.36363636365</v>
      </c>
      <c r="N103" s="12">
        <f t="shared" si="27"/>
        <v>17309.102470295224</v>
      </c>
      <c r="O103">
        <f t="shared" si="20"/>
        <v>890650.10247029527</v>
      </c>
      <c r="P103">
        <f t="shared" si="21"/>
        <v>856031.89752970473</v>
      </c>
      <c r="Q103">
        <f t="shared" si="22"/>
        <v>873341</v>
      </c>
      <c r="R103">
        <f t="shared" si="28"/>
        <v>815462.6</v>
      </c>
      <c r="S103">
        <f t="shared" si="29"/>
        <v>815462.6</v>
      </c>
      <c r="T103">
        <f t="shared" si="23"/>
        <v>1.070976155129616</v>
      </c>
      <c r="U103">
        <f t="shared" si="24"/>
        <v>1.070976155129616</v>
      </c>
      <c r="V103">
        <f t="shared" si="25"/>
        <v>0</v>
      </c>
    </row>
    <row r="104" spans="1:22" x14ac:dyDescent="0.3">
      <c r="A104" s="1" t="s">
        <v>4</v>
      </c>
      <c r="B104" s="1" t="s">
        <v>5</v>
      </c>
      <c r="C104" s="1">
        <v>201649</v>
      </c>
      <c r="D104" s="1">
        <v>749699</v>
      </c>
      <c r="E104">
        <f t="shared" si="18"/>
        <v>1.0600938261419297</v>
      </c>
      <c r="I104">
        <f t="shared" si="16"/>
        <v>762228.94230769225</v>
      </c>
      <c r="J104">
        <f t="shared" si="17"/>
        <v>0.9835614451089234</v>
      </c>
      <c r="K104">
        <f t="shared" si="26"/>
        <v>924575.6</v>
      </c>
      <c r="L104">
        <f t="shared" si="19"/>
        <v>0.81085743556286805</v>
      </c>
      <c r="M104">
        <f>AVERAGE(D98:$D$107)</f>
        <v>780394.5</v>
      </c>
      <c r="N104" s="12">
        <f t="shared" si="27"/>
        <v>27115.902176982549</v>
      </c>
      <c r="O104">
        <f t="shared" si="20"/>
        <v>776814.90217698249</v>
      </c>
      <c r="P104">
        <f t="shared" si="21"/>
        <v>722583.09782301751</v>
      </c>
      <c r="Q104">
        <f t="shared" si="22"/>
        <v>749699</v>
      </c>
      <c r="R104">
        <f t="shared" si="28"/>
        <v>924575.6</v>
      </c>
      <c r="S104">
        <f t="shared" si="29"/>
        <v>924575.6</v>
      </c>
      <c r="T104">
        <f t="shared" si="23"/>
        <v>0.81085743556286805</v>
      </c>
      <c r="U104">
        <f t="shared" si="24"/>
        <v>0.81085743556286805</v>
      </c>
      <c r="V104">
        <f t="shared" si="25"/>
        <v>0</v>
      </c>
    </row>
    <row r="105" spans="1:22" x14ac:dyDescent="0.3">
      <c r="A105" s="1" t="s">
        <v>4</v>
      </c>
      <c r="B105" s="1" t="s">
        <v>5</v>
      </c>
      <c r="C105" s="1">
        <v>201650</v>
      </c>
      <c r="D105" s="1">
        <v>786380</v>
      </c>
      <c r="E105">
        <f t="shared" si="18"/>
        <v>1.1119617113021234</v>
      </c>
      <c r="I105">
        <f t="shared" si="16"/>
        <v>762228.94230769225</v>
      </c>
      <c r="J105">
        <f t="shared" si="17"/>
        <v>1.031684781765422</v>
      </c>
      <c r="K105" s="9">
        <f>AVERAGE(D103:D107)</f>
        <v>879754.8</v>
      </c>
      <c r="L105">
        <f t="shared" si="19"/>
        <v>0.89386269901568027</v>
      </c>
      <c r="M105">
        <f>AVERAGE(D99:$D$107)</f>
        <v>805878.5555555555</v>
      </c>
      <c r="N105" s="9">
        <f t="shared" si="27"/>
        <v>39247.327450455872</v>
      </c>
      <c r="O105">
        <f t="shared" si="20"/>
        <v>825627.32745045586</v>
      </c>
      <c r="P105">
        <f t="shared" si="21"/>
        <v>747132.67254954414</v>
      </c>
      <c r="Q105">
        <f t="shared" si="22"/>
        <v>786380</v>
      </c>
      <c r="R105" s="9">
        <f t="shared" si="28"/>
        <v>879754.8</v>
      </c>
      <c r="S105" s="9">
        <f t="shared" si="29"/>
        <v>879754.8</v>
      </c>
      <c r="T105">
        <f t="shared" si="23"/>
        <v>0.89386269901568027</v>
      </c>
      <c r="U105">
        <f t="shared" si="24"/>
        <v>0.89386269901568027</v>
      </c>
      <c r="V105">
        <f t="shared" si="25"/>
        <v>0</v>
      </c>
    </row>
    <row r="106" spans="1:22" x14ac:dyDescent="0.3">
      <c r="A106" s="1" t="s">
        <v>4</v>
      </c>
      <c r="B106" s="1" t="s">
        <v>5</v>
      </c>
      <c r="C106" s="1">
        <v>201651</v>
      </c>
      <c r="D106" s="1">
        <v>1175605</v>
      </c>
      <c r="E106">
        <f t="shared" si="18"/>
        <v>1.6623359541383718</v>
      </c>
      <c r="I106">
        <f t="shared" si="16"/>
        <v>762228.94230769225</v>
      </c>
      <c r="J106">
        <f t="shared" si="17"/>
        <v>1.5423253234661856</v>
      </c>
      <c r="K106" s="10">
        <f>AVERAGE(D104:$D$107)</f>
        <v>881358.25</v>
      </c>
      <c r="L106">
        <f t="shared" si="19"/>
        <v>1.3338560114459699</v>
      </c>
      <c r="M106">
        <f>AVERAGE(D100:$D$107)</f>
        <v>831470.625</v>
      </c>
      <c r="N106" s="10">
        <f>_xlfn.STDEV.S(M104:$M$107)</f>
        <v>36844.291226270383</v>
      </c>
      <c r="O106">
        <f t="shared" si="20"/>
        <v>1212449.2912262704</v>
      </c>
      <c r="P106">
        <f t="shared" si="21"/>
        <v>1138760.7087737296</v>
      </c>
      <c r="Q106">
        <f t="shared" si="22"/>
        <v>1175605</v>
      </c>
      <c r="R106" s="10">
        <f>AVERAGE(Q104:$Q$107)</f>
        <v>881358.25</v>
      </c>
      <c r="S106" s="10">
        <f>AVERAGE(D104:$D$107)</f>
        <v>881358.25</v>
      </c>
      <c r="T106">
        <f t="shared" si="23"/>
        <v>1.3338560114459699</v>
      </c>
      <c r="U106">
        <f t="shared" si="24"/>
        <v>1.3338560114459699</v>
      </c>
      <c r="V106">
        <f t="shared" si="25"/>
        <v>0</v>
      </c>
    </row>
    <row r="107" spans="1:22" x14ac:dyDescent="0.3">
      <c r="A107" s="1" t="s">
        <v>4</v>
      </c>
      <c r="B107" s="1" t="s">
        <v>5</v>
      </c>
      <c r="C107" s="1">
        <v>201652</v>
      </c>
      <c r="D107" s="1">
        <v>813749</v>
      </c>
      <c r="E107">
        <f t="shared" si="18"/>
        <v>1.1506621869966067</v>
      </c>
      <c r="I107">
        <f t="shared" si="16"/>
        <v>762228.94230769225</v>
      </c>
      <c r="J107">
        <f t="shared" si="17"/>
        <v>1.0675913165096143</v>
      </c>
      <c r="K107" s="11">
        <f>AVERAGE(D105:$D$107)</f>
        <v>925244.66666666663</v>
      </c>
      <c r="L107">
        <f t="shared" si="19"/>
        <v>0.8794960179901965</v>
      </c>
      <c r="M107">
        <f>AVERAGE(D101:$D$107)</f>
        <v>866666.71428571432</v>
      </c>
      <c r="N107" s="11">
        <f>_xlfn.STDEV.S(M105:$M$107)</f>
        <v>30520.263654552055</v>
      </c>
      <c r="O107">
        <f t="shared" si="20"/>
        <v>844269.26365455205</v>
      </c>
      <c r="P107">
        <f t="shared" si="21"/>
        <v>783228.73634544795</v>
      </c>
      <c r="Q107">
        <f t="shared" si="22"/>
        <v>813749</v>
      </c>
      <c r="R107" s="11">
        <f>AVERAGE(Q105:$Q$107)</f>
        <v>925244.66666666663</v>
      </c>
      <c r="S107" s="11">
        <f>AVERAGE(D105:$D$107)</f>
        <v>925244.66666666663</v>
      </c>
      <c r="T107">
        <f t="shared" si="23"/>
        <v>0.8794960179901965</v>
      </c>
      <c r="U107">
        <f t="shared" si="24"/>
        <v>0.8794960179901965</v>
      </c>
      <c r="V107">
        <f t="shared" si="25"/>
        <v>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58"/>
  <sheetViews>
    <sheetView topLeftCell="A38" workbookViewId="0">
      <selection activeCell="F56" sqref="F56"/>
    </sheetView>
  </sheetViews>
  <sheetFormatPr defaultRowHeight="16.5" x14ac:dyDescent="0.3"/>
  <cols>
    <col min="1" max="1" width="11.25" bestFit="1" customWidth="1"/>
    <col min="2" max="2" width="24.375" bestFit="1" customWidth="1"/>
  </cols>
  <sheetData>
    <row r="3" spans="1:2" x14ac:dyDescent="0.3">
      <c r="A3" s="2" t="s">
        <v>6</v>
      </c>
      <c r="B3" t="s">
        <v>7</v>
      </c>
    </row>
    <row r="4" spans="1:2" x14ac:dyDescent="0.3">
      <c r="A4" s="3" t="s">
        <v>8</v>
      </c>
      <c r="B4">
        <v>0.94247938522729657</v>
      </c>
    </row>
    <row r="5" spans="1:2" x14ac:dyDescent="0.3">
      <c r="A5" s="3" t="s">
        <v>9</v>
      </c>
      <c r="B5">
        <v>0.816467021075866</v>
      </c>
    </row>
    <row r="6" spans="1:2" x14ac:dyDescent="0.3">
      <c r="A6" s="3" t="s">
        <v>10</v>
      </c>
      <c r="B6">
        <v>0.76939624900355053</v>
      </c>
    </row>
    <row r="7" spans="1:2" x14ac:dyDescent="0.3">
      <c r="A7" s="3" t="s">
        <v>11</v>
      </c>
      <c r="B7">
        <v>0.84112932706556887</v>
      </c>
    </row>
    <row r="8" spans="1:2" x14ac:dyDescent="0.3">
      <c r="A8" s="3" t="s">
        <v>12</v>
      </c>
      <c r="B8">
        <v>0.90705710887964974</v>
      </c>
    </row>
    <row r="9" spans="1:2" x14ac:dyDescent="0.3">
      <c r="A9" s="3" t="s">
        <v>13</v>
      </c>
      <c r="B9">
        <v>1.1289683001306487</v>
      </c>
    </row>
    <row r="10" spans="1:2" x14ac:dyDescent="0.3">
      <c r="A10" s="3" t="s">
        <v>14</v>
      </c>
      <c r="B10">
        <v>1.1042646025791358</v>
      </c>
    </row>
    <row r="11" spans="1:2" x14ac:dyDescent="0.3">
      <c r="A11" s="3" t="s">
        <v>15</v>
      </c>
      <c r="B11">
        <v>0.97423447821444231</v>
      </c>
    </row>
    <row r="12" spans="1:2" x14ac:dyDescent="0.3">
      <c r="A12" s="3" t="s">
        <v>16</v>
      </c>
      <c r="B12">
        <v>0.93842984988235156</v>
      </c>
    </row>
    <row r="13" spans="1:2" x14ac:dyDescent="0.3">
      <c r="A13" s="3" t="s">
        <v>17</v>
      </c>
      <c r="B13">
        <v>1.245605662359667</v>
      </c>
    </row>
    <row r="14" spans="1:2" x14ac:dyDescent="0.3">
      <c r="A14" s="3" t="s">
        <v>18</v>
      </c>
      <c r="B14">
        <v>1.1084991478325106</v>
      </c>
    </row>
    <row r="15" spans="1:2" x14ac:dyDescent="0.3">
      <c r="A15" s="3" t="s">
        <v>19</v>
      </c>
      <c r="B15">
        <v>0.93140890392760212</v>
      </c>
    </row>
    <row r="16" spans="1:2" x14ac:dyDescent="0.3">
      <c r="A16" s="3" t="s">
        <v>20</v>
      </c>
      <c r="B16">
        <v>0.96681655856169446</v>
      </c>
    </row>
    <row r="17" spans="1:2" x14ac:dyDescent="0.3">
      <c r="A17" s="3" t="s">
        <v>21</v>
      </c>
      <c r="B17">
        <v>0.83309501932927277</v>
      </c>
    </row>
    <row r="18" spans="1:2" x14ac:dyDescent="0.3">
      <c r="A18" s="3" t="s">
        <v>22</v>
      </c>
      <c r="B18">
        <v>1.1079899224466572</v>
      </c>
    </row>
    <row r="19" spans="1:2" x14ac:dyDescent="0.3">
      <c r="A19" s="3" t="s">
        <v>23</v>
      </c>
      <c r="B19">
        <v>1.0570783104624981</v>
      </c>
    </row>
    <row r="20" spans="1:2" x14ac:dyDescent="0.3">
      <c r="A20" s="3" t="s">
        <v>24</v>
      </c>
      <c r="B20">
        <v>1.0220265925709502</v>
      </c>
    </row>
    <row r="21" spans="1:2" x14ac:dyDescent="0.3">
      <c r="A21" s="3" t="s">
        <v>25</v>
      </c>
      <c r="B21">
        <v>1.0122554589028232</v>
      </c>
    </row>
    <row r="22" spans="1:2" x14ac:dyDescent="0.3">
      <c r="A22" s="3" t="s">
        <v>26</v>
      </c>
      <c r="B22">
        <v>1.0091833746183054</v>
      </c>
    </row>
    <row r="23" spans="1:2" x14ac:dyDescent="0.3">
      <c r="A23" s="3" t="s">
        <v>27</v>
      </c>
      <c r="B23">
        <v>0.97729089368081801</v>
      </c>
    </row>
    <row r="24" spans="1:2" x14ac:dyDescent="0.3">
      <c r="A24" s="3" t="s">
        <v>28</v>
      </c>
      <c r="B24">
        <v>0.97197426517356478</v>
      </c>
    </row>
    <row r="25" spans="1:2" x14ac:dyDescent="0.3">
      <c r="A25" s="3" t="s">
        <v>29</v>
      </c>
      <c r="B25">
        <v>1.0215229052331565</v>
      </c>
    </row>
    <row r="26" spans="1:2" x14ac:dyDescent="0.3">
      <c r="A26" s="3" t="s">
        <v>30</v>
      </c>
      <c r="B26">
        <v>0.99129440766017296</v>
      </c>
    </row>
    <row r="27" spans="1:2" x14ac:dyDescent="0.3">
      <c r="A27" s="3" t="s">
        <v>31</v>
      </c>
      <c r="B27">
        <v>0.97317602215726717</v>
      </c>
    </row>
    <row r="28" spans="1:2" x14ac:dyDescent="0.3">
      <c r="A28" s="3" t="s">
        <v>32</v>
      </c>
      <c r="B28">
        <v>1.0050829334069418</v>
      </c>
    </row>
    <row r="29" spans="1:2" x14ac:dyDescent="0.3">
      <c r="A29" s="3" t="s">
        <v>33</v>
      </c>
      <c r="B29">
        <v>1.0275876516478393</v>
      </c>
    </row>
    <row r="30" spans="1:2" x14ac:dyDescent="0.3">
      <c r="A30" s="3" t="s">
        <v>34</v>
      </c>
      <c r="B30">
        <v>0.98549616295532871</v>
      </c>
    </row>
    <row r="31" spans="1:2" x14ac:dyDescent="0.3">
      <c r="A31" s="3" t="s">
        <v>35</v>
      </c>
      <c r="B31">
        <v>1.0108465168559628</v>
      </c>
    </row>
    <row r="32" spans="1:2" x14ac:dyDescent="0.3">
      <c r="A32" s="3" t="s">
        <v>36</v>
      </c>
      <c r="B32">
        <v>0.99664681622868678</v>
      </c>
    </row>
    <row r="33" spans="1:2" x14ac:dyDescent="0.3">
      <c r="A33" s="3" t="s">
        <v>37</v>
      </c>
      <c r="B33">
        <v>0.99481287967955789</v>
      </c>
    </row>
    <row r="34" spans="1:2" x14ac:dyDescent="0.3">
      <c r="A34" s="3" t="s">
        <v>38</v>
      </c>
      <c r="B34">
        <v>1.0319537247125361</v>
      </c>
    </row>
    <row r="35" spans="1:2" x14ac:dyDescent="0.3">
      <c r="A35" s="3" t="s">
        <v>39</v>
      </c>
      <c r="B35">
        <v>0.99386833363943849</v>
      </c>
    </row>
    <row r="36" spans="1:2" x14ac:dyDescent="0.3">
      <c r="A36" s="3" t="s">
        <v>40</v>
      </c>
      <c r="B36">
        <v>0.97606560249098906</v>
      </c>
    </row>
    <row r="37" spans="1:2" x14ac:dyDescent="0.3">
      <c r="A37" s="3" t="s">
        <v>41</v>
      </c>
      <c r="B37">
        <v>1.0733457802362281</v>
      </c>
    </row>
    <row r="38" spans="1:2" x14ac:dyDescent="0.3">
      <c r="A38" s="3" t="s">
        <v>42</v>
      </c>
      <c r="B38">
        <v>1.0837302500358756</v>
      </c>
    </row>
    <row r="39" spans="1:2" x14ac:dyDescent="0.3">
      <c r="A39" s="3" t="s">
        <v>43</v>
      </c>
      <c r="B39">
        <v>1.0613440080660568</v>
      </c>
    </row>
    <row r="40" spans="1:2" x14ac:dyDescent="0.3">
      <c r="A40" s="3" t="s">
        <v>44</v>
      </c>
      <c r="B40">
        <v>0.99571833921584751</v>
      </c>
    </row>
    <row r="41" spans="1:2" x14ac:dyDescent="0.3">
      <c r="A41" s="3" t="s">
        <v>45</v>
      </c>
      <c r="B41">
        <v>1.1975422395190733</v>
      </c>
    </row>
    <row r="42" spans="1:2" x14ac:dyDescent="0.3">
      <c r="A42" s="3" t="s">
        <v>46</v>
      </c>
      <c r="B42">
        <v>0.97795999979103865</v>
      </c>
    </row>
    <row r="43" spans="1:2" x14ac:dyDescent="0.3">
      <c r="A43" s="3" t="s">
        <v>47</v>
      </c>
      <c r="B43">
        <v>0.95050047600627541</v>
      </c>
    </row>
    <row r="44" spans="1:2" x14ac:dyDescent="0.3">
      <c r="A44" s="3" t="s">
        <v>48</v>
      </c>
      <c r="B44">
        <v>0.97640714754486124</v>
      </c>
    </row>
    <row r="45" spans="1:2" x14ac:dyDescent="0.3">
      <c r="A45" s="3" t="s">
        <v>49</v>
      </c>
      <c r="B45">
        <v>0.93131286871768015</v>
      </c>
    </row>
    <row r="46" spans="1:2" x14ac:dyDescent="0.3">
      <c r="A46" s="3" t="s">
        <v>50</v>
      </c>
      <c r="B46">
        <v>0.83750085312533784</v>
      </c>
    </row>
    <row r="47" spans="1:2" x14ac:dyDescent="0.3">
      <c r="A47" s="3" t="s">
        <v>51</v>
      </c>
      <c r="B47">
        <v>0.85935680011674553</v>
      </c>
    </row>
    <row r="48" spans="1:2" x14ac:dyDescent="0.3">
      <c r="A48" s="3" t="s">
        <v>52</v>
      </c>
      <c r="B48">
        <v>0.83373617368811925</v>
      </c>
    </row>
    <row r="49" spans="1:2" x14ac:dyDescent="0.3">
      <c r="A49" s="3" t="s">
        <v>53</v>
      </c>
      <c r="B49">
        <v>0.86236475837326254</v>
      </c>
    </row>
    <row r="50" spans="1:2" x14ac:dyDescent="0.3">
      <c r="A50" s="3" t="s">
        <v>54</v>
      </c>
      <c r="B50">
        <v>1.1410291071356264</v>
      </c>
    </row>
    <row r="51" spans="1:2" x14ac:dyDescent="0.3">
      <c r="A51" s="3" t="s">
        <v>55</v>
      </c>
      <c r="B51">
        <v>1.2981659289113179</v>
      </c>
    </row>
    <row r="52" spans="1:2" x14ac:dyDescent="0.3">
      <c r="A52" s="3" t="s">
        <v>56</v>
      </c>
      <c r="B52">
        <v>1.0207259376744027</v>
      </c>
    </row>
    <row r="53" spans="1:2" x14ac:dyDescent="0.3">
      <c r="A53" s="3" t="s">
        <v>57</v>
      </c>
      <c r="B53">
        <v>0.97889044915839896</v>
      </c>
    </row>
    <row r="54" spans="1:2" x14ac:dyDescent="0.3">
      <c r="A54" s="3" t="s">
        <v>58</v>
      </c>
      <c r="B54">
        <v>1.2902513165652021</v>
      </c>
    </row>
    <row r="55" spans="1:2" x14ac:dyDescent="0.3">
      <c r="A55" s="3" t="s">
        <v>59</v>
      </c>
      <c r="B55">
        <v>1.2757624908889902</v>
      </c>
    </row>
    <row r="56" spans="1:2" x14ac:dyDescent="0.3">
      <c r="A56" s="3" t="s">
        <v>60</v>
      </c>
      <c r="B56">
        <v>0.99986868499525572</v>
      </c>
    </row>
    <row r="57" spans="1:2" x14ac:dyDescent="0.3">
      <c r="A57" s="3" t="s">
        <v>61</v>
      </c>
    </row>
    <row r="58" spans="1:2" x14ac:dyDescent="0.3">
      <c r="A58" s="3" t="s">
        <v>62</v>
      </c>
      <c r="B58">
        <v>1.0060873077306804</v>
      </c>
    </row>
  </sheetData>
  <phoneticPr fontId="18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6"/>
  <sheetViews>
    <sheetView workbookViewId="0">
      <selection activeCell="A14" sqref="A14"/>
    </sheetView>
  </sheetViews>
  <sheetFormatPr defaultRowHeight="16.5" x14ac:dyDescent="0.3"/>
  <cols>
    <col min="3" max="3" width="11.875" customWidth="1"/>
  </cols>
  <sheetData>
    <row r="2" spans="1:8" x14ac:dyDescent="0.3"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</row>
    <row r="3" spans="1:8" x14ac:dyDescent="0.3">
      <c r="B3">
        <v>7.1764700000000001</v>
      </c>
      <c r="C3">
        <v>7.4352900000000002</v>
      </c>
      <c r="D3">
        <f>B3-C3</f>
        <v>-0.25882000000000005</v>
      </c>
    </row>
    <row r="4" spans="1:8" x14ac:dyDescent="0.3">
      <c r="B4">
        <v>7.47058</v>
      </c>
      <c r="C4">
        <v>7.2941099999999999</v>
      </c>
      <c r="D4">
        <f t="shared" ref="D4:D7" si="0">B4-C4</f>
        <v>0.17647000000000013</v>
      </c>
    </row>
    <row r="5" spans="1:8" x14ac:dyDescent="0.3">
      <c r="A5" t="s">
        <v>70</v>
      </c>
      <c r="B5">
        <v>7.7647000000000004</v>
      </c>
      <c r="C5">
        <v>7.0823499999999999</v>
      </c>
      <c r="D5">
        <f t="shared" si="0"/>
        <v>0.68235000000000046</v>
      </c>
      <c r="E5">
        <f>SUM(D3:D7)</f>
        <v>1.811770000000001</v>
      </c>
      <c r="F5">
        <f>E5^2</f>
        <v>3.2825105329000035</v>
      </c>
      <c r="G5">
        <f>F5/F9</f>
        <v>0.65650210658000074</v>
      </c>
      <c r="H5">
        <f>SQRT(G5)</f>
        <v>0.81024817591895926</v>
      </c>
    </row>
    <row r="6" spans="1:8" x14ac:dyDescent="0.3">
      <c r="B6">
        <v>8.0588200000000008</v>
      </c>
      <c r="C6">
        <v>6.8470500000000003</v>
      </c>
      <c r="D6">
        <f t="shared" si="0"/>
        <v>1.2117700000000005</v>
      </c>
    </row>
    <row r="7" spans="1:8" x14ac:dyDescent="0.3">
      <c r="B7">
        <v>6.7058799999999996</v>
      </c>
      <c r="C7">
        <v>6.7058799999999996</v>
      </c>
      <c r="D7">
        <f t="shared" si="0"/>
        <v>0</v>
      </c>
    </row>
    <row r="8" spans="1:8" x14ac:dyDescent="0.3">
      <c r="F8" t="s">
        <v>71</v>
      </c>
    </row>
    <row r="9" spans="1:8" x14ac:dyDescent="0.3">
      <c r="F9">
        <f>COUNT(D3:D7)</f>
        <v>5</v>
      </c>
    </row>
    <row r="12" spans="1:8" x14ac:dyDescent="0.3">
      <c r="B12" t="s">
        <v>72</v>
      </c>
      <c r="C12" t="s">
        <v>73</v>
      </c>
      <c r="D12" t="s">
        <v>74</v>
      </c>
      <c r="F12" t="s">
        <v>75</v>
      </c>
    </row>
    <row r="13" spans="1:8" x14ac:dyDescent="0.3">
      <c r="A13" t="s">
        <v>76</v>
      </c>
      <c r="B13">
        <v>156</v>
      </c>
      <c r="C13">
        <v>146</v>
      </c>
      <c r="D13">
        <v>136</v>
      </c>
      <c r="E13" t="s">
        <v>77</v>
      </c>
      <c r="F13">
        <f>C13-D13</f>
        <v>10</v>
      </c>
    </row>
    <row r="14" spans="1:8" x14ac:dyDescent="0.3">
      <c r="C14" t="s">
        <v>77</v>
      </c>
    </row>
    <row r="16" spans="1:8" x14ac:dyDescent="0.3">
      <c r="C16" t="s">
        <v>77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엑셀 하던거 이동평균 - 복사본</vt:lpstr>
      <vt:lpstr>판매추세량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SMART16</dc:creator>
  <cp:keywords/>
  <dc:description/>
  <cp:lastModifiedBy>김금선</cp:lastModifiedBy>
  <cp:revision/>
  <dcterms:created xsi:type="dcterms:W3CDTF">2018-03-12T03:26:15Z</dcterms:created>
  <dcterms:modified xsi:type="dcterms:W3CDTF">2023-04-09T12:35:38Z</dcterms:modified>
  <cp:category/>
  <cp:contentStatus/>
</cp:coreProperties>
</file>