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Characteristics!$A$1:$O$102</definedName>
    <definedName name="_xlnm._FilterDatabase" localSheetId="1" hidden="1">Performance!$A$1:$I$102</definedName>
  </definedNames>
  <calcPr calcId="124519" fullCalcOnLoad="1"/>
</workbook>
</file>

<file path=xl/sharedStrings.xml><?xml version="1.0" encoding="utf-8"?>
<sst xmlns="http://schemas.openxmlformats.org/spreadsheetml/2006/main" count="478" uniqueCount="134">
  <si>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</si>
  <si>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</si>
  <si>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</si>
  <si>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</si>
  <si>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</si>
  <si>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</si>
  <si>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</si>
  <si>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</si>
  <si>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</si>
  <si>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</si>
  <si>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</si>
  <si>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</si>
  <si>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</si>
  <si>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</si>
  <si>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AAPL</t>
  </si>
  <si>
    <t>ADBE</t>
  </si>
  <si>
    <t>ADI</t>
  </si>
  <si>
    <t>ADP</t>
  </si>
  <si>
    <t>ADSK</t>
  </si>
  <si>
    <t>ALGN</t>
  </si>
  <si>
    <t>ALXN</t>
  </si>
  <si>
    <t>AMAT</t>
  </si>
  <si>
    <t>AMD</t>
  </si>
  <si>
    <t>AMGN</t>
  </si>
  <si>
    <t>AMZN</t>
  </si>
  <si>
    <t>ASML</t>
  </si>
  <si>
    <t>ATVI</t>
  </si>
  <si>
    <t>AVGO</t>
  </si>
  <si>
    <t>BIDU</t>
  </si>
  <si>
    <t>BIIB</t>
  </si>
  <si>
    <t>BKNG</t>
  </si>
  <si>
    <t>BMRN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</si>
  <si>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</si>
  <si>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</si>
  <si>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</si>
  <si>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</si>
  <si>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</si>
  <si>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</si>
  <si>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</si>
  <si>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</si>
  <si>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</si>
  <si>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</si>
  <si>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</si>
  <si>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</si>
  <si>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</si>
  <si>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</si>
  <si>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</si>
  <si>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</si>
  <si>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</si>
  <si>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</si>
  <si>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</si>
  <si>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</si>
  <si>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</si>
  <si>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</si>
  <si>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</si>
  <si>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</si>
  <si>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</si>
  <si>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</si>
  <si>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</si>
  <si>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</si>
  <si>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</si>
  <si>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</si>
  <si>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</si>
  <si>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</si>
  <si>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</si>
  <si>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</si>
  <si>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</si>
  <si>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</si>
  <si>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</si>
  <si>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</si>
  <si>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</si>
  <si>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</si>
  <si>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</si>
  <si>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</si>
  <si>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</si>
  <si>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</si>
  <si>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</si>
  <si>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</si>
  <si>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</si>
  <si>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</si>
  <si>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</si>
  <si>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</si>
  <si>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</si>
  <si>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OKTA</t>
  </si>
  <si>
    <t>ORLY</t>
  </si>
  <si>
    <t>PANW</t>
  </si>
  <si>
    <t>PAYX</t>
  </si>
  <si>
    <t>PCAR</t>
  </si>
  <si>
    <t>PDD</t>
  </si>
  <si>
    <t>PEP</t>
  </si>
  <si>
    <t>PTON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</si>
  <si>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</si>
  <si>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</si>
  <si>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</si>
  <si>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</si>
  <si>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</si>
  <si>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</si>
  <si>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</si>
  <si>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</si>
  <si>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</si>
  <si>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</si>
  <si>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</si>
  <si>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</si>
  <si>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</si>
  <si>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TTWO</t>
  </si>
  <si>
    <t>TXN</t>
  </si>
  <si>
    <t>VRSK</t>
  </si>
  <si>
    <t>VRSN</t>
  </si>
  <si>
    <t>VRTX</t>
  </si>
  <si>
    <t>WBA</t>
  </si>
  <si>
    <t>WDAY</t>
  </si>
  <si>
    <t>XEL</t>
  </si>
  <si>
    <t>XLNX</t>
  </si>
  <si>
    <t>ZM</t>
  </si>
  <si>
    <t>ZS</t>
  </si>
  <si>
    <t>Technology</t>
  </si>
  <si>
    <t>Industrials</t>
  </si>
  <si>
    <t>Healthcare</t>
  </si>
  <si>
    <t>Consumer Cyclical</t>
  </si>
  <si>
    <t>Communication Services</t>
  </si>
  <si>
    <t>Consumer Defensive</t>
  </si>
  <si>
    <t>Utilities</t>
  </si>
  <si>
    <t>N/A</t>
  </si>
  <si>
    <t>Financial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</si>
  <si>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</si>
  <si>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</si>
  <si>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</si>
  <si>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</si>
  <si>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</si>
  <si>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</si>
  <si>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</si>
  <si>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</si>
  <si>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</si>
  <si>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2023-07-16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</si>
</sst>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HYPERLINK("https://www.suredividend.com/sure-analysis-AAPL/","Apple Inc")</f>
        <v>0</v>
      </c>
      <c r="C2" t="s">
        <v>115</v>
      </c>
      <c r="D2">
        <v>190.69</v>
      </c>
      <c r="E2">
        <v>0.005034348943311133</v>
      </c>
      <c r="F2">
        <v>0.04347826086956519</v>
      </c>
      <c r="G2">
        <v>-0.1994698811129858</v>
      </c>
      <c r="H2">
        <v>0.9264396314120721</v>
      </c>
      <c r="I2">
        <v>2999306.18438</v>
      </c>
      <c r="J2">
        <v>31.79892266176143</v>
      </c>
      <c r="K2">
        <v>0.1575577604442299</v>
      </c>
      <c r="L2">
        <v>1.2714099729905</v>
      </c>
      <c r="M2">
        <v>194.48</v>
      </c>
      <c r="N2">
        <v>123.64</v>
      </c>
    </row>
    <row r="3" spans="1:14">
      <c r="A3" s="1" t="s">
        <v>15</v>
      </c>
      <c r="B3">
        <f>HYPERLINK("https://www.suredividend.com/sure-analysis-research-database/","Adobe Inc")</f>
        <v>0</v>
      </c>
      <c r="C3" t="s">
        <v>115</v>
      </c>
      <c r="D3">
        <v>514.83</v>
      </c>
      <c r="E3">
        <v>0</v>
      </c>
      <c r="F3" t="s">
        <v>122</v>
      </c>
      <c r="G3" t="s">
        <v>122</v>
      </c>
      <c r="H3">
        <v>0</v>
      </c>
      <c r="I3">
        <v>234659.514</v>
      </c>
      <c r="J3">
        <v>48.34353399258344</v>
      </c>
      <c r="K3">
        <v>0</v>
      </c>
      <c r="M3">
        <v>523.79</v>
      </c>
      <c r="N3">
        <v>274.73</v>
      </c>
    </row>
    <row r="4" spans="1:14">
      <c r="A4" s="1" t="s">
        <v>16</v>
      </c>
      <c r="B4">
        <f>HYPERLINK("https://www.suredividend.com/sure-analysis-ADI/","Analog Devices Inc.")</f>
        <v>0</v>
      </c>
      <c r="C4" t="s">
        <v>115</v>
      </c>
      <c r="D4">
        <v>191.97</v>
      </c>
      <c r="E4">
        <v>0.01791946658332031</v>
      </c>
      <c r="F4">
        <v>0.131578947368421</v>
      </c>
      <c r="G4">
        <v>0.1237027476042598</v>
      </c>
      <c r="H4">
        <v>3.207068232852917</v>
      </c>
      <c r="I4">
        <v>96257.271819</v>
      </c>
      <c r="J4">
        <v>26.55855831967246</v>
      </c>
      <c r="K4">
        <v>0.4549032954401301</v>
      </c>
      <c r="L4">
        <v>1.264356357724014</v>
      </c>
      <c r="M4">
        <v>199.44</v>
      </c>
      <c r="N4">
        <v>131.01</v>
      </c>
    </row>
    <row r="5" spans="1:14">
      <c r="A5" s="1" t="s">
        <v>17</v>
      </c>
      <c r="B5">
        <f>HYPERLINK("https://www.suredividend.com/sure-analysis-ADP/","Automatic Data Processing Inc.")</f>
        <v>0</v>
      </c>
      <c r="C5" t="s">
        <v>116</v>
      </c>
      <c r="D5">
        <v>229.47</v>
      </c>
      <c r="E5">
        <v>0.02178934065455179</v>
      </c>
      <c r="F5">
        <v>0.2019230769230769</v>
      </c>
      <c r="G5">
        <v>0.1261913425989749</v>
      </c>
      <c r="H5">
        <v>4.731549624525333</v>
      </c>
      <c r="I5">
        <v>94799.27950800001</v>
      </c>
      <c r="J5">
        <v>29.07329086016193</v>
      </c>
      <c r="K5">
        <v>0.60505749674237</v>
      </c>
      <c r="L5">
        <v>0.929871083880999</v>
      </c>
      <c r="M5">
        <v>270.22</v>
      </c>
      <c r="N5">
        <v>199.14</v>
      </c>
    </row>
    <row r="6" spans="1:14">
      <c r="A6" s="1" t="s">
        <v>18</v>
      </c>
      <c r="B6">
        <f>HYPERLINK("https://www.suredividend.com/sure-analysis-research-database/","Autodesk Inc.")</f>
        <v>0</v>
      </c>
      <c r="C6" t="s">
        <v>115</v>
      </c>
      <c r="D6">
        <v>214.14</v>
      </c>
      <c r="E6">
        <v>0</v>
      </c>
      <c r="F6" t="s">
        <v>122</v>
      </c>
      <c r="G6" t="s">
        <v>122</v>
      </c>
      <c r="H6">
        <v>0</v>
      </c>
      <c r="I6">
        <v>45767.375365</v>
      </c>
      <c r="J6">
        <v>54.61500640174224</v>
      </c>
      <c r="K6">
        <v>0</v>
      </c>
      <c r="M6">
        <v>235.01</v>
      </c>
      <c r="N6">
        <v>175.61</v>
      </c>
    </row>
    <row r="7" spans="1:14">
      <c r="A7" s="1" t="s">
        <v>19</v>
      </c>
      <c r="B7">
        <f>HYPERLINK("https://www.suredividend.com/sure-analysis-research-database/","Align Technology, Inc.")</f>
        <v>0</v>
      </c>
      <c r="C7" t="s">
        <v>117</v>
      </c>
      <c r="D7">
        <v>366.88</v>
      </c>
      <c r="E7">
        <v>0</v>
      </c>
      <c r="F7" t="s">
        <v>122</v>
      </c>
      <c r="G7" t="s">
        <v>122</v>
      </c>
      <c r="H7">
        <v>0</v>
      </c>
      <c r="I7">
        <v>28072.538983</v>
      </c>
      <c r="J7">
        <v>89.09852314504893</v>
      </c>
      <c r="K7">
        <v>0</v>
      </c>
      <c r="M7">
        <v>371.39</v>
      </c>
      <c r="N7">
        <v>172.05</v>
      </c>
    </row>
    <row r="8" spans="1:14">
      <c r="A8" s="1" t="s">
        <v>20</v>
      </c>
      <c r="B8">
        <f>HYPERLINK("https://www.suredividend.com/sure-analysis-research-database/","Alexion Pharmaceuticals Inc.")</f>
        <v>0</v>
      </c>
      <c r="C8" t="s">
        <v>117</v>
      </c>
      <c r="D8">
        <v>182.5</v>
      </c>
      <c r="E8">
        <v>0</v>
      </c>
      <c r="F8" t="s">
        <v>122</v>
      </c>
      <c r="G8" t="s">
        <v>122</v>
      </c>
      <c r="H8">
        <v>0</v>
      </c>
      <c r="I8">
        <v>0</v>
      </c>
      <c r="J8">
        <v>0</v>
      </c>
      <c r="K8">
        <v>0</v>
      </c>
    </row>
    <row r="9" spans="1:14">
      <c r="A9" s="1" t="s">
        <v>21</v>
      </c>
      <c r="B9">
        <f>HYPERLINK("https://www.suredividend.com/sure-analysis-AMAT/","Applied Materials Inc.")</f>
        <v>0</v>
      </c>
      <c r="C9" t="s">
        <v>115</v>
      </c>
      <c r="D9">
        <v>142.74</v>
      </c>
      <c r="E9">
        <v>0.008967353229648312</v>
      </c>
      <c r="F9">
        <v>0.2307692307692308</v>
      </c>
      <c r="G9">
        <v>0.09856054330611763</v>
      </c>
      <c r="H9">
        <v>1.094159629469169</v>
      </c>
      <c r="I9">
        <v>120329.82</v>
      </c>
      <c r="J9">
        <v>18.54366158113731</v>
      </c>
      <c r="K9">
        <v>0.1443482360777268</v>
      </c>
      <c r="L9">
        <v>1.652027911613281</v>
      </c>
      <c r="M9">
        <v>146.69</v>
      </c>
      <c r="N9">
        <v>70.42</v>
      </c>
    </row>
    <row r="10" spans="1:14">
      <c r="A10" s="1" t="s">
        <v>22</v>
      </c>
      <c r="B10">
        <f>HYPERLINK("https://www.suredividend.com/sure-analysis-research-database/","Advanced Micro Devices Inc.")</f>
        <v>0</v>
      </c>
      <c r="C10" t="s">
        <v>115</v>
      </c>
      <c r="D10">
        <v>115.94</v>
      </c>
      <c r="E10">
        <v>0</v>
      </c>
      <c r="F10" t="s">
        <v>122</v>
      </c>
      <c r="G10" t="s">
        <v>122</v>
      </c>
      <c r="H10">
        <v>0</v>
      </c>
      <c r="I10">
        <v>186705.355208</v>
      </c>
      <c r="J10">
        <v>472.6717853362025</v>
      </c>
      <c r="K10">
        <v>0</v>
      </c>
      <c r="M10">
        <v>132.83</v>
      </c>
      <c r="N10">
        <v>54.57</v>
      </c>
    </row>
    <row r="11" spans="1:14">
      <c r="A11" s="1" t="s">
        <v>23</v>
      </c>
      <c r="B11">
        <f>HYPERLINK("https://www.suredividend.com/sure-analysis-AMGN/","AMGEN Inc.")</f>
        <v>0</v>
      </c>
      <c r="C11" t="s">
        <v>117</v>
      </c>
      <c r="D11">
        <v>227.43</v>
      </c>
      <c r="E11">
        <v>0.03746207624323968</v>
      </c>
      <c r="F11">
        <v>0.09793814432989678</v>
      </c>
      <c r="G11">
        <v>0.1004267384562354</v>
      </c>
      <c r="H11">
        <v>7.981977310502295</v>
      </c>
      <c r="I11">
        <v>121521.897273</v>
      </c>
      <c r="J11">
        <v>15.34948809819629</v>
      </c>
      <c r="K11">
        <v>0.5422538933765145</v>
      </c>
      <c r="L11">
        <v>0.38856454956984</v>
      </c>
      <c r="M11">
        <v>286.63</v>
      </c>
      <c r="N11">
        <v>211.71</v>
      </c>
    </row>
    <row r="12" spans="1:14">
      <c r="A12" s="1" t="s">
        <v>24</v>
      </c>
      <c r="B12">
        <f>HYPERLINK("https://www.suredividend.com/sure-analysis-research-database/","Amazon.com Inc.")</f>
        <v>0</v>
      </c>
      <c r="C12" t="s">
        <v>118</v>
      </c>
      <c r="D12">
        <v>134.68</v>
      </c>
      <c r="E12">
        <v>0</v>
      </c>
      <c r="F12" t="s">
        <v>122</v>
      </c>
      <c r="G12" t="s">
        <v>122</v>
      </c>
      <c r="H12">
        <v>0</v>
      </c>
      <c r="I12">
        <v>1381864.4347</v>
      </c>
      <c r="J12">
        <v>321.8128632277224</v>
      </c>
      <c r="K12">
        <v>0</v>
      </c>
      <c r="M12">
        <v>146.57</v>
      </c>
      <c r="N12">
        <v>81.43000000000001</v>
      </c>
    </row>
    <row r="13" spans="1:14">
      <c r="A13" s="1" t="s">
        <v>25</v>
      </c>
      <c r="B13">
        <f>HYPERLINK("https://www.suredividend.com/sure-analysis-ASML/","ASML Holding NV")</f>
        <v>0</v>
      </c>
      <c r="C13" t="s">
        <v>115</v>
      </c>
      <c r="D13">
        <v>754.02</v>
      </c>
      <c r="E13">
        <v>0.009761014296703006</v>
      </c>
      <c r="F13" t="s">
        <v>122</v>
      </c>
      <c r="G13" t="s">
        <v>122</v>
      </c>
      <c r="H13">
        <v>6.031215406621673</v>
      </c>
      <c r="I13">
        <v>303974.286677</v>
      </c>
      <c r="J13">
        <v>41.13151329698528</v>
      </c>
      <c r="K13">
        <v>0.3233895660386956</v>
      </c>
      <c r="L13">
        <v>1.704528228785604</v>
      </c>
      <c r="M13">
        <v>771.98</v>
      </c>
      <c r="N13">
        <v>359.17</v>
      </c>
    </row>
    <row r="14" spans="1:14">
      <c r="A14" s="1" t="s">
        <v>26</v>
      </c>
      <c r="B14">
        <f>HYPERLINK("https://www.suredividend.com/sure-analysis-research-database/","Activision Blizzard Inc")</f>
        <v>0</v>
      </c>
      <c r="C14" t="s">
        <v>119</v>
      </c>
      <c r="D14">
        <v>90.06999999999999</v>
      </c>
      <c r="E14">
        <v>0</v>
      </c>
      <c r="F14" t="s">
        <v>122</v>
      </c>
      <c r="G14" t="s">
        <v>122</v>
      </c>
      <c r="H14">
        <v>0</v>
      </c>
      <c r="I14">
        <v>70641.901</v>
      </c>
      <c r="J14">
        <v>38.02039881593111</v>
      </c>
      <c r="K14">
        <v>0</v>
      </c>
      <c r="M14">
        <v>92.91</v>
      </c>
      <c r="N14">
        <v>70.94</v>
      </c>
    </row>
    <row r="15" spans="1:14">
      <c r="A15" s="1" t="s">
        <v>27</v>
      </c>
      <c r="B15">
        <f>HYPERLINK("https://www.suredividend.com/sure-analysis-AVGO/","Broadcom Inc")</f>
        <v>0</v>
      </c>
      <c r="C15" t="s">
        <v>115</v>
      </c>
      <c r="D15">
        <v>888.58</v>
      </c>
      <c r="E15">
        <v>0.0207071957505233</v>
      </c>
      <c r="F15">
        <v>0.1219512195121952</v>
      </c>
      <c r="G15">
        <v>0.2132322791678671</v>
      </c>
      <c r="H15">
        <v>17.66455177527069</v>
      </c>
      <c r="I15">
        <v>366703.997175</v>
      </c>
      <c r="J15">
        <v>27.03309968115739</v>
      </c>
      <c r="K15">
        <v>0.5518447914798716</v>
      </c>
      <c r="L15">
        <v>1.309036347665134</v>
      </c>
      <c r="M15">
        <v>912.03</v>
      </c>
      <c r="N15">
        <v>404.37</v>
      </c>
    </row>
    <row r="16" spans="1:14">
      <c r="A16" s="1" t="s">
        <v>28</v>
      </c>
      <c r="B16">
        <f>HYPERLINK("https://www.suredividend.com/sure-analysis-research-database/","Baidu Inc")</f>
        <v>0</v>
      </c>
      <c r="C16" t="s">
        <v>119</v>
      </c>
      <c r="D16">
        <v>149.21</v>
      </c>
      <c r="E16">
        <v>0</v>
      </c>
      <c r="F16" t="s">
        <v>122</v>
      </c>
      <c r="G16" t="s">
        <v>122</v>
      </c>
      <c r="H16">
        <v>0</v>
      </c>
      <c r="I16">
        <v>42318.586423</v>
      </c>
      <c r="J16">
        <v>20.30267413471209</v>
      </c>
      <c r="K16">
        <v>0</v>
      </c>
      <c r="M16">
        <v>160.88</v>
      </c>
      <c r="N16">
        <v>73.58</v>
      </c>
    </row>
    <row r="17" spans="1:14">
      <c r="A17" s="1" t="s">
        <v>29</v>
      </c>
      <c r="B17">
        <f>HYPERLINK("https://www.suredividend.com/sure-analysis-research-database/","Biogen Inc")</f>
        <v>0</v>
      </c>
      <c r="C17" t="s">
        <v>117</v>
      </c>
      <c r="D17">
        <v>278.93</v>
      </c>
      <c r="E17">
        <v>0</v>
      </c>
      <c r="F17" t="s">
        <v>122</v>
      </c>
      <c r="G17" t="s">
        <v>122</v>
      </c>
      <c r="H17">
        <v>0</v>
      </c>
      <c r="I17">
        <v>40372.971134</v>
      </c>
      <c r="J17">
        <v>12.89459314393165</v>
      </c>
      <c r="K17">
        <v>0</v>
      </c>
      <c r="M17">
        <v>319.76</v>
      </c>
      <c r="N17">
        <v>193.65</v>
      </c>
    </row>
    <row r="18" spans="1:14">
      <c r="A18" s="1" t="s">
        <v>30</v>
      </c>
      <c r="B18">
        <f>HYPERLINK("https://www.suredividend.com/sure-analysis-research-database/","Booking Holdings Inc")</f>
        <v>0</v>
      </c>
      <c r="C18" t="s">
        <v>118</v>
      </c>
      <c r="D18">
        <v>2866.92</v>
      </c>
      <c r="E18">
        <v>0</v>
      </c>
      <c r="F18" t="s">
        <v>122</v>
      </c>
      <c r="G18" t="s">
        <v>122</v>
      </c>
      <c r="H18">
        <v>0</v>
      </c>
      <c r="I18">
        <v>105885.825592</v>
      </c>
      <c r="J18">
        <v>26.31357494827037</v>
      </c>
      <c r="K18">
        <v>0</v>
      </c>
      <c r="M18">
        <v>2867.76</v>
      </c>
      <c r="N18">
        <v>1616.85</v>
      </c>
    </row>
    <row r="19" spans="1:14">
      <c r="A19" s="1" t="s">
        <v>31</v>
      </c>
      <c r="B19">
        <f>HYPERLINK("https://www.suredividend.com/sure-analysis-research-database/","Biomarin Pharmaceutical Inc.")</f>
        <v>0</v>
      </c>
      <c r="C19" t="s">
        <v>117</v>
      </c>
      <c r="D19">
        <v>85.87</v>
      </c>
      <c r="E19">
        <v>0</v>
      </c>
      <c r="F19" t="s">
        <v>122</v>
      </c>
      <c r="G19" t="s">
        <v>122</v>
      </c>
      <c r="H19">
        <v>0</v>
      </c>
      <c r="I19">
        <v>16117.87989</v>
      </c>
      <c r="J19">
        <v>225.0629042734064</v>
      </c>
      <c r="K19">
        <v>0</v>
      </c>
      <c r="M19">
        <v>117.77</v>
      </c>
      <c r="N19">
        <v>80.53</v>
      </c>
    </row>
    <row r="20" spans="1:14">
      <c r="A20" s="1" t="s">
        <v>32</v>
      </c>
      <c r="B20">
        <f>HYPERLINK("https://www.suredividend.com/sure-analysis-research-database/","Cadence Design Systems, Inc.")</f>
        <v>0</v>
      </c>
      <c r="C20" t="s">
        <v>115</v>
      </c>
      <c r="D20">
        <v>240.74</v>
      </c>
      <c r="E20">
        <v>0</v>
      </c>
      <c r="F20" t="s">
        <v>122</v>
      </c>
      <c r="G20" t="s">
        <v>122</v>
      </c>
      <c r="H20">
        <v>0</v>
      </c>
      <c r="I20">
        <v>65645.94616000001</v>
      </c>
      <c r="J20">
        <v>76.74109726088091</v>
      </c>
      <c r="K20">
        <v>0</v>
      </c>
      <c r="M20">
        <v>244.45</v>
      </c>
      <c r="N20">
        <v>138.76</v>
      </c>
    </row>
    <row r="21" spans="1:14">
      <c r="A21" s="1" t="s">
        <v>33</v>
      </c>
      <c r="B21">
        <f>HYPERLINK("https://www.suredividend.com/sure-analysis-research-database/","Charter Communications Inc.")</f>
        <v>0</v>
      </c>
      <c r="C21" t="s">
        <v>119</v>
      </c>
      <c r="D21">
        <v>375.47</v>
      </c>
      <c r="E21">
        <v>0</v>
      </c>
      <c r="F21" t="s">
        <v>122</v>
      </c>
      <c r="G21" t="s">
        <v>122</v>
      </c>
      <c r="H21">
        <v>0</v>
      </c>
      <c r="I21">
        <v>56536.481608</v>
      </c>
      <c r="J21">
        <v>11.60198678598399</v>
      </c>
      <c r="K21">
        <v>0</v>
      </c>
      <c r="M21">
        <v>496.37</v>
      </c>
      <c r="N21">
        <v>297.66</v>
      </c>
    </row>
    <row r="22" spans="1:14">
      <c r="A22" s="1" t="s">
        <v>34</v>
      </c>
      <c r="B22">
        <f>HYPERLINK("https://www.suredividend.com/sure-analysis-CMCSA/","Comcast Corp")</f>
        <v>0</v>
      </c>
      <c r="C22" t="s">
        <v>119</v>
      </c>
      <c r="D22">
        <v>42.01</v>
      </c>
      <c r="E22">
        <v>0.02761247322066175</v>
      </c>
      <c r="F22">
        <v>0.07407407407407396</v>
      </c>
      <c r="G22">
        <v>0.08825051007784368</v>
      </c>
      <c r="H22">
        <v>1.100359846967304</v>
      </c>
      <c r="I22">
        <v>174735.680376</v>
      </c>
      <c r="J22">
        <v>30.89386145263968</v>
      </c>
      <c r="K22">
        <v>0.8464306515133107</v>
      </c>
      <c r="M22">
        <v>42.74</v>
      </c>
      <c r="N22">
        <v>27.57</v>
      </c>
    </row>
    <row r="23" spans="1:14">
      <c r="A23" s="1" t="s">
        <v>35</v>
      </c>
      <c r="B23">
        <f>HYPERLINK("https://www.suredividend.com/sure-analysis-COST/","Costco Wholesale Corp")</f>
        <v>0</v>
      </c>
      <c r="C23" t="s">
        <v>120</v>
      </c>
      <c r="D23">
        <v>546.7</v>
      </c>
      <c r="E23">
        <v>0.007462959575635631</v>
      </c>
      <c r="F23">
        <v>0.1333333333333333</v>
      </c>
      <c r="G23">
        <v>0.1234275325950922</v>
      </c>
      <c r="H23">
        <v>3.704043553151561</v>
      </c>
      <c r="I23">
        <v>242242.77</v>
      </c>
      <c r="J23">
        <v>40.373795</v>
      </c>
      <c r="K23">
        <v>0.2743735965297452</v>
      </c>
      <c r="L23">
        <v>0.8421323213490081</v>
      </c>
      <c r="M23">
        <v>560.41</v>
      </c>
      <c r="N23">
        <v>445.26</v>
      </c>
    </row>
    <row r="24" spans="1:14">
      <c r="A24" s="1" t="s">
        <v>36</v>
      </c>
      <c r="B24">
        <f>HYPERLINK("https://www.suredividend.com/sure-analysis-research-database/","Copart, Inc.")</f>
        <v>0</v>
      </c>
      <c r="C24" t="s">
        <v>116</v>
      </c>
      <c r="D24">
        <v>93.64</v>
      </c>
      <c r="E24">
        <v>0</v>
      </c>
      <c r="F24" t="s">
        <v>122</v>
      </c>
      <c r="G24" t="s">
        <v>122</v>
      </c>
      <c r="H24">
        <v>0</v>
      </c>
      <c r="I24">
        <v>44703.736</v>
      </c>
      <c r="J24">
        <v>38.74844824134018</v>
      </c>
      <c r="K24">
        <v>0</v>
      </c>
      <c r="M24">
        <v>93.68000000000001</v>
      </c>
      <c r="N24">
        <v>52.29</v>
      </c>
    </row>
    <row r="25" spans="1:14">
      <c r="A25" s="1" t="s">
        <v>37</v>
      </c>
      <c r="B25">
        <f>HYPERLINK("https://www.suredividend.com/sure-analysis-research-database/","Crowdstrike Holdings Inc")</f>
        <v>0</v>
      </c>
      <c r="C25" t="s">
        <v>115</v>
      </c>
      <c r="D25">
        <v>149.4</v>
      </c>
      <c r="E25">
        <v>0</v>
      </c>
      <c r="F25" t="s">
        <v>122</v>
      </c>
      <c r="G25" t="s">
        <v>122</v>
      </c>
      <c r="H25">
        <v>0</v>
      </c>
      <c r="I25">
        <v>33480.54</v>
      </c>
      <c r="J25" t="s">
        <v>122</v>
      </c>
      <c r="K25">
        <v>-0</v>
      </c>
      <c r="M25">
        <v>205.73</v>
      </c>
      <c r="N25">
        <v>92.25</v>
      </c>
    </row>
    <row r="26" spans="1:14">
      <c r="A26" s="1" t="s">
        <v>38</v>
      </c>
      <c r="B26">
        <f>HYPERLINK("https://www.suredividend.com/sure-analysis-CSCO/","Cisco Systems, Inc.")</f>
        <v>0</v>
      </c>
      <c r="C26" t="s">
        <v>115</v>
      </c>
      <c r="D26">
        <v>50.38</v>
      </c>
      <c r="E26">
        <v>0.03096466851925367</v>
      </c>
      <c r="F26">
        <v>0.02631578947368429</v>
      </c>
      <c r="G26">
        <v>0.03397522653195018</v>
      </c>
      <c r="H26">
        <v>1.525742461462422</v>
      </c>
      <c r="I26">
        <v>205301.429849</v>
      </c>
      <c r="J26">
        <v>17.89899126843069</v>
      </c>
      <c r="K26">
        <v>0.5488282235476338</v>
      </c>
      <c r="L26">
        <v>0.7972086007041681</v>
      </c>
      <c r="M26">
        <v>52.41</v>
      </c>
      <c r="N26">
        <v>37.73</v>
      </c>
    </row>
    <row r="27" spans="1:14">
      <c r="A27" s="1" t="s">
        <v>39</v>
      </c>
      <c r="B27">
        <f>HYPERLINK("https://www.suredividend.com/sure-analysis-CSX/","CSX Corp.")</f>
        <v>0</v>
      </c>
      <c r="C27" t="s">
        <v>116</v>
      </c>
      <c r="D27">
        <v>33.63</v>
      </c>
      <c r="E27">
        <v>0.01308355634849836</v>
      </c>
      <c r="F27">
        <v>0.09999999999999987</v>
      </c>
      <c r="G27">
        <v>-0.1294494367038759</v>
      </c>
      <c r="H27">
        <v>0.418970285744343</v>
      </c>
      <c r="I27">
        <v>68371.637027</v>
      </c>
      <c r="J27">
        <v>15.92259828292036</v>
      </c>
      <c r="K27">
        <v>0.2053775910511485</v>
      </c>
      <c r="M27">
        <v>34.38</v>
      </c>
      <c r="N27">
        <v>25.63</v>
      </c>
    </row>
    <row r="28" spans="1:14">
      <c r="A28" s="1" t="s">
        <v>40</v>
      </c>
      <c r="B28">
        <f>HYPERLINK("https://www.suredividend.com/sure-analysis-CTAS/","Cintas Corporation")</f>
        <v>0</v>
      </c>
      <c r="C28" t="s">
        <v>116</v>
      </c>
      <c r="D28">
        <v>496.36</v>
      </c>
      <c r="E28">
        <v>0.00926746716093158</v>
      </c>
      <c r="F28" t="s">
        <v>122</v>
      </c>
      <c r="G28" t="s">
        <v>122</v>
      </c>
      <c r="H28">
        <v>4.574454610147227</v>
      </c>
      <c r="I28">
        <v>50480.707433</v>
      </c>
      <c r="J28">
        <v>39.11001741133741</v>
      </c>
      <c r="K28">
        <v>0.3671311886153473</v>
      </c>
      <c r="L28">
        <v>0.9043856707413871</v>
      </c>
      <c r="M28">
        <v>498.74</v>
      </c>
      <c r="N28">
        <v>367.23</v>
      </c>
    </row>
    <row r="29" spans="1:14">
      <c r="A29" s="1" t="s">
        <v>41</v>
      </c>
      <c r="B29">
        <f>HYPERLINK("https://www.suredividend.com/sure-analysis-CTSH/","Cognizant Technology Solutions Corp.")</f>
        <v>0</v>
      </c>
      <c r="C29" t="s">
        <v>115</v>
      </c>
      <c r="D29">
        <v>68.59999999999999</v>
      </c>
      <c r="E29">
        <v>0.01690962099125365</v>
      </c>
      <c r="F29">
        <v>0.07407407407407396</v>
      </c>
      <c r="G29">
        <v>0.07714358779274311</v>
      </c>
      <c r="H29">
        <v>1.108825141580394</v>
      </c>
      <c r="I29">
        <v>34814.5</v>
      </c>
      <c r="J29">
        <v>15.09081057650628</v>
      </c>
      <c r="K29">
        <v>0.2475056119599094</v>
      </c>
      <c r="L29">
        <v>1.001656167065466</v>
      </c>
      <c r="M29">
        <v>69.91</v>
      </c>
      <c r="N29">
        <v>50.41</v>
      </c>
    </row>
    <row r="30" spans="1:14">
      <c r="A30" s="1" t="s">
        <v>42</v>
      </c>
      <c r="B30">
        <f>HYPERLINK("https://www.suredividend.com/sure-analysis-research-database/","Datadog Inc")</f>
        <v>0</v>
      </c>
      <c r="C30" t="s">
        <v>115</v>
      </c>
      <c r="D30">
        <v>108.53</v>
      </c>
      <c r="E30">
        <v>0</v>
      </c>
      <c r="F30" t="s">
        <v>122</v>
      </c>
      <c r="G30" t="s">
        <v>122</v>
      </c>
      <c r="H30">
        <v>0</v>
      </c>
      <c r="I30">
        <v>32154.03984</v>
      </c>
      <c r="J30" t="s">
        <v>122</v>
      </c>
      <c r="K30">
        <v>-0</v>
      </c>
      <c r="M30">
        <v>120.75</v>
      </c>
      <c r="N30">
        <v>61.34</v>
      </c>
    </row>
    <row r="31" spans="1:14">
      <c r="A31" s="1" t="s">
        <v>43</v>
      </c>
      <c r="B31">
        <f>HYPERLINK("https://www.suredividend.com/sure-analysis-research-database/","Dollar Tree Inc")</f>
        <v>0</v>
      </c>
      <c r="C31" t="s">
        <v>120</v>
      </c>
      <c r="D31">
        <v>147.91</v>
      </c>
      <c r="E31">
        <v>0</v>
      </c>
      <c r="F31" t="s">
        <v>122</v>
      </c>
      <c r="G31" t="s">
        <v>122</v>
      </c>
      <c r="H31">
        <v>0</v>
      </c>
      <c r="I31">
        <v>32597.20052</v>
      </c>
      <c r="J31">
        <v>23.65544304820755</v>
      </c>
      <c r="K31">
        <v>0</v>
      </c>
      <c r="M31">
        <v>175.68</v>
      </c>
      <c r="N31">
        <v>128.85</v>
      </c>
    </row>
    <row r="32" spans="1:14">
      <c r="A32" s="1" t="s">
        <v>44</v>
      </c>
      <c r="B32">
        <f>HYPERLINK("https://www.suredividend.com/sure-analysis-research-database/","DocuSign Inc")</f>
        <v>0</v>
      </c>
      <c r="C32" t="s">
        <v>115</v>
      </c>
      <c r="D32">
        <v>52.72</v>
      </c>
      <c r="E32">
        <v>0</v>
      </c>
      <c r="F32" t="s">
        <v>122</v>
      </c>
      <c r="G32" t="s">
        <v>122</v>
      </c>
      <c r="H32">
        <v>0</v>
      </c>
      <c r="I32">
        <v>10669.000965</v>
      </c>
      <c r="J32" t="s">
        <v>122</v>
      </c>
      <c r="K32">
        <v>-0</v>
      </c>
      <c r="M32">
        <v>77.23999999999999</v>
      </c>
      <c r="N32">
        <v>39.57</v>
      </c>
    </row>
    <row r="33" spans="1:14">
      <c r="A33" s="1" t="s">
        <v>45</v>
      </c>
      <c r="B33">
        <f>HYPERLINK("https://www.suredividend.com/sure-analysis-research-database/","Dexcom Inc")</f>
        <v>0</v>
      </c>
      <c r="C33" t="s">
        <v>117</v>
      </c>
      <c r="D33">
        <v>137.32</v>
      </c>
      <c r="E33">
        <v>0</v>
      </c>
      <c r="F33" t="s">
        <v>122</v>
      </c>
      <c r="G33" t="s">
        <v>122</v>
      </c>
      <c r="H33">
        <v>0</v>
      </c>
      <c r="I33">
        <v>53230.12375</v>
      </c>
      <c r="J33">
        <v>181.9833290610598</v>
      </c>
      <c r="K33">
        <v>0</v>
      </c>
      <c r="M33">
        <v>137.62</v>
      </c>
      <c r="N33">
        <v>76.2</v>
      </c>
    </row>
    <row r="34" spans="1:14">
      <c r="A34" s="1" t="s">
        <v>46</v>
      </c>
      <c r="B34">
        <f>HYPERLINK("https://www.suredividend.com/sure-analysis-research-database/","Electronic Arts, Inc.")</f>
        <v>0</v>
      </c>
      <c r="C34" t="s">
        <v>119</v>
      </c>
      <c r="D34">
        <v>137.34</v>
      </c>
      <c r="E34">
        <v>0.005526935478099001</v>
      </c>
      <c r="F34" t="s">
        <v>122</v>
      </c>
      <c r="G34" t="s">
        <v>122</v>
      </c>
      <c r="H34">
        <v>0.7590693185621611</v>
      </c>
      <c r="I34">
        <v>15981.46582</v>
      </c>
      <c r="J34">
        <v>19.92701473855362</v>
      </c>
      <c r="K34">
        <v>0.2635657356118615</v>
      </c>
      <c r="M34">
        <v>139.38</v>
      </c>
      <c r="N34">
        <v>108.53</v>
      </c>
    </row>
    <row r="35" spans="1:14">
      <c r="A35" s="1" t="s">
        <v>47</v>
      </c>
      <c r="B35">
        <f>HYPERLINK("https://www.suredividend.com/sure-analysis-EBAY/","EBay Inc.")</f>
        <v>0</v>
      </c>
      <c r="C35" t="s">
        <v>118</v>
      </c>
      <c r="D35">
        <v>46.5</v>
      </c>
      <c r="E35">
        <v>0.02150537634408602</v>
      </c>
      <c r="F35" t="s">
        <v>122</v>
      </c>
      <c r="G35" t="s">
        <v>122</v>
      </c>
      <c r="H35">
        <v>0.9285698732428841</v>
      </c>
      <c r="I35">
        <v>24865.26585</v>
      </c>
      <c r="J35">
        <v>38.91277910798122</v>
      </c>
      <c r="K35">
        <v>0.7936494643101574</v>
      </c>
      <c r="L35">
        <v>1.222480178995538</v>
      </c>
      <c r="M35">
        <v>51.34</v>
      </c>
      <c r="N35">
        <v>35.13</v>
      </c>
    </row>
    <row r="36" spans="1:14">
      <c r="A36" s="1" t="s">
        <v>48</v>
      </c>
      <c r="B36">
        <f>HYPERLINK("https://www.suredividend.com/sure-analysis-EXC/","Exelon Corp.")</f>
        <v>0</v>
      </c>
      <c r="C36" t="s">
        <v>121</v>
      </c>
      <c r="D36">
        <v>42.02</v>
      </c>
      <c r="E36">
        <v>0.03426939552594002</v>
      </c>
      <c r="F36">
        <v>0.06666666666666665</v>
      </c>
      <c r="G36">
        <v>0.008548252303932413</v>
      </c>
      <c r="H36">
        <v>1.368983326001406</v>
      </c>
      <c r="I36">
        <v>41791.789296</v>
      </c>
      <c r="J36">
        <v>18.64040557357717</v>
      </c>
      <c r="K36">
        <v>0.6057448345138965</v>
      </c>
      <c r="L36">
        <v>0.641040588661776</v>
      </c>
      <c r="M36">
        <v>45.64</v>
      </c>
      <c r="N36">
        <v>34</v>
      </c>
    </row>
    <row r="37" spans="1:14">
      <c r="A37" s="1" t="s">
        <v>49</v>
      </c>
      <c r="B37">
        <f>HYPERLINK("https://www.suredividend.com/sure-analysis-FAST/","Fastenal Co.")</f>
        <v>0</v>
      </c>
      <c r="C37" t="s">
        <v>116</v>
      </c>
      <c r="D37">
        <v>57.48</v>
      </c>
      <c r="E37">
        <v>0.0243562978427279</v>
      </c>
      <c r="F37">
        <v>0.1290322580645162</v>
      </c>
      <c r="G37">
        <v>-0.02635281938483192</v>
      </c>
      <c r="H37">
        <v>1.301120585164501</v>
      </c>
      <c r="I37">
        <v>32822.483777</v>
      </c>
      <c r="J37">
        <v>29.50600842912621</v>
      </c>
      <c r="K37">
        <v>0.6706807140023201</v>
      </c>
      <c r="L37">
        <v>0.9490181745490591</v>
      </c>
      <c r="M37">
        <v>59.43</v>
      </c>
      <c r="N37">
        <v>42.58</v>
      </c>
    </row>
    <row r="38" spans="1:14">
      <c r="A38" s="1" t="s">
        <v>50</v>
      </c>
      <c r="B38">
        <f>HYPERLINK("https://www.suredividend.com/sure-analysis-research-database/","Meta Platforms Inc")</f>
        <v>0</v>
      </c>
      <c r="C38" t="s">
        <v>119</v>
      </c>
      <c r="D38">
        <v>196.64</v>
      </c>
      <c r="E38">
        <v>0</v>
      </c>
      <c r="F38" t="s">
        <v>122</v>
      </c>
      <c r="G38" t="s">
        <v>122</v>
      </c>
      <c r="H38">
        <v>0</v>
      </c>
      <c r="I38">
        <v>561210.58517</v>
      </c>
      <c r="J38">
        <v>15.03054757003374</v>
      </c>
      <c r="K38">
        <v>0</v>
      </c>
      <c r="M38">
        <v>384.33</v>
      </c>
      <c r="N38">
        <v>169</v>
      </c>
    </row>
    <row r="39" spans="1:14">
      <c r="A39" s="1" t="s">
        <v>51</v>
      </c>
      <c r="B39">
        <f>HYPERLINK("https://www.suredividend.com/sure-analysis-research-database/","Fiserv, Inc.")</f>
        <v>0</v>
      </c>
      <c r="C39" t="s">
        <v>115</v>
      </c>
      <c r="D39">
        <v>114.23</v>
      </c>
      <c r="E39">
        <v>0</v>
      </c>
      <c r="F39" t="s">
        <v>122</v>
      </c>
      <c r="G39" t="s">
        <v>122</v>
      </c>
      <c r="H39">
        <v>0</v>
      </c>
      <c r="I39">
        <v>75595.007065</v>
      </c>
      <c r="J39">
        <v>0</v>
      </c>
      <c r="K39" t="s">
        <v>122</v>
      </c>
    </row>
    <row r="40" spans="1:14">
      <c r="A40" s="1" t="s">
        <v>52</v>
      </c>
      <c r="B40">
        <f>HYPERLINK("https://www.suredividend.com/sure-analysis-research-database/","Fortinet Inc")</f>
        <v>0</v>
      </c>
      <c r="C40" t="s">
        <v>115</v>
      </c>
      <c r="D40">
        <v>78.92</v>
      </c>
      <c r="E40">
        <v>0</v>
      </c>
      <c r="F40" t="s">
        <v>122</v>
      </c>
      <c r="G40" t="s">
        <v>122</v>
      </c>
      <c r="H40">
        <v>0</v>
      </c>
      <c r="I40">
        <v>61967.680395</v>
      </c>
      <c r="J40">
        <v>64.10891826480447</v>
      </c>
      <c r="K40">
        <v>0</v>
      </c>
      <c r="M40">
        <v>80.03</v>
      </c>
      <c r="N40">
        <v>42.61</v>
      </c>
    </row>
    <row r="41" spans="1:14">
      <c r="A41" s="1" t="s">
        <v>53</v>
      </c>
      <c r="B41">
        <f>HYPERLINK("https://www.suredividend.com/sure-analysis-GILD/","Gilead Sciences, Inc.")</f>
        <v>0</v>
      </c>
      <c r="C41" t="s">
        <v>117</v>
      </c>
      <c r="D41">
        <v>77.19</v>
      </c>
      <c r="E41">
        <v>0.0388651379712398</v>
      </c>
      <c r="F41">
        <v>0.02739726027397271</v>
      </c>
      <c r="G41">
        <v>0.05642162229904302</v>
      </c>
      <c r="H41">
        <v>2.898608970265361</v>
      </c>
      <c r="I41">
        <v>96283.154064</v>
      </c>
      <c r="J41">
        <v>17.24577360987104</v>
      </c>
      <c r="K41">
        <v>0.655793884675421</v>
      </c>
      <c r="L41">
        <v>0.588841892393801</v>
      </c>
      <c r="M41">
        <v>86.77</v>
      </c>
      <c r="N41">
        <v>56.48</v>
      </c>
    </row>
    <row r="42" spans="1:14">
      <c r="A42" s="1" t="s">
        <v>54</v>
      </c>
      <c r="B42">
        <f>HYPERLINK("https://www.suredividend.com/sure-analysis-research-database/","Alphabet Inc")</f>
        <v>0</v>
      </c>
      <c r="C42" t="s">
        <v>119</v>
      </c>
      <c r="D42">
        <v>125.7</v>
      </c>
      <c r="E42">
        <v>0</v>
      </c>
      <c r="F42" t="s">
        <v>122</v>
      </c>
      <c r="G42" t="s">
        <v>122</v>
      </c>
      <c r="H42">
        <v>0</v>
      </c>
      <c r="I42">
        <v>1483482.02</v>
      </c>
      <c r="J42">
        <v>0</v>
      </c>
      <c r="K42" t="s">
        <v>122</v>
      </c>
      <c r="M42">
        <v>129.55</v>
      </c>
      <c r="N42">
        <v>83.45</v>
      </c>
    </row>
    <row r="43" spans="1:14">
      <c r="A43" s="1" t="s">
        <v>55</v>
      </c>
      <c r="B43">
        <f>HYPERLINK("https://www.suredividend.com/sure-analysis-research-database/","Alphabet Inc")</f>
        <v>0</v>
      </c>
      <c r="C43" t="s">
        <v>119</v>
      </c>
      <c r="D43">
        <v>125.42</v>
      </c>
      <c r="E43">
        <v>0</v>
      </c>
      <c r="F43" t="s">
        <v>122</v>
      </c>
      <c r="G43" t="s">
        <v>122</v>
      </c>
      <c r="H43">
        <v>0</v>
      </c>
      <c r="I43">
        <v>1483482.02</v>
      </c>
      <c r="J43">
        <v>25.32101012169935</v>
      </c>
      <c r="K43">
        <v>0</v>
      </c>
      <c r="M43">
        <v>129.04</v>
      </c>
      <c r="N43">
        <v>83.34</v>
      </c>
    </row>
    <row r="44" spans="1:14">
      <c r="A44" s="1" t="s">
        <v>56</v>
      </c>
      <c r="B44">
        <f>HYPERLINK("https://www.suredividend.com/sure-analysis-HON/","Honeywell International Inc")</f>
        <v>0</v>
      </c>
      <c r="C44" t="s">
        <v>116</v>
      </c>
      <c r="D44">
        <v>206.14</v>
      </c>
      <c r="E44">
        <v>0.0199864169981566</v>
      </c>
      <c r="F44">
        <v>0.05102040816326525</v>
      </c>
      <c r="G44">
        <v>0.04665770403664582</v>
      </c>
      <c r="H44">
        <v>4.013422209787006</v>
      </c>
      <c r="I44">
        <v>137222.605039</v>
      </c>
      <c r="J44">
        <v>26.26269952896842</v>
      </c>
      <c r="K44">
        <v>0.5212236636087021</v>
      </c>
      <c r="L44">
        <v>0.8132895556403581</v>
      </c>
      <c r="M44">
        <v>217.51</v>
      </c>
      <c r="N44">
        <v>162.42</v>
      </c>
    </row>
    <row r="45" spans="1:14">
      <c r="A45" s="1" t="s">
        <v>57</v>
      </c>
      <c r="B45">
        <f>HYPERLINK("https://www.suredividend.com/sure-analysis-research-database/","Idexx Laboratories, Inc.")</f>
        <v>0</v>
      </c>
      <c r="C45" t="s">
        <v>117</v>
      </c>
      <c r="D45">
        <v>536.89</v>
      </c>
      <c r="E45">
        <v>0</v>
      </c>
      <c r="F45" t="s">
        <v>122</v>
      </c>
      <c r="G45" t="s">
        <v>122</v>
      </c>
      <c r="H45">
        <v>0</v>
      </c>
      <c r="I45">
        <v>44508.181</v>
      </c>
      <c r="J45">
        <v>63.65786823956131</v>
      </c>
      <c r="K45">
        <v>0</v>
      </c>
      <c r="M45">
        <v>541.4</v>
      </c>
      <c r="N45">
        <v>317.06</v>
      </c>
    </row>
    <row r="46" spans="1:14">
      <c r="A46" s="1" t="s">
        <v>58</v>
      </c>
      <c r="B46">
        <f>HYPERLINK("https://www.suredividend.com/sure-analysis-research-database/","Illumina Inc")</f>
        <v>0</v>
      </c>
      <c r="C46" t="s">
        <v>117</v>
      </c>
      <c r="D46">
        <v>187.15</v>
      </c>
      <c r="E46">
        <v>0</v>
      </c>
      <c r="F46" t="s">
        <v>122</v>
      </c>
      <c r="G46" t="s">
        <v>122</v>
      </c>
      <c r="H46">
        <v>0</v>
      </c>
      <c r="I46">
        <v>29588.415</v>
      </c>
      <c r="J46" t="s">
        <v>122</v>
      </c>
      <c r="K46">
        <v>-0</v>
      </c>
      <c r="M46">
        <v>248.87</v>
      </c>
      <c r="N46">
        <v>179.75</v>
      </c>
    </row>
    <row r="47" spans="1:14">
      <c r="A47" s="1" t="s">
        <v>59</v>
      </c>
      <c r="B47">
        <f>HYPERLINK("https://www.suredividend.com/sure-analysis-INTC/","Intel Corp.")</f>
        <v>0</v>
      </c>
      <c r="C47" t="s">
        <v>115</v>
      </c>
      <c r="D47">
        <v>33.15</v>
      </c>
      <c r="E47">
        <v>0.01508295625942685</v>
      </c>
      <c r="F47">
        <v>-0.6575342465753424</v>
      </c>
      <c r="G47">
        <v>-0.1687725209943828</v>
      </c>
      <c r="H47">
        <v>1.197606583090659</v>
      </c>
      <c r="I47">
        <v>138268.65</v>
      </c>
      <c r="J47" t="s">
        <v>122</v>
      </c>
      <c r="K47" t="s">
        <v>122</v>
      </c>
      <c r="L47">
        <v>1.29063822663317</v>
      </c>
      <c r="M47">
        <v>38.99</v>
      </c>
      <c r="N47">
        <v>23.78</v>
      </c>
    </row>
    <row r="48" spans="1:14">
      <c r="A48" s="1" t="s">
        <v>60</v>
      </c>
      <c r="B48">
        <f>HYPERLINK("https://www.suredividend.com/sure-analysis-INTU/","Intuit Inc")</f>
        <v>0</v>
      </c>
      <c r="C48" t="s">
        <v>115</v>
      </c>
      <c r="D48">
        <v>483.99</v>
      </c>
      <c r="E48">
        <v>0.0064464141821112</v>
      </c>
      <c r="F48">
        <v>0.1470588235294117</v>
      </c>
      <c r="G48">
        <v>0.1066221250438084</v>
      </c>
      <c r="H48">
        <v>3.107597243405661</v>
      </c>
      <c r="I48">
        <v>135565.599</v>
      </c>
      <c r="J48">
        <v>60.54738677981241</v>
      </c>
      <c r="K48">
        <v>0.3938653033467251</v>
      </c>
      <c r="L48">
        <v>1.57266919416094</v>
      </c>
      <c r="M48">
        <v>486.48</v>
      </c>
      <c r="N48">
        <v>350.08</v>
      </c>
    </row>
    <row r="49" spans="1:14">
      <c r="A49" s="1" t="s">
        <v>61</v>
      </c>
      <c r="B49">
        <f>HYPERLINK("https://www.suredividend.com/sure-analysis-research-database/","Intuitive Surgical Inc")</f>
        <v>0</v>
      </c>
      <c r="C49" t="s">
        <v>117</v>
      </c>
      <c r="D49">
        <v>354</v>
      </c>
      <c r="E49">
        <v>0</v>
      </c>
      <c r="F49" t="s">
        <v>122</v>
      </c>
      <c r="G49" t="s">
        <v>122</v>
      </c>
      <c r="H49">
        <v>0</v>
      </c>
      <c r="I49">
        <v>124040.916072</v>
      </c>
      <c r="J49">
        <v>94.54338115243904</v>
      </c>
      <c r="K49">
        <v>0</v>
      </c>
      <c r="M49">
        <v>355.38</v>
      </c>
      <c r="N49">
        <v>180.07</v>
      </c>
    </row>
    <row r="50" spans="1:14">
      <c r="A50" s="1" t="s">
        <v>62</v>
      </c>
      <c r="B50">
        <f>HYPERLINK("https://www.suredividend.com/sure-analysis-research-database/","JD.com Inc")</f>
        <v>0</v>
      </c>
      <c r="C50" t="s">
        <v>118</v>
      </c>
      <c r="D50">
        <v>38.14</v>
      </c>
      <c r="E50">
        <v>0.016255899443323</v>
      </c>
      <c r="F50" t="s">
        <v>122</v>
      </c>
      <c r="G50" t="s">
        <v>122</v>
      </c>
      <c r="H50">
        <v>0.620000004768371</v>
      </c>
      <c r="I50">
        <v>52088.326926</v>
      </c>
      <c r="J50">
        <v>18.03348211709357</v>
      </c>
      <c r="K50">
        <v>0.3425414390985475</v>
      </c>
      <c r="L50">
        <v>0.949456352568083</v>
      </c>
      <c r="M50">
        <v>65.87</v>
      </c>
      <c r="N50">
        <v>31.57</v>
      </c>
    </row>
    <row r="51" spans="1:14">
      <c r="A51" s="1" t="s">
        <v>63</v>
      </c>
      <c r="B51">
        <f>HYPERLINK("https://www.suredividend.com/sure-analysis-KDP/","Keurig Dr Pepper Inc")</f>
        <v>0</v>
      </c>
      <c r="C51" t="s">
        <v>120</v>
      </c>
      <c r="D51">
        <v>31.66</v>
      </c>
      <c r="E51">
        <v>0.02526847757422615</v>
      </c>
      <c r="F51">
        <v>0.06666666666666665</v>
      </c>
      <c r="G51">
        <v>0.05922384104881218</v>
      </c>
      <c r="H51">
        <v>0.7889239832087591</v>
      </c>
      <c r="I51">
        <v>44443.561077</v>
      </c>
      <c r="J51">
        <v>33.72045605256449</v>
      </c>
      <c r="K51">
        <v>0.8531674956296734</v>
      </c>
      <c r="L51">
        <v>0.475664146955645</v>
      </c>
      <c r="M51">
        <v>40.1</v>
      </c>
      <c r="N51">
        <v>30.3</v>
      </c>
    </row>
    <row r="52" spans="1:14">
      <c r="A52" s="1" t="s">
        <v>64</v>
      </c>
      <c r="B52">
        <f>HYPERLINK("https://www.suredividend.com/sure-analysis-KHC/","Kraft Heinz Co")</f>
        <v>0</v>
      </c>
      <c r="C52" t="s">
        <v>120</v>
      </c>
      <c r="D52">
        <v>35.85</v>
      </c>
      <c r="E52">
        <v>0.04463040446304044</v>
      </c>
      <c r="F52">
        <v>0</v>
      </c>
      <c r="G52">
        <v>-0.08538989614534731</v>
      </c>
      <c r="H52">
        <v>1.587584871941963</v>
      </c>
      <c r="I52">
        <v>43996.463801</v>
      </c>
      <c r="J52">
        <v>18.15784721477507</v>
      </c>
      <c r="K52">
        <v>0.8099922816030425</v>
      </c>
      <c r="M52">
        <v>42.35</v>
      </c>
      <c r="N52">
        <v>32.06</v>
      </c>
    </row>
    <row r="53" spans="1:14">
      <c r="A53" s="1" t="s">
        <v>65</v>
      </c>
      <c r="B53">
        <f>HYPERLINK("https://www.suredividend.com/sure-analysis-KLAC/","KLA Corp.")</f>
        <v>0</v>
      </c>
      <c r="C53" t="s">
        <v>115</v>
      </c>
      <c r="D53">
        <v>474.79</v>
      </c>
      <c r="E53">
        <v>0.0109522104509362</v>
      </c>
      <c r="F53">
        <v>0.2380952380952381</v>
      </c>
      <c r="G53">
        <v>0.1162884154841741</v>
      </c>
      <c r="H53">
        <v>5.161095022635911</v>
      </c>
      <c r="I53">
        <v>65140.666681</v>
      </c>
      <c r="J53">
        <v>18.56919110266628</v>
      </c>
      <c r="K53">
        <v>0.2105709923556063</v>
      </c>
      <c r="L53">
        <v>1.487890590723302</v>
      </c>
      <c r="M53">
        <v>488.41</v>
      </c>
      <c r="N53">
        <v>246.87</v>
      </c>
    </row>
    <row r="54" spans="1:14">
      <c r="A54" s="1" t="s">
        <v>66</v>
      </c>
      <c r="B54">
        <f>HYPERLINK("https://www.suredividend.com/sure-analysis-research-database/","Lucid Group Inc")</f>
        <v>0</v>
      </c>
      <c r="C54" t="s">
        <v>122</v>
      </c>
      <c r="D54">
        <v>6.7</v>
      </c>
      <c r="E54">
        <v>0</v>
      </c>
      <c r="F54" t="s">
        <v>122</v>
      </c>
      <c r="G54" t="s">
        <v>122</v>
      </c>
      <c r="H54">
        <v>0</v>
      </c>
      <c r="I54">
        <v>12289.461392</v>
      </c>
      <c r="J54" t="s">
        <v>122</v>
      </c>
      <c r="K54">
        <v>-0</v>
      </c>
      <c r="M54">
        <v>21.78</v>
      </c>
      <c r="N54">
        <v>5.46</v>
      </c>
    </row>
    <row r="55" spans="1:14">
      <c r="A55" s="1" t="s">
        <v>67</v>
      </c>
      <c r="B55">
        <f>HYPERLINK("https://www.suredividend.com/sure-analysis-LRCX/","Lam Research Corp.")</f>
        <v>0</v>
      </c>
      <c r="C55" t="s">
        <v>115</v>
      </c>
      <c r="D55">
        <v>638.5599999999999</v>
      </c>
      <c r="E55">
        <v>0.01080556251566024</v>
      </c>
      <c r="F55">
        <v>0.1500000000000001</v>
      </c>
      <c r="G55">
        <v>0.09415609226338262</v>
      </c>
      <c r="H55">
        <v>6.85282923179579</v>
      </c>
      <c r="I55">
        <v>85784.453077</v>
      </c>
      <c r="J55">
        <v>17.44533882576879</v>
      </c>
      <c r="K55">
        <v>0.1906741578129046</v>
      </c>
      <c r="L55">
        <v>1.748656275310004</v>
      </c>
      <c r="M55">
        <v>651.01</v>
      </c>
      <c r="N55">
        <v>295.77</v>
      </c>
    </row>
    <row r="56" spans="1:14">
      <c r="A56" s="1" t="s">
        <v>68</v>
      </c>
      <c r="B56">
        <f>HYPERLINK("https://www.suredividend.com/sure-analysis-research-database/","Lululemon Athletica inc.")</f>
        <v>0</v>
      </c>
      <c r="C56" t="s">
        <v>118</v>
      </c>
      <c r="D56">
        <v>380.41</v>
      </c>
      <c r="E56">
        <v>0</v>
      </c>
      <c r="F56" t="s">
        <v>122</v>
      </c>
      <c r="G56" t="s">
        <v>122</v>
      </c>
      <c r="H56">
        <v>0</v>
      </c>
      <c r="I56">
        <v>46390.798263</v>
      </c>
      <c r="J56">
        <v>48.56622518795403</v>
      </c>
      <c r="K56">
        <v>0</v>
      </c>
      <c r="M56">
        <v>389.06</v>
      </c>
      <c r="N56">
        <v>277.5</v>
      </c>
    </row>
    <row r="57" spans="1:14">
      <c r="A57" s="1" t="s">
        <v>69</v>
      </c>
      <c r="B57">
        <f>HYPERLINK("https://www.suredividend.com/sure-analysis-MAR/","Marriott International, Inc.")</f>
        <v>0</v>
      </c>
      <c r="C57" t="s">
        <v>118</v>
      </c>
      <c r="D57">
        <v>189.39</v>
      </c>
      <c r="E57">
        <v>0.00844817572205502</v>
      </c>
      <c r="F57" t="s">
        <v>122</v>
      </c>
      <c r="G57" t="s">
        <v>122</v>
      </c>
      <c r="H57">
        <v>1.61083867368371</v>
      </c>
      <c r="I57">
        <v>57452.243794</v>
      </c>
      <c r="J57">
        <v>20.98328845662162</v>
      </c>
      <c r="K57">
        <v>0.1888439242302122</v>
      </c>
      <c r="L57">
        <v>1.031181976759539</v>
      </c>
      <c r="M57">
        <v>193.3</v>
      </c>
      <c r="N57">
        <v>134.41</v>
      </c>
    </row>
    <row r="58" spans="1:14">
      <c r="A58" s="1" t="s">
        <v>70</v>
      </c>
      <c r="B58">
        <f>HYPERLINK("https://www.suredividend.com/sure-analysis-MCHP/","Microchip Technology, Inc.")</f>
        <v>0</v>
      </c>
      <c r="C58" t="s">
        <v>115</v>
      </c>
      <c r="D58">
        <v>89.72</v>
      </c>
      <c r="E58">
        <v>0.01705305394560856</v>
      </c>
      <c r="F58">
        <v>0.3876811594202898</v>
      </c>
      <c r="G58">
        <v>0.01022817816117549</v>
      </c>
      <c r="H58">
        <v>1.35641970033311</v>
      </c>
      <c r="I58">
        <v>48837.64334</v>
      </c>
      <c r="J58">
        <v>21.82492887330741</v>
      </c>
      <c r="K58">
        <v>0.3374178359037587</v>
      </c>
      <c r="L58">
        <v>1.553168542591213</v>
      </c>
      <c r="M58">
        <v>92.75</v>
      </c>
      <c r="N58">
        <v>53.77</v>
      </c>
    </row>
    <row r="59" spans="1:14">
      <c r="A59" s="1" t="s">
        <v>71</v>
      </c>
      <c r="B59">
        <f>HYPERLINK("https://www.suredividend.com/sure-analysis-MDLZ/","Mondelez International Inc.")</f>
        <v>0</v>
      </c>
      <c r="C59" t="s">
        <v>120</v>
      </c>
      <c r="D59">
        <v>72.28</v>
      </c>
      <c r="E59">
        <v>0.021306032097399</v>
      </c>
      <c r="F59">
        <v>0.09999999999999987</v>
      </c>
      <c r="G59">
        <v>0.0816767036783399</v>
      </c>
      <c r="H59">
        <v>1.521532188141407</v>
      </c>
      <c r="I59">
        <v>98434.77076299999</v>
      </c>
      <c r="J59">
        <v>24.96443590239919</v>
      </c>
      <c r="K59">
        <v>0.5320042615879046</v>
      </c>
      <c r="L59">
        <v>0.5267033592973001</v>
      </c>
      <c r="M59">
        <v>77.77</v>
      </c>
      <c r="N59">
        <v>53.54</v>
      </c>
    </row>
    <row r="60" spans="1:14">
      <c r="A60" s="1" t="s">
        <v>72</v>
      </c>
      <c r="B60">
        <f>HYPERLINK("https://www.suredividend.com/sure-analysis-research-database/","MercadoLibre Inc")</f>
        <v>0</v>
      </c>
      <c r="C60" t="s">
        <v>118</v>
      </c>
      <c r="D60">
        <v>1135.72</v>
      </c>
      <c r="E60">
        <v>0</v>
      </c>
      <c r="F60" t="s">
        <v>122</v>
      </c>
      <c r="G60" t="s">
        <v>122</v>
      </c>
      <c r="H60">
        <v>0</v>
      </c>
      <c r="I60">
        <v>57021.783422</v>
      </c>
      <c r="J60">
        <v>92.26825796446602</v>
      </c>
      <c r="K60">
        <v>0</v>
      </c>
      <c r="M60">
        <v>1365.64</v>
      </c>
      <c r="N60">
        <v>680.8200000000001</v>
      </c>
    </row>
    <row r="61" spans="1:14">
      <c r="A61" s="1" t="s">
        <v>73</v>
      </c>
      <c r="B61">
        <f>HYPERLINK("https://www.suredividend.com/sure-analysis-research-database/","Monster Beverage Corp.")</f>
        <v>0</v>
      </c>
      <c r="C61" t="s">
        <v>120</v>
      </c>
      <c r="D61">
        <v>57.31</v>
      </c>
      <c r="E61">
        <v>0</v>
      </c>
      <c r="F61" t="s">
        <v>122</v>
      </c>
      <c r="G61" t="s">
        <v>122</v>
      </c>
      <c r="H61">
        <v>0</v>
      </c>
      <c r="I61">
        <v>57310</v>
      </c>
      <c r="J61">
        <v>44.25944017329992</v>
      </c>
      <c r="K61">
        <v>0</v>
      </c>
      <c r="M61">
        <v>60.47</v>
      </c>
      <c r="N61">
        <v>42.81</v>
      </c>
    </row>
    <row r="62" spans="1:14">
      <c r="A62" s="1" t="s">
        <v>74</v>
      </c>
      <c r="B62">
        <f>HYPERLINK("https://www.suredividend.com/sure-analysis-research-database/","Moderna Inc")</f>
        <v>0</v>
      </c>
      <c r="C62" t="s">
        <v>117</v>
      </c>
      <c r="D62">
        <v>121.35</v>
      </c>
      <c r="E62">
        <v>0</v>
      </c>
      <c r="F62" t="s">
        <v>122</v>
      </c>
      <c r="G62" t="s">
        <v>122</v>
      </c>
      <c r="H62">
        <v>0</v>
      </c>
      <c r="I62">
        <v>46259.71215</v>
      </c>
      <c r="J62">
        <v>9.669672272157191</v>
      </c>
      <c r="K62">
        <v>0</v>
      </c>
      <c r="M62">
        <v>217.25</v>
      </c>
      <c r="N62">
        <v>115.03</v>
      </c>
    </row>
    <row r="63" spans="1:14">
      <c r="A63" s="1" t="s">
        <v>75</v>
      </c>
      <c r="B63">
        <f>HYPERLINK("https://www.suredividend.com/sure-analysis-MRVL/","Marvell Technology Inc")</f>
        <v>0</v>
      </c>
      <c r="C63" t="s">
        <v>115</v>
      </c>
      <c r="D63">
        <v>63.45</v>
      </c>
      <c r="E63">
        <v>0.003772472260016</v>
      </c>
      <c r="F63">
        <v>0</v>
      </c>
      <c r="G63">
        <v>0</v>
      </c>
      <c r="H63">
        <v>0.239363364898019</v>
      </c>
      <c r="I63">
        <v>54567</v>
      </c>
      <c r="J63" t="s">
        <v>122</v>
      </c>
      <c r="K63" t="s">
        <v>122</v>
      </c>
      <c r="L63">
        <v>2.229183506564837</v>
      </c>
      <c r="M63">
        <v>67.84999999999999</v>
      </c>
      <c r="N63">
        <v>33.63</v>
      </c>
    </row>
    <row r="64" spans="1:14">
      <c r="A64" s="1" t="s">
        <v>76</v>
      </c>
      <c r="B64">
        <f>HYPERLINK("https://www.suredividend.com/sure-analysis-MSFT/","Microsoft Corporation")</f>
        <v>0</v>
      </c>
      <c r="C64" t="s">
        <v>115</v>
      </c>
      <c r="D64">
        <v>345.24</v>
      </c>
      <c r="E64">
        <v>0.007878577221642915</v>
      </c>
      <c r="F64">
        <v>0.09677419354838723</v>
      </c>
      <c r="G64">
        <v>0.1011637965442986</v>
      </c>
      <c r="H64">
        <v>2.646407194859486</v>
      </c>
      <c r="I64">
        <v>2567027.730393</v>
      </c>
      <c r="J64">
        <v>37.19251999989859</v>
      </c>
      <c r="K64">
        <v>0.2867180059436062</v>
      </c>
      <c r="L64">
        <v>1.288506589928695</v>
      </c>
      <c r="M64">
        <v>351.47</v>
      </c>
      <c r="N64">
        <v>211.37</v>
      </c>
    </row>
    <row r="65" spans="1:14">
      <c r="A65" s="1" t="s">
        <v>77</v>
      </c>
      <c r="B65">
        <f>HYPERLINK("https://www.suredividend.com/sure-analysis-research-database/","Match Group Inc.")</f>
        <v>0</v>
      </c>
      <c r="C65" t="s">
        <v>119</v>
      </c>
      <c r="D65">
        <v>48.07</v>
      </c>
      <c r="E65">
        <v>0</v>
      </c>
      <c r="F65" t="s">
        <v>122</v>
      </c>
      <c r="G65" t="s">
        <v>122</v>
      </c>
      <c r="H65">
        <v>0</v>
      </c>
      <c r="I65">
        <v>13385.608301</v>
      </c>
      <c r="J65">
        <v>44.29064826706858</v>
      </c>
      <c r="K65">
        <v>0</v>
      </c>
      <c r="M65">
        <v>77.77</v>
      </c>
      <c r="N65">
        <v>30.73</v>
      </c>
    </row>
    <row r="66" spans="1:14">
      <c r="A66" s="1" t="s">
        <v>78</v>
      </c>
      <c r="B66">
        <f>HYPERLINK("https://www.suredividend.com/sure-analysis-MU/","Micron Technology Inc.")</f>
        <v>0</v>
      </c>
      <c r="C66" t="s">
        <v>115</v>
      </c>
      <c r="D66">
        <v>64.08</v>
      </c>
      <c r="E66">
        <v>0.00717852684144819</v>
      </c>
      <c r="F66" t="s">
        <v>122</v>
      </c>
      <c r="G66" t="s">
        <v>122</v>
      </c>
      <c r="H66">
        <v>0.457522757400843</v>
      </c>
      <c r="I66">
        <v>70186.927041</v>
      </c>
      <c r="J66" t="s">
        <v>122</v>
      </c>
      <c r="K66" t="s">
        <v>122</v>
      </c>
      <c r="M66">
        <v>74.48999999999999</v>
      </c>
      <c r="N66">
        <v>47.86</v>
      </c>
    </row>
    <row r="67" spans="1:14">
      <c r="A67" s="1" t="s">
        <v>79</v>
      </c>
      <c r="B67">
        <f>HYPERLINK("https://www.suredividend.com/sure-analysis-research-database/","Netflix Inc.")</f>
        <v>0</v>
      </c>
      <c r="C67" t="s">
        <v>119</v>
      </c>
      <c r="D67">
        <v>441.91</v>
      </c>
      <c r="E67">
        <v>0</v>
      </c>
      <c r="F67" t="s">
        <v>122</v>
      </c>
      <c r="G67" t="s">
        <v>122</v>
      </c>
      <c r="H67">
        <v>0</v>
      </c>
      <c r="I67">
        <v>195233.631985</v>
      </c>
      <c r="J67">
        <v>46.48865878923144</v>
      </c>
      <c r="K67">
        <v>0</v>
      </c>
      <c r="M67">
        <v>456.48</v>
      </c>
      <c r="N67">
        <v>188.4</v>
      </c>
    </row>
    <row r="68" spans="1:14">
      <c r="A68" s="1" t="s">
        <v>80</v>
      </c>
      <c r="B68">
        <f>HYPERLINK("https://www.suredividend.com/sure-analysis-research-database/","NetEase Inc")</f>
        <v>0</v>
      </c>
      <c r="C68" t="s">
        <v>119</v>
      </c>
      <c r="D68">
        <v>105.34</v>
      </c>
      <c r="E68">
        <v>0.01437724615001</v>
      </c>
      <c r="F68">
        <v>0.4440993788819876</v>
      </c>
      <c r="G68">
        <v>0.006579515097667965</v>
      </c>
      <c r="H68">
        <v>1.514499109442096</v>
      </c>
      <c r="I68">
        <v>72792.414542</v>
      </c>
      <c r="J68">
        <v>22.46100543683201</v>
      </c>
      <c r="K68">
        <v>0.3065787670935417</v>
      </c>
      <c r="L68">
        <v>0.7473604402228591</v>
      </c>
      <c r="M68">
        <v>106.12</v>
      </c>
      <c r="N68">
        <v>52.06</v>
      </c>
    </row>
    <row r="69" spans="1:14">
      <c r="A69" s="1" t="s">
        <v>81</v>
      </c>
      <c r="B69">
        <f>HYPERLINK("https://www.suredividend.com/sure-analysis-NVDA/","NVIDIA Corp")</f>
        <v>0</v>
      </c>
      <c r="C69" t="s">
        <v>115</v>
      </c>
      <c r="D69">
        <v>454.69</v>
      </c>
      <c r="E69">
        <v>0.0003518880995843322</v>
      </c>
      <c r="F69">
        <v>0</v>
      </c>
      <c r="G69">
        <v>-0.2322961007252451</v>
      </c>
      <c r="H69">
        <v>0.159951349387484</v>
      </c>
      <c r="I69">
        <v>1123084.3</v>
      </c>
      <c r="J69">
        <v>234.3176090131442</v>
      </c>
      <c r="K69">
        <v>0.08330799447264793</v>
      </c>
      <c r="L69">
        <v>2.104635951419234</v>
      </c>
      <c r="M69">
        <v>480.88</v>
      </c>
      <c r="N69">
        <v>108.06</v>
      </c>
    </row>
    <row r="70" spans="1:14">
      <c r="A70" s="1" t="s">
        <v>82</v>
      </c>
      <c r="B70">
        <f>HYPERLINK("https://www.suredividend.com/sure-analysis-research-database/","NXP Semiconductors NV")</f>
        <v>0</v>
      </c>
      <c r="C70" t="s">
        <v>115</v>
      </c>
      <c r="D70">
        <v>212.54</v>
      </c>
      <c r="E70">
        <v>0.017292702798961</v>
      </c>
      <c r="F70">
        <v>0.2</v>
      </c>
      <c r="G70">
        <v>0.3231820151487734</v>
      </c>
      <c r="H70">
        <v>3.675391052891244</v>
      </c>
      <c r="I70">
        <v>55154.13</v>
      </c>
      <c r="J70">
        <v>20.09257923497267</v>
      </c>
      <c r="K70">
        <v>0.3523864863749994</v>
      </c>
      <c r="L70">
        <v>1.570553142370959</v>
      </c>
      <c r="M70">
        <v>216.83</v>
      </c>
      <c r="N70">
        <v>129.28</v>
      </c>
    </row>
    <row r="71" spans="1:14">
      <c r="A71" s="1" t="s">
        <v>83</v>
      </c>
      <c r="B71">
        <f>HYPERLINK("https://www.suredividend.com/sure-analysis-research-database/","Okta Inc")</f>
        <v>0</v>
      </c>
      <c r="C71" t="s">
        <v>115</v>
      </c>
      <c r="D71">
        <v>70.69</v>
      </c>
      <c r="E71">
        <v>0</v>
      </c>
      <c r="F71" t="s">
        <v>122</v>
      </c>
      <c r="G71" t="s">
        <v>122</v>
      </c>
      <c r="H71">
        <v>0</v>
      </c>
      <c r="I71">
        <v>10961.203771</v>
      </c>
      <c r="J71" t="s">
        <v>122</v>
      </c>
      <c r="K71">
        <v>-0</v>
      </c>
      <c r="M71">
        <v>110.94</v>
      </c>
      <c r="N71">
        <v>44.12</v>
      </c>
    </row>
    <row r="72" spans="1:14">
      <c r="A72" s="1" t="s">
        <v>84</v>
      </c>
      <c r="B72">
        <f>HYPERLINK("https://www.suredividend.com/sure-analysis-research-database/","O`Reilly Automotive, Inc.")</f>
        <v>0</v>
      </c>
      <c r="C72" t="s">
        <v>118</v>
      </c>
      <c r="D72">
        <v>961.41</v>
      </c>
      <c r="E72">
        <v>0</v>
      </c>
      <c r="F72" t="s">
        <v>122</v>
      </c>
      <c r="G72" t="s">
        <v>122</v>
      </c>
      <c r="H72">
        <v>0</v>
      </c>
      <c r="I72">
        <v>58529.621705</v>
      </c>
      <c r="J72">
        <v>26.5121233641126</v>
      </c>
      <c r="K72">
        <v>0</v>
      </c>
      <c r="M72">
        <v>975.72</v>
      </c>
      <c r="N72">
        <v>665.45</v>
      </c>
    </row>
    <row r="73" spans="1:14">
      <c r="A73" s="1" t="s">
        <v>85</v>
      </c>
      <c r="B73">
        <f>HYPERLINK("https://www.suredividend.com/sure-analysis-research-database/","Palo Alto Networks Inc")</f>
        <v>0</v>
      </c>
      <c r="C73" t="s">
        <v>115</v>
      </c>
      <c r="D73">
        <v>241.26</v>
      </c>
      <c r="E73">
        <v>0</v>
      </c>
      <c r="F73" t="s">
        <v>122</v>
      </c>
      <c r="G73" t="s">
        <v>122</v>
      </c>
      <c r="H73">
        <v>0</v>
      </c>
      <c r="I73">
        <v>73790.53483800001</v>
      </c>
      <c r="J73">
        <v>342.7335570749651</v>
      </c>
      <c r="K73">
        <v>0</v>
      </c>
      <c r="M73">
        <v>258.88</v>
      </c>
      <c r="N73">
        <v>132.22</v>
      </c>
    </row>
    <row r="74" spans="1:14">
      <c r="A74" s="1" t="s">
        <v>86</v>
      </c>
      <c r="B74">
        <f>HYPERLINK("https://www.suredividend.com/sure-analysis-PAYX/","Paychex Inc.")</f>
        <v>0</v>
      </c>
      <c r="C74" t="s">
        <v>116</v>
      </c>
      <c r="D74">
        <v>120.86</v>
      </c>
      <c r="E74">
        <v>0.02945556842627834</v>
      </c>
      <c r="F74">
        <v>0.1265822784810127</v>
      </c>
      <c r="G74">
        <v>0.09708530000960369</v>
      </c>
      <c r="H74">
        <v>3.205141238130251</v>
      </c>
      <c r="I74">
        <v>43571.103237</v>
      </c>
      <c r="J74">
        <v>28.98363815392802</v>
      </c>
      <c r="K74">
        <v>0.7723231899109038</v>
      </c>
      <c r="L74">
        <v>0.964992521921135</v>
      </c>
      <c r="M74">
        <v>135.31</v>
      </c>
      <c r="N74">
        <v>102.51</v>
      </c>
    </row>
    <row r="75" spans="1:14">
      <c r="A75" s="1" t="s">
        <v>87</v>
      </c>
      <c r="B75">
        <f>HYPERLINK("https://www.suredividend.com/sure-analysis-PCAR/","Paccar Inc.")</f>
        <v>0</v>
      </c>
      <c r="C75" t="s">
        <v>116</v>
      </c>
      <c r="D75">
        <v>85.66</v>
      </c>
      <c r="E75">
        <v>0.04669624095260332</v>
      </c>
      <c r="F75">
        <v>-0.2647058823529412</v>
      </c>
      <c r="G75">
        <v>-0.0481730306420608</v>
      </c>
      <c r="H75">
        <v>0.953211799933229</v>
      </c>
      <c r="I75">
        <v>44764.120224</v>
      </c>
      <c r="J75">
        <v>14.23342455445469</v>
      </c>
      <c r="K75">
        <v>0.2383029499833073</v>
      </c>
      <c r="L75">
        <v>0.739781197440699</v>
      </c>
      <c r="M75">
        <v>87.83</v>
      </c>
      <c r="N75">
        <v>50.89</v>
      </c>
    </row>
    <row r="76" spans="1:14">
      <c r="A76" s="1" t="s">
        <v>88</v>
      </c>
      <c r="B76">
        <f>HYPERLINK("https://www.suredividend.com/sure-analysis-research-database/","PDD Holdings Inc")</f>
        <v>0</v>
      </c>
      <c r="C76" t="s">
        <v>118</v>
      </c>
      <c r="D76">
        <v>79.48999999999999</v>
      </c>
      <c r="E76">
        <v>0</v>
      </c>
      <c r="F76" t="s">
        <v>122</v>
      </c>
      <c r="G76" t="s">
        <v>122</v>
      </c>
      <c r="H76">
        <v>0</v>
      </c>
      <c r="I76">
        <v>108838.66975</v>
      </c>
      <c r="J76">
        <v>20.37362009800759</v>
      </c>
      <c r="K76">
        <v>0</v>
      </c>
      <c r="M76">
        <v>106.38</v>
      </c>
      <c r="N76">
        <v>38.8</v>
      </c>
    </row>
    <row r="77" spans="1:14">
      <c r="A77" s="1" t="s">
        <v>89</v>
      </c>
      <c r="B77">
        <f>HYPERLINK("https://www.suredividend.com/sure-analysis-PEP/","PepsiCo Inc")</f>
        <v>0</v>
      </c>
      <c r="C77" t="s">
        <v>120</v>
      </c>
      <c r="D77">
        <v>188.21</v>
      </c>
      <c r="E77">
        <v>0.02688486265341905</v>
      </c>
      <c r="F77">
        <v>0.1000000000000001</v>
      </c>
      <c r="G77">
        <v>0.06403354889211532</v>
      </c>
      <c r="H77">
        <v>4.645091212233858</v>
      </c>
      <c r="I77">
        <v>259086.236796</v>
      </c>
      <c r="J77">
        <v>32.7957261767481</v>
      </c>
      <c r="K77">
        <v>0.8135010879568928</v>
      </c>
      <c r="L77">
        <v>0.423952607500802</v>
      </c>
      <c r="M77">
        <v>194.16</v>
      </c>
      <c r="N77">
        <v>156.71</v>
      </c>
    </row>
    <row r="78" spans="1:14">
      <c r="A78" s="1" t="s">
        <v>90</v>
      </c>
      <c r="B78">
        <f>HYPERLINK("https://www.suredividend.com/sure-analysis-research-database/","Peloton Interactive Inc")</f>
        <v>0</v>
      </c>
      <c r="C78" t="s">
        <v>118</v>
      </c>
      <c r="D78">
        <v>8.69</v>
      </c>
      <c r="E78">
        <v>0</v>
      </c>
      <c r="F78" t="s">
        <v>122</v>
      </c>
      <c r="G78" t="s">
        <v>122</v>
      </c>
      <c r="H78">
        <v>0</v>
      </c>
      <c r="I78">
        <v>2920.96101</v>
      </c>
      <c r="J78" t="s">
        <v>122</v>
      </c>
      <c r="K78">
        <v>-0</v>
      </c>
      <c r="M78">
        <v>17.83</v>
      </c>
      <c r="N78">
        <v>6.62</v>
      </c>
    </row>
    <row r="79" spans="1:14">
      <c r="A79" s="1" t="s">
        <v>91</v>
      </c>
      <c r="B79">
        <f>HYPERLINK("https://www.suredividend.com/sure-analysis-research-database/","PayPal Holdings Inc")</f>
        <v>0</v>
      </c>
      <c r="C79" t="s">
        <v>123</v>
      </c>
      <c r="D79">
        <v>72.09999999999999</v>
      </c>
      <c r="E79">
        <v>0</v>
      </c>
      <c r="F79" t="s">
        <v>122</v>
      </c>
      <c r="G79" t="s">
        <v>122</v>
      </c>
      <c r="H79">
        <v>0</v>
      </c>
      <c r="I79">
        <v>80442.97709299999</v>
      </c>
      <c r="J79">
        <v>29.73862369419593</v>
      </c>
      <c r="K79">
        <v>0</v>
      </c>
      <c r="M79">
        <v>103.03</v>
      </c>
      <c r="N79">
        <v>58.95</v>
      </c>
    </row>
    <row r="80" spans="1:14">
      <c r="A80" s="1" t="s">
        <v>92</v>
      </c>
      <c r="B80">
        <f>HYPERLINK("https://www.suredividend.com/sure-analysis-QCOM/","Qualcomm, Inc.")</f>
        <v>0</v>
      </c>
      <c r="C80" t="s">
        <v>115</v>
      </c>
      <c r="D80">
        <v>122.56</v>
      </c>
      <c r="E80">
        <v>0.02610966057441253</v>
      </c>
      <c r="F80">
        <v>0.06666666666666665</v>
      </c>
      <c r="G80">
        <v>0.05230021589107769</v>
      </c>
      <c r="H80">
        <v>3.005435400832658</v>
      </c>
      <c r="I80">
        <v>136531.84</v>
      </c>
      <c r="J80">
        <v>12.95122747106811</v>
      </c>
      <c r="K80">
        <v>0.3221259807966407</v>
      </c>
      <c r="L80">
        <v>1.477169568227175</v>
      </c>
      <c r="M80">
        <v>151.74</v>
      </c>
      <c r="N80">
        <v>99.29000000000001</v>
      </c>
    </row>
    <row r="81" spans="1:14">
      <c r="A81" s="1" t="s">
        <v>93</v>
      </c>
      <c r="B81">
        <f>HYPERLINK("https://www.suredividend.com/sure-analysis-research-database/","Regeneron Pharmaceuticals, Inc.")</f>
        <v>0</v>
      </c>
      <c r="C81" t="s">
        <v>117</v>
      </c>
      <c r="D81">
        <v>718.52</v>
      </c>
      <c r="E81">
        <v>0</v>
      </c>
      <c r="F81" t="s">
        <v>122</v>
      </c>
      <c r="G81" t="s">
        <v>122</v>
      </c>
      <c r="H81">
        <v>0</v>
      </c>
      <c r="I81">
        <v>77522.63744000001</v>
      </c>
      <c r="J81">
        <v>18.534113716059</v>
      </c>
      <c r="K81">
        <v>0</v>
      </c>
      <c r="M81">
        <v>837.55</v>
      </c>
      <c r="N81">
        <v>563.8200000000001</v>
      </c>
    </row>
    <row r="82" spans="1:14">
      <c r="A82" s="1" t="s">
        <v>94</v>
      </c>
      <c r="B82">
        <f>HYPERLINK("https://www.suredividend.com/sure-analysis-ROST/","Ross Stores, Inc.")</f>
        <v>0</v>
      </c>
      <c r="C82" t="s">
        <v>118</v>
      </c>
      <c r="D82">
        <v>111.58</v>
      </c>
      <c r="E82">
        <v>0.01200932066678616</v>
      </c>
      <c r="F82" t="s">
        <v>122</v>
      </c>
      <c r="G82" t="s">
        <v>122</v>
      </c>
      <c r="H82">
        <v>1.287201103199232</v>
      </c>
      <c r="I82">
        <v>38166.135939</v>
      </c>
      <c r="J82">
        <v>24.70640673354968</v>
      </c>
      <c r="K82">
        <v>0.2860446895998294</v>
      </c>
      <c r="M82">
        <v>122.05</v>
      </c>
      <c r="N82">
        <v>76.72</v>
      </c>
    </row>
    <row r="83" spans="1:14">
      <c r="A83" s="1" t="s">
        <v>95</v>
      </c>
      <c r="B83">
        <f>HYPERLINK("https://www.suredividend.com/sure-analysis-SBUX/","Starbucks Corp.")</f>
        <v>0</v>
      </c>
      <c r="C83" t="s">
        <v>118</v>
      </c>
      <c r="D83">
        <v>101.61</v>
      </c>
      <c r="E83">
        <v>0.02086408818029722</v>
      </c>
      <c r="F83">
        <v>0.08163265306122458</v>
      </c>
      <c r="G83">
        <v>0.0804251218424088</v>
      </c>
      <c r="H83">
        <v>2.051088412646993</v>
      </c>
      <c r="I83">
        <v>116485.704</v>
      </c>
      <c r="J83">
        <v>32.76948940838889</v>
      </c>
      <c r="K83">
        <v>0.6659377963139588</v>
      </c>
      <c r="L83">
        <v>0.904712428420246</v>
      </c>
      <c r="M83">
        <v>114.34</v>
      </c>
      <c r="N83">
        <v>77.47</v>
      </c>
    </row>
    <row r="84" spans="1:14">
      <c r="A84" s="1" t="s">
        <v>96</v>
      </c>
      <c r="B84">
        <f>HYPERLINK("https://www.suredividend.com/sure-analysis-research-database/","Seagen Inc")</f>
        <v>0</v>
      </c>
      <c r="C84" t="s">
        <v>117</v>
      </c>
      <c r="D84">
        <v>198</v>
      </c>
      <c r="E84">
        <v>0</v>
      </c>
      <c r="F84" t="s">
        <v>122</v>
      </c>
      <c r="G84" t="s">
        <v>122</v>
      </c>
      <c r="H84">
        <v>0</v>
      </c>
      <c r="I84">
        <v>37125.787842</v>
      </c>
      <c r="J84" t="s">
        <v>122</v>
      </c>
      <c r="K84">
        <v>-0</v>
      </c>
      <c r="M84">
        <v>207.17</v>
      </c>
      <c r="N84">
        <v>116.08</v>
      </c>
    </row>
    <row r="85" spans="1:14">
      <c r="A85" s="1" t="s">
        <v>97</v>
      </c>
      <c r="B85">
        <f>HYPERLINK("https://www.suredividend.com/sure-analysis-research-database/","Sirius XM Holdings Inc")</f>
        <v>0</v>
      </c>
      <c r="C85" t="s">
        <v>119</v>
      </c>
      <c r="D85">
        <v>4.75</v>
      </c>
      <c r="E85">
        <v>0.019614137363253</v>
      </c>
      <c r="F85">
        <v>0.1019283746556476</v>
      </c>
      <c r="G85">
        <v>0.1486983549970351</v>
      </c>
      <c r="H85">
        <v>0.09316715247545201</v>
      </c>
      <c r="I85">
        <v>18374.895378</v>
      </c>
      <c r="J85">
        <v>16.16085785246262</v>
      </c>
      <c r="K85">
        <v>0.3251907590766213</v>
      </c>
      <c r="L85">
        <v>0.6713332266707811</v>
      </c>
      <c r="M85">
        <v>6.68</v>
      </c>
      <c r="N85">
        <v>3.28</v>
      </c>
    </row>
    <row r="86" spans="1:14">
      <c r="A86" s="1" t="s">
        <v>98</v>
      </c>
      <c r="B86">
        <f>HYPERLINK("https://www.suredividend.com/sure-analysis-research-database/","Synopsys, Inc.")</f>
        <v>0</v>
      </c>
      <c r="C86" t="s">
        <v>115</v>
      </c>
      <c r="D86">
        <v>454.11</v>
      </c>
      <c r="E86">
        <v>0</v>
      </c>
      <c r="F86" t="s">
        <v>122</v>
      </c>
      <c r="G86" t="s">
        <v>122</v>
      </c>
      <c r="H86">
        <v>0</v>
      </c>
      <c r="I86">
        <v>69115.542</v>
      </c>
      <c r="J86">
        <v>75.07890963444468</v>
      </c>
      <c r="K86">
        <v>0</v>
      </c>
      <c r="M86">
        <v>468.03</v>
      </c>
      <c r="N86">
        <v>267</v>
      </c>
    </row>
    <row r="87" spans="1:14">
      <c r="A87" s="1" t="s">
        <v>99</v>
      </c>
      <c r="B87">
        <f>HYPERLINK("https://www.suredividend.com/sure-analysis-research-database/","Splunk Inc")</f>
        <v>0</v>
      </c>
      <c r="C87" t="s">
        <v>115</v>
      </c>
      <c r="D87">
        <v>108.95</v>
      </c>
      <c r="E87">
        <v>0</v>
      </c>
      <c r="F87" t="s">
        <v>122</v>
      </c>
      <c r="G87" t="s">
        <v>122</v>
      </c>
      <c r="H87">
        <v>0</v>
      </c>
      <c r="I87">
        <v>18042.12</v>
      </c>
      <c r="J87" t="s">
        <v>122</v>
      </c>
      <c r="K87">
        <v>-0</v>
      </c>
      <c r="M87">
        <v>116.84</v>
      </c>
      <c r="N87">
        <v>65</v>
      </c>
    </row>
    <row r="88" spans="1:14">
      <c r="A88" s="1" t="s">
        <v>100</v>
      </c>
      <c r="B88">
        <f>HYPERLINK("https://www.suredividend.com/sure-analysis-SWKS/","Skyworks Solutions, Inc.")</f>
        <v>0</v>
      </c>
      <c r="C88" t="s">
        <v>115</v>
      </c>
      <c r="D88">
        <v>111.75</v>
      </c>
      <c r="E88">
        <v>0.0221923937360179</v>
      </c>
      <c r="F88">
        <v>0.107142857142857</v>
      </c>
      <c r="G88">
        <v>0.10286313147853</v>
      </c>
      <c r="H88">
        <v>2.446233500059068</v>
      </c>
      <c r="I88">
        <v>17785.539513</v>
      </c>
      <c r="J88">
        <v>15.99850635333273</v>
      </c>
      <c r="K88">
        <v>0.3535019508755879</v>
      </c>
      <c r="L88">
        <v>1.544031197190577</v>
      </c>
      <c r="M88">
        <v>121.49</v>
      </c>
      <c r="N88">
        <v>74.31</v>
      </c>
    </row>
    <row r="89" spans="1:14">
      <c r="A89" s="1" t="s">
        <v>101</v>
      </c>
      <c r="B89">
        <f>HYPERLINK("https://www.suredividend.com/sure-analysis-research-database/","Atlassian Corporation")</f>
        <v>0</v>
      </c>
      <c r="C89" t="s">
        <v>115</v>
      </c>
      <c r="D89">
        <v>178.97</v>
      </c>
      <c r="E89">
        <v>0</v>
      </c>
      <c r="F89" t="s">
        <v>122</v>
      </c>
      <c r="G89" t="s">
        <v>122</v>
      </c>
      <c r="H89">
        <v>0</v>
      </c>
      <c r="I89">
        <v>45996.585564</v>
      </c>
      <c r="J89" t="s">
        <v>122</v>
      </c>
      <c r="K89">
        <v>-0</v>
      </c>
      <c r="M89">
        <v>300.29</v>
      </c>
      <c r="N89">
        <v>113.86</v>
      </c>
    </row>
    <row r="90" spans="1:14">
      <c r="A90" s="1" t="s">
        <v>102</v>
      </c>
      <c r="B90">
        <f>HYPERLINK("https://www.suredividend.com/sure-analysis-research-database/","T-Mobile US Inc")</f>
        <v>0</v>
      </c>
      <c r="C90" t="s">
        <v>119</v>
      </c>
      <c r="D90">
        <v>139.68</v>
      </c>
      <c r="E90">
        <v>0</v>
      </c>
      <c r="F90" t="s">
        <v>122</v>
      </c>
      <c r="G90" t="s">
        <v>122</v>
      </c>
      <c r="H90">
        <v>0</v>
      </c>
      <c r="I90">
        <v>167600.979511</v>
      </c>
      <c r="J90">
        <v>43.90908554131517</v>
      </c>
      <c r="K90">
        <v>0</v>
      </c>
      <c r="M90">
        <v>154.38</v>
      </c>
      <c r="N90">
        <v>124.92</v>
      </c>
    </row>
    <row r="91" spans="1:14">
      <c r="A91" s="1" t="s">
        <v>103</v>
      </c>
      <c r="B91">
        <f>HYPERLINK("https://www.suredividend.com/sure-analysis-research-database/","Tesla Inc")</f>
        <v>0</v>
      </c>
      <c r="C91" t="s">
        <v>118</v>
      </c>
      <c r="D91">
        <v>281.38</v>
      </c>
      <c r="E91">
        <v>0</v>
      </c>
      <c r="F91" t="s">
        <v>122</v>
      </c>
      <c r="G91" t="s">
        <v>122</v>
      </c>
      <c r="H91">
        <v>0</v>
      </c>
      <c r="I91">
        <v>881695.801262</v>
      </c>
      <c r="J91">
        <v>75.68828992747008</v>
      </c>
      <c r="K91">
        <v>0</v>
      </c>
      <c r="M91">
        <v>314.67</v>
      </c>
      <c r="N91">
        <v>101.81</v>
      </c>
    </row>
    <row r="92" spans="1:14">
      <c r="A92" s="1" t="s">
        <v>104</v>
      </c>
      <c r="B92">
        <f>HYPERLINK("https://www.suredividend.com/sure-analysis-research-database/","Take-Two Interactive Software, Inc.")</f>
        <v>0</v>
      </c>
      <c r="C92" t="s">
        <v>119</v>
      </c>
      <c r="D92">
        <v>150</v>
      </c>
      <c r="E92">
        <v>0</v>
      </c>
      <c r="F92" t="s">
        <v>122</v>
      </c>
      <c r="G92" t="s">
        <v>122</v>
      </c>
      <c r="H92">
        <v>0</v>
      </c>
      <c r="I92">
        <v>25400.03655</v>
      </c>
      <c r="J92" t="s">
        <v>122</v>
      </c>
      <c r="K92">
        <v>-0</v>
      </c>
      <c r="M92">
        <v>151.63</v>
      </c>
      <c r="N92">
        <v>90</v>
      </c>
    </row>
    <row r="93" spans="1:14">
      <c r="A93" s="1" t="s">
        <v>105</v>
      </c>
      <c r="B93">
        <f>HYPERLINK("https://www.suredividend.com/sure-analysis-TXN/","Texas Instruments Inc.")</f>
        <v>0</v>
      </c>
      <c r="C93" t="s">
        <v>115</v>
      </c>
      <c r="D93">
        <v>180.85</v>
      </c>
      <c r="E93">
        <v>0.0274260436826099</v>
      </c>
      <c r="F93">
        <v>0.07826086956521738</v>
      </c>
      <c r="G93">
        <v>0.1486983549970351</v>
      </c>
      <c r="H93">
        <v>4.789213372467342</v>
      </c>
      <c r="I93">
        <v>164149.200943</v>
      </c>
      <c r="J93">
        <v>19.97677996138493</v>
      </c>
      <c r="K93">
        <v>0.5369073287519442</v>
      </c>
      <c r="L93">
        <v>1.151009115282335</v>
      </c>
      <c r="M93">
        <v>184.01</v>
      </c>
      <c r="N93">
        <v>141.6</v>
      </c>
    </row>
    <row r="94" spans="1:14">
      <c r="A94" s="1" t="s">
        <v>106</v>
      </c>
      <c r="B94">
        <f>HYPERLINK("https://www.suredividend.com/sure-analysis-VRSK/","Verisk Analytics Inc")</f>
        <v>0</v>
      </c>
      <c r="C94" t="s">
        <v>116</v>
      </c>
      <c r="D94">
        <v>228.79</v>
      </c>
      <c r="E94">
        <v>0.005944315748065913</v>
      </c>
      <c r="F94" t="s">
        <v>122</v>
      </c>
      <c r="G94" t="s">
        <v>122</v>
      </c>
      <c r="H94">
        <v>1.295316935222156</v>
      </c>
      <c r="I94">
        <v>33126.773615</v>
      </c>
      <c r="J94">
        <v>65.66258397347869</v>
      </c>
      <c r="K94">
        <v>0.4022723401311044</v>
      </c>
      <c r="L94">
        <v>0.8757963898759321</v>
      </c>
      <c r="M94">
        <v>229.57</v>
      </c>
      <c r="N94">
        <v>161.85</v>
      </c>
    </row>
    <row r="95" spans="1:14">
      <c r="A95" s="1" t="s">
        <v>107</v>
      </c>
      <c r="B95">
        <f>HYPERLINK("https://www.suredividend.com/sure-analysis-research-database/","Verisign Inc.")</f>
        <v>0</v>
      </c>
      <c r="C95" t="s">
        <v>115</v>
      </c>
      <c r="D95">
        <v>216.63</v>
      </c>
      <c r="E95">
        <v>0</v>
      </c>
      <c r="F95" t="s">
        <v>122</v>
      </c>
      <c r="G95" t="s">
        <v>122</v>
      </c>
      <c r="H95">
        <v>0</v>
      </c>
      <c r="I95">
        <v>22550.407031</v>
      </c>
      <c r="J95">
        <v>32.44662882207194</v>
      </c>
      <c r="K95">
        <v>0</v>
      </c>
      <c r="M95">
        <v>229.72</v>
      </c>
      <c r="N95">
        <v>169.24</v>
      </c>
    </row>
    <row r="96" spans="1:14">
      <c r="A96" s="1" t="s">
        <v>108</v>
      </c>
      <c r="B96">
        <f>HYPERLINK("https://www.suredividend.com/sure-analysis-research-database/","Vertex Pharmaceuticals, Inc.")</f>
        <v>0</v>
      </c>
      <c r="C96" t="s">
        <v>117</v>
      </c>
      <c r="D96">
        <v>352.74</v>
      </c>
      <c r="E96">
        <v>0</v>
      </c>
      <c r="F96" t="s">
        <v>122</v>
      </c>
      <c r="G96" t="s">
        <v>122</v>
      </c>
      <c r="H96">
        <v>0</v>
      </c>
      <c r="I96">
        <v>90848.751384</v>
      </c>
      <c r="J96">
        <v>27.87027989815014</v>
      </c>
      <c r="K96">
        <v>0</v>
      </c>
      <c r="M96">
        <v>354.94</v>
      </c>
      <c r="N96">
        <v>271.61</v>
      </c>
    </row>
    <row r="97" spans="1:14">
      <c r="A97" s="1" t="s">
        <v>109</v>
      </c>
      <c r="B97">
        <f>HYPERLINK("https://www.suredividend.com/sure-analysis-WBA/","Walgreens Boots Alliance Inc")</f>
        <v>0</v>
      </c>
      <c r="C97" t="s">
        <v>117</v>
      </c>
      <c r="D97">
        <v>29.2</v>
      </c>
      <c r="E97">
        <v>0.06575342465753424</v>
      </c>
      <c r="F97">
        <v>0.005235602094240788</v>
      </c>
      <c r="G97">
        <v>0.01755457717558762</v>
      </c>
      <c r="H97">
        <v>1.859664749936034</v>
      </c>
      <c r="I97">
        <v>25207.23326</v>
      </c>
      <c r="J97" t="s">
        <v>122</v>
      </c>
      <c r="K97" t="s">
        <v>122</v>
      </c>
      <c r="L97">
        <v>0.8349140678113791</v>
      </c>
      <c r="M97">
        <v>40.5</v>
      </c>
      <c r="N97">
        <v>28.14</v>
      </c>
    </row>
    <row r="98" spans="1:14">
      <c r="A98" s="1" t="s">
        <v>110</v>
      </c>
      <c r="B98">
        <f>HYPERLINK("https://www.suredividend.com/sure-analysis-research-database/","Workday Inc")</f>
        <v>0</v>
      </c>
      <c r="C98" t="s">
        <v>115</v>
      </c>
      <c r="D98">
        <v>223.91</v>
      </c>
      <c r="E98">
        <v>0</v>
      </c>
      <c r="F98" t="s">
        <v>122</v>
      </c>
      <c r="G98" t="s">
        <v>122</v>
      </c>
      <c r="H98">
        <v>0</v>
      </c>
      <c r="I98">
        <v>46125.46</v>
      </c>
      <c r="J98" t="s">
        <v>122</v>
      </c>
      <c r="K98">
        <v>-0</v>
      </c>
      <c r="M98">
        <v>230.62</v>
      </c>
      <c r="N98">
        <v>128.72</v>
      </c>
    </row>
    <row r="99" spans="1:14">
      <c r="A99" s="1" t="s">
        <v>111</v>
      </c>
      <c r="B99">
        <f>HYPERLINK("https://www.suredividend.com/sure-analysis-XEL/","Xcel Energy, Inc.")</f>
        <v>0</v>
      </c>
      <c r="C99" t="s">
        <v>121</v>
      </c>
      <c r="D99">
        <v>64.27</v>
      </c>
      <c r="E99">
        <v>0.03236346662517504</v>
      </c>
      <c r="F99">
        <v>0.06666666666666665</v>
      </c>
      <c r="G99">
        <v>0.06474093044470108</v>
      </c>
      <c r="H99">
        <v>1.979598108243444</v>
      </c>
      <c r="I99">
        <v>35371.401393</v>
      </c>
      <c r="J99">
        <v>19.93878319806652</v>
      </c>
      <c r="K99">
        <v>0.6128786712828</v>
      </c>
      <c r="L99">
        <v>0.6509934295073581</v>
      </c>
      <c r="M99">
        <v>74.77</v>
      </c>
      <c r="N99">
        <v>55.13</v>
      </c>
    </row>
    <row r="100" spans="1:14">
      <c r="A100" s="1" t="s">
        <v>112</v>
      </c>
      <c r="B100">
        <f>HYPERLINK("https://www.suredividend.com/sure-analysis-research-database/","Xilinx, Inc.")</f>
        <v>0</v>
      </c>
      <c r="C100" t="s">
        <v>115</v>
      </c>
      <c r="D100">
        <v>194.92</v>
      </c>
      <c r="E100">
        <v>0</v>
      </c>
      <c r="F100" t="s">
        <v>122</v>
      </c>
      <c r="G100" t="s">
        <v>122</v>
      </c>
      <c r="H100">
        <v>0.7400000095367431</v>
      </c>
      <c r="I100">
        <v>0</v>
      </c>
      <c r="J100">
        <v>0</v>
      </c>
      <c r="K100">
        <v>0.1994609190125992</v>
      </c>
    </row>
    <row r="101" spans="1:14">
      <c r="A101" s="1" t="s">
        <v>113</v>
      </c>
      <c r="B101">
        <f>HYPERLINK("https://www.suredividend.com/sure-analysis-research-database/","Zoom Video Communications Inc")</f>
        <v>0</v>
      </c>
      <c r="C101" t="s">
        <v>119</v>
      </c>
      <c r="D101">
        <v>70.59</v>
      </c>
      <c r="E101">
        <v>0</v>
      </c>
      <c r="F101" t="s">
        <v>122</v>
      </c>
      <c r="G101" t="s">
        <v>122</v>
      </c>
      <c r="H101">
        <v>0</v>
      </c>
      <c r="I101">
        <v>21003.674514</v>
      </c>
      <c r="J101">
        <v>3215.190027875818</v>
      </c>
      <c r="K101">
        <v>0</v>
      </c>
      <c r="M101">
        <v>119.82</v>
      </c>
      <c r="N101">
        <v>60.45</v>
      </c>
    </row>
    <row r="102" spans="1:14">
      <c r="A102" s="1" t="s">
        <v>114</v>
      </c>
      <c r="B102">
        <f>HYPERLINK("https://www.suredividend.com/sure-analysis-research-database/","Zscaler Inc")</f>
        <v>0</v>
      </c>
      <c r="C102" t="s">
        <v>115</v>
      </c>
      <c r="D102">
        <v>145.43</v>
      </c>
      <c r="E102">
        <v>0</v>
      </c>
      <c r="F102" t="s">
        <v>122</v>
      </c>
      <c r="G102" t="s">
        <v>122</v>
      </c>
      <c r="H102">
        <v>0</v>
      </c>
      <c r="I102">
        <v>21216.952562</v>
      </c>
      <c r="J102" t="s">
        <v>122</v>
      </c>
      <c r="K102">
        <v>-0</v>
      </c>
      <c r="M102">
        <v>194.21</v>
      </c>
      <c r="N102">
        <v>84.93000000000001</v>
      </c>
    </row>
  </sheetData>
  <autoFilter ref="A1:O102"/>
  <conditionalFormatting sqref="A1:N1">
    <cfRule type="cellIs" dxfId="7" priority="15" operator="notEqual">
      <formula>-13.345</formula>
    </cfRule>
  </conditionalFormatting>
  <conditionalFormatting sqref="A2:A102">
    <cfRule type="cellIs" dxfId="0" priority="1" operator="notEqual">
      <formula>"None"</formula>
    </cfRule>
  </conditionalFormatting>
  <conditionalFormatting sqref="B2:B102">
    <cfRule type="cellIs" dxfId="1" priority="2" operator="notEqual">
      <formula>"None"</formula>
    </cfRule>
  </conditionalFormatting>
  <conditionalFormatting sqref="C2:C102">
    <cfRule type="cellIs" dxfId="0" priority="3" operator="notEqual">
      <formula>"None"</formula>
    </cfRule>
  </conditionalFormatting>
  <conditionalFormatting sqref="D2:D102">
    <cfRule type="cellIs" dxfId="2" priority="4" operator="notEqual">
      <formula>"None"</formula>
    </cfRule>
  </conditionalFormatting>
  <conditionalFormatting sqref="E2:E102">
    <cfRule type="cellIs" dxfId="3" priority="5" operator="notEqual">
      <formula>"None"</formula>
    </cfRule>
  </conditionalFormatting>
  <conditionalFormatting sqref="F2:F102">
    <cfRule type="cellIs" dxfId="3" priority="6" operator="notEqual">
      <formula>"None"</formula>
    </cfRule>
  </conditionalFormatting>
  <conditionalFormatting sqref="G2:G102">
    <cfRule type="cellIs" dxfId="3" priority="7" operator="notEqual">
      <formula>"None"</formula>
    </cfRule>
  </conditionalFormatting>
  <conditionalFormatting sqref="H2:H102">
    <cfRule type="cellIs" dxfId="2" priority="8" operator="notEqual">
      <formula>"None"</formula>
    </cfRule>
  </conditionalFormatting>
  <conditionalFormatting sqref="I2:I102">
    <cfRule type="cellIs" dxfId="4" priority="9" operator="notEqual">
      <formula>"None"</formula>
    </cfRule>
  </conditionalFormatting>
  <conditionalFormatting sqref="J2:J102">
    <cfRule type="cellIs" dxfId="5" priority="10" operator="notEqual">
      <formula>"None"</formula>
    </cfRule>
  </conditionalFormatting>
  <conditionalFormatting sqref="K2:K102">
    <cfRule type="cellIs" dxfId="3" priority="11" operator="notEqual">
      <formula>"None"</formula>
    </cfRule>
  </conditionalFormatting>
  <conditionalFormatting sqref="L2:L102">
    <cfRule type="cellIs" dxfId="6" priority="12" operator="notEqual">
      <formula>"None"</formula>
    </cfRule>
  </conditionalFormatting>
  <conditionalFormatting sqref="M2:M102">
    <cfRule type="cellIs" dxfId="2" priority="13" operator="notEqual">
      <formula>"None"</formula>
    </cfRule>
  </conditionalFormatting>
  <conditionalFormatting sqref="N2:N102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</row>
    <row r="2" spans="1:9">
      <c r="A2" s="1" t="s">
        <v>14</v>
      </c>
      <c r="B2">
        <f>HYPERLINK("https://www.suredividend.com/sure-analysis-AAPL/","Apple Inc")</f>
        <v>0</v>
      </c>
      <c r="C2">
        <v>0.025159937637761</v>
      </c>
      <c r="D2">
        <v>0.157423284061864</v>
      </c>
      <c r="E2">
        <v>0.421117860594963</v>
      </c>
      <c r="F2">
        <v>0.473946038533304</v>
      </c>
      <c r="G2">
        <v>0.280791486017684</v>
      </c>
      <c r="H2">
        <v>0.302770257021971</v>
      </c>
      <c r="I2">
        <v>3.182568718799077</v>
      </c>
    </row>
    <row r="3" spans="1:9">
      <c r="A3" s="1" t="s">
        <v>15</v>
      </c>
      <c r="B3">
        <f>HYPERLINK("https://www.suredividend.com/sure-analysis-research-database/","Adobe Inc")</f>
        <v>0</v>
      </c>
      <c r="C3">
        <v>0.04872583569289601</v>
      </c>
      <c r="D3">
        <v>0.357029890874585</v>
      </c>
      <c r="E3">
        <v>0.4949474417794291</v>
      </c>
      <c r="F3">
        <v>0.5298190354500341</v>
      </c>
      <c r="G3">
        <v>0.355315116095403</v>
      </c>
      <c r="H3">
        <v>-0.150683801573815</v>
      </c>
      <c r="I3">
        <v>0.9909122549209171</v>
      </c>
    </row>
    <row r="4" spans="1:9">
      <c r="A4" s="1" t="s">
        <v>16</v>
      </c>
      <c r="B4">
        <f>HYPERLINK("https://www.suredividend.com/sure-analysis-ADI/","Analog Devices Inc.")</f>
        <v>0</v>
      </c>
      <c r="C4">
        <v>0.012179689971528</v>
      </c>
      <c r="D4">
        <v>0.028133485435177</v>
      </c>
      <c r="E4">
        <v>0.152298895420937</v>
      </c>
      <c r="F4">
        <v>0.187072247107914</v>
      </c>
      <c r="G4">
        <v>0.244056595275604</v>
      </c>
      <c r="H4">
        <v>0.222067105788346</v>
      </c>
      <c r="I4">
        <v>1.163217748369445</v>
      </c>
    </row>
    <row r="5" spans="1:9">
      <c r="A5" s="1" t="s">
        <v>17</v>
      </c>
      <c r="B5">
        <f>HYPERLINK("https://www.suredividend.com/sure-analysis-ADP/","Automatic Data Processing Inc.")</f>
        <v>0</v>
      </c>
      <c r="C5">
        <v>0.038466760193691</v>
      </c>
      <c r="D5">
        <v>0.07623457195439701</v>
      </c>
      <c r="E5">
        <v>-0.04850600058631301</v>
      </c>
      <c r="F5">
        <v>-0.022613587575049</v>
      </c>
      <c r="G5">
        <v>0.100282131000078</v>
      </c>
      <c r="H5">
        <v>0.15950099063132</v>
      </c>
      <c r="I5">
        <v>0.8644834868043121</v>
      </c>
    </row>
    <row r="6" spans="1:9">
      <c r="A6" s="1" t="s">
        <v>18</v>
      </c>
      <c r="B6">
        <f>HYPERLINK("https://www.suredividend.com/sure-analysis-research-database/","Autodesk Inc.")</f>
        <v>0</v>
      </c>
      <c r="C6">
        <v>-0.032922368242785</v>
      </c>
      <c r="D6">
        <v>0.100071920271242</v>
      </c>
      <c r="E6">
        <v>0.06755072536018701</v>
      </c>
      <c r="F6">
        <v>0.145930325895007</v>
      </c>
      <c r="G6">
        <v>0.215254525849838</v>
      </c>
      <c r="H6">
        <v>-0.273584585637233</v>
      </c>
      <c r="I6">
        <v>0.5606734203046421</v>
      </c>
    </row>
    <row r="7" spans="1:9">
      <c r="A7" s="1" t="s">
        <v>19</v>
      </c>
      <c r="B7">
        <f>HYPERLINK("https://www.suredividend.com/sure-analysis-research-database/","Align Technology, Inc.")</f>
        <v>0</v>
      </c>
      <c r="C7">
        <v>0.101113478795882</v>
      </c>
      <c r="D7">
        <v>0.071902299354311</v>
      </c>
      <c r="E7">
        <v>0.530196863530196</v>
      </c>
      <c r="F7">
        <v>0.73959222380275</v>
      </c>
      <c r="G7">
        <v>0.4394224733207781</v>
      </c>
      <c r="H7">
        <v>-0.40987614605115</v>
      </c>
      <c r="I7">
        <v>0.009437336635025001</v>
      </c>
    </row>
    <row r="8" spans="1:9">
      <c r="A8" s="1" t="s">
        <v>20</v>
      </c>
      <c r="B8">
        <f>HYPERLINK("https://www.suredividend.com/sure-analysis-research-database/","Alexion Pharmaceuticals Inc.")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 t="s">
        <v>21</v>
      </c>
      <c r="B9">
        <f>HYPERLINK("https://www.suredividend.com/sure-analysis-AMAT/","Applied Materials Inc.")</f>
        <v>0</v>
      </c>
      <c r="C9">
        <v>0.01877096566983</v>
      </c>
      <c r="D9">
        <v>0.270829939022598</v>
      </c>
      <c r="E9">
        <v>0.307744036177803</v>
      </c>
      <c r="F9">
        <v>0.476818787071783</v>
      </c>
      <c r="G9">
        <v>0.52991993483317</v>
      </c>
      <c r="H9">
        <v>0.091472991510765</v>
      </c>
      <c r="I9">
        <v>2.287606869103773</v>
      </c>
    </row>
    <row r="10" spans="1:9">
      <c r="A10" s="1" t="s">
        <v>22</v>
      </c>
      <c r="B10">
        <f>HYPERLINK("https://www.suredividend.com/sure-analysis-research-database/","Advanced Micro Devices Inc.")</f>
        <v>0</v>
      </c>
      <c r="C10">
        <v>-0.06680618158403001</v>
      </c>
      <c r="D10">
        <v>0.263651226158038</v>
      </c>
      <c r="E10">
        <v>0.632957746478873</v>
      </c>
      <c r="F10">
        <v>0.7900262467191601</v>
      </c>
      <c r="G10">
        <v>0.429416841326593</v>
      </c>
      <c r="H10">
        <v>0.333716783619003</v>
      </c>
      <c r="I10">
        <v>6.1259987707437</v>
      </c>
    </row>
    <row r="11" spans="1:9">
      <c r="A11" s="1" t="s">
        <v>23</v>
      </c>
      <c r="B11">
        <f>HYPERLINK("https://www.suredividend.com/sure-analysis-AMGN/","AMGEN Inc.")</f>
        <v>0</v>
      </c>
      <c r="C11">
        <v>-0.004421292243039001</v>
      </c>
      <c r="D11">
        <v>-0.07303209355842201</v>
      </c>
      <c r="E11">
        <v>-0.139639891837417</v>
      </c>
      <c r="F11">
        <v>-0.109862665308283</v>
      </c>
      <c r="G11">
        <v>-0.046146735622474</v>
      </c>
      <c r="H11">
        <v>-0.006314358217928</v>
      </c>
      <c r="I11">
        <v>0.372720507151509</v>
      </c>
    </row>
    <row r="12" spans="1:9">
      <c r="A12" s="1" t="s">
        <v>24</v>
      </c>
      <c r="B12">
        <f>HYPERLINK("https://www.suredividend.com/sure-analysis-research-database/","Amazon.com Inc.")</f>
        <v>0</v>
      </c>
      <c r="C12">
        <v>0.059554716387381</v>
      </c>
      <c r="D12">
        <v>0.313823041654472</v>
      </c>
      <c r="E12">
        <v>0.372604973501834</v>
      </c>
      <c r="F12">
        <v>0.6033333333333331</v>
      </c>
      <c r="G12">
        <v>0.186085424922941</v>
      </c>
      <c r="H12">
        <v>-0.258206653447895</v>
      </c>
      <c r="I12">
        <v>0.4856897017699651</v>
      </c>
    </row>
    <row r="13" spans="1:9">
      <c r="A13" s="1" t="s">
        <v>25</v>
      </c>
      <c r="B13">
        <f>HYPERLINK("https://www.suredividend.com/sure-analysis-ASML/","ASML Holding NV")</f>
        <v>0</v>
      </c>
      <c r="C13">
        <v>0.020752954554684</v>
      </c>
      <c r="D13">
        <v>0.138420225657892</v>
      </c>
      <c r="E13">
        <v>0.152181400495883</v>
      </c>
      <c r="F13">
        <v>0.391073529753609</v>
      </c>
      <c r="G13">
        <v>0.606717862925883</v>
      </c>
      <c r="H13">
        <v>0.09647598475909701</v>
      </c>
      <c r="I13">
        <v>2.983544277716464</v>
      </c>
    </row>
    <row r="14" spans="1:9">
      <c r="A14" s="1" t="s">
        <v>26</v>
      </c>
      <c r="B14">
        <f>HYPERLINK("https://www.suredividend.com/sure-analysis-research-database/","Activision Blizzard Inc")</f>
        <v>0</v>
      </c>
      <c r="C14">
        <v>0.105831798649478</v>
      </c>
      <c r="D14">
        <v>0.056291779054767</v>
      </c>
      <c r="E14">
        <v>0.174928254630837</v>
      </c>
      <c r="F14">
        <v>0.176616590463749</v>
      </c>
      <c r="G14">
        <v>0.163845458069517</v>
      </c>
      <c r="H14">
        <v>-0.0008231256142930001</v>
      </c>
      <c r="I14">
        <v>0.133484934478857</v>
      </c>
    </row>
    <row r="15" spans="1:9">
      <c r="A15" s="1" t="s">
        <v>27</v>
      </c>
      <c r="B15">
        <f>HYPERLINK("https://www.suredividend.com/sure-analysis-AVGO/","Broadcom Inc")</f>
        <v>0</v>
      </c>
      <c r="C15">
        <v>0.016576658824229</v>
      </c>
      <c r="D15">
        <v>0.449582481158347</v>
      </c>
      <c r="E15">
        <v>0.56224232354932</v>
      </c>
      <c r="F15">
        <v>0.617760151008911</v>
      </c>
      <c r="G15">
        <v>0.860076636212442</v>
      </c>
      <c r="H15">
        <v>0.9665345212478361</v>
      </c>
      <c r="I15">
        <v>4.206165513620938</v>
      </c>
    </row>
    <row r="16" spans="1:9">
      <c r="A16" s="1" t="s">
        <v>28</v>
      </c>
      <c r="B16">
        <f>HYPERLINK("https://www.suredividend.com/sure-analysis-research-database/","Baidu Inc")</f>
        <v>0</v>
      </c>
      <c r="C16">
        <v>0.003362248671911</v>
      </c>
      <c r="D16">
        <v>0.158912621359223</v>
      </c>
      <c r="E16">
        <v>0.07360771334004901</v>
      </c>
      <c r="F16">
        <v>0.304511278195488</v>
      </c>
      <c r="G16">
        <v>0.06510100649582401</v>
      </c>
      <c r="H16">
        <v>-0.195720137990513</v>
      </c>
      <c r="I16">
        <v>-0.441558441558441</v>
      </c>
    </row>
    <row r="17" spans="1:9">
      <c r="A17" s="1" t="s">
        <v>29</v>
      </c>
      <c r="B17">
        <f>HYPERLINK("https://www.suredividend.com/sure-analysis-research-database/","Biogen Inc")</f>
        <v>0</v>
      </c>
      <c r="C17">
        <v>-0.063459020246449</v>
      </c>
      <c r="D17">
        <v>-0.031930031582966</v>
      </c>
      <c r="E17">
        <v>-0.031627551728926</v>
      </c>
      <c r="F17">
        <v>0.007258413982377001</v>
      </c>
      <c r="G17">
        <v>0.285332473157919</v>
      </c>
      <c r="H17">
        <v>-0.150018283764017</v>
      </c>
      <c r="I17">
        <v>-0.199581037649219</v>
      </c>
    </row>
    <row r="18" spans="1:9">
      <c r="A18" s="1" t="s">
        <v>30</v>
      </c>
      <c r="B18">
        <f>HYPERLINK("https://www.suredividend.com/sure-analysis-research-database/","Booking Holdings Inc")</f>
        <v>0</v>
      </c>
      <c r="C18">
        <v>0.07306958116555</v>
      </c>
      <c r="D18">
        <v>0.08191376148173801</v>
      </c>
      <c r="E18">
        <v>0.245761165234167</v>
      </c>
      <c r="F18">
        <v>0.4225914016910801</v>
      </c>
      <c r="G18">
        <v>0.68782343002137</v>
      </c>
      <c r="H18">
        <v>0.321532781104365</v>
      </c>
      <c r="I18">
        <v>0.411274760760839</v>
      </c>
    </row>
    <row r="19" spans="1:9">
      <c r="A19" s="1" t="s">
        <v>31</v>
      </c>
      <c r="B19">
        <f>HYPERLINK("https://www.suredividend.com/sure-analysis-research-database/","Biomarin Pharmaceutical Inc.")</f>
        <v>0</v>
      </c>
      <c r="C19">
        <v>-0.104027545909849</v>
      </c>
      <c r="D19">
        <v>-0.132713867286132</v>
      </c>
      <c r="E19">
        <v>-0.238200851667849</v>
      </c>
      <c r="F19">
        <v>-0.170257995941636</v>
      </c>
      <c r="G19">
        <v>-0.013895268718419</v>
      </c>
      <c r="H19">
        <v>0.079175568681664</v>
      </c>
      <c r="I19">
        <v>-0.171218994305568</v>
      </c>
    </row>
    <row r="20" spans="1:9">
      <c r="A20" s="1" t="s">
        <v>32</v>
      </c>
      <c r="B20">
        <f>HYPERLINK("https://www.suredividend.com/sure-analysis-research-database/","Cadence Design Systems, Inc.")</f>
        <v>0</v>
      </c>
      <c r="C20">
        <v>0.012491062791773</v>
      </c>
      <c r="D20">
        <v>0.122069447681193</v>
      </c>
      <c r="E20">
        <v>0.422308873921777</v>
      </c>
      <c r="F20">
        <v>0.498630478087649</v>
      </c>
      <c r="G20">
        <v>0.5333757961783441</v>
      </c>
      <c r="H20">
        <v>0.7501999272991641</v>
      </c>
      <c r="I20">
        <v>4.315522190328991</v>
      </c>
    </row>
    <row r="21" spans="1:9">
      <c r="A21" s="1" t="s">
        <v>33</v>
      </c>
      <c r="B21">
        <f>HYPERLINK("https://www.suredividend.com/sure-analysis-research-database/","Charter Communications Inc.")</f>
        <v>0</v>
      </c>
      <c r="C21">
        <v>0.095143648826017</v>
      </c>
      <c r="D21">
        <v>0.09947291361639801</v>
      </c>
      <c r="E21">
        <v>-0.033464617602388</v>
      </c>
      <c r="F21">
        <v>0.107254497198466</v>
      </c>
      <c r="G21">
        <v>-0.212190516156105</v>
      </c>
      <c r="H21">
        <v>-0.46736555402664</v>
      </c>
      <c r="I21">
        <v>0.231695315575384</v>
      </c>
    </row>
    <row r="22" spans="1:9">
      <c r="A22" s="1" t="s">
        <v>34</v>
      </c>
      <c r="B22">
        <f>HYPERLINK("https://www.suredividend.com/sure-analysis-CMCSA/","Comcast Corp")</f>
        <v>0</v>
      </c>
      <c r="C22">
        <v>0.02731267622166</v>
      </c>
      <c r="D22">
        <v>0.122301773883308</v>
      </c>
      <c r="E22">
        <v>0.111231612833256</v>
      </c>
      <c r="F22">
        <v>0.237065436962961</v>
      </c>
      <c r="G22">
        <v>0.06711305403641001</v>
      </c>
      <c r="H22">
        <v>-0.235485414896114</v>
      </c>
      <c r="I22">
        <v>0.351703545446647</v>
      </c>
    </row>
    <row r="23" spans="1:9">
      <c r="A23" s="1" t="s">
        <v>35</v>
      </c>
      <c r="B23">
        <f>HYPERLINK("https://www.suredividend.com/sure-analysis-COST/","Costco Wholesale Corp")</f>
        <v>0</v>
      </c>
      <c r="C23">
        <v>0.03310782720435401</v>
      </c>
      <c r="D23">
        <v>0.117409327250909</v>
      </c>
      <c r="E23">
        <v>0.133310433566387</v>
      </c>
      <c r="F23">
        <v>0.204685470660278</v>
      </c>
      <c r="G23">
        <v>0.05532574664730901</v>
      </c>
      <c r="H23">
        <v>0.349019832343509</v>
      </c>
      <c r="I23">
        <v>1.705380277396738</v>
      </c>
    </row>
    <row r="24" spans="1:9">
      <c r="A24" s="1" t="s">
        <v>36</v>
      </c>
      <c r="B24">
        <f>HYPERLINK("https://www.suredividend.com/sure-analysis-research-database/","Copart, Inc.")</f>
        <v>0</v>
      </c>
      <c r="C24">
        <v>0.07496269085064801</v>
      </c>
      <c r="D24">
        <v>0.214211618257261</v>
      </c>
      <c r="E24">
        <v>0.490608086596625</v>
      </c>
      <c r="F24">
        <v>0.537855148628674</v>
      </c>
      <c r="G24">
        <v>0.614621950168118</v>
      </c>
      <c r="H24">
        <v>0.34260520467417</v>
      </c>
      <c r="I24">
        <v>2.157646265385264</v>
      </c>
    </row>
    <row r="25" spans="1:9">
      <c r="A25" s="1" t="s">
        <v>37</v>
      </c>
      <c r="B25">
        <f>HYPERLINK("https://www.suredividend.com/sure-analysis-research-database/","Crowdstrike Holdings Inc")</f>
        <v>0</v>
      </c>
      <c r="C25">
        <v>-0.06513985357612101</v>
      </c>
      <c r="D25">
        <v>0.100390366060248</v>
      </c>
      <c r="E25">
        <v>0.501054958304028</v>
      </c>
      <c r="F25">
        <v>0.418938170766454</v>
      </c>
      <c r="G25">
        <v>-0.160202360876897</v>
      </c>
      <c r="H25">
        <v>-0.400722021660649</v>
      </c>
      <c r="I25">
        <v>1.575862068965517</v>
      </c>
    </row>
    <row r="26" spans="1:9">
      <c r="A26" s="1" t="s">
        <v>38</v>
      </c>
      <c r="B26">
        <f>HYPERLINK("https://www.suredividend.com/sure-analysis-CSCO/","Cisco Systems, Inc.")</f>
        <v>0</v>
      </c>
      <c r="C26">
        <v>-0.029847872135567</v>
      </c>
      <c r="D26">
        <v>-0.003165809259991</v>
      </c>
      <c r="E26">
        <v>0.046228862044403</v>
      </c>
      <c r="F26">
        <v>0.08203770164711101</v>
      </c>
      <c r="G26">
        <v>0.20796808163735</v>
      </c>
      <c r="H26">
        <v>-0.011220430329115</v>
      </c>
      <c r="I26">
        <v>0.390046187719695</v>
      </c>
    </row>
    <row r="27" spans="1:9">
      <c r="A27" s="1" t="s">
        <v>39</v>
      </c>
      <c r="B27">
        <f>HYPERLINK("https://www.suredividend.com/sure-analysis-CSX/","CSX Corp.")</f>
        <v>0</v>
      </c>
      <c r="C27">
        <v>0.002085816448152</v>
      </c>
      <c r="D27">
        <v>0.104070912672357</v>
      </c>
      <c r="E27">
        <v>0.04104754829123301</v>
      </c>
      <c r="F27">
        <v>0.08943542430642801</v>
      </c>
      <c r="G27">
        <v>0.176762869859754</v>
      </c>
      <c r="H27">
        <v>0.080048173424327</v>
      </c>
      <c r="I27">
        <v>0.6507627967249811</v>
      </c>
    </row>
    <row r="28" spans="1:9">
      <c r="A28" s="1" t="s">
        <v>40</v>
      </c>
      <c r="B28">
        <f>HYPERLINK("https://www.suredividend.com/sure-analysis-CTAS/","Cintas Corporation")</f>
        <v>0</v>
      </c>
      <c r="C28">
        <v>0.008083187781794001</v>
      </c>
      <c r="D28">
        <v>0.08758218053259401</v>
      </c>
      <c r="E28">
        <v>0.113917323797696</v>
      </c>
      <c r="F28">
        <v>0.107257852594346</v>
      </c>
      <c r="G28">
        <v>0.294695234334203</v>
      </c>
      <c r="H28">
        <v>0.375135578405528</v>
      </c>
      <c r="I28">
        <v>1.665976307207095</v>
      </c>
    </row>
    <row r="29" spans="1:9">
      <c r="A29" s="1" t="s">
        <v>41</v>
      </c>
      <c r="B29">
        <f>HYPERLINK("https://www.suredividend.com/sure-analysis-CTSH/","Cognizant Technology Solutions Corp.")</f>
        <v>0</v>
      </c>
      <c r="C29">
        <v>0.05962310781587801</v>
      </c>
      <c r="D29">
        <v>0.153204766131418</v>
      </c>
      <c r="E29">
        <v>0.08552548294807101</v>
      </c>
      <c r="F29">
        <v>0.215926151097435</v>
      </c>
      <c r="G29">
        <v>0.06485196850149201</v>
      </c>
      <c r="H29">
        <v>0.032213797659011</v>
      </c>
      <c r="I29">
        <v>-0.09679441013170201</v>
      </c>
    </row>
    <row r="30" spans="1:9">
      <c r="A30" s="1" t="s">
        <v>42</v>
      </c>
      <c r="B30">
        <f>HYPERLINK("https://www.suredividend.com/sure-analysis-research-database/","Datadog Inc")</f>
        <v>0</v>
      </c>
      <c r="C30">
        <v>0.105306039311538</v>
      </c>
      <c r="D30">
        <v>0.61215092097445</v>
      </c>
      <c r="E30">
        <v>0.5400879807010071</v>
      </c>
      <c r="F30">
        <v>0.476598639455782</v>
      </c>
      <c r="G30">
        <v>0.159508547008547</v>
      </c>
      <c r="H30">
        <v>0.04880170081175</v>
      </c>
      <c r="I30">
        <v>1.890279627163781</v>
      </c>
    </row>
    <row r="31" spans="1:9">
      <c r="A31" s="1" t="s">
        <v>43</v>
      </c>
      <c r="B31">
        <f>HYPERLINK("https://www.suredividend.com/sure-analysis-research-database/","Dollar Tree Inc")</f>
        <v>0</v>
      </c>
      <c r="C31">
        <v>0.068405085235481</v>
      </c>
      <c r="D31">
        <v>6.761325219700001E-05</v>
      </c>
      <c r="E31">
        <v>0.004413961700393001</v>
      </c>
      <c r="F31">
        <v>0.04574377828054201</v>
      </c>
      <c r="G31">
        <v>-0.119373660395332</v>
      </c>
      <c r="H31">
        <v>0.498885285772192</v>
      </c>
      <c r="I31">
        <v>0.7050144092219021</v>
      </c>
    </row>
    <row r="32" spans="1:9">
      <c r="A32" s="1" t="s">
        <v>44</v>
      </c>
      <c r="B32">
        <f>HYPERLINK("https://www.suredividend.com/sure-analysis-research-database/","DocuSign Inc")</f>
        <v>0</v>
      </c>
      <c r="C32">
        <v>-0.028739867354458</v>
      </c>
      <c r="D32">
        <v>-0.031950055086301</v>
      </c>
      <c r="E32">
        <v>-0.096331847788824</v>
      </c>
      <c r="F32">
        <v>-0.048718874052688</v>
      </c>
      <c r="G32">
        <v>-0.168847548478637</v>
      </c>
      <c r="H32">
        <v>-0.8096819609400381</v>
      </c>
      <c r="I32">
        <v>-0.047171516356407</v>
      </c>
    </row>
    <row r="33" spans="1:9">
      <c r="A33" s="1" t="s">
        <v>45</v>
      </c>
      <c r="B33">
        <f>HYPERLINK("https://www.suredividend.com/sure-analysis-research-database/","Dexcom Inc")</f>
        <v>0</v>
      </c>
      <c r="C33">
        <v>0.048404336539929</v>
      </c>
      <c r="D33">
        <v>0.18686257562662</v>
      </c>
      <c r="E33">
        <v>0.265972158200424</v>
      </c>
      <c r="F33">
        <v>0.212645708230307</v>
      </c>
      <c r="G33">
        <v>0.735152893606267</v>
      </c>
      <c r="H33">
        <v>0.244347786688414</v>
      </c>
      <c r="I33">
        <v>4.4681931309109</v>
      </c>
    </row>
    <row r="34" spans="1:9">
      <c r="A34" s="1" t="s">
        <v>46</v>
      </c>
      <c r="B34">
        <f>HYPERLINK("https://www.suredividend.com/sure-analysis-research-database/","Electronic Arts, Inc.")</f>
        <v>0</v>
      </c>
      <c r="C34">
        <v>0.064733700286844</v>
      </c>
      <c r="D34">
        <v>0.07405959177289401</v>
      </c>
      <c r="E34">
        <v>0.09656721923519701</v>
      </c>
      <c r="F34">
        <v>0.126005361930295</v>
      </c>
      <c r="G34">
        <v>0.120343526333049</v>
      </c>
      <c r="H34">
        <v>-0.027717209702722</v>
      </c>
      <c r="I34">
        <v>-0.06499745042627901</v>
      </c>
    </row>
    <row r="35" spans="1:9">
      <c r="A35" s="1" t="s">
        <v>47</v>
      </c>
      <c r="B35">
        <f>HYPERLINK("https://www.suredividend.com/sure-analysis-EBAY/","EBay Inc.")</f>
        <v>0</v>
      </c>
      <c r="C35">
        <v>0.019289785181937</v>
      </c>
      <c r="D35">
        <v>0.080578632428978</v>
      </c>
      <c r="E35">
        <v>0.022584830558793</v>
      </c>
      <c r="F35">
        <v>0.14069840179568</v>
      </c>
      <c r="G35">
        <v>0.09562574367069901</v>
      </c>
      <c r="H35">
        <v>-0.29244421721506</v>
      </c>
      <c r="I35">
        <v>0.322999709793612</v>
      </c>
    </row>
    <row r="36" spans="1:9">
      <c r="A36" s="1" t="s">
        <v>48</v>
      </c>
      <c r="B36">
        <f>HYPERLINK("https://www.suredividend.com/sure-analysis-EXC/","Exelon Corp.")</f>
        <v>0</v>
      </c>
      <c r="C36">
        <v>0.029397354238118</v>
      </c>
      <c r="D36">
        <v>0.014510248919578</v>
      </c>
      <c r="E36">
        <v>-0.006170634967562001</v>
      </c>
      <c r="F36">
        <v>-0.002722221826665</v>
      </c>
      <c r="G36">
        <v>-0.00946921033339</v>
      </c>
      <c r="H36">
        <v>0.385198615460689</v>
      </c>
      <c r="I36">
        <v>0.6431392484260741</v>
      </c>
    </row>
    <row r="37" spans="1:9">
      <c r="A37" s="1" t="s">
        <v>49</v>
      </c>
      <c r="B37">
        <f>HYPERLINK("https://www.suredividend.com/sure-analysis-FAST/","Fastenal Co.")</f>
        <v>0</v>
      </c>
      <c r="C37">
        <v>0.022048364153627</v>
      </c>
      <c r="D37">
        <v>0.09328489505568101</v>
      </c>
      <c r="E37">
        <v>0.201256428958054</v>
      </c>
      <c r="F37">
        <v>0.239335312647559</v>
      </c>
      <c r="G37">
        <v>0.236770024894622</v>
      </c>
      <c r="H37">
        <v>0.133582479563763</v>
      </c>
      <c r="I37">
        <v>1.39308553157474</v>
      </c>
    </row>
    <row r="38" spans="1:9">
      <c r="A38" s="1" t="s">
        <v>50</v>
      </c>
      <c r="B38">
        <f>HYPERLINK("https://www.suredividend.com/sure-analysis-research-database/","Meta Platforms Inc")</f>
        <v>0</v>
      </c>
      <c r="C38">
        <v>-0.034990430387201</v>
      </c>
      <c r="D38">
        <v>0.033370119291607</v>
      </c>
      <c r="E38">
        <v>-0.4051306873184891</v>
      </c>
      <c r="F38">
        <v>-0.415370893414598</v>
      </c>
      <c r="G38">
        <v>-0.410692879405418</v>
      </c>
      <c r="H38">
        <v>-0.150216076058772</v>
      </c>
      <c r="I38">
        <v>0.271023204705578</v>
      </c>
    </row>
    <row r="39" spans="1:9">
      <c r="A39" s="1" t="s">
        <v>51</v>
      </c>
      <c r="B39">
        <f>HYPERLINK("https://www.suredividend.com/sure-analysis-research-database/","Fiserv, Inc.")</f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 t="s">
        <v>52</v>
      </c>
      <c r="B40">
        <f>HYPERLINK("https://www.suredividend.com/sure-analysis-research-database/","Fortinet Inc")</f>
        <v>0</v>
      </c>
      <c r="C40">
        <v>0.07242831906509001</v>
      </c>
      <c r="D40">
        <v>0.159394740708094</v>
      </c>
      <c r="E40">
        <v>0.614896664620421</v>
      </c>
      <c r="F40">
        <v>0.6142360400899981</v>
      </c>
      <c r="G40">
        <v>0.31052806376619</v>
      </c>
      <c r="H40">
        <v>0.539602028872415</v>
      </c>
      <c r="I40">
        <v>4.928485576923077</v>
      </c>
    </row>
    <row r="41" spans="1:9">
      <c r="A41" s="1" t="s">
        <v>53</v>
      </c>
      <c r="B41">
        <f>HYPERLINK("https://www.suredividend.com/sure-analysis-GILD/","Gilead Sciences, Inc.")</f>
        <v>0</v>
      </c>
      <c r="C41">
        <v>-0.022911392405063</v>
      </c>
      <c r="D41">
        <v>-0.051963316544032</v>
      </c>
      <c r="E41">
        <v>-0.079212314387143</v>
      </c>
      <c r="F41">
        <v>-0.07470784190797901</v>
      </c>
      <c r="G41">
        <v>0.293985707316827</v>
      </c>
      <c r="H41">
        <v>0.240857138264182</v>
      </c>
      <c r="I41">
        <v>0.229202761924174</v>
      </c>
    </row>
    <row r="42" spans="1:9">
      <c r="A42" s="1" t="s">
        <v>54</v>
      </c>
      <c r="B42">
        <f>HYPERLINK("https://www.suredividend.com/sure-analysis-research-database/","Alphabet Inc")</f>
        <v>0</v>
      </c>
      <c r="C42">
        <v>-0.0007154781779150001</v>
      </c>
      <c r="D42">
        <v>0.148364699433583</v>
      </c>
      <c r="E42">
        <v>0.354525862068965</v>
      </c>
      <c r="F42">
        <v>0.416657274878846</v>
      </c>
      <c r="G42">
        <v>0.114687807603288</v>
      </c>
      <c r="H42">
        <v>-0.042406097519169</v>
      </c>
      <c r="I42">
        <v>1.114701973385373</v>
      </c>
    </row>
    <row r="43" spans="1:9">
      <c r="A43" s="1" t="s">
        <v>55</v>
      </c>
      <c r="B43">
        <f>HYPERLINK("https://www.suredividend.com/sure-analysis-research-database/","Alphabet Inc")</f>
        <v>0</v>
      </c>
      <c r="C43">
        <v>0.002638100567591</v>
      </c>
      <c r="D43">
        <v>0.152016166069624</v>
      </c>
      <c r="E43">
        <v>0.36148501953973</v>
      </c>
      <c r="F43">
        <v>0.421511957384109</v>
      </c>
      <c r="G43">
        <v>0.122050502113573</v>
      </c>
      <c r="H43">
        <v>-0.01247982362899</v>
      </c>
      <c r="I43">
        <v>1.082662194251175</v>
      </c>
    </row>
    <row r="44" spans="1:9">
      <c r="A44" s="1" t="s">
        <v>56</v>
      </c>
      <c r="B44">
        <f>HYPERLINK("https://www.suredividend.com/sure-analysis-HON/","Honeywell International Inc")</f>
        <v>0</v>
      </c>
      <c r="C44">
        <v>0.011829382025229</v>
      </c>
      <c r="D44">
        <v>0.059826142035417</v>
      </c>
      <c r="E44">
        <v>-0.033229171209983</v>
      </c>
      <c r="F44">
        <v>-0.02280809703088</v>
      </c>
      <c r="G44">
        <v>0.229964009202951</v>
      </c>
      <c r="H44">
        <v>-0.069658286490548</v>
      </c>
      <c r="I44">
        <v>0.6323162832536731</v>
      </c>
    </row>
    <row r="45" spans="1:9">
      <c r="A45" s="1" t="s">
        <v>57</v>
      </c>
      <c r="B45">
        <f>HYPERLINK("https://www.suredividend.com/sure-analysis-research-database/","Idexx Laboratories, Inc.")</f>
        <v>0</v>
      </c>
      <c r="C45">
        <v>0.115221635993519</v>
      </c>
      <c r="D45">
        <v>0.112748450745093</v>
      </c>
      <c r="E45">
        <v>0.120668781831844</v>
      </c>
      <c r="F45">
        <v>0.316035885871163</v>
      </c>
      <c r="G45">
        <v>0.450505214243259</v>
      </c>
      <c r="H45">
        <v>-0.183337896626205</v>
      </c>
      <c r="I45">
        <v>1.25441948351879</v>
      </c>
    </row>
    <row r="46" spans="1:9">
      <c r="A46" s="1" t="s">
        <v>58</v>
      </c>
      <c r="B46">
        <f>HYPERLINK("https://www.suredividend.com/sure-analysis-research-database/","Illumina Inc")</f>
        <v>0</v>
      </c>
      <c r="C46">
        <v>-0.108533593731393</v>
      </c>
      <c r="D46">
        <v>-0.179202666549712</v>
      </c>
      <c r="E46">
        <v>-0.06941474814777901</v>
      </c>
      <c r="F46">
        <v>-0.074431256181997</v>
      </c>
      <c r="G46">
        <v>-0.010887373817451</v>
      </c>
      <c r="H46">
        <v>-0.595342602002205</v>
      </c>
      <c r="I46">
        <v>-0.390371021857389</v>
      </c>
    </row>
    <row r="47" spans="1:9">
      <c r="A47" s="1" t="s">
        <v>59</v>
      </c>
      <c r="B47">
        <f>HYPERLINK("https://www.suredividend.com/sure-analysis-INTC/","Intel Corp.")</f>
        <v>0</v>
      </c>
      <c r="C47">
        <v>-0.074539363484087</v>
      </c>
      <c r="D47">
        <v>0.04803907620809</v>
      </c>
      <c r="E47">
        <v>0.123519343851146</v>
      </c>
      <c r="F47">
        <v>0.279957373365303</v>
      </c>
      <c r="G47">
        <v>-0.103256679588066</v>
      </c>
      <c r="H47">
        <v>-0.361297519753536</v>
      </c>
      <c r="I47">
        <v>-0.265170407315045</v>
      </c>
    </row>
    <row r="48" spans="1:9">
      <c r="A48" s="1" t="s">
        <v>60</v>
      </c>
      <c r="B48">
        <f>HYPERLINK("https://www.suredividend.com/sure-analysis-INTU/","Intuit Inc")</f>
        <v>0</v>
      </c>
      <c r="C48">
        <v>0.064333704538377</v>
      </c>
      <c r="D48">
        <v>0.09973757992292101</v>
      </c>
      <c r="E48">
        <v>0.237329256538934</v>
      </c>
      <c r="F48">
        <v>0.252541041623264</v>
      </c>
      <c r="G48">
        <v>0.242964202148163</v>
      </c>
      <c r="H48">
        <v>-0.023965175003231</v>
      </c>
      <c r="I48">
        <v>1.352874260579402</v>
      </c>
    </row>
    <row r="49" spans="1:9">
      <c r="A49" s="1" t="s">
        <v>61</v>
      </c>
      <c r="B49">
        <f>HYPERLINK("https://www.suredividend.com/sure-analysis-research-database/","Intuitive Surgical Inc")</f>
        <v>0</v>
      </c>
      <c r="C49">
        <v>0.07838060133426701</v>
      </c>
      <c r="D49">
        <v>0.325743390008239</v>
      </c>
      <c r="E49">
        <v>0.3673232908458861</v>
      </c>
      <c r="F49">
        <v>0.334087054833239</v>
      </c>
      <c r="G49">
        <v>0.6783614640622031</v>
      </c>
      <c r="H49">
        <v>0.113604312479886</v>
      </c>
      <c r="I49">
        <v>1.025403364229316</v>
      </c>
    </row>
    <row r="50" spans="1:9">
      <c r="A50" s="1" t="s">
        <v>62</v>
      </c>
      <c r="B50">
        <f>HYPERLINK("https://www.suredividend.com/sure-analysis-research-database/","JD.com Inc")</f>
        <v>0</v>
      </c>
      <c r="C50">
        <v>-0.045545545545545</v>
      </c>
      <c r="D50">
        <v>0.035006784260515</v>
      </c>
      <c r="E50">
        <v>-0.382141057812092</v>
      </c>
      <c r="F50">
        <v>-0.299913728225554</v>
      </c>
      <c r="G50">
        <v>-0.3478948493267791</v>
      </c>
      <c r="H50">
        <v>-0.475835378775593</v>
      </c>
      <c r="I50">
        <v>0.05271293009699</v>
      </c>
    </row>
    <row r="51" spans="1:9">
      <c r="A51" s="1" t="s">
        <v>63</v>
      </c>
      <c r="B51">
        <f>HYPERLINK("https://www.suredividend.com/sure-analysis-KDP/","Keurig Dr Pepper Inc")</f>
        <v>0</v>
      </c>
      <c r="C51">
        <v>0.009885135932580001</v>
      </c>
      <c r="D51">
        <v>-0.08621237047940601</v>
      </c>
      <c r="E51">
        <v>-0.09619809419408601</v>
      </c>
      <c r="F51">
        <v>-0.090360580376382</v>
      </c>
      <c r="G51">
        <v>-0.10957863888717</v>
      </c>
      <c r="H51">
        <v>-0.075334264035</v>
      </c>
      <c r="I51">
        <v>0.4737645700666591</v>
      </c>
    </row>
    <row r="52" spans="1:9">
      <c r="A52" s="1" t="s">
        <v>64</v>
      </c>
      <c r="B52">
        <f>HYPERLINK("https://www.suredividend.com/sure-analysis-KHC/","Kraft Heinz Co")</f>
        <v>0</v>
      </c>
      <c r="C52">
        <v>-0.027664768104149</v>
      </c>
      <c r="D52">
        <v>-0.08312020460358001</v>
      </c>
      <c r="E52">
        <v>-0.145964952402733</v>
      </c>
      <c r="F52">
        <v>-0.110092813471978</v>
      </c>
      <c r="G52">
        <v>-0.026989176102745</v>
      </c>
      <c r="H52">
        <v>-0.020836918135411</v>
      </c>
      <c r="I52">
        <v>-0.298019573211565</v>
      </c>
    </row>
    <row r="53" spans="1:9">
      <c r="A53" s="1" t="s">
        <v>65</v>
      </c>
      <c r="B53">
        <f>HYPERLINK("https://www.suredividend.com/sure-analysis-KLAC/","KLA Corp.")</f>
        <v>0</v>
      </c>
      <c r="C53">
        <v>0.004676456896187</v>
      </c>
      <c r="D53">
        <v>0.274530121206394</v>
      </c>
      <c r="E53">
        <v>0.141662418605545</v>
      </c>
      <c r="F53">
        <v>0.271898383144151</v>
      </c>
      <c r="G53">
        <v>0.480161736327388</v>
      </c>
      <c r="H53">
        <v>0.6085415763226361</v>
      </c>
      <c r="I53">
        <v>3.960439971457019</v>
      </c>
    </row>
    <row r="54" spans="1:9">
      <c r="A54" s="1" t="s">
        <v>66</v>
      </c>
      <c r="B54">
        <f>HYPERLINK("https://www.suredividend.com/sure-analysis-research-database/","Lucid Group Inc")</f>
        <v>0</v>
      </c>
      <c r="C54">
        <v>0.01669195751138</v>
      </c>
      <c r="D54">
        <v>-0.133247089262613</v>
      </c>
      <c r="E54">
        <v>-0.177914110429447</v>
      </c>
      <c r="F54">
        <v>-0.019033674963396</v>
      </c>
      <c r="G54">
        <v>-0.6595528455284551</v>
      </c>
      <c r="H54">
        <v>-0.7081881533101041</v>
      </c>
      <c r="I54">
        <v>-0.322548028311425</v>
      </c>
    </row>
    <row r="55" spans="1:9">
      <c r="A55" s="1" t="s">
        <v>67</v>
      </c>
      <c r="B55">
        <f>HYPERLINK("https://www.suredividend.com/sure-analysis-LRCX/","Lam Research Corp.")</f>
        <v>0</v>
      </c>
      <c r="C55">
        <v>0.028276972624798</v>
      </c>
      <c r="D55">
        <v>0.282016791336187</v>
      </c>
      <c r="E55">
        <v>0.360474069478432</v>
      </c>
      <c r="F55">
        <v>0.5332279423205101</v>
      </c>
      <c r="G55">
        <v>0.520199614284105</v>
      </c>
      <c r="H55">
        <v>0.07515765532926601</v>
      </c>
      <c r="I55">
        <v>3.041600842548709</v>
      </c>
    </row>
    <row r="56" spans="1:9">
      <c r="A56" s="1" t="s">
        <v>68</v>
      </c>
      <c r="B56">
        <f>HYPERLINK("https://www.suredividend.com/sure-analysis-research-database/","Lululemon Athletica inc.")</f>
        <v>0</v>
      </c>
      <c r="C56">
        <v>-0.005801949664166001</v>
      </c>
      <c r="D56">
        <v>0.033021045485404</v>
      </c>
      <c r="E56">
        <v>0.205851586521697</v>
      </c>
      <c r="F56">
        <v>0.187371246644609</v>
      </c>
      <c r="G56">
        <v>0.328200830976572</v>
      </c>
      <c r="H56">
        <v>0.011271499587952</v>
      </c>
      <c r="I56">
        <v>2.032363491430849</v>
      </c>
    </row>
    <row r="57" spans="1:9">
      <c r="A57" s="1" t="s">
        <v>69</v>
      </c>
      <c r="B57">
        <f>HYPERLINK("https://www.suredividend.com/sure-analysis-MAR/","Marriott International, Inc.")</f>
        <v>0</v>
      </c>
      <c r="C57">
        <v>0.07193796694589001</v>
      </c>
      <c r="D57">
        <v>0.13364758698092</v>
      </c>
      <c r="E57">
        <v>0.180702536400163</v>
      </c>
      <c r="F57">
        <v>0.282920607136639</v>
      </c>
      <c r="G57">
        <v>0.338244729411565</v>
      </c>
      <c r="H57">
        <v>0.377411870804453</v>
      </c>
      <c r="I57">
        <v>0.504182786125523</v>
      </c>
    </row>
    <row r="58" spans="1:9">
      <c r="A58" s="1" t="s">
        <v>70</v>
      </c>
      <c r="B58">
        <f>HYPERLINK("https://www.suredividend.com/sure-analysis-MCHP/","Microchip Technology, Inc.")</f>
        <v>0</v>
      </c>
      <c r="C58">
        <v>0.050954667916129</v>
      </c>
      <c r="D58">
        <v>0.139246614131635</v>
      </c>
      <c r="E58">
        <v>0.214483925549915</v>
      </c>
      <c r="F58">
        <v>0.295219726837408</v>
      </c>
      <c r="G58">
        <v>0.471282764411093</v>
      </c>
      <c r="H58">
        <v>1.707449408839345</v>
      </c>
      <c r="I58">
        <v>3.139865818883177</v>
      </c>
    </row>
    <row r="59" spans="1:9">
      <c r="A59" s="1" t="s">
        <v>71</v>
      </c>
      <c r="B59">
        <f>HYPERLINK("https://www.suredividend.com/sure-analysis-MDLZ/","Mondelez International Inc.")</f>
        <v>0</v>
      </c>
      <c r="C59">
        <v>-0.005632182959276</v>
      </c>
      <c r="D59">
        <v>0.04635794185388301</v>
      </c>
      <c r="E59">
        <v>0.09525938160576401</v>
      </c>
      <c r="F59">
        <v>0.101997255679219</v>
      </c>
      <c r="G59">
        <v>0.224335618375875</v>
      </c>
      <c r="H59">
        <v>0.186211197452961</v>
      </c>
      <c r="I59">
        <v>0.896485676652865</v>
      </c>
    </row>
    <row r="60" spans="1:9">
      <c r="A60" s="1" t="s">
        <v>72</v>
      </c>
      <c r="B60">
        <f>HYPERLINK("https://www.suredividend.com/sure-analysis-research-database/","MercadoLibre Inc")</f>
        <v>0</v>
      </c>
      <c r="C60">
        <v>-0.071949794487526</v>
      </c>
      <c r="D60">
        <v>-0.127630810827418</v>
      </c>
      <c r="E60">
        <v>0.048757064233738</v>
      </c>
      <c r="F60">
        <v>0.342077897523161</v>
      </c>
      <c r="G60">
        <v>0.645994869490862</v>
      </c>
      <c r="H60">
        <v>-0.247109673313534</v>
      </c>
      <c r="I60">
        <v>2.4659423828125</v>
      </c>
    </row>
    <row r="61" spans="1:9">
      <c r="A61" s="1" t="s">
        <v>73</v>
      </c>
      <c r="B61">
        <f>HYPERLINK("https://www.suredividend.com/sure-analysis-research-database/","Monster Beverage Corp.")</f>
        <v>0</v>
      </c>
      <c r="C61">
        <v>-0.025340136054421</v>
      </c>
      <c r="D61">
        <v>0.090372907153729</v>
      </c>
      <c r="E61">
        <v>0.122844827586206</v>
      </c>
      <c r="F61">
        <v>0.128927410617551</v>
      </c>
      <c r="G61">
        <v>0.1798250128667</v>
      </c>
      <c r="H61">
        <v>0.224311044648579</v>
      </c>
      <c r="I61">
        <v>0.8725698415291621</v>
      </c>
    </row>
    <row r="62" spans="1:9">
      <c r="A62" s="1" t="s">
        <v>74</v>
      </c>
      <c r="B62">
        <f>HYPERLINK("https://www.suredividend.com/sure-analysis-research-database/","Moderna Inc")</f>
        <v>0</v>
      </c>
      <c r="C62">
        <v>-0.06639482997384201</v>
      </c>
      <c r="D62">
        <v>-0.227562062380649</v>
      </c>
      <c r="E62">
        <v>-0.36796875</v>
      </c>
      <c r="F62">
        <v>-0.324407081616746</v>
      </c>
      <c r="G62">
        <v>-0.272961476244682</v>
      </c>
      <c r="H62">
        <v>-0.532685087128141</v>
      </c>
      <c r="I62">
        <v>5.524193548387096</v>
      </c>
    </row>
    <row r="63" spans="1:9">
      <c r="A63" s="1" t="s">
        <v>75</v>
      </c>
      <c r="B63">
        <f>HYPERLINK("https://www.suredividend.com/sure-analysis-MRVL/","Marvell Technology Inc")</f>
        <v>0</v>
      </c>
      <c r="C63">
        <v>0.024947662247034</v>
      </c>
      <c r="D63">
        <v>0.5779970752962</v>
      </c>
      <c r="E63">
        <v>0.565572698583459</v>
      </c>
      <c r="F63">
        <v>0.7218266287475851</v>
      </c>
      <c r="G63">
        <v>0.3242559017567</v>
      </c>
      <c r="H63">
        <v>0.150932718051413</v>
      </c>
      <c r="I63">
        <v>0.350189601092919</v>
      </c>
    </row>
    <row r="64" spans="1:9">
      <c r="A64" s="1" t="s">
        <v>76</v>
      </c>
      <c r="B64">
        <f>HYPERLINK("https://www.suredividend.com/sure-analysis-MSFT/","Microsoft Corporation")</f>
        <v>0</v>
      </c>
      <c r="C64">
        <v>-0.008216029876472001</v>
      </c>
      <c r="D64">
        <v>0.211823386323988</v>
      </c>
      <c r="E64">
        <v>0.453076781917266</v>
      </c>
      <c r="F64">
        <v>0.4495023266183361</v>
      </c>
      <c r="G64">
        <v>0.360779101611461</v>
      </c>
      <c r="H64">
        <v>0.253217531832284</v>
      </c>
      <c r="I64">
        <v>2.469818488813845</v>
      </c>
    </row>
    <row r="65" spans="1:9">
      <c r="A65" s="1" t="s">
        <v>77</v>
      </c>
      <c r="B65">
        <f>HYPERLINK("https://www.suredividend.com/sure-analysis-research-database/","Match Group Inc.")</f>
        <v>0</v>
      </c>
      <c r="C65">
        <v>0.110161662817552</v>
      </c>
      <c r="D65">
        <v>0.359445701357466</v>
      </c>
      <c r="E65">
        <v>0.04205506178192001</v>
      </c>
      <c r="F65">
        <v>0.158592431911303</v>
      </c>
      <c r="G65">
        <v>-0.263182096873083</v>
      </c>
      <c r="H65">
        <v>-0.704784130688448</v>
      </c>
      <c r="I65">
        <v>-0.514051758997169</v>
      </c>
    </row>
    <row r="66" spans="1:9">
      <c r="A66" s="1" t="s">
        <v>78</v>
      </c>
      <c r="B66">
        <f>HYPERLINK("https://www.suredividend.com/sure-analysis-MU/","Micron Technology Inc.")</f>
        <v>0</v>
      </c>
      <c r="C66">
        <v>-0.06536739899973301</v>
      </c>
      <c r="D66">
        <v>0.027007014996417</v>
      </c>
      <c r="E66">
        <v>0.13440424304009</v>
      </c>
      <c r="F66">
        <v>0.292149105295633</v>
      </c>
      <c r="G66">
        <v>0.054203983864493</v>
      </c>
      <c r="H66">
        <v>-0.151827845407124</v>
      </c>
      <c r="I66">
        <v>0.157788421754425</v>
      </c>
    </row>
    <row r="67" spans="1:9">
      <c r="A67" s="1" t="s">
        <v>79</v>
      </c>
      <c r="B67">
        <f>HYPERLINK("https://www.suredividend.com/sure-analysis-research-database/","Netflix Inc.")</f>
        <v>0</v>
      </c>
      <c r="C67">
        <v>-0.007545983335953001</v>
      </c>
      <c r="D67">
        <v>0.304993650887399</v>
      </c>
      <c r="E67">
        <v>0.327774773150652</v>
      </c>
      <c r="F67">
        <v>0.498609603906674</v>
      </c>
      <c r="G67">
        <v>1.336788112738618</v>
      </c>
      <c r="H67">
        <v>-0.18609448383829</v>
      </c>
      <c r="I67">
        <v>0.116498231430015</v>
      </c>
    </row>
    <row r="68" spans="1:9">
      <c r="A68" s="1" t="s">
        <v>80</v>
      </c>
      <c r="B68">
        <f>HYPERLINK("https://www.suredividend.com/sure-analysis-research-database/","NetEase Inc")</f>
        <v>0</v>
      </c>
      <c r="C68">
        <v>0.07336458121051501</v>
      </c>
      <c r="D68">
        <v>0.176674281054695</v>
      </c>
      <c r="E68">
        <v>0.20826723650449</v>
      </c>
      <c r="F68">
        <v>0.469950029513426</v>
      </c>
      <c r="G68">
        <v>0.24801702250672</v>
      </c>
      <c r="H68">
        <v>-0.045382830121823</v>
      </c>
      <c r="I68">
        <v>1.133248008813267</v>
      </c>
    </row>
    <row r="69" spans="1:9">
      <c r="A69" s="1" t="s">
        <v>81</v>
      </c>
      <c r="B69">
        <f>HYPERLINK("https://www.suredividend.com/sure-analysis-NVDA/","NVIDIA Corp")</f>
        <v>0</v>
      </c>
      <c r="C69">
        <v>0.066021147398776</v>
      </c>
      <c r="D69">
        <v>0.699619399487</v>
      </c>
      <c r="E69">
        <v>1.69164718578457</v>
      </c>
      <c r="F69">
        <v>2.112505125444176</v>
      </c>
      <c r="G69">
        <v>1.887406452514233</v>
      </c>
      <c r="H69">
        <v>1.401227731912104</v>
      </c>
      <c r="I69">
        <v>6.362876167528144</v>
      </c>
    </row>
    <row r="70" spans="1:9">
      <c r="A70" s="1" t="s">
        <v>82</v>
      </c>
      <c r="B70">
        <f>HYPERLINK("https://www.suredividend.com/sure-analysis-research-database/","NXP Semiconductors NV")</f>
        <v>0</v>
      </c>
      <c r="C70">
        <v>0.08577266922094501</v>
      </c>
      <c r="D70">
        <v>0.24650531028622</v>
      </c>
      <c r="E70">
        <v>0.257640577754898</v>
      </c>
      <c r="F70">
        <v>0.367384778499621</v>
      </c>
      <c r="G70">
        <v>0.331425628972382</v>
      </c>
      <c r="H70">
        <v>0.139919271361284</v>
      </c>
      <c r="I70">
        <v>1.137874497694044</v>
      </c>
    </row>
    <row r="71" spans="1:9">
      <c r="A71" s="1" t="s">
        <v>83</v>
      </c>
      <c r="B71">
        <f>HYPERLINK("https://www.suredividend.com/sure-analysis-research-database/","Okta Inc")</f>
        <v>0</v>
      </c>
      <c r="C71">
        <v>-0.072066159096875</v>
      </c>
      <c r="D71">
        <v>-0.04858681022880201</v>
      </c>
      <c r="E71">
        <v>0.013331422018348</v>
      </c>
      <c r="F71">
        <v>0.03453827015952</v>
      </c>
      <c r="G71">
        <v>-0.248138693894915</v>
      </c>
      <c r="H71">
        <v>-0.7024581193703171</v>
      </c>
      <c r="I71">
        <v>0.305447830101569</v>
      </c>
    </row>
    <row r="72" spans="1:9">
      <c r="A72" s="1" t="s">
        <v>84</v>
      </c>
      <c r="B72">
        <f>HYPERLINK("https://www.suredividend.com/sure-analysis-research-database/","O`Reilly Automotive, Inc.")</f>
        <v>0</v>
      </c>
      <c r="C72">
        <v>0.036571822876796</v>
      </c>
      <c r="D72">
        <v>0.077487755948311</v>
      </c>
      <c r="E72">
        <v>0.178964278268973</v>
      </c>
      <c r="F72">
        <v>0.139070886105944</v>
      </c>
      <c r="G72">
        <v>0.407216042154566</v>
      </c>
      <c r="H72">
        <v>0.609162119639808</v>
      </c>
      <c r="I72">
        <v>2.361573426573426</v>
      </c>
    </row>
    <row r="73" spans="1:9">
      <c r="A73" s="1" t="s">
        <v>85</v>
      </c>
      <c r="B73">
        <f>HYPERLINK("https://www.suredividend.com/sure-analysis-research-database/","Palo Alto Networks Inc")</f>
        <v>0</v>
      </c>
      <c r="C73">
        <v>-0.010418375717801</v>
      </c>
      <c r="D73">
        <v>0.209687123947051</v>
      </c>
      <c r="E73">
        <v>0.7374333861443171</v>
      </c>
      <c r="F73">
        <v>0.728966604557832</v>
      </c>
      <c r="G73">
        <v>0.422076670480326</v>
      </c>
      <c r="H73">
        <v>0.866181930693069</v>
      </c>
      <c r="I73">
        <v>2.351610720819968</v>
      </c>
    </row>
    <row r="74" spans="1:9">
      <c r="A74" s="1" t="s">
        <v>86</v>
      </c>
      <c r="B74">
        <f>HYPERLINK("https://www.suredividend.com/sure-analysis-PAYX/","Paychex Inc.")</f>
        <v>0</v>
      </c>
      <c r="C74">
        <v>0.066631365281087</v>
      </c>
      <c r="D74">
        <v>0.138719087064995</v>
      </c>
      <c r="E74">
        <v>0.028341066169995</v>
      </c>
      <c r="F74">
        <v>0.070610130845459</v>
      </c>
      <c r="G74">
        <v>0.08981850184672201</v>
      </c>
      <c r="H74">
        <v>0.139054997149063</v>
      </c>
      <c r="I74">
        <v>0.9979204171068011</v>
      </c>
    </row>
    <row r="75" spans="1:9">
      <c r="A75" s="1" t="s">
        <v>87</v>
      </c>
      <c r="B75">
        <f>HYPERLINK("https://www.suredividend.com/sure-analysis-PCAR/","Paccar Inc.")</f>
        <v>0</v>
      </c>
      <c r="C75">
        <v>0.083206879109762</v>
      </c>
      <c r="D75">
        <v>0.186075041469702</v>
      </c>
      <c r="E75">
        <v>0.264456893179519</v>
      </c>
      <c r="F75">
        <v>0.311729458479</v>
      </c>
      <c r="G75">
        <v>0.6792785728288571</v>
      </c>
      <c r="H75">
        <v>0.5723662956327641</v>
      </c>
      <c r="I75">
        <v>1.472235690702131</v>
      </c>
    </row>
    <row r="76" spans="1:9">
      <c r="A76" s="1" t="s">
        <v>88</v>
      </c>
      <c r="B76">
        <f>HYPERLINK("https://www.suredividend.com/sure-analysis-research-database/","PDD Holdings Inc")</f>
        <v>0</v>
      </c>
      <c r="C76">
        <v>-0.016456322692402</v>
      </c>
      <c r="D76">
        <v>0.174497635933805</v>
      </c>
      <c r="E76">
        <v>-0.180515463917525</v>
      </c>
      <c r="F76">
        <v>-0.025260576333537</v>
      </c>
      <c r="G76">
        <v>0.452933650155364</v>
      </c>
      <c r="H76">
        <v>-0.282192523026909</v>
      </c>
      <c r="I76">
        <v>1.977153558052434</v>
      </c>
    </row>
    <row r="77" spans="1:9">
      <c r="A77" s="1" t="s">
        <v>89</v>
      </c>
      <c r="B77">
        <f>HYPERLINK("https://www.suredividend.com/sure-analysis-PEP/","PepsiCo Inc")</f>
        <v>0</v>
      </c>
      <c r="C77">
        <v>0.013461849119595</v>
      </c>
      <c r="D77">
        <v>0.039991114681938</v>
      </c>
      <c r="E77">
        <v>0.09643003406209201</v>
      </c>
      <c r="F77">
        <v>0.063535825747614</v>
      </c>
      <c r="G77">
        <v>0.137425349096091</v>
      </c>
      <c r="H77">
        <v>0.288073836517759</v>
      </c>
      <c r="I77">
        <v>0.9250537237377601</v>
      </c>
    </row>
    <row r="78" spans="1:9">
      <c r="A78" s="1" t="s">
        <v>90</v>
      </c>
      <c r="B78">
        <f>HYPERLINK("https://www.suredividend.com/sure-analysis-research-database/","Peloton Interactive Inc")</f>
        <v>0</v>
      </c>
      <c r="C78">
        <v>-0.030133928571428</v>
      </c>
      <c r="D78">
        <v>-0.092901878914405</v>
      </c>
      <c r="E78">
        <v>-0.252794496990541</v>
      </c>
      <c r="F78">
        <v>0.094458438287153</v>
      </c>
      <c r="G78">
        <v>0.024764150943396</v>
      </c>
      <c r="H78">
        <v>-0.9218454897023111</v>
      </c>
      <c r="I78">
        <v>-0.6626552795031051</v>
      </c>
    </row>
    <row r="79" spans="1:9">
      <c r="A79" s="1" t="s">
        <v>91</v>
      </c>
      <c r="B79">
        <f>HYPERLINK("https://www.suredividend.com/sure-analysis-research-database/","PayPal Holdings Inc")</f>
        <v>0</v>
      </c>
      <c r="C79">
        <v>0.094912680334092</v>
      </c>
      <c r="D79">
        <v>-0.057885796419704</v>
      </c>
      <c r="E79">
        <v>-0.09285354806240501</v>
      </c>
      <c r="F79">
        <v>0.012356079752878</v>
      </c>
      <c r="G79">
        <v>-0.024489243674739</v>
      </c>
      <c r="H79">
        <v>-0.7568378806785601</v>
      </c>
      <c r="I79">
        <v>-0.180588703261734</v>
      </c>
    </row>
    <row r="80" spans="1:9">
      <c r="A80" s="1" t="s">
        <v>92</v>
      </c>
      <c r="B80">
        <f>HYPERLINK("https://www.suredividend.com/sure-analysis-QCOM/","Qualcomm, Inc.")</f>
        <v>0</v>
      </c>
      <c r="C80">
        <v>-0.008494458377153001</v>
      </c>
      <c r="D80">
        <v>0.034187421155444</v>
      </c>
      <c r="E80">
        <v>0.039812535103005</v>
      </c>
      <c r="F80">
        <v>0.137230376373519</v>
      </c>
      <c r="G80">
        <v>-0.123569794050343</v>
      </c>
      <c r="H80">
        <v>-0.08944616395021</v>
      </c>
      <c r="I80">
        <v>1.369284362452564</v>
      </c>
    </row>
    <row r="81" spans="1:9">
      <c r="A81" s="1" t="s">
        <v>93</v>
      </c>
      <c r="B81">
        <f>HYPERLINK("https://www.suredividend.com/sure-analysis-research-database/","Regeneron Pharmaceuticals, Inc.")</f>
        <v>0</v>
      </c>
      <c r="C81">
        <v>-0.08243196649086201</v>
      </c>
      <c r="D81">
        <v>-0.133613881084731</v>
      </c>
      <c r="E81">
        <v>-0.004999099885062</v>
      </c>
      <c r="F81">
        <v>-0.004116481170910001</v>
      </c>
      <c r="G81">
        <v>0.182671099845277</v>
      </c>
      <c r="H81">
        <v>0.219235729315142</v>
      </c>
      <c r="I81">
        <v>0.9544119247089541</v>
      </c>
    </row>
    <row r="82" spans="1:9">
      <c r="A82" s="1" t="s">
        <v>94</v>
      </c>
      <c r="B82">
        <f>HYPERLINK("https://www.suredividend.com/sure-analysis-ROST/","Ross Stores, Inc.")</f>
        <v>0</v>
      </c>
      <c r="C82">
        <v>0.034297367445309</v>
      </c>
      <c r="D82">
        <v>0.06673040152963601</v>
      </c>
      <c r="E82">
        <v>-0.06724481103724</v>
      </c>
      <c r="F82">
        <v>-0.035581827312274</v>
      </c>
      <c r="G82">
        <v>0.4443040727355561</v>
      </c>
      <c r="H82">
        <v>-0.078227566596777</v>
      </c>
      <c r="I82">
        <v>0.366129585190264</v>
      </c>
    </row>
    <row r="83" spans="1:9">
      <c r="A83" s="1" t="s">
        <v>95</v>
      </c>
      <c r="B83">
        <f>HYPERLINK("https://www.suredividend.com/sure-analysis-SBUX/","Starbucks Corp.")</f>
        <v>0</v>
      </c>
      <c r="C83">
        <v>0.002268692049713</v>
      </c>
      <c r="D83">
        <v>-0.045087902473223</v>
      </c>
      <c r="E83">
        <v>-0.038154802079122</v>
      </c>
      <c r="F83">
        <v>0.039704409202115</v>
      </c>
      <c r="G83">
        <v>0.317876611678402</v>
      </c>
      <c r="H83">
        <v>-0.09997369276515601</v>
      </c>
      <c r="I83">
        <v>1.201547431527996</v>
      </c>
    </row>
    <row r="84" spans="1:9">
      <c r="A84" s="1" t="s">
        <v>96</v>
      </c>
      <c r="B84">
        <f>HYPERLINK("https://www.suredividend.com/sure-analysis-research-database/","Seagen Inc")</f>
        <v>0</v>
      </c>
      <c r="C84">
        <v>0.002328642300293</v>
      </c>
      <c r="D84">
        <v>-0.036496350364963</v>
      </c>
      <c r="E84">
        <v>0.498637602179836</v>
      </c>
      <c r="F84">
        <v>0.540736129484086</v>
      </c>
      <c r="G84">
        <v>0.10794023837502</v>
      </c>
      <c r="H84">
        <v>0.375286518024588</v>
      </c>
      <c r="I84">
        <v>1.810503903477644</v>
      </c>
    </row>
    <row r="85" spans="1:9">
      <c r="A85" s="1" t="s">
        <v>97</v>
      </c>
      <c r="B85">
        <f>HYPERLINK("https://www.suredividend.com/sure-analysis-research-database/","Sirius XM Holdings Inc")</f>
        <v>0</v>
      </c>
      <c r="C85">
        <v>0.240208877284595</v>
      </c>
      <c r="D85">
        <v>0.215393275676782</v>
      </c>
      <c r="E85">
        <v>-0.188561276435819</v>
      </c>
      <c r="F85">
        <v>-0.171896792189679</v>
      </c>
      <c r="G85">
        <v>-0.230033554327211</v>
      </c>
      <c r="H85">
        <v>-0.204807982053771</v>
      </c>
      <c r="I85">
        <v>-0.260147658951434</v>
      </c>
    </row>
    <row r="86" spans="1:9">
      <c r="A86" s="1" t="s">
        <v>98</v>
      </c>
      <c r="B86">
        <f>HYPERLINK("https://www.suredividend.com/sure-analysis-research-database/","Synopsys, Inc.")</f>
        <v>0</v>
      </c>
      <c r="C86">
        <v>0.017339874991598</v>
      </c>
      <c r="D86">
        <v>0.189766296373925</v>
      </c>
      <c r="E86">
        <v>0.363816560050454</v>
      </c>
      <c r="F86">
        <v>0.422249365780325</v>
      </c>
      <c r="G86">
        <v>0.444829780464524</v>
      </c>
      <c r="H86">
        <v>0.635371650821088</v>
      </c>
      <c r="I86">
        <v>3.96783721693469</v>
      </c>
    </row>
    <row r="87" spans="1:9">
      <c r="A87" s="1" t="s">
        <v>99</v>
      </c>
      <c r="B87">
        <f>HYPERLINK("https://www.suredividend.com/sure-analysis-research-database/","Splunk Inc")</f>
        <v>0</v>
      </c>
      <c r="C87">
        <v>-0.013848660391021</v>
      </c>
      <c r="D87">
        <v>0.197252747252747</v>
      </c>
      <c r="E87">
        <v>0.226914414414414</v>
      </c>
      <c r="F87">
        <v>0.265536066906725</v>
      </c>
      <c r="G87">
        <v>0.141794173129323</v>
      </c>
      <c r="H87">
        <v>-0.184383889803862</v>
      </c>
      <c r="I87">
        <v>0.029286726499763</v>
      </c>
    </row>
    <row r="88" spans="1:9">
      <c r="A88" s="1" t="s">
        <v>100</v>
      </c>
      <c r="B88">
        <f>HYPERLINK("https://www.suredividend.com/sure-analysis-SWKS/","Skyworks Solutions, Inc.")</f>
        <v>0</v>
      </c>
      <c r="C88">
        <v>0.019895956922515</v>
      </c>
      <c r="D88">
        <v>0.027876375215807</v>
      </c>
      <c r="E88">
        <v>0.119750698904798</v>
      </c>
      <c r="F88">
        <v>0.248522442121069</v>
      </c>
      <c r="G88">
        <v>0.140058334260002</v>
      </c>
      <c r="H88">
        <v>-0.385311164564439</v>
      </c>
      <c r="I88">
        <v>0.237840364561987</v>
      </c>
    </row>
    <row r="89" spans="1:9">
      <c r="A89" s="1" t="s">
        <v>101</v>
      </c>
      <c r="B89">
        <f>HYPERLINK("https://www.suredividend.com/sure-analysis-research-database/","Atlassian Corporation")</f>
        <v>0</v>
      </c>
      <c r="C89">
        <v>-0.017673856962511</v>
      </c>
      <c r="D89">
        <v>0.081193741315773</v>
      </c>
      <c r="E89">
        <v>0.209256756756756</v>
      </c>
      <c r="F89">
        <v>0.390814423375816</v>
      </c>
      <c r="G89">
        <v>-0.052517338133305</v>
      </c>
      <c r="H89">
        <v>-0.3099552745219</v>
      </c>
      <c r="I89">
        <v>1.663640422681946</v>
      </c>
    </row>
    <row r="90" spans="1:9">
      <c r="A90" s="1" t="s">
        <v>102</v>
      </c>
      <c r="B90">
        <f>HYPERLINK("https://www.suredividend.com/sure-analysis-research-database/","T-Mobile US Inc")</f>
        <v>0</v>
      </c>
      <c r="C90">
        <v>0.05212413377523301</v>
      </c>
      <c r="D90">
        <v>-0.06624774383314301</v>
      </c>
      <c r="E90">
        <v>-0.06680919294494901</v>
      </c>
      <c r="F90">
        <v>-0.002285714285714</v>
      </c>
      <c r="G90">
        <v>0.016815898667831</v>
      </c>
      <c r="H90">
        <v>-0.058379398678711</v>
      </c>
      <c r="I90">
        <v>1.294277938106399</v>
      </c>
    </row>
    <row r="91" spans="1:9">
      <c r="A91" s="1" t="s">
        <v>103</v>
      </c>
      <c r="B91">
        <f>HYPERLINK("https://www.suredividend.com/sure-analysis-research-database/","Tesla Inc")</f>
        <v>0</v>
      </c>
      <c r="C91">
        <v>0.099570144587729</v>
      </c>
      <c r="D91">
        <v>0.5209729729729721</v>
      </c>
      <c r="E91">
        <v>1.298856209150326</v>
      </c>
      <c r="F91">
        <v>1.284299399253125</v>
      </c>
      <c r="G91">
        <v>0.172090923064298</v>
      </c>
      <c r="H91">
        <v>0.297479050495073</v>
      </c>
      <c r="I91">
        <v>12.23642863863016</v>
      </c>
    </row>
    <row r="92" spans="1:9">
      <c r="A92" s="1" t="s">
        <v>104</v>
      </c>
      <c r="B92">
        <f>HYPERLINK("https://www.suredividend.com/sure-analysis-research-database/","Take-Two Interactive Software, Inc.")</f>
        <v>0</v>
      </c>
      <c r="C92">
        <v>0.09329446064139901</v>
      </c>
      <c r="D92">
        <v>0.218818558543918</v>
      </c>
      <c r="E92">
        <v>0.428163381890888</v>
      </c>
      <c r="F92">
        <v>0.440507058484586</v>
      </c>
      <c r="G92">
        <v>0.211142511102139</v>
      </c>
      <c r="H92">
        <v>-0.108416547788873</v>
      </c>
      <c r="I92">
        <v>0.187178472497032</v>
      </c>
    </row>
    <row r="93" spans="1:9">
      <c r="A93" s="1" t="s">
        <v>105</v>
      </c>
      <c r="B93">
        <f>HYPERLINK("https://www.suredividend.com/sure-analysis-TXN/","Texas Instruments Inc.")</f>
        <v>0</v>
      </c>
      <c r="C93">
        <v>0.015497782020326</v>
      </c>
      <c r="D93">
        <v>0.02606145021602</v>
      </c>
      <c r="E93">
        <v>0.033200676879271</v>
      </c>
      <c r="F93">
        <v>0.119435782082342</v>
      </c>
      <c r="G93">
        <v>0.168903860969921</v>
      </c>
      <c r="H93">
        <v>0.022104818163116</v>
      </c>
      <c r="I93">
        <v>0.8145569912367481</v>
      </c>
    </row>
    <row r="94" spans="1:9">
      <c r="A94" s="1" t="s">
        <v>106</v>
      </c>
      <c r="B94">
        <f>HYPERLINK("https://www.suredividend.com/sure-analysis-VRSK/","Verisk Analytics Inc")</f>
        <v>0</v>
      </c>
      <c r="C94">
        <v>0.01879146813911</v>
      </c>
      <c r="D94">
        <v>0.196227535768139</v>
      </c>
      <c r="E94">
        <v>0.25001502487573</v>
      </c>
      <c r="F94">
        <v>0.3033682261625</v>
      </c>
      <c r="G94">
        <v>0.290112669877428</v>
      </c>
      <c r="H94">
        <v>0.256605292802379</v>
      </c>
      <c r="I94">
        <v>1.088380320901694</v>
      </c>
    </row>
    <row r="95" spans="1:9">
      <c r="A95" s="1" t="s">
        <v>107</v>
      </c>
      <c r="B95">
        <f>HYPERLINK("https://www.suredividend.com/sure-analysis-research-database/","Verisign Inc.")</f>
        <v>0</v>
      </c>
      <c r="C95">
        <v>-0.035957456276979</v>
      </c>
      <c r="D95">
        <v>0.000785364501524</v>
      </c>
      <c r="E95">
        <v>0.012715628067879</v>
      </c>
      <c r="F95">
        <v>0.05446845794392501</v>
      </c>
      <c r="G95">
        <v>0.220588235294117</v>
      </c>
      <c r="H95">
        <v>-0.054884167357445</v>
      </c>
      <c r="I95">
        <v>0.4678818268058</v>
      </c>
    </row>
    <row r="96" spans="1:9">
      <c r="A96" s="1" t="s">
        <v>108</v>
      </c>
      <c r="B96">
        <f>HYPERLINK("https://www.suredividend.com/sure-analysis-research-database/","Vertex Pharmaceuticals, Inc.")</f>
        <v>0</v>
      </c>
      <c r="C96">
        <v>0.010484702646957</v>
      </c>
      <c r="D96">
        <v>0.057627728472055</v>
      </c>
      <c r="E96">
        <v>0.172127334352362</v>
      </c>
      <c r="F96">
        <v>0.221483482235612</v>
      </c>
      <c r="G96">
        <v>0.204548558940035</v>
      </c>
      <c r="H96">
        <v>0.7629066919886051</v>
      </c>
      <c r="I96">
        <v>0.9542382271468141</v>
      </c>
    </row>
    <row r="97" spans="1:9">
      <c r="A97" s="1" t="s">
        <v>109</v>
      </c>
      <c r="B97">
        <f>HYPERLINK("https://www.suredividend.com/sure-analysis-WBA/","Walgreens Boots Alliance Inc")</f>
        <v>0</v>
      </c>
      <c r="C97">
        <v>-0.088069956277326</v>
      </c>
      <c r="D97">
        <v>-0.147935348135525</v>
      </c>
      <c r="E97">
        <v>-0.170927964429402</v>
      </c>
      <c r="F97">
        <v>-0.183798968567874</v>
      </c>
      <c r="G97">
        <v>-0.179099652241873</v>
      </c>
      <c r="H97">
        <v>-0.296688898041567</v>
      </c>
      <c r="I97">
        <v>-0.4509781801430841</v>
      </c>
    </row>
    <row r="98" spans="1:9">
      <c r="A98" s="1" t="s">
        <v>110</v>
      </c>
      <c r="B98">
        <f>HYPERLINK("https://www.suredividend.com/sure-analysis-research-database/","Workday Inc")</f>
        <v>0</v>
      </c>
      <c r="C98">
        <v>-0.001783246400071</v>
      </c>
      <c r="D98">
        <v>0.153937332508761</v>
      </c>
      <c r="E98">
        <v>0.3395752318276991</v>
      </c>
      <c r="F98">
        <v>0.33813422578139</v>
      </c>
      <c r="G98">
        <v>0.5912870442754601</v>
      </c>
      <c r="H98">
        <v>-0.020944468736335</v>
      </c>
      <c r="I98">
        <v>0.6615464529533981</v>
      </c>
    </row>
    <row r="99" spans="1:9">
      <c r="A99" s="1" t="s">
        <v>111</v>
      </c>
      <c r="B99">
        <f>HYPERLINK("https://www.suredividend.com/sure-analysis-XEL/","Xcel Energy, Inc.")</f>
        <v>0</v>
      </c>
      <c r="C99">
        <v>-0.0007773631840790001</v>
      </c>
      <c r="D99">
        <v>-0.06840761044450301</v>
      </c>
      <c r="E99">
        <v>-0.074519403844769</v>
      </c>
      <c r="F99">
        <v>-0.06052708128991501</v>
      </c>
      <c r="G99">
        <v>-0.04586017330991601</v>
      </c>
      <c r="H99">
        <v>-0.001272689695253</v>
      </c>
      <c r="I99">
        <v>0.6106962057039741</v>
      </c>
    </row>
    <row r="100" spans="1:9">
      <c r="A100" s="1" t="s">
        <v>112</v>
      </c>
      <c r="B100">
        <f>HYPERLINK("https://www.suredividend.com/sure-analysis-research-database/","Xilinx, Inc.")</f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 t="s">
        <v>113</v>
      </c>
      <c r="B101">
        <f>HYPERLINK("https://www.suredividend.com/sure-analysis-research-database/","Zoom Video Communications Inc")</f>
        <v>0</v>
      </c>
      <c r="C101">
        <v>0.009293680297397001</v>
      </c>
      <c r="D101">
        <v>0.01568345323741</v>
      </c>
      <c r="E101">
        <v>0.015829615772053</v>
      </c>
      <c r="F101">
        <v>0.042072630646589</v>
      </c>
      <c r="G101">
        <v>-0.293039559339008</v>
      </c>
      <c r="H101">
        <v>-0.8021636164905691</v>
      </c>
      <c r="I101">
        <v>0.138548387096774</v>
      </c>
    </row>
    <row r="102" spans="1:9">
      <c r="A102" s="1" t="s">
        <v>114</v>
      </c>
      <c r="B102">
        <f>HYPERLINK("https://www.suredividend.com/sure-analysis-research-database/","Zscaler Inc")</f>
        <v>0</v>
      </c>
      <c r="C102">
        <v>-0.08153340911961601</v>
      </c>
      <c r="D102">
        <v>0.37913703176861</v>
      </c>
      <c r="E102">
        <v>0.355358807082945</v>
      </c>
      <c r="F102">
        <v>0.299642537980339</v>
      </c>
      <c r="G102">
        <v>-0.026051433163675</v>
      </c>
      <c r="H102">
        <v>-0.336874743513747</v>
      </c>
      <c r="I102">
        <v>2.659536990437846</v>
      </c>
    </row>
  </sheetData>
  <autoFilter ref="A1:I102"/>
  <conditionalFormatting sqref="A1:I1">
    <cfRule type="cellIs" dxfId="7" priority="10" operator="notEqual">
      <formula>-13.345</formula>
    </cfRule>
  </conditionalFormatting>
  <conditionalFormatting sqref="A2:A102">
    <cfRule type="cellIs" dxfId="0" priority="1" operator="notEqual">
      <formula>"None"</formula>
    </cfRule>
  </conditionalFormatting>
  <conditionalFormatting sqref="B2:B102">
    <cfRule type="cellIs" dxfId="0" priority="2" operator="notEqual">
      <formula>"None"</formula>
    </cfRule>
  </conditionalFormatting>
  <conditionalFormatting sqref="C2:C102">
    <cfRule type="cellIs" dxfId="3" priority="3" operator="notEqual">
      <formula>"None"</formula>
    </cfRule>
  </conditionalFormatting>
  <conditionalFormatting sqref="D2:D102">
    <cfRule type="cellIs" dxfId="3" priority="4" operator="notEqual">
      <formula>"None"</formula>
    </cfRule>
  </conditionalFormatting>
  <conditionalFormatting sqref="E2:E102">
    <cfRule type="cellIs" dxfId="3" priority="5" operator="notEqual">
      <formula>"None"</formula>
    </cfRule>
  </conditionalFormatting>
  <conditionalFormatting sqref="F2:F102">
    <cfRule type="cellIs" dxfId="3" priority="6" operator="notEqual">
      <formula>"None"</formula>
    </cfRule>
  </conditionalFormatting>
  <conditionalFormatting sqref="G2:G102">
    <cfRule type="cellIs" dxfId="3" priority="7" operator="notEqual">
      <formula>"None"</formula>
    </cfRule>
  </conditionalFormatting>
  <conditionalFormatting sqref="H2:H102">
    <cfRule type="cellIs" dxfId="3" priority="8" operator="notEqual">
      <formula>"None"</formula>
    </cfRule>
  </conditionalFormatting>
  <conditionalFormatting sqref="I2:I10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131</v>
      </c>
      <c r="B1" s="1"/>
    </row>
    <row r="2" spans="1:2">
      <c r="A2" s="1" t="s">
        <v>132</v>
      </c>
    </row>
    <row r="3" spans="1:2">
      <c r="A3" s="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2023-07-16T12:45:59Z</dcterms:created>
  <dcterms:modified xsi:type="dcterms:W3CDTF">2023-07-16T12:45:59Z</dcterms:modified>
</cp:coreProperties>
</file>