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ophia\Google Drive\professional stuff\Master\Semester 4 - UT Austin\3 - Internship AK Marcotte\2 - fluorosequencing\2 - test sets\figure results\"/>
    </mc:Choice>
  </mc:AlternateContent>
  <xr:revisionPtr revIDLastSave="0" documentId="13_ncr:1_{646CE6B1-F97B-4BAB-B913-903113489CF3}" xr6:coauthVersionLast="47" xr6:coauthVersionMax="47" xr10:uidLastSave="{00000000-0000-0000-0000-000000000000}"/>
  <bookViews>
    <workbookView xWindow="810" yWindow="-120" windowWidth="28110" windowHeight="16440" firstSheet="3" activeTab="8" xr2:uid="{00000000-000D-0000-FFFF-FFFF00000000}"/>
  </bookViews>
  <sheets>
    <sheet name="abbreviations" sheetId="11" r:id="rId1"/>
    <sheet name="summary of all run times" sheetId="10" r:id="rId2"/>
    <sheet name="comparison CI SD values" sheetId="15" r:id="rId3"/>
    <sheet name="1e-08" sheetId="14" r:id="rId4"/>
    <sheet name="1e-06" sheetId="13" r:id="rId5"/>
    <sheet name="110 peps w BC w BS (200, 80)" sheetId="12" r:id="rId6"/>
    <sheet name="110 peps no BC no BS" sheetId="6" r:id="rId7"/>
    <sheet name="110 peps no BC w BS (200, 80%)" sheetId="7" r:id="rId8"/>
    <sheet name="7 peps w BC w BS 200, 80%" sheetId="9" r:id="rId9"/>
    <sheet name="7 peps  no BC no BS" sheetId="1" r:id="rId10"/>
    <sheet name="7 peps no BC w BS 200, 80%" sheetId="5" r:id="rId11"/>
    <sheet name="7 peps w BC no BS" sheetId="8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" i="9" l="1"/>
  <c r="I2" i="9"/>
  <c r="H3" i="9"/>
  <c r="H4" i="9"/>
  <c r="H5" i="9"/>
  <c r="H6" i="9"/>
  <c r="H7" i="9"/>
  <c r="H8" i="9"/>
  <c r="H2" i="9"/>
  <c r="G3" i="9"/>
  <c r="G4" i="9"/>
  <c r="G5" i="9"/>
  <c r="G6" i="9"/>
  <c r="G7" i="9"/>
  <c r="G8" i="9"/>
  <c r="G2" i="9"/>
  <c r="I107" i="14"/>
  <c r="H107" i="14"/>
  <c r="I80" i="14"/>
  <c r="H80" i="14"/>
  <c r="I76" i="14"/>
  <c r="H76" i="14"/>
  <c r="I75" i="14"/>
  <c r="H75" i="14"/>
  <c r="I71" i="14"/>
  <c r="H71" i="14"/>
  <c r="I63" i="14"/>
  <c r="H63" i="14"/>
  <c r="I57" i="14"/>
  <c r="H57" i="14"/>
  <c r="I53" i="14"/>
  <c r="H53" i="14"/>
  <c r="I111" i="14"/>
  <c r="H111" i="14"/>
  <c r="I109" i="14"/>
  <c r="H109" i="14"/>
  <c r="I106" i="14"/>
  <c r="H106" i="14"/>
  <c r="I104" i="14"/>
  <c r="H104" i="14"/>
  <c r="I100" i="14"/>
  <c r="H100" i="14"/>
  <c r="I99" i="14"/>
  <c r="H99" i="14"/>
  <c r="I98" i="14"/>
  <c r="H98" i="14"/>
  <c r="I96" i="14"/>
  <c r="H96" i="14"/>
  <c r="I95" i="14"/>
  <c r="H95" i="14"/>
  <c r="I87" i="14"/>
  <c r="H87" i="14"/>
  <c r="I83" i="14"/>
  <c r="H83" i="14"/>
  <c r="I82" i="14"/>
  <c r="H82" i="14"/>
  <c r="I81" i="14"/>
  <c r="H81" i="14"/>
  <c r="I67" i="14"/>
  <c r="H67" i="14"/>
  <c r="I61" i="14"/>
  <c r="H61" i="14"/>
  <c r="I58" i="14"/>
  <c r="H58" i="14"/>
  <c r="I105" i="14"/>
  <c r="H105" i="14"/>
  <c r="I103" i="14"/>
  <c r="H103" i="14"/>
  <c r="I93" i="14"/>
  <c r="H93" i="14"/>
  <c r="I90" i="14"/>
  <c r="H90" i="14"/>
  <c r="I86" i="14"/>
  <c r="H86" i="14"/>
  <c r="I84" i="14"/>
  <c r="H84" i="14"/>
  <c r="I52" i="14"/>
  <c r="H52" i="14"/>
  <c r="I73" i="14"/>
  <c r="H73" i="14"/>
  <c r="I69" i="14"/>
  <c r="H69" i="14"/>
  <c r="I68" i="14"/>
  <c r="H68" i="14"/>
  <c r="I64" i="14"/>
  <c r="H64" i="14"/>
  <c r="I62" i="14"/>
  <c r="H62" i="14"/>
  <c r="I56" i="14"/>
  <c r="H56" i="14"/>
  <c r="I55" i="14"/>
  <c r="H55" i="14"/>
  <c r="I54" i="14"/>
  <c r="H54" i="14"/>
  <c r="I97" i="14"/>
  <c r="H97" i="14"/>
  <c r="I91" i="14"/>
  <c r="H91" i="14"/>
  <c r="I89" i="14"/>
  <c r="H89" i="14"/>
  <c r="I74" i="14"/>
  <c r="H74" i="14"/>
  <c r="I51" i="14"/>
  <c r="H51" i="14"/>
  <c r="I110" i="14"/>
  <c r="H110" i="14"/>
  <c r="I94" i="14"/>
  <c r="H94" i="14"/>
  <c r="I92" i="14"/>
  <c r="H92" i="14"/>
  <c r="I70" i="14"/>
  <c r="H70" i="14"/>
  <c r="I85" i="14"/>
  <c r="H85" i="14"/>
  <c r="I72" i="14"/>
  <c r="H72" i="14"/>
  <c r="I66" i="14"/>
  <c r="H66" i="14"/>
  <c r="I65" i="14"/>
  <c r="H65" i="14"/>
  <c r="I60" i="14"/>
  <c r="H60" i="14"/>
  <c r="I88" i="14"/>
  <c r="H88" i="14"/>
  <c r="I77" i="14"/>
  <c r="H77" i="14"/>
  <c r="I59" i="14"/>
  <c r="H59" i="14"/>
  <c r="I108" i="14"/>
  <c r="H108" i="14"/>
  <c r="I102" i="14"/>
  <c r="H102" i="14"/>
  <c r="I79" i="14"/>
  <c r="H79" i="14"/>
  <c r="I101" i="14"/>
  <c r="H101" i="14"/>
  <c r="I78" i="14"/>
  <c r="H78" i="14"/>
  <c r="I50" i="14"/>
  <c r="H50" i="14"/>
  <c r="I49" i="14"/>
  <c r="H49" i="14"/>
  <c r="I48" i="14"/>
  <c r="H48" i="14"/>
  <c r="I47" i="14"/>
  <c r="H47" i="14"/>
  <c r="I45" i="14"/>
  <c r="H45" i="14"/>
  <c r="I35" i="14"/>
  <c r="H35" i="14"/>
  <c r="I44" i="14"/>
  <c r="H44" i="14"/>
  <c r="I46" i="14"/>
  <c r="H46" i="14"/>
  <c r="I42" i="14"/>
  <c r="H42" i="14"/>
  <c r="I41" i="14"/>
  <c r="H41" i="14"/>
  <c r="I38" i="14"/>
  <c r="H38" i="14"/>
  <c r="I40" i="14"/>
  <c r="H40" i="14"/>
  <c r="I39" i="14"/>
  <c r="H39" i="14"/>
  <c r="I43" i="14"/>
  <c r="H43" i="14"/>
  <c r="I37" i="14"/>
  <c r="H37" i="14"/>
  <c r="I36" i="14"/>
  <c r="H36" i="14"/>
  <c r="I32" i="14"/>
  <c r="H32" i="14"/>
  <c r="I34" i="14"/>
  <c r="H34" i="14"/>
  <c r="I33" i="14"/>
  <c r="H33" i="14"/>
  <c r="I27" i="14"/>
  <c r="H27" i="14"/>
  <c r="I28" i="14"/>
  <c r="H28" i="14"/>
  <c r="I29" i="14"/>
  <c r="H29" i="14"/>
  <c r="I30" i="14"/>
  <c r="H30" i="14"/>
  <c r="I26" i="14"/>
  <c r="H26" i="14"/>
  <c r="I31" i="14"/>
  <c r="H31" i="14"/>
  <c r="I25" i="14"/>
  <c r="H25" i="14"/>
  <c r="I19" i="14"/>
  <c r="H19" i="14"/>
  <c r="I20" i="14"/>
  <c r="H20" i="14"/>
  <c r="I24" i="14"/>
  <c r="H24" i="14"/>
  <c r="I22" i="14"/>
  <c r="H22" i="14"/>
  <c r="I21" i="14"/>
  <c r="H21" i="14"/>
  <c r="I23" i="14"/>
  <c r="H23" i="14"/>
  <c r="I17" i="14"/>
  <c r="H17" i="14"/>
  <c r="I18" i="14"/>
  <c r="H18" i="14"/>
  <c r="I15" i="14"/>
  <c r="H15" i="14"/>
  <c r="I16" i="14"/>
  <c r="H16" i="14"/>
  <c r="I14" i="14"/>
  <c r="H14" i="14"/>
  <c r="I13" i="14"/>
  <c r="H13" i="14"/>
  <c r="I12" i="14"/>
  <c r="H12" i="14"/>
  <c r="U11" i="14"/>
  <c r="T11" i="14"/>
  <c r="I11" i="14"/>
  <c r="H11" i="14"/>
  <c r="U10" i="14"/>
  <c r="T10" i="14"/>
  <c r="I9" i="14"/>
  <c r="H9" i="14"/>
  <c r="U9" i="14"/>
  <c r="T9" i="14"/>
  <c r="I8" i="14"/>
  <c r="H8" i="14"/>
  <c r="U8" i="14"/>
  <c r="T8" i="14"/>
  <c r="I10" i="14"/>
  <c r="H10" i="14"/>
  <c r="U7" i="14"/>
  <c r="T7" i="14"/>
  <c r="I6" i="14"/>
  <c r="H6" i="14"/>
  <c r="U6" i="14"/>
  <c r="T6" i="14"/>
  <c r="I7" i="14"/>
  <c r="H7" i="14"/>
  <c r="U5" i="14"/>
  <c r="T5" i="14"/>
  <c r="I4" i="14"/>
  <c r="H4" i="14"/>
  <c r="U4" i="14"/>
  <c r="T4" i="14"/>
  <c r="I5" i="14"/>
  <c r="H5" i="14"/>
  <c r="U3" i="14"/>
  <c r="T3" i="14"/>
  <c r="I3" i="14"/>
  <c r="H3" i="14"/>
  <c r="U2" i="14"/>
  <c r="T2" i="14"/>
  <c r="I2" i="14"/>
  <c r="H2" i="14"/>
  <c r="I111" i="13"/>
  <c r="H111" i="13"/>
  <c r="I89" i="13"/>
  <c r="H89" i="13"/>
  <c r="I94" i="13"/>
  <c r="H94" i="13"/>
  <c r="I105" i="13"/>
  <c r="H105" i="13"/>
  <c r="I93" i="13"/>
  <c r="H93" i="13"/>
  <c r="I109" i="13"/>
  <c r="H109" i="13"/>
  <c r="I98" i="13"/>
  <c r="H98" i="13"/>
  <c r="I95" i="13"/>
  <c r="H95" i="13"/>
  <c r="I107" i="13"/>
  <c r="H107" i="13"/>
  <c r="I103" i="13"/>
  <c r="H103" i="13"/>
  <c r="I96" i="13"/>
  <c r="H96" i="13"/>
  <c r="I92" i="13"/>
  <c r="H92" i="13"/>
  <c r="I73" i="13"/>
  <c r="H73" i="13"/>
  <c r="I100" i="13"/>
  <c r="H100" i="13"/>
  <c r="I97" i="13"/>
  <c r="H97" i="13"/>
  <c r="I76" i="13"/>
  <c r="H76" i="13"/>
  <c r="I77" i="13"/>
  <c r="H77" i="13"/>
  <c r="I75" i="13"/>
  <c r="H75" i="13"/>
  <c r="I104" i="13"/>
  <c r="H104" i="13"/>
  <c r="I106" i="13"/>
  <c r="H106" i="13"/>
  <c r="I108" i="13"/>
  <c r="H108" i="13"/>
  <c r="I84" i="13"/>
  <c r="H84" i="13"/>
  <c r="I87" i="13"/>
  <c r="H87" i="13"/>
  <c r="I91" i="13"/>
  <c r="H91" i="13"/>
  <c r="I78" i="13"/>
  <c r="H78" i="13"/>
  <c r="I88" i="13"/>
  <c r="H88" i="13"/>
  <c r="I80" i="13"/>
  <c r="H80" i="13"/>
  <c r="I101" i="13"/>
  <c r="H101" i="13"/>
  <c r="I86" i="13"/>
  <c r="H86" i="13"/>
  <c r="I69" i="13"/>
  <c r="H69" i="13"/>
  <c r="I70" i="13"/>
  <c r="H70" i="13"/>
  <c r="I64" i="13"/>
  <c r="H64" i="13"/>
  <c r="I82" i="13"/>
  <c r="H82" i="13"/>
  <c r="I72" i="13"/>
  <c r="H72" i="13"/>
  <c r="I71" i="13"/>
  <c r="H71" i="13"/>
  <c r="I85" i="13"/>
  <c r="H85" i="13"/>
  <c r="I83" i="13"/>
  <c r="H83" i="13"/>
  <c r="I99" i="13"/>
  <c r="H99" i="13"/>
  <c r="I90" i="13"/>
  <c r="H90" i="13"/>
  <c r="I79" i="13"/>
  <c r="H79" i="13"/>
  <c r="I110" i="13"/>
  <c r="H110" i="13"/>
  <c r="I65" i="13"/>
  <c r="H65" i="13"/>
  <c r="I102" i="13"/>
  <c r="H102" i="13"/>
  <c r="I74" i="13"/>
  <c r="H74" i="13"/>
  <c r="I60" i="13"/>
  <c r="H60" i="13"/>
  <c r="I62" i="13"/>
  <c r="H62" i="13"/>
  <c r="I59" i="13"/>
  <c r="H59" i="13"/>
  <c r="I56" i="13"/>
  <c r="H56" i="13"/>
  <c r="I67" i="13"/>
  <c r="H67" i="13"/>
  <c r="I63" i="13"/>
  <c r="H63" i="13"/>
  <c r="I66" i="13"/>
  <c r="H66" i="13"/>
  <c r="I58" i="13"/>
  <c r="H58" i="13"/>
  <c r="I61" i="13"/>
  <c r="H61" i="13"/>
  <c r="I57" i="13"/>
  <c r="H57" i="13"/>
  <c r="I55" i="13"/>
  <c r="H55" i="13"/>
  <c r="I51" i="13"/>
  <c r="H51" i="13"/>
  <c r="I54" i="13"/>
  <c r="H54" i="13"/>
  <c r="I53" i="13"/>
  <c r="H53" i="13"/>
  <c r="I52" i="13"/>
  <c r="H52" i="13"/>
  <c r="I81" i="13"/>
  <c r="H81" i="13"/>
  <c r="I68" i="13"/>
  <c r="H68" i="13"/>
  <c r="I50" i="13"/>
  <c r="H50" i="13"/>
  <c r="I49" i="13"/>
  <c r="H49" i="13"/>
  <c r="I48" i="13"/>
  <c r="H48" i="13"/>
  <c r="I47" i="13"/>
  <c r="H47" i="13"/>
  <c r="I43" i="13"/>
  <c r="H43" i="13"/>
  <c r="I46" i="13"/>
  <c r="H46" i="13"/>
  <c r="I44" i="13"/>
  <c r="H44" i="13"/>
  <c r="I37" i="13"/>
  <c r="H37" i="13"/>
  <c r="I42" i="13"/>
  <c r="H42" i="13"/>
  <c r="I41" i="13"/>
  <c r="H41" i="13"/>
  <c r="I40" i="13"/>
  <c r="H40" i="13"/>
  <c r="I39" i="13"/>
  <c r="H39" i="13"/>
  <c r="I38" i="13"/>
  <c r="H38" i="13"/>
  <c r="I45" i="13"/>
  <c r="H45" i="13"/>
  <c r="I36" i="13"/>
  <c r="H36" i="13"/>
  <c r="I35" i="13"/>
  <c r="H35" i="13"/>
  <c r="I34" i="13"/>
  <c r="H34" i="13"/>
  <c r="I32" i="13"/>
  <c r="H32" i="13"/>
  <c r="I33" i="13"/>
  <c r="H33" i="13"/>
  <c r="I30" i="13"/>
  <c r="H30" i="13"/>
  <c r="I29" i="13"/>
  <c r="H29" i="13"/>
  <c r="I28" i="13"/>
  <c r="H28" i="13"/>
  <c r="I26" i="13"/>
  <c r="H26" i="13"/>
  <c r="I31" i="13"/>
  <c r="H31" i="13"/>
  <c r="I27" i="13"/>
  <c r="H27" i="13"/>
  <c r="I25" i="13"/>
  <c r="H25" i="13"/>
  <c r="I22" i="13"/>
  <c r="H22" i="13"/>
  <c r="I19" i="13"/>
  <c r="H19" i="13"/>
  <c r="I21" i="13"/>
  <c r="H21" i="13"/>
  <c r="I20" i="13"/>
  <c r="H20" i="13"/>
  <c r="I23" i="13"/>
  <c r="H23" i="13"/>
  <c r="I24" i="13"/>
  <c r="H24" i="13"/>
  <c r="I17" i="13"/>
  <c r="H17" i="13"/>
  <c r="I18" i="13"/>
  <c r="H18" i="13"/>
  <c r="I15" i="13"/>
  <c r="H15" i="13"/>
  <c r="I16" i="13"/>
  <c r="H16" i="13"/>
  <c r="I14" i="13"/>
  <c r="H14" i="13"/>
  <c r="I13" i="13"/>
  <c r="H13" i="13"/>
  <c r="I12" i="13"/>
  <c r="H12" i="13"/>
  <c r="U11" i="13"/>
  <c r="T11" i="13"/>
  <c r="I11" i="13"/>
  <c r="H11" i="13"/>
  <c r="U10" i="13"/>
  <c r="T10" i="13"/>
  <c r="I10" i="13"/>
  <c r="H10" i="13"/>
  <c r="U9" i="13"/>
  <c r="T9" i="13"/>
  <c r="I9" i="13"/>
  <c r="H9" i="13"/>
  <c r="U8" i="13"/>
  <c r="T8" i="13"/>
  <c r="I8" i="13"/>
  <c r="H8" i="13"/>
  <c r="U7" i="13"/>
  <c r="T7" i="13"/>
  <c r="I6" i="13"/>
  <c r="H6" i="13"/>
  <c r="U6" i="13"/>
  <c r="T6" i="13"/>
  <c r="I7" i="13"/>
  <c r="H7" i="13"/>
  <c r="U5" i="13"/>
  <c r="T5" i="13"/>
  <c r="I4" i="13"/>
  <c r="H4" i="13"/>
  <c r="U4" i="13"/>
  <c r="T4" i="13"/>
  <c r="I5" i="13"/>
  <c r="H5" i="13"/>
  <c r="U3" i="13"/>
  <c r="T3" i="13"/>
  <c r="I3" i="13"/>
  <c r="H3" i="13"/>
  <c r="U2" i="13"/>
  <c r="T2" i="13"/>
  <c r="I2" i="13"/>
  <c r="K2" i="13" s="1"/>
  <c r="H2" i="13"/>
  <c r="J2" i="13" s="1"/>
  <c r="W2" i="12"/>
  <c r="X2" i="12"/>
  <c r="T2" i="12"/>
  <c r="T3" i="12"/>
  <c r="T4" i="12"/>
  <c r="T5" i="12"/>
  <c r="T6" i="12"/>
  <c r="T7" i="12"/>
  <c r="T8" i="12"/>
  <c r="T9" i="12"/>
  <c r="T10" i="12"/>
  <c r="T11" i="12"/>
  <c r="U2" i="12"/>
  <c r="U3" i="12"/>
  <c r="U4" i="12"/>
  <c r="U5" i="12"/>
  <c r="U6" i="12"/>
  <c r="U7" i="12"/>
  <c r="U8" i="12"/>
  <c r="U9" i="12"/>
  <c r="U10" i="12"/>
  <c r="U11" i="12"/>
  <c r="I2" i="12"/>
  <c r="I3" i="12"/>
  <c r="I4" i="12"/>
  <c r="I5" i="12"/>
  <c r="I6" i="12"/>
  <c r="I7" i="12"/>
  <c r="I8" i="12"/>
  <c r="I9" i="12"/>
  <c r="I10" i="12"/>
  <c r="I11" i="12"/>
  <c r="I12" i="12"/>
  <c r="I13" i="12"/>
  <c r="I14" i="12"/>
  <c r="I15" i="12"/>
  <c r="I16" i="12"/>
  <c r="I17" i="12"/>
  <c r="I18" i="12"/>
  <c r="I19" i="12"/>
  <c r="I20" i="12"/>
  <c r="I21" i="12"/>
  <c r="I22" i="12"/>
  <c r="I23" i="12"/>
  <c r="I24" i="12"/>
  <c r="I25" i="12"/>
  <c r="I26" i="12"/>
  <c r="I27" i="12"/>
  <c r="I28" i="12"/>
  <c r="I29" i="12"/>
  <c r="I30" i="12"/>
  <c r="I31" i="12"/>
  <c r="I32" i="12"/>
  <c r="I33" i="12"/>
  <c r="I34" i="12"/>
  <c r="I35" i="12"/>
  <c r="I36" i="12"/>
  <c r="I37" i="12"/>
  <c r="I38" i="12"/>
  <c r="I39" i="12"/>
  <c r="I40" i="12"/>
  <c r="I41" i="12"/>
  <c r="I42" i="12"/>
  <c r="I43" i="12"/>
  <c r="I44" i="12"/>
  <c r="I45" i="12"/>
  <c r="I46" i="12"/>
  <c r="I47" i="12"/>
  <c r="I48" i="12"/>
  <c r="I49" i="12"/>
  <c r="I50" i="12"/>
  <c r="I51" i="12"/>
  <c r="I52" i="12"/>
  <c r="I53" i="12"/>
  <c r="I54" i="12"/>
  <c r="I55" i="12"/>
  <c r="I56" i="12"/>
  <c r="I57" i="12"/>
  <c r="I58" i="12"/>
  <c r="I59" i="12"/>
  <c r="I60" i="12"/>
  <c r="I61" i="12"/>
  <c r="I62" i="12"/>
  <c r="I63" i="12"/>
  <c r="I64" i="12"/>
  <c r="I65" i="12"/>
  <c r="I66" i="12"/>
  <c r="I67" i="12"/>
  <c r="I68" i="12"/>
  <c r="I69" i="12"/>
  <c r="I70" i="12"/>
  <c r="I71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H2" i="12"/>
  <c r="H3" i="12"/>
  <c r="H4" i="12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43" i="12"/>
  <c r="H44" i="12"/>
  <c r="H45" i="12"/>
  <c r="H46" i="12"/>
  <c r="H47" i="12"/>
  <c r="H48" i="12"/>
  <c r="H49" i="12"/>
  <c r="H50" i="12"/>
  <c r="H51" i="12"/>
  <c r="H52" i="12"/>
  <c r="H53" i="12"/>
  <c r="H54" i="12"/>
  <c r="H55" i="12"/>
  <c r="H56" i="12"/>
  <c r="H57" i="12"/>
  <c r="H58" i="12"/>
  <c r="H59" i="12"/>
  <c r="H60" i="12"/>
  <c r="H61" i="12"/>
  <c r="H62" i="12"/>
  <c r="H63" i="12"/>
  <c r="H64" i="12"/>
  <c r="H65" i="12"/>
  <c r="H66" i="12"/>
  <c r="H67" i="12"/>
  <c r="H68" i="12"/>
  <c r="H69" i="12"/>
  <c r="H70" i="12"/>
  <c r="H71" i="12"/>
  <c r="H72" i="12"/>
  <c r="H73" i="12"/>
  <c r="H74" i="12"/>
  <c r="H75" i="12"/>
  <c r="H76" i="12"/>
  <c r="H77" i="12"/>
  <c r="H78" i="12"/>
  <c r="H79" i="12"/>
  <c r="H80" i="12"/>
  <c r="H81" i="12"/>
  <c r="H82" i="12"/>
  <c r="H83" i="12"/>
  <c r="H84" i="12"/>
  <c r="H85" i="12"/>
  <c r="H86" i="12"/>
  <c r="H87" i="12"/>
  <c r="H88" i="12"/>
  <c r="H89" i="12"/>
  <c r="H90" i="12"/>
  <c r="H91" i="12"/>
  <c r="H92" i="12"/>
  <c r="H93" i="12"/>
  <c r="H94" i="12"/>
  <c r="H95" i="12"/>
  <c r="H96" i="12"/>
  <c r="H97" i="12"/>
  <c r="H98" i="12"/>
  <c r="H99" i="12"/>
  <c r="H100" i="12"/>
  <c r="H101" i="12"/>
  <c r="H102" i="12"/>
  <c r="H103" i="12"/>
  <c r="H104" i="12"/>
  <c r="H105" i="12"/>
  <c r="H106" i="12"/>
  <c r="H107" i="12"/>
  <c r="H108" i="12"/>
  <c r="H109" i="12"/>
  <c r="H110" i="12"/>
  <c r="H111" i="12"/>
  <c r="F8" i="10"/>
  <c r="G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X2" i="14" l="1"/>
  <c r="W2" i="14"/>
  <c r="J2" i="14"/>
  <c r="K2" i="14"/>
  <c r="W2" i="13"/>
  <c r="X2" i="13"/>
  <c r="K2" i="12"/>
  <c r="J2" i="12"/>
  <c r="F11" i="10"/>
  <c r="H11" i="10" s="1"/>
  <c r="J11" i="10" s="1"/>
  <c r="L11" i="10" s="1"/>
  <c r="H10" i="10"/>
  <c r="J10" i="10" s="1"/>
  <c r="L10" i="10" s="1"/>
  <c r="F10" i="10"/>
  <c r="D10" i="10"/>
  <c r="F9" i="10"/>
  <c r="H9" i="10" s="1"/>
  <c r="J9" i="10" s="1"/>
  <c r="L9" i="10" s="1"/>
  <c r="H8" i="10"/>
  <c r="J8" i="10" s="1"/>
  <c r="L8" i="10" s="1"/>
  <c r="F6" i="10"/>
  <c r="F5" i="10"/>
  <c r="F4" i="10"/>
  <c r="F3" i="10"/>
</calcChain>
</file>

<file path=xl/sharedStrings.xml><?xml version="1.0" encoding="utf-8"?>
<sst xmlns="http://schemas.openxmlformats.org/spreadsheetml/2006/main" count="717" uniqueCount="90">
  <si>
    <t>AVG [%]</t>
  </si>
  <si>
    <t>±STD [%]</t>
  </si>
  <si>
    <t>-CI [%]</t>
  </si>
  <si>
    <t>+CI [%]</t>
  </si>
  <si>
    <t>0</t>
  </si>
  <si>
    <t>Settings of this run</t>
  </si>
  <si>
    <t>bootstrap_sampled_fraction: 0.8</t>
  </si>
  <si>
    <t>n_bootstrap_runs: 200</t>
  </si>
  <si>
    <t xml:space="preserve">CI_percent: 95.0 </t>
  </si>
  <si>
    <t>EM_convergence_minimum: 0.0001</t>
  </si>
  <si>
    <t>EM_loopcounter_max: 200</t>
  </si>
  <si>
    <t>N/A</t>
  </si>
  <si>
    <t>bootstrap_sampled_fraction: -1.0</t>
  </si>
  <si>
    <t>Inference mode: peptide</t>
  </si>
  <si>
    <t>Inference mode: protein</t>
  </si>
  <si>
    <t>Runtime: 0.76 seconds ---</t>
  </si>
  <si>
    <t>THE PROTEIN PART DOES NOT ACTUALLY MATCH UP: I USED MY OWN GENERATOR FOR THE P(Xi|Zj) prot infer values</t>
  </si>
  <si>
    <t>I only ran this to get some approximation for runtime</t>
  </si>
  <si>
    <t>Runtime: 0.06 seconds ---</t>
  </si>
  <si>
    <t>Runtime: 91.91 seconds ---</t>
  </si>
  <si>
    <t>Runtime: 0.55 seconds ---</t>
  </si>
  <si>
    <t>Runtime: 28411.57 seconds ---</t>
  </si>
  <si>
    <t>no BC</t>
  </si>
  <si>
    <t>no BS</t>
  </si>
  <si>
    <t>BS 200, 80%</t>
  </si>
  <si>
    <t>w BC</t>
  </si>
  <si>
    <t>110 peps 10 prot</t>
  </si>
  <si>
    <t>7 peps 3 prot</t>
  </si>
  <si>
    <t>h</t>
  </si>
  <si>
    <t>d</t>
  </si>
  <si>
    <t>min</t>
  </si>
  <si>
    <t>s</t>
  </si>
  <si>
    <t>total run time</t>
  </si>
  <si>
    <t>pept infer</t>
  </si>
  <si>
    <t>prot infer</t>
  </si>
  <si>
    <t>BC?</t>
  </si>
  <si>
    <t>BS?</t>
  </si>
  <si>
    <t>Target values</t>
  </si>
  <si>
    <t>Target values [%]</t>
  </si>
  <si>
    <t>Peptide</t>
  </si>
  <si>
    <t>Target value [%]</t>
  </si>
  <si>
    <t>Protein</t>
  </si>
  <si>
    <t>no bootstrap [%]</t>
  </si>
  <si>
    <t>legit impossible to measure. Probably around 105 d, by my calculation -- see "summary of all run times"</t>
  </si>
  <si>
    <t>peps</t>
  </si>
  <si>
    <t>peptide</t>
  </si>
  <si>
    <t>prot</t>
  </si>
  <si>
    <t>protein</t>
  </si>
  <si>
    <t>BC</t>
  </si>
  <si>
    <t>broadcasting</t>
  </si>
  <si>
    <t>bootstrapping</t>
  </si>
  <si>
    <t>method for faster array multiplication. decreases run time</t>
  </si>
  <si>
    <t>method for resampling, with each run using only a subset of the input data, drawn from the input data pool "with putting back".</t>
  </si>
  <si>
    <t>w</t>
  </si>
  <si>
    <t>with</t>
  </si>
  <si>
    <t>I generally used the settings 200 bootstrap runs, with each run using an input table 80% the size of the original input data</t>
  </si>
  <si>
    <t>BS (runs, subset size%)</t>
  </si>
  <si>
    <t>Abbreviation</t>
  </si>
  <si>
    <t>meaning</t>
  </si>
  <si>
    <t>remark</t>
  </si>
  <si>
    <t>Runtime: 1069.84 seconds ---</t>
  </si>
  <si>
    <t>Runtime: 18.15 seconds ---</t>
  </si>
  <si>
    <t>Settings of this run (no BS)</t>
  </si>
  <si>
    <t>Settings of this run (w BS)</t>
  </si>
  <si>
    <t>w BS [%]</t>
  </si>
  <si>
    <t>note: these are my old run times with my laptop. I've since then overwritten the "110 peps/10 prot w BS runs" sheet with new values, because I've made some error calculating the CI. The computer that I used for this is about 30% faster than my laptop. all values listed in this sheet are made with my laptop. If I ever want to make a new comparison Ill have to rerun everything with my stationary PC</t>
  </si>
  <si>
    <t>check: target within CI?</t>
  </si>
  <si>
    <t>check:estimate within STD?</t>
  </si>
  <si>
    <t>percentage within CI</t>
  </si>
  <si>
    <t>percentage within STD</t>
  </si>
  <si>
    <t>EM_convergence_minimum: 1e-06</t>
  </si>
  <si>
    <t>EM_loopcounter_max: 20000</t>
  </si>
  <si>
    <t>Runtime: 6251.4 seconds ---</t>
  </si>
  <si>
    <t>EM_convergence_minimum: 1e-08</t>
  </si>
  <si>
    <t>Runtime: 29867.98 seconds ---</t>
  </si>
  <si>
    <t>Total Runtime: 29872.65 seconds ---</t>
  </si>
  <si>
    <t>Total Runtime: 6253.11 seconds ---</t>
  </si>
  <si>
    <t>Total Runtime: 1070.4 seconds ---</t>
  </si>
  <si>
    <t>Total Runtime: 18.21 seconds ---</t>
  </si>
  <si>
    <t>Total Runtime: 0.65 seconds ---</t>
  </si>
  <si>
    <t>Total Runtime: 216.25 seconds ---</t>
  </si>
  <si>
    <t>Total Runtime: 0.09 seconds ---</t>
  </si>
  <si>
    <t>Total Runtime: 0.93 seconds ---</t>
  </si>
  <si>
    <t>peptide target values within CI</t>
  </si>
  <si>
    <t>peptide target values within SD</t>
  </si>
  <si>
    <t>with all peptides/proteins</t>
  </si>
  <si>
    <t>without peptides, proteins with 0% conc.</t>
  </si>
  <si>
    <t>target value</t>
  </si>
  <si>
    <t>target within CI?</t>
  </si>
  <si>
    <t>target within SD?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</si>
</sst>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sz val="10"/>
      <color rgb="FF000000"/>
      <name val="Var(--jp-code-font-family)"/>
    </font>
    <font>
      <b/>
      <sz val="10"/>
      <color rgb="FF000000"/>
      <name val="Var(--jp-code-font-family)"/>
    </font>
    <font>
      <b/>
      <sz val="7"/>
      <color theme="1"/>
      <name val="Var(--jp-content-font-family)"/>
    </font>
    <font>
      <sz val="7"/>
      <color theme="1"/>
      <name val="Var(--jp-content-font-family)"/>
    </font>
    <font>
      <b/>
      <sz val="11"/>
      <color theme="1"/>
      <name val="Calibri"/>
      <family val="2"/>
      <scheme val="minor"/>
    </font>
    <font>
      <sz val="11"/>
      <color theme="1"/>
      <name val="Myriad Pro"/>
      <family val="2"/>
    </font>
    <font>
      <b/>
      <sz val="11"/>
      <color theme="1"/>
      <name val="Var(--jp-content-font-family)"/>
    </font>
    <font>
      <sz val="11"/>
      <color theme="1"/>
      <name val="Var(--jp-content-font-family)"/>
    </font>
    <font>
      <sz val="11"/>
      <color rgb="FF000000"/>
      <name val="Calibri"/>
      <family val="2"/>
    </font>
    <font>
      <sz val="7"/>
      <color rgb="FF000000"/>
      <name val="Var(--jp-content-font-family)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1"/>
      </bottom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horizontal="right" vertical="center" wrapText="1"/>
    </xf>
    <xf numFmtId="0" fontId="4" fillId="0" borderId="0" xfId="0" applyFont="1" applyAlignment="1">
      <alignment horizontal="right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0" fillId="2" borderId="0" xfId="0" applyFill="1"/>
    <xf numFmtId="0" fontId="0" fillId="0" borderId="1" xfId="0" applyBorder="1"/>
    <xf numFmtId="0" fontId="0" fillId="0" borderId="0" xfId="0" applyAlignment="1">
      <alignment horizontal="right"/>
    </xf>
    <xf numFmtId="0" fontId="0" fillId="3" borderId="0" xfId="0" applyFill="1"/>
    <xf numFmtId="0" fontId="0" fillId="0" borderId="2" xfId="0" applyBorder="1"/>
    <xf numFmtId="0" fontId="5" fillId="0" borderId="3" xfId="0" applyFont="1" applyBorder="1"/>
    <xf numFmtId="0" fontId="0" fillId="3" borderId="3" xfId="0" applyFill="1" applyBorder="1"/>
    <xf numFmtId="0" fontId="5" fillId="0" borderId="0" xfId="0" applyFont="1" applyAlignment="1">
      <alignment horizontal="right" vertical="center" wrapText="1"/>
    </xf>
    <xf numFmtId="0" fontId="0" fillId="0" borderId="0" xfId="0" applyAlignment="1">
      <alignment horizontal="right" vertical="center" wrapText="1"/>
    </xf>
    <xf numFmtId="0" fontId="0" fillId="3" borderId="0" xfId="0" applyFill="1" applyAlignment="1">
      <alignment horizontal="right"/>
    </xf>
    <xf numFmtId="0" fontId="6" fillId="0" borderId="0" xfId="0" applyFont="1"/>
    <xf numFmtId="0" fontId="7" fillId="0" borderId="0" xfId="0" applyFont="1" applyAlignment="1">
      <alignment horizontal="right" vertical="center" wrapText="1"/>
    </xf>
    <xf numFmtId="0" fontId="8" fillId="0" borderId="0" xfId="0" applyFont="1" applyAlignment="1">
      <alignment horizontal="right" vertical="center" wrapText="1"/>
    </xf>
    <xf numFmtId="0" fontId="8" fillId="3" borderId="0" xfId="0" applyFont="1" applyFill="1" applyAlignment="1">
      <alignment horizontal="right" vertical="center" wrapText="1"/>
    </xf>
    <xf numFmtId="0" fontId="8" fillId="0" borderId="2" xfId="0" applyFont="1" applyBorder="1" applyAlignment="1">
      <alignment horizontal="right" vertical="center" wrapText="1"/>
    </xf>
    <xf numFmtId="0" fontId="5" fillId="0" borderId="0" xfId="0" applyFont="1"/>
    <xf numFmtId="0" fontId="9" fillId="0" borderId="0" xfId="0" applyFont="1" applyAlignment="1">
      <alignment horizontal="right" vertical="center" wrapText="1"/>
    </xf>
    <xf numFmtId="0" fontId="10" fillId="0" borderId="0" xfId="0" applyFont="1" applyAlignment="1">
      <alignment horizontal="right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79"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Var(--jp-content-font-family)"/>
        <scheme val="none"/>
      </font>
      <numFmt numFmtId="0" formatCode="General"/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Var(--jp-content-font-family)"/>
        <scheme val="none"/>
      </font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Var(--jp-content-font-family)"/>
        <scheme val="none"/>
      </font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Var(--jp-content-font-family)"/>
        <scheme val="none"/>
      </font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Var(--jp-content-font-family)"/>
        <scheme val="none"/>
      </font>
      <alignment horizontal="righ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Var(--jp-content-font-family)"/>
        <scheme val="none"/>
      </font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Var(--jp-content-font-family)"/>
        <scheme val="none"/>
      </font>
      <alignment horizontal="righ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Var(--jp-content-font-family)"/>
        <scheme val="none"/>
      </font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rgb="FF000000"/>
        <name val="Var(--jp-content-font-family)"/>
        <scheme val="none"/>
      </font>
      <numFmt numFmtId="0" formatCode="General"/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rgb="FF000000"/>
        <name val="Var(--jp-content-font-family)"/>
        <scheme val="none"/>
      </font>
      <numFmt numFmtId="0" formatCode="General"/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Var(--jp-content-font-family)"/>
        <scheme val="none"/>
      </font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Var(--jp-content-font-family)"/>
        <scheme val="none"/>
      </font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Var(--jp-content-font-family)"/>
        <scheme val="none"/>
      </font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Var(--jp-content-font-family)"/>
        <scheme val="none"/>
      </font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Var(--jp-content-font-family)"/>
        <scheme val="none"/>
      </font>
      <alignment horizontal="righ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Var(--jp-content-font-family)"/>
        <scheme val="none"/>
      </font>
      <alignment horizontal="righ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Var(--jp-content-font-family)"/>
        <scheme val="none"/>
      </font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rgb="FF000000"/>
        <name val="Var(--jp-content-font-family)"/>
        <scheme val="none"/>
      </font>
      <alignment horizontal="righ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Var(--jp-content-font-family)"/>
        <scheme val="none"/>
      </font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Var(--jp-content-font-family)"/>
        <scheme val="none"/>
      </font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Var(--jp-content-font-family)"/>
        <scheme val="none"/>
      </font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Var(--jp-content-font-family)"/>
        <scheme val="none"/>
      </font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Var(--jp-content-font-family)"/>
        <scheme val="none"/>
      </font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rgb="FF000000"/>
        <name val="Var(--jp-content-font-family)"/>
        <scheme val="none"/>
      </font>
      <numFmt numFmtId="0" formatCode="General"/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rgb="FF000000"/>
        <name val="Var(--jp-content-font-family)"/>
        <scheme val="none"/>
      </font>
      <numFmt numFmtId="0" formatCode="General"/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Var(--jp-content-font-family)"/>
        <scheme val="none"/>
      </font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Var(--jp-content-font-family)"/>
        <scheme val="none"/>
      </font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Var(--jp-content-font-family)"/>
        <scheme val="none"/>
      </font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Var(--jp-content-font-family)"/>
        <scheme val="none"/>
      </font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Var(--jp-content-font-family)"/>
        <scheme val="none"/>
      </font>
      <alignment horizontal="righ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Var(--jp-content-font-family)"/>
        <scheme val="none"/>
      </font>
      <alignment horizontal="righ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Var(--jp-content-font-family)"/>
        <scheme val="none"/>
      </font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rgb="FF000000"/>
        <name val="Var(--jp-content-font-family)"/>
        <scheme val="none"/>
      </font>
      <alignment horizontal="righ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Var(--jp-content-font-family)"/>
        <scheme val="none"/>
      </font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Var(--jp-content-font-family)"/>
        <scheme val="none"/>
      </font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Var(--jp-content-font-family)"/>
        <scheme val="none"/>
      </font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Var(--jp-content-font-family)"/>
        <scheme val="none"/>
      </font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Var(--jp-content-font-family)"/>
        <scheme val="none"/>
      </font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rgb="FF000000"/>
        <name val="Var(--jp-content-font-family)"/>
        <scheme val="none"/>
      </font>
      <numFmt numFmtId="0" formatCode="General"/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rgb="FF000000"/>
        <name val="Var(--jp-content-font-family)"/>
        <scheme val="none"/>
      </font>
      <numFmt numFmtId="0" formatCode="General"/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Var(--jp-content-font-family)"/>
        <scheme val="none"/>
      </font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Var(--jp-content-font-family)"/>
        <scheme val="none"/>
      </font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Var(--jp-content-font-family)"/>
        <scheme val="none"/>
      </font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Var(--jp-content-font-family)"/>
        <scheme val="none"/>
      </font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Var(--jp-content-font-family)"/>
        <scheme val="none"/>
      </font>
      <alignment horizontal="righ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Var(--jp-content-font-family)"/>
        <scheme val="none"/>
      </font>
      <alignment horizontal="righ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Var(--jp-content-font-family)"/>
        <scheme val="none"/>
      </font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rgb="FF000000"/>
        <name val="Var(--jp-content-font-family)"/>
        <scheme val="none"/>
      </font>
      <alignment horizontal="righ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Var(--jp-content-font-family)"/>
        <scheme val="none"/>
      </font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Var(--jp-content-font-family)"/>
        <scheme val="none"/>
      </font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Var(--jp-content-font-family)"/>
        <scheme val="none"/>
      </font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Var(--jp-content-font-family)"/>
        <scheme val="none"/>
      </font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Var(--jp-content-font-family)"/>
        <scheme val="none"/>
      </font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Myriad Pro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Myriad Pro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Myriad Pro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Myriad Pro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Myriad Pro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829586B-C114-4772-8509-E875DC7B4318}" name="Table1" displayName="Table1" ref="B3:D9" totalsRowShown="0" headerRowDxfId="78" dataDxfId="77">
  <autoFilter ref="B3:D9" xr:uid="{9829586B-C114-4772-8509-E875DC7B4318}"/>
  <tableColumns count="3">
    <tableColumn id="1" xr3:uid="{55FE2059-0733-4C26-9F66-8ACB04184937}" name="Abbreviation" dataDxfId="76"/>
    <tableColumn id="2" xr3:uid="{17530E75-5EC4-4D87-AD5A-53A1DC6CF5F1}" name="meaning" dataDxfId="75"/>
    <tableColumn id="3" xr3:uid="{0F3A0793-8837-4E44-9067-658ACE56218F}" name="remark" dataDxfId="74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EC0B816-08C3-49C0-AA9E-3FE6ED3B75EE}" name="Table3946" displayName="Table3946" ref="A1:I111" totalsRowShown="0" headerRowDxfId="73" dataDxfId="72">
  <autoFilter ref="A1:I111" xr:uid="{BDF74467-8A07-453A-8F30-3AC6A5061C48}"/>
  <sortState xmlns:xlrd2="http://schemas.microsoft.com/office/spreadsheetml/2017/richdata2" ref="A2:I111">
    <sortCondition descending="1" ref="B1:B111"/>
  </sortState>
  <tableColumns count="9">
    <tableColumn id="1" xr3:uid="{9290297F-5597-430A-B9A1-0EF239B2FFAB}" name="Peptide" dataDxfId="71"/>
    <tableColumn id="6" xr3:uid="{C8768CB8-E277-4922-9707-3BF3BCC4C15F}" name="Target value [%]" dataDxfId="70"/>
    <tableColumn id="7" xr3:uid="{2A018071-E8DD-4A93-ACFC-22E814B4A804}" name="no bootstrap [%]" dataDxfId="69"/>
    <tableColumn id="2" xr3:uid="{B5B57568-8D1E-462E-82CD-9DA5AC2294F5}" name="BS 200, 80%" dataDxfId="68"/>
    <tableColumn id="3" xr3:uid="{6CE6CC16-8CAE-4923-94C8-E4667A70A89D}" name="±STD [%]" dataDxfId="67"/>
    <tableColumn id="4" xr3:uid="{3E1690B2-F376-4904-8A2D-7EA491CF1B1B}" name="-CI [%]" dataDxfId="66"/>
    <tableColumn id="5" xr3:uid="{ABDF3009-78C6-46DE-AA95-FC72B7A763D8}" name="+CI [%]" dataDxfId="65"/>
    <tableColumn id="8" xr3:uid="{7B73691F-FAF5-40C5-8A96-49F30D9CC368}" name="check: target within CI?" dataDxfId="64">
      <calculatedColumnFormula>IF(AND(B2&gt;=F2, B2&lt;=G2),1,0)</calculatedColumnFormula>
    </tableColumn>
    <tableColumn id="9" xr3:uid="{52D37141-22CB-4E2D-8659-152FC16B8BFE}" name="check:estimate within STD?" dataDxfId="63">
      <calculatedColumnFormula>IF(AND((D2+E2)&gt;=B2,(D2-E2)&lt;=B2),1,0)</calculatedColumnFormula>
    </tableColumn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BDC7ABE-F184-42E5-BDFD-A76BADC43C4A}" name="Table5857" displayName="Table5857" ref="M1:U11" totalsRowShown="0" headerRowDxfId="62" dataDxfId="61">
  <autoFilter ref="M1:U11" xr:uid="{A3D9D4D2-AAE4-4317-8EE5-F391FD2B569C}"/>
  <sortState xmlns:xlrd2="http://schemas.microsoft.com/office/spreadsheetml/2017/richdata2" ref="M2:S11">
    <sortCondition descending="1" ref="N1:N11"/>
  </sortState>
  <tableColumns count="9">
    <tableColumn id="1" xr3:uid="{D4427D06-467E-4704-93A5-440188A3A2A5}" name="Protein" dataDxfId="60"/>
    <tableColumn id="6" xr3:uid="{2D87BFC8-96F7-420C-91CF-F493F2B2399C}" name="Target value [%]" dataDxfId="59"/>
    <tableColumn id="7" xr3:uid="{060D6801-4790-47DD-98ED-BC1F9762F03F}" name="no BS" dataDxfId="58"/>
    <tableColumn id="2" xr3:uid="{45406007-B997-40A6-BD85-D3D1C2709255}" name="w BS [%]" dataDxfId="57"/>
    <tableColumn id="3" xr3:uid="{04D6501A-DE3C-43AF-918E-8276A9F481EA}" name="±STD [%]" dataDxfId="56"/>
    <tableColumn id="4" xr3:uid="{C1CC4F5B-0756-4D3C-8090-3954AD667967}" name="-CI [%]" dataDxfId="55"/>
    <tableColumn id="5" xr3:uid="{9D0FC29C-D6E8-4879-B76A-0E575ECA6C85}" name="+CI [%]" dataDxfId="54"/>
    <tableColumn id="8" xr3:uid="{90867F70-4788-429E-B3FC-083D44E2D629}" name="check: target within CI?" dataDxfId="53">
      <calculatedColumnFormula>IF(AND(N2&gt;=R2, N2&lt;=S2),1,0)</calculatedColumnFormula>
    </tableColumn>
    <tableColumn id="9" xr3:uid="{03228947-DFE1-4948-B21B-B834CE9D07A3}" name="check:estimate within STD?" dataDxfId="52">
      <calculatedColumnFormula>IF(AND((P2+Q2)&gt;=N2,(P2-Q2)&lt;=N2),1,0)</calculatedColumnFormula>
    </tableColumn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11ECB20-3223-43BF-965C-5DAE3E91A380}" name="Table394" displayName="Table394" ref="A1:I111" totalsRowShown="0" headerRowDxfId="51" dataDxfId="50">
  <autoFilter ref="A1:I111" xr:uid="{BDF74467-8A07-453A-8F30-3AC6A5061C48}"/>
  <sortState xmlns:xlrd2="http://schemas.microsoft.com/office/spreadsheetml/2017/richdata2" ref="A2:I111">
    <sortCondition descending="1" ref="D1:D111"/>
  </sortState>
  <tableColumns count="9">
    <tableColumn id="1" xr3:uid="{35380821-785B-4A6D-8C31-B86380A9A35F}" name="Peptide" dataDxfId="49"/>
    <tableColumn id="6" xr3:uid="{41682DB4-2B23-4201-9C1C-48D55FE4025F}" name="Target value [%]" dataDxfId="48"/>
    <tableColumn id="7" xr3:uid="{56673EC3-0312-45E3-A95D-F9FDEC02878E}" name="no bootstrap [%]" dataDxfId="47"/>
    <tableColumn id="2" xr3:uid="{248F236F-C5EE-4DA1-844B-CAF4EAECE578}" name="BS 200, 80%" dataDxfId="46"/>
    <tableColumn id="3" xr3:uid="{13804FB8-F0FB-49F5-AA12-591D488DD1BE}" name="±STD [%]" dataDxfId="45"/>
    <tableColumn id="4" xr3:uid="{C60610C2-7BFF-4B57-9A7B-450BE0EFE2B8}" name="-CI [%]" dataDxfId="44"/>
    <tableColumn id="5" xr3:uid="{1C39182A-2402-4925-92B5-B046011513F6}" name="+CI [%]" dataDxfId="43"/>
    <tableColumn id="8" xr3:uid="{78293876-2E36-4C17-A11E-5191B3F1BC01}" name="check: target within CI?" dataDxfId="42">
      <calculatedColumnFormula>IF(AND(B2&gt;=F2, B2&lt;=G2),1,0)</calculatedColumnFormula>
    </tableColumn>
    <tableColumn id="9" xr3:uid="{132F41AC-CC36-4614-979C-FC63CEF549E5}" name="check:estimate within STD?" dataDxfId="41">
      <calculatedColumnFormula>IF(AND((D2+E2)&gt;=B2,(D2-E2)&lt;=B2),1,0)</calculatedColumnFormula>
    </tableColumn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6378768-E616-4F88-BE8E-4E13C4D5D23C}" name="Table585" displayName="Table585" ref="M1:U11" totalsRowShown="0" headerRowDxfId="40" dataDxfId="39">
  <autoFilter ref="M1:U11" xr:uid="{A3D9D4D2-AAE4-4317-8EE5-F391FD2B569C}"/>
  <sortState xmlns:xlrd2="http://schemas.microsoft.com/office/spreadsheetml/2017/richdata2" ref="M2:S11">
    <sortCondition descending="1" ref="N1:N11"/>
  </sortState>
  <tableColumns count="9">
    <tableColumn id="1" xr3:uid="{08062B36-F452-4F16-B22C-48E4869E803F}" name="Protein" dataDxfId="38"/>
    <tableColumn id="6" xr3:uid="{2BF88503-4898-419D-AC80-CBF87CB1D674}" name="Target value [%]" dataDxfId="37"/>
    <tableColumn id="7" xr3:uid="{35C7D398-8F57-4716-8A02-992D273B7AFF}" name="no BS" dataDxfId="36"/>
    <tableColumn id="2" xr3:uid="{7E195134-6862-4030-B1E5-453AEBB90386}" name="w BS [%]" dataDxfId="35"/>
    <tableColumn id="3" xr3:uid="{29D3BFD9-7709-4801-B3A0-E7066CE0A027}" name="±STD [%]" dataDxfId="34"/>
    <tableColumn id="4" xr3:uid="{AA44AB35-599E-4E7D-AD06-08F7585298E1}" name="-CI [%]" dataDxfId="33"/>
    <tableColumn id="5" xr3:uid="{E5ECCF55-C54B-4697-84C4-20236A26ED6F}" name="+CI [%]" dataDxfId="32"/>
    <tableColumn id="8" xr3:uid="{14CE6EC4-B3F2-4ADF-A87E-0AD607BB09EB}" name="check: target within CI?" dataDxfId="31">
      <calculatedColumnFormula>IF(AND(N2&gt;=R2, N2&lt;=S2),1,0)</calculatedColumnFormula>
    </tableColumn>
    <tableColumn id="9" xr3:uid="{185ED454-AC79-4EDF-89DF-7EC3AE602309}" name="check:estimate within STD?" dataDxfId="30">
      <calculatedColumnFormula>IF(AND((P2+Q2)&gt;=N2,(P2-Q2)&lt;=N2),1,0)</calculatedColumnFormula>
    </tableColumn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B69D99C-F2D8-404E-86D0-488390EE570E}" name="Table39" displayName="Table39" ref="A1:I111" totalsRowShown="0" headerRowDxfId="29" dataDxfId="28">
  <autoFilter ref="A1:I111" xr:uid="{BDF74467-8A07-453A-8F30-3AC6A5061C48}"/>
  <sortState xmlns:xlrd2="http://schemas.microsoft.com/office/spreadsheetml/2017/richdata2" ref="A2:G111">
    <sortCondition descending="1" ref="B1:B111"/>
  </sortState>
  <tableColumns count="9">
    <tableColumn id="1" xr3:uid="{6ADE5244-7C3B-46D5-A29E-DCF94C948608}" name="Peptide" dataDxfId="27"/>
    <tableColumn id="6" xr3:uid="{8913933B-7BA6-4A71-98BC-9502934B944B}" name="Target value [%]" dataDxfId="26"/>
    <tableColumn id="7" xr3:uid="{AFED85B9-E257-415B-AD4F-1F768CFE0F8B}" name="no bootstrap [%]" dataDxfId="25"/>
    <tableColumn id="2" xr3:uid="{66E026EF-4229-4C08-B0D9-A148820CE443}" name="BS 200, 80%" dataDxfId="24"/>
    <tableColumn id="3" xr3:uid="{FE8A1415-F305-49E6-9D6E-0062C0227469}" name="±STD [%]" dataDxfId="23"/>
    <tableColumn id="4" xr3:uid="{D0AEE390-7B31-4C38-81C7-E9C7B3F7E15D}" name="-CI [%]" dataDxfId="22"/>
    <tableColumn id="5" xr3:uid="{584B76E9-ED1A-4E3F-B0B1-103BA0C6FD13}" name="+CI [%]" dataDxfId="21"/>
    <tableColumn id="8" xr3:uid="{CD24CC9E-21A7-42A7-9D37-FD91EF087E61}" name="check: target within CI?" dataDxfId="20">
      <calculatedColumnFormula>IF(AND(B2&gt;=F2, B2&lt;=G2),1,0)</calculatedColumnFormula>
    </tableColumn>
    <tableColumn id="9" xr3:uid="{1379ADE4-88D7-4381-B96B-24845C59E0EE}" name="check:estimate within STD?" dataDxfId="19">
      <calculatedColumnFormula>IF(AND((D2+E2)&gt;=B2,(D2-E2)&lt;=B2),1,0)</calculatedColumnFormula>
    </tableColumn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A881BF1-8B9E-48C3-9E90-7AD11E9DD9FC}" name="Table58" displayName="Table58" ref="M1:U11" totalsRowShown="0" headerRowDxfId="18" dataDxfId="17">
  <autoFilter ref="M1:U11" xr:uid="{A3D9D4D2-AAE4-4317-8EE5-F391FD2B569C}"/>
  <sortState xmlns:xlrd2="http://schemas.microsoft.com/office/spreadsheetml/2017/richdata2" ref="M2:S11">
    <sortCondition descending="1" ref="N1:N11"/>
  </sortState>
  <tableColumns count="9">
    <tableColumn id="1" xr3:uid="{63CBBD17-0981-45E9-AB17-108E341EC093}" name="Protein" dataDxfId="16"/>
    <tableColumn id="6" xr3:uid="{342FC77A-761B-4ACD-8C32-49AF921C0921}" name="Target value [%]" dataDxfId="15"/>
    <tableColumn id="7" xr3:uid="{21A0D0D1-86D3-451D-8D6F-8E6F0C2EC1F5}" name="no BS" dataDxfId="14"/>
    <tableColumn id="2" xr3:uid="{CDE9DAD8-2601-4112-ACD0-D95EE5AAFFDE}" name="w BS [%]" dataDxfId="13"/>
    <tableColumn id="3" xr3:uid="{E96E27C8-6B8C-49EC-A265-C6610A531330}" name="±STD [%]" dataDxfId="12"/>
    <tableColumn id="4" xr3:uid="{EAD67013-2B45-4DFC-BD56-A3397924679A}" name="-CI [%]" dataDxfId="11"/>
    <tableColumn id="5" xr3:uid="{4A5A27F2-2A38-4310-9FAE-1D8C62109838}" name="+CI [%]" dataDxfId="10"/>
    <tableColumn id="8" xr3:uid="{C4040B77-7743-4F29-ADDB-C46D7B629227}" name="check: target within CI?" dataDxfId="9">
      <calculatedColumnFormula>IF(AND(N2&gt;=R2, N2&lt;=S2),1,0)</calculatedColumnFormula>
    </tableColumn>
    <tableColumn id="9" xr3:uid="{85401F39-DABF-4485-90E8-F41BBD823E53}" name="check:estimate within STD?" dataDxfId="8">
      <calculatedColumnFormula>IF(AND((P2+Q2)&gt;=N2,(P2-Q2)&lt;=N2),1,0)</calculatedColumnFormula>
    </tableColumn>
  </tableColumns>
  <tableStyleInfo name="TableStyleLight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AF11F1A-D0DB-45EE-8FC4-5C19EC3BDAB5}" name="Table2" displayName="Table2" ref="A1:G111" totalsRowShown="0" headerRowDxfId="7" dataDxfId="6">
  <autoFilter ref="A1:G111" xr:uid="{AAF11F1A-D0DB-45EE-8FC4-5C19EC3BDAB5}"/>
  <sortState xmlns:xlrd2="http://schemas.microsoft.com/office/spreadsheetml/2017/richdata2" ref="A2:F111">
    <sortCondition descending="1" ref="F1:F111"/>
  </sortState>
  <tableColumns count="7">
    <tableColumn id="1" xr3:uid="{079F7CAC-D8AE-4999-9D5D-3167D52435E5}" name="Peptide" dataDxfId="5"/>
    <tableColumn id="2" xr3:uid="{CD0DC135-1B87-4020-AB94-2B3C36568049}" name="AVG [%]" dataDxfId="4"/>
    <tableColumn id="3" xr3:uid="{AFCC3EBC-DFDC-4326-8339-8220A70E2B44}" name="±STD [%]" dataDxfId="3"/>
    <tableColumn id="4" xr3:uid="{A1C26A17-762E-4BB7-AD75-EE0C1B8E918F}" name="-CI [%]" dataDxfId="2"/>
    <tableColumn id="5" xr3:uid="{AAFF3A35-E123-416B-9A6F-E79C91001B94}" name="+CI [%]" dataDxfId="1"/>
    <tableColumn id="6" xr3:uid="{082B4726-7DD9-4884-AB8C-B211E2168304}" name="Target values"/>
    <tableColumn id="7" xr3:uid="{706A44DE-062C-44E4-9151-D65949DC380D}" name="Target values [%]" dataDxfId="0">
      <calculatedColumnFormula>Table2[[#This Row],[Target values]]*100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3E8CC-2822-4741-909F-CEADB0325ED8}">
  <dimension ref="B3:D9"/>
  <sheetViews>
    <sheetView workbookViewId="0">
      <selection activeCell="D10" sqref="D10"/>
    </sheetView>
  </sheetViews>
  <sheetFormatPr defaultRowHeight="15"/>
  <cols>
    <col min="2" max="2" width="21.140625" customWidth="1"/>
    <col min="3" max="3" width="14.28515625" customWidth="1"/>
    <col min="4" max="4" width="63.28515625" customWidth="1"/>
  </cols>
  <sheetData>
    <row r="3" spans="2:4">
      <c r="B3" s="18" t="s">
        <v>57</v>
      </c>
      <c r="C3" s="18" t="s">
        <v>58</v>
      </c>
      <c r="D3" s="18" t="s">
        <v>59</v>
      </c>
    </row>
    <row r="4" spans="2:4">
      <c r="B4" s="18" t="s">
        <v>44</v>
      </c>
      <c r="C4" s="18" t="s">
        <v>45</v>
      </c>
      <c r="D4" s="18"/>
    </row>
    <row r="5" spans="2:4">
      <c r="B5" s="18" t="s">
        <v>46</v>
      </c>
      <c r="C5" s="18" t="s">
        <v>47</v>
      </c>
      <c r="D5" s="18"/>
    </row>
    <row r="6" spans="2:4">
      <c r="B6" s="18" t="s">
        <v>48</v>
      </c>
      <c r="C6" s="18" t="s">
        <v>49</v>
      </c>
      <c r="D6" s="18" t="s">
        <v>51</v>
      </c>
    </row>
    <row r="7" spans="2:4">
      <c r="B7" s="18" t="s">
        <v>56</v>
      </c>
      <c r="C7" s="18" t="s">
        <v>50</v>
      </c>
      <c r="D7" s="18" t="s">
        <v>52</v>
      </c>
    </row>
    <row r="8" spans="2:4">
      <c r="B8" s="18"/>
      <c r="C8" s="18"/>
      <c r="D8" s="18" t="s">
        <v>55</v>
      </c>
    </row>
    <row r="9" spans="2:4">
      <c r="B9" s="18" t="s">
        <v>53</v>
      </c>
      <c r="C9" s="18" t="s">
        <v>54</v>
      </c>
      <c r="D9" s="18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59999389629810485"/>
  </sheetPr>
  <dimension ref="A1:R18"/>
  <sheetViews>
    <sheetView workbookViewId="0">
      <selection activeCell="D19" sqref="D19"/>
    </sheetView>
  </sheetViews>
  <sheetFormatPr defaultRowHeight="15"/>
  <sheetData>
    <row r="1" spans="1:11">
      <c r="A1" s="3"/>
      <c r="B1" s="3" t="s">
        <v>0</v>
      </c>
      <c r="C1" s="3" t="s">
        <v>1</v>
      </c>
      <c r="D1" s="3" t="s">
        <v>2</v>
      </c>
      <c r="E1" s="3" t="s">
        <v>3</v>
      </c>
      <c r="G1" s="3"/>
      <c r="H1" s="3" t="s">
        <v>0</v>
      </c>
      <c r="I1" s="3" t="s">
        <v>1</v>
      </c>
      <c r="J1" s="3" t="s">
        <v>2</v>
      </c>
      <c r="K1" s="3" t="s">
        <v>3</v>
      </c>
    </row>
    <row r="2" spans="1:11">
      <c r="A2" s="3" t="s">
        <v>4</v>
      </c>
      <c r="B2" s="4">
        <v>49.046399999999998</v>
      </c>
      <c r="C2" s="4" t="s">
        <v>11</v>
      </c>
      <c r="D2" s="4" t="s">
        <v>11</v>
      </c>
      <c r="E2" s="4" t="s">
        <v>11</v>
      </c>
      <c r="G2" s="3" t="s">
        <v>4</v>
      </c>
      <c r="H2" s="4">
        <v>81.302300000000002</v>
      </c>
      <c r="I2" s="4" t="s">
        <v>11</v>
      </c>
      <c r="J2" s="4" t="s">
        <v>11</v>
      </c>
      <c r="K2" s="4" t="s">
        <v>11</v>
      </c>
    </row>
    <row r="3" spans="1:11">
      <c r="A3" s="3">
        <v>1</v>
      </c>
      <c r="B3" s="4">
        <v>21.889399999999998</v>
      </c>
      <c r="C3" s="4" t="s">
        <v>11</v>
      </c>
      <c r="D3" s="4" t="s">
        <v>11</v>
      </c>
      <c r="E3" s="4" t="s">
        <v>11</v>
      </c>
      <c r="G3" s="3">
        <v>1</v>
      </c>
      <c r="H3" s="4">
        <v>17.347200000000001</v>
      </c>
      <c r="I3" s="4" t="s">
        <v>11</v>
      </c>
      <c r="J3" s="4" t="s">
        <v>11</v>
      </c>
      <c r="K3" s="4" t="s">
        <v>11</v>
      </c>
    </row>
    <row r="4" spans="1:11">
      <c r="A4" s="3">
        <v>2</v>
      </c>
      <c r="B4" s="4">
        <v>10.3665</v>
      </c>
      <c r="C4" s="4" t="s">
        <v>11</v>
      </c>
      <c r="D4" s="4" t="s">
        <v>11</v>
      </c>
      <c r="E4" s="4" t="s">
        <v>11</v>
      </c>
      <c r="G4" s="3">
        <v>2</v>
      </c>
      <c r="H4" s="4">
        <v>1.3505</v>
      </c>
      <c r="I4" s="4" t="s">
        <v>11</v>
      </c>
      <c r="J4" s="4" t="s">
        <v>11</v>
      </c>
      <c r="K4" s="4" t="s">
        <v>11</v>
      </c>
    </row>
    <row r="5" spans="1:11">
      <c r="A5" s="3">
        <v>3</v>
      </c>
      <c r="B5" s="4">
        <v>9.8993000000000002</v>
      </c>
      <c r="C5" s="4" t="s">
        <v>11</v>
      </c>
      <c r="D5" s="4" t="s">
        <v>11</v>
      </c>
      <c r="E5" s="4" t="s">
        <v>11</v>
      </c>
      <c r="G5" s="5"/>
    </row>
    <row r="6" spans="1:11">
      <c r="A6" s="3">
        <v>4</v>
      </c>
      <c r="B6" s="4">
        <v>7.4478999999999997</v>
      </c>
      <c r="C6" s="4" t="s">
        <v>11</v>
      </c>
      <c r="D6" s="4" t="s">
        <v>11</v>
      </c>
      <c r="E6" s="4" t="s">
        <v>11</v>
      </c>
      <c r="G6" s="1" t="s">
        <v>5</v>
      </c>
    </row>
    <row r="7" spans="1:11">
      <c r="A7" s="3">
        <v>5</v>
      </c>
      <c r="B7" s="4">
        <v>0.21049999999999999</v>
      </c>
      <c r="C7" s="4" t="s">
        <v>11</v>
      </c>
      <c r="D7" s="4" t="s">
        <v>11</v>
      </c>
      <c r="E7" s="4" t="s">
        <v>11</v>
      </c>
      <c r="G7" s="2" t="s">
        <v>14</v>
      </c>
    </row>
    <row r="8" spans="1:11">
      <c r="A8" s="3">
        <v>6</v>
      </c>
      <c r="B8" s="4">
        <v>1.1400999999999999</v>
      </c>
      <c r="C8" s="4" t="s">
        <v>11</v>
      </c>
      <c r="D8" s="4" t="s">
        <v>11</v>
      </c>
      <c r="E8" s="4" t="s">
        <v>11</v>
      </c>
      <c r="G8" s="2" t="s">
        <v>9</v>
      </c>
    </row>
    <row r="9" spans="1:11">
      <c r="A9" s="5"/>
      <c r="G9" s="2" t="s">
        <v>10</v>
      </c>
    </row>
    <row r="10" spans="1:11">
      <c r="A10" s="1" t="s">
        <v>5</v>
      </c>
      <c r="G10" s="2" t="s">
        <v>12</v>
      </c>
    </row>
    <row r="11" spans="1:11">
      <c r="A11" s="2" t="s">
        <v>13</v>
      </c>
      <c r="G11" s="2" t="s">
        <v>7</v>
      </c>
    </row>
    <row r="12" spans="1:11">
      <c r="A12" s="2" t="s">
        <v>9</v>
      </c>
      <c r="G12" s="2" t="s">
        <v>8</v>
      </c>
    </row>
    <row r="13" spans="1:11">
      <c r="A13" s="2" t="s">
        <v>10</v>
      </c>
      <c r="G13" s="6"/>
    </row>
    <row r="14" spans="1:11">
      <c r="A14" s="2" t="s">
        <v>12</v>
      </c>
      <c r="G14" s="2" t="s">
        <v>79</v>
      </c>
    </row>
    <row r="15" spans="1:11">
      <c r="A15" s="2" t="s">
        <v>7</v>
      </c>
    </row>
    <row r="16" spans="1:11">
      <c r="A16" s="2" t="s">
        <v>8</v>
      </c>
    </row>
    <row r="17" spans="1:18">
      <c r="A17" s="6"/>
      <c r="G17" s="7" t="s">
        <v>16</v>
      </c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</row>
    <row r="18" spans="1:18">
      <c r="A18" s="2" t="s">
        <v>20</v>
      </c>
      <c r="G18" s="8" t="s">
        <v>17</v>
      </c>
      <c r="H18" s="8"/>
      <c r="I18" s="8"/>
      <c r="J18" s="8"/>
      <c r="K18" s="8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9C49F-3AC8-4E60-AF85-7D333C3E69E8}">
  <sheetPr codeName="Sheet2">
    <tabColor theme="4" tint="0.59999389629810485"/>
  </sheetPr>
  <dimension ref="A1:R36"/>
  <sheetViews>
    <sheetView workbookViewId="0">
      <selection activeCell="H27" sqref="H27"/>
    </sheetView>
  </sheetViews>
  <sheetFormatPr defaultRowHeight="15"/>
  <sheetData>
    <row r="1" spans="1:11">
      <c r="A1" s="3"/>
      <c r="B1" s="3" t="s">
        <v>0</v>
      </c>
      <c r="C1" s="3" t="s">
        <v>1</v>
      </c>
      <c r="D1" s="3" t="s">
        <v>2</v>
      </c>
      <c r="E1" s="3" t="s">
        <v>3</v>
      </c>
      <c r="G1" s="3"/>
      <c r="H1" s="3" t="s">
        <v>0</v>
      </c>
      <c r="I1" s="3" t="s">
        <v>1</v>
      </c>
      <c r="J1" s="3" t="s">
        <v>2</v>
      </c>
      <c r="K1" s="3" t="s">
        <v>3</v>
      </c>
    </row>
    <row r="2" spans="1:11">
      <c r="A2" s="3" t="s">
        <v>4</v>
      </c>
      <c r="B2" s="4">
        <v>49.18</v>
      </c>
      <c r="C2" s="4">
        <v>2.2599999999999998</v>
      </c>
      <c r="D2" s="4">
        <v>41.07</v>
      </c>
      <c r="E2" s="4">
        <v>55.26</v>
      </c>
      <c r="G2" s="3" t="s">
        <v>4</v>
      </c>
      <c r="H2" s="4">
        <v>81.61</v>
      </c>
      <c r="I2" s="4">
        <v>1.81</v>
      </c>
      <c r="J2" s="4">
        <v>77.14</v>
      </c>
      <c r="K2" s="4">
        <v>86.3</v>
      </c>
    </row>
    <row r="3" spans="1:11">
      <c r="A3" s="3">
        <v>1</v>
      </c>
      <c r="B3" s="4">
        <v>21.98</v>
      </c>
      <c r="C3" s="4">
        <v>1.98</v>
      </c>
      <c r="D3" s="4">
        <v>17.440000000000001</v>
      </c>
      <c r="E3" s="4">
        <v>28.28</v>
      </c>
      <c r="G3" s="3">
        <v>1</v>
      </c>
      <c r="H3" s="4">
        <v>16.98</v>
      </c>
      <c r="I3" s="4">
        <v>1.69</v>
      </c>
      <c r="J3" s="4">
        <v>13.03</v>
      </c>
      <c r="K3" s="4">
        <v>21.53</v>
      </c>
    </row>
    <row r="4" spans="1:11">
      <c r="A4" s="3">
        <v>2</v>
      </c>
      <c r="B4" s="4">
        <v>10.45</v>
      </c>
      <c r="C4" s="4">
        <v>1.37</v>
      </c>
      <c r="D4" s="4">
        <v>6.92</v>
      </c>
      <c r="E4" s="4">
        <v>15.05</v>
      </c>
      <c r="G4" s="3">
        <v>2</v>
      </c>
      <c r="H4" s="4">
        <v>1.4</v>
      </c>
      <c r="I4" s="4">
        <v>0.81</v>
      </c>
      <c r="J4" s="4">
        <v>0.06</v>
      </c>
      <c r="K4" s="4">
        <v>4.09</v>
      </c>
    </row>
    <row r="5" spans="1:11">
      <c r="A5" s="3">
        <v>3</v>
      </c>
      <c r="B5" s="4">
        <v>9.7200000000000006</v>
      </c>
      <c r="C5" s="4">
        <v>1.42</v>
      </c>
      <c r="D5" s="4">
        <v>6.28</v>
      </c>
      <c r="E5" s="4">
        <v>13.56</v>
      </c>
      <c r="G5" s="5"/>
    </row>
    <row r="6" spans="1:11">
      <c r="A6" s="3">
        <v>4</v>
      </c>
      <c r="B6" s="4">
        <v>7.27</v>
      </c>
      <c r="C6" s="4">
        <v>1.34</v>
      </c>
      <c r="D6" s="4">
        <v>3.83</v>
      </c>
      <c r="E6" s="4">
        <v>10.98</v>
      </c>
      <c r="G6" s="1" t="s">
        <v>5</v>
      </c>
    </row>
    <row r="7" spans="1:11">
      <c r="A7" s="3">
        <v>5</v>
      </c>
      <c r="B7" s="4">
        <v>0.28999999999999998</v>
      </c>
      <c r="C7" s="4">
        <v>0.35</v>
      </c>
      <c r="D7" s="4">
        <v>0</v>
      </c>
      <c r="E7" s="4">
        <v>1.86</v>
      </c>
      <c r="G7" s="2" t="s">
        <v>14</v>
      </c>
    </row>
    <row r="8" spans="1:11">
      <c r="A8" s="3">
        <v>6</v>
      </c>
      <c r="B8" s="4">
        <v>1.1200000000000001</v>
      </c>
      <c r="C8" s="4">
        <v>0.7</v>
      </c>
      <c r="D8" s="4">
        <v>0.01</v>
      </c>
      <c r="E8" s="4">
        <v>3.21</v>
      </c>
      <c r="G8" s="2" t="s">
        <v>9</v>
      </c>
    </row>
    <row r="9" spans="1:11">
      <c r="A9" s="5"/>
      <c r="G9" s="2" t="s">
        <v>10</v>
      </c>
    </row>
    <row r="10" spans="1:11">
      <c r="A10" s="1" t="s">
        <v>5</v>
      </c>
      <c r="G10" s="2" t="s">
        <v>6</v>
      </c>
    </row>
    <row r="11" spans="1:11">
      <c r="A11" s="2" t="s">
        <v>13</v>
      </c>
      <c r="G11" s="2" t="s">
        <v>7</v>
      </c>
    </row>
    <row r="12" spans="1:11">
      <c r="A12" s="2" t="s">
        <v>9</v>
      </c>
      <c r="G12" s="2" t="s">
        <v>8</v>
      </c>
    </row>
    <row r="13" spans="1:11">
      <c r="A13" s="2" t="s">
        <v>10</v>
      </c>
      <c r="G13" s="6"/>
    </row>
    <row r="14" spans="1:11">
      <c r="A14" s="2" t="s">
        <v>6</v>
      </c>
      <c r="G14" s="2" t="s">
        <v>80</v>
      </c>
    </row>
    <row r="15" spans="1:11">
      <c r="A15" s="2" t="s">
        <v>7</v>
      </c>
    </row>
    <row r="16" spans="1:11">
      <c r="A16" s="2" t="s">
        <v>8</v>
      </c>
    </row>
    <row r="17" spans="1:18">
      <c r="A17" s="6"/>
      <c r="G17" s="7" t="s">
        <v>16</v>
      </c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</row>
    <row r="18" spans="1:18">
      <c r="A18" s="2" t="s">
        <v>19</v>
      </c>
      <c r="G18" s="8" t="s">
        <v>17</v>
      </c>
      <c r="H18" s="8"/>
      <c r="I18" s="8"/>
      <c r="J18" s="8"/>
      <c r="K18" s="8"/>
    </row>
    <row r="20" spans="1:18">
      <c r="A20" s="3"/>
      <c r="B20" s="3"/>
      <c r="C20" s="3"/>
      <c r="D20" s="3"/>
      <c r="E20" s="3"/>
    </row>
    <row r="21" spans="1:18">
      <c r="A21" s="3"/>
      <c r="B21" s="4"/>
      <c r="C21" s="4"/>
      <c r="D21" s="4"/>
      <c r="E21" s="4"/>
    </row>
    <row r="22" spans="1:18">
      <c r="A22" s="3"/>
      <c r="B22" s="4"/>
      <c r="C22" s="4"/>
      <c r="D22" s="4"/>
      <c r="E22" s="4"/>
    </row>
    <row r="23" spans="1:18">
      <c r="A23" s="3"/>
    </row>
    <row r="24" spans="1:18">
      <c r="A24" s="3"/>
    </row>
    <row r="25" spans="1:18">
      <c r="A25" s="3"/>
    </row>
    <row r="26" spans="1:18">
      <c r="A26" s="3"/>
    </row>
    <row r="27" spans="1:18">
      <c r="A27" s="3"/>
    </row>
    <row r="28" spans="1:18">
      <c r="A28" s="5"/>
    </row>
    <row r="29" spans="1:18">
      <c r="A29" s="1"/>
    </row>
    <row r="30" spans="1:18">
      <c r="A30" s="2"/>
    </row>
    <row r="31" spans="1:18">
      <c r="A31" s="2"/>
    </row>
    <row r="32" spans="1:18">
      <c r="A32" s="2"/>
    </row>
    <row r="33" spans="1:1">
      <c r="A33" s="2"/>
    </row>
    <row r="34" spans="1:1">
      <c r="A34" s="2"/>
    </row>
    <row r="35" spans="1:1">
      <c r="A35" s="6"/>
    </row>
    <row r="36" spans="1:1">
      <c r="A36" s="2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4E744-45AB-4945-9E1B-525F267776E6}">
  <sheetPr codeName="Sheet3">
    <tabColor theme="4" tint="0.59999389629810485"/>
  </sheetPr>
  <dimension ref="A1:R18"/>
  <sheetViews>
    <sheetView workbookViewId="0">
      <selection activeCell="H28" sqref="H28"/>
    </sheetView>
  </sheetViews>
  <sheetFormatPr defaultRowHeight="15"/>
  <sheetData>
    <row r="1" spans="1:18">
      <c r="A1" s="3"/>
      <c r="B1" s="3" t="s">
        <v>0</v>
      </c>
      <c r="C1" s="3" t="s">
        <v>1</v>
      </c>
      <c r="D1" s="3" t="s">
        <v>2</v>
      </c>
      <c r="E1" s="3" t="s">
        <v>3</v>
      </c>
      <c r="G1" s="3"/>
      <c r="H1" s="3" t="s">
        <v>0</v>
      </c>
      <c r="I1" s="3" t="s">
        <v>1</v>
      </c>
      <c r="J1" s="3" t="s">
        <v>2</v>
      </c>
      <c r="K1" s="3" t="s">
        <v>3</v>
      </c>
    </row>
    <row r="2" spans="1:18">
      <c r="A2" s="3" t="s">
        <v>4</v>
      </c>
      <c r="B2" s="4">
        <v>49.046399999999998</v>
      </c>
      <c r="C2" s="4" t="s">
        <v>11</v>
      </c>
      <c r="D2" s="4" t="s">
        <v>11</v>
      </c>
      <c r="E2" s="4" t="s">
        <v>11</v>
      </c>
      <c r="G2" s="3" t="s">
        <v>4</v>
      </c>
      <c r="H2" s="4">
        <v>81.302300000000002</v>
      </c>
      <c r="I2" s="4" t="s">
        <v>11</v>
      </c>
      <c r="J2" s="4" t="s">
        <v>11</v>
      </c>
      <c r="K2" s="4" t="s">
        <v>11</v>
      </c>
    </row>
    <row r="3" spans="1:18">
      <c r="A3" s="3">
        <v>1</v>
      </c>
      <c r="B3" s="4">
        <v>21.889399999999998</v>
      </c>
      <c r="C3" s="4" t="s">
        <v>11</v>
      </c>
      <c r="D3" s="4" t="s">
        <v>11</v>
      </c>
      <c r="E3" s="4" t="s">
        <v>11</v>
      </c>
      <c r="G3" s="3">
        <v>1</v>
      </c>
      <c r="H3" s="4">
        <v>17.347200000000001</v>
      </c>
      <c r="I3" s="4" t="s">
        <v>11</v>
      </c>
      <c r="J3" s="4" t="s">
        <v>11</v>
      </c>
      <c r="K3" s="4" t="s">
        <v>11</v>
      </c>
    </row>
    <row r="4" spans="1:18">
      <c r="A4" s="3">
        <v>2</v>
      </c>
      <c r="B4" s="4">
        <v>10.3665</v>
      </c>
      <c r="C4" s="4" t="s">
        <v>11</v>
      </c>
      <c r="D4" s="4" t="s">
        <v>11</v>
      </c>
      <c r="E4" s="4" t="s">
        <v>11</v>
      </c>
      <c r="G4" s="3">
        <v>2</v>
      </c>
      <c r="H4" s="4">
        <v>1.3505</v>
      </c>
      <c r="I4" s="4" t="s">
        <v>11</v>
      </c>
      <c r="J4" s="4" t="s">
        <v>11</v>
      </c>
      <c r="K4" s="4" t="s">
        <v>11</v>
      </c>
    </row>
    <row r="5" spans="1:18">
      <c r="A5" s="3">
        <v>3</v>
      </c>
      <c r="B5" s="4">
        <v>9.8993000000000002</v>
      </c>
      <c r="C5" s="4" t="s">
        <v>11</v>
      </c>
      <c r="D5" s="4" t="s">
        <v>11</v>
      </c>
      <c r="E5" s="4" t="s">
        <v>11</v>
      </c>
      <c r="G5" s="5"/>
    </row>
    <row r="6" spans="1:18">
      <c r="A6" s="3">
        <v>4</v>
      </c>
      <c r="B6" s="4">
        <v>7.4478999999999997</v>
      </c>
      <c r="C6" s="4" t="s">
        <v>11</v>
      </c>
      <c r="D6" s="4" t="s">
        <v>11</v>
      </c>
      <c r="E6" s="4" t="s">
        <v>11</v>
      </c>
      <c r="G6" s="1" t="s">
        <v>5</v>
      </c>
    </row>
    <row r="7" spans="1:18">
      <c r="A7" s="3">
        <v>5</v>
      </c>
      <c r="B7" s="4">
        <v>0.21049999999999999</v>
      </c>
      <c r="C7" s="4" t="s">
        <v>11</v>
      </c>
      <c r="D7" s="4" t="s">
        <v>11</v>
      </c>
      <c r="E7" s="4" t="s">
        <v>11</v>
      </c>
      <c r="G7" s="2" t="s">
        <v>14</v>
      </c>
    </row>
    <row r="8" spans="1:18">
      <c r="A8" s="3">
        <v>6</v>
      </c>
      <c r="B8" s="4">
        <v>1.1400999999999999</v>
      </c>
      <c r="C8" s="4" t="s">
        <v>11</v>
      </c>
      <c r="D8" s="4" t="s">
        <v>11</v>
      </c>
      <c r="E8" s="4" t="s">
        <v>11</v>
      </c>
      <c r="G8" s="2" t="s">
        <v>9</v>
      </c>
    </row>
    <row r="9" spans="1:18">
      <c r="A9" s="5"/>
      <c r="G9" s="2" t="s">
        <v>10</v>
      </c>
    </row>
    <row r="10" spans="1:18">
      <c r="A10" s="1" t="s">
        <v>5</v>
      </c>
      <c r="G10" s="2" t="s">
        <v>12</v>
      </c>
    </row>
    <row r="11" spans="1:18">
      <c r="A11" s="2" t="s">
        <v>13</v>
      </c>
      <c r="G11" s="2" t="s">
        <v>7</v>
      </c>
    </row>
    <row r="12" spans="1:18">
      <c r="A12" s="2" t="s">
        <v>9</v>
      </c>
      <c r="G12" s="2" t="s">
        <v>8</v>
      </c>
    </row>
    <row r="13" spans="1:18">
      <c r="A13" s="2" t="s">
        <v>10</v>
      </c>
      <c r="G13" s="6"/>
    </row>
    <row r="14" spans="1:18">
      <c r="A14" s="2" t="s">
        <v>12</v>
      </c>
      <c r="G14" s="2" t="s">
        <v>81</v>
      </c>
    </row>
    <row r="15" spans="1:18">
      <c r="A15" s="2" t="s">
        <v>7</v>
      </c>
    </row>
    <row r="16" spans="1:18">
      <c r="A16" s="2" t="s">
        <v>8</v>
      </c>
      <c r="G16" s="7" t="s">
        <v>16</v>
      </c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</row>
    <row r="17" spans="1:11">
      <c r="A17" s="6"/>
      <c r="G17" s="8" t="s">
        <v>17</v>
      </c>
      <c r="H17" s="8"/>
      <c r="I17" s="8"/>
      <c r="J17" s="8"/>
      <c r="K17" s="8"/>
    </row>
    <row r="18" spans="1:11">
      <c r="A18" s="2" t="s">
        <v>18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A76B75-0BC7-452C-AB29-2B791766A6F3}">
  <sheetPr codeName="Sheet9">
    <tabColor rgb="FFFF0000"/>
  </sheetPr>
  <dimension ref="A2:M15"/>
  <sheetViews>
    <sheetView workbookViewId="0">
      <selection activeCell="B16" sqref="B16"/>
    </sheetView>
  </sheetViews>
  <sheetFormatPr defaultRowHeight="15"/>
  <cols>
    <col min="1" max="1" width="14.7109375" customWidth="1"/>
    <col min="2" max="2" width="6.28515625" customWidth="1"/>
    <col min="3" max="3" width="11.5703125" customWidth="1"/>
    <col min="6" max="6" width="12.5703125" customWidth="1"/>
    <col min="7" max="7" width="3.85546875" customWidth="1"/>
  </cols>
  <sheetData>
    <row r="2" spans="1:13">
      <c r="A2" s="9"/>
      <c r="B2" s="9" t="s">
        <v>35</v>
      </c>
      <c r="C2" s="9" t="s">
        <v>36</v>
      </c>
      <c r="D2" s="9" t="s">
        <v>33</v>
      </c>
      <c r="E2" s="9" t="s">
        <v>34</v>
      </c>
      <c r="F2" s="28" t="s">
        <v>32</v>
      </c>
      <c r="G2" s="28"/>
    </row>
    <row r="3" spans="1:13">
      <c r="A3" s="10" t="s">
        <v>27</v>
      </c>
      <c r="B3" t="s">
        <v>22</v>
      </c>
      <c r="C3" s="27" t="s">
        <v>23</v>
      </c>
      <c r="D3">
        <v>0.55000000000000004</v>
      </c>
      <c r="E3">
        <v>0.65</v>
      </c>
      <c r="F3">
        <f>SUM(D3:E3)</f>
        <v>1.2000000000000002</v>
      </c>
      <c r="G3" t="s">
        <v>31</v>
      </c>
    </row>
    <row r="4" spans="1:13">
      <c r="B4" t="s">
        <v>25</v>
      </c>
      <c r="C4" s="27"/>
      <c r="D4">
        <v>0.06</v>
      </c>
      <c r="E4">
        <v>0.09</v>
      </c>
      <c r="F4">
        <f>SUM(D4:E4)</f>
        <v>0.15</v>
      </c>
      <c r="G4" t="s">
        <v>31</v>
      </c>
    </row>
    <row r="5" spans="1:13">
      <c r="B5" t="s">
        <v>22</v>
      </c>
      <c r="C5" s="27" t="s">
        <v>24</v>
      </c>
      <c r="D5">
        <v>91.91</v>
      </c>
      <c r="E5">
        <v>216.25</v>
      </c>
      <c r="F5">
        <f>SUM(D5:E5)</f>
        <v>308.15999999999997</v>
      </c>
      <c r="G5" t="s">
        <v>31</v>
      </c>
    </row>
    <row r="6" spans="1:13">
      <c r="B6" t="s">
        <v>25</v>
      </c>
      <c r="C6" s="27"/>
      <c r="D6">
        <v>0.76</v>
      </c>
      <c r="E6">
        <v>0.93</v>
      </c>
      <c r="F6">
        <f>SUM(D6:E6)</f>
        <v>1.69</v>
      </c>
      <c r="G6" t="s">
        <v>31</v>
      </c>
    </row>
    <row r="8" spans="1:13">
      <c r="A8" t="s">
        <v>26</v>
      </c>
      <c r="B8" t="s">
        <v>22</v>
      </c>
      <c r="C8" s="27" t="s">
        <v>23</v>
      </c>
      <c r="D8">
        <v>28411.57</v>
      </c>
      <c r="F8" s="10" t="str">
        <f>"~" &amp; D8*2</f>
        <v>~56823.14</v>
      </c>
      <c r="G8" t="s">
        <v>31</v>
      </c>
      <c r="H8">
        <f>56823.14/60</f>
        <v>947.05233333333331</v>
      </c>
      <c r="I8" t="s">
        <v>30</v>
      </c>
      <c r="J8">
        <f>H8/60</f>
        <v>15.784205555555555</v>
      </c>
      <c r="K8" t="s">
        <v>28</v>
      </c>
      <c r="L8">
        <f>J8/24</f>
        <v>0.65767523148148144</v>
      </c>
      <c r="M8" t="s">
        <v>29</v>
      </c>
    </row>
    <row r="9" spans="1:13">
      <c r="B9" t="s">
        <v>25</v>
      </c>
      <c r="C9" s="27"/>
      <c r="D9">
        <v>19.78</v>
      </c>
      <c r="E9">
        <v>21.69</v>
      </c>
      <c r="F9">
        <f>SUM(D9:E9)</f>
        <v>41.47</v>
      </c>
      <c r="G9" t="s">
        <v>31</v>
      </c>
      <c r="H9">
        <f>F9/60</f>
        <v>0.6911666666666666</v>
      </c>
      <c r="I9" t="s">
        <v>30</v>
      </c>
      <c r="J9">
        <f>H9/60</f>
        <v>1.1519444444444443E-2</v>
      </c>
      <c r="K9" t="s">
        <v>28</v>
      </c>
      <c r="L9">
        <f>J9/24</f>
        <v>4.7997685185185182E-4</v>
      </c>
      <c r="M9" t="s">
        <v>29</v>
      </c>
    </row>
    <row r="10" spans="1:13">
      <c r="B10" t="s">
        <v>22</v>
      </c>
      <c r="C10" s="27" t="s">
        <v>24</v>
      </c>
      <c r="D10" t="str">
        <f>"~" &amp; D8*200*0.8</f>
        <v>~4545851.2</v>
      </c>
      <c r="F10" s="10" t="str">
        <f>"~"&amp;(D8*200*0.8)*2</f>
        <v>~9091702.4</v>
      </c>
      <c r="G10" t="s">
        <v>31</v>
      </c>
      <c r="H10">
        <f>9091702.4/60</f>
        <v>151528.37333333335</v>
      </c>
      <c r="I10" t="s">
        <v>30</v>
      </c>
      <c r="J10">
        <f>H10/60</f>
        <v>2525.472888888889</v>
      </c>
      <c r="K10" t="s">
        <v>28</v>
      </c>
      <c r="L10">
        <f>J10/24</f>
        <v>105.22803703703704</v>
      </c>
      <c r="M10" t="s">
        <v>29</v>
      </c>
    </row>
    <row r="11" spans="1:13">
      <c r="B11" t="s">
        <v>25</v>
      </c>
      <c r="C11" s="27"/>
      <c r="D11">
        <v>1434.72</v>
      </c>
      <c r="E11">
        <v>1435.58</v>
      </c>
      <c r="F11">
        <f>SUM(D11:E11)</f>
        <v>2870.3</v>
      </c>
      <c r="G11" t="s">
        <v>31</v>
      </c>
      <c r="H11">
        <f>F11/60</f>
        <v>47.838333333333338</v>
      </c>
      <c r="I11" t="s">
        <v>30</v>
      </c>
      <c r="J11">
        <f>H11/60</f>
        <v>0.7973055555555556</v>
      </c>
      <c r="K11" t="s">
        <v>28</v>
      </c>
      <c r="L11">
        <f>J11/24</f>
        <v>3.3221064814814814E-2</v>
      </c>
      <c r="M11" t="s">
        <v>29</v>
      </c>
    </row>
    <row r="15" spans="1:13">
      <c r="B15" t="s">
        <v>65</v>
      </c>
    </row>
  </sheetData>
  <mergeCells count="5">
    <mergeCell ref="C3:C4"/>
    <mergeCell ref="C5:C6"/>
    <mergeCell ref="C8:C9"/>
    <mergeCell ref="C10:C11"/>
    <mergeCell ref="F2:G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3FF3E-3968-40BC-8475-306D5073B0F8}">
  <dimension ref="C5:E7"/>
  <sheetViews>
    <sheetView workbookViewId="0">
      <selection activeCell="D17" sqref="D17"/>
    </sheetView>
  </sheetViews>
  <sheetFormatPr defaultRowHeight="15"/>
  <cols>
    <col min="3" max="3" width="29.140625" customWidth="1"/>
    <col min="4" max="4" width="25.28515625" customWidth="1"/>
    <col min="5" max="5" width="38.140625" customWidth="1"/>
  </cols>
  <sheetData>
    <row r="5" spans="3:5">
      <c r="D5" t="s">
        <v>85</v>
      </c>
      <c r="E5" t="s">
        <v>86</v>
      </c>
    </row>
    <row r="6" spans="3:5">
      <c r="C6" t="s">
        <v>83</v>
      </c>
      <c r="D6" s="26">
        <v>56</v>
      </c>
      <c r="E6" s="26">
        <v>27</v>
      </c>
    </row>
    <row r="7" spans="3:5">
      <c r="C7" t="s">
        <v>84</v>
      </c>
      <c r="D7" s="26">
        <v>36</v>
      </c>
      <c r="E7" s="26">
        <v>18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D35431-D496-47F6-85DC-8D10E123A5EE}">
  <sheetPr>
    <tabColor theme="9" tint="0.59999389629810485"/>
  </sheetPr>
  <dimension ref="A1:X139"/>
  <sheetViews>
    <sheetView workbookViewId="0">
      <selection activeCell="M25" sqref="M25"/>
    </sheetView>
  </sheetViews>
  <sheetFormatPr defaultRowHeight="15"/>
  <cols>
    <col min="1" max="1" width="10.140625" customWidth="1"/>
    <col min="2" max="2" width="16.42578125" customWidth="1"/>
    <col min="3" max="3" width="7.85546875" customWidth="1"/>
    <col min="4" max="4" width="9.7109375" customWidth="1"/>
    <col min="5" max="5" width="10.28515625" customWidth="1"/>
    <col min="8" max="11" width="13.42578125" customWidth="1"/>
    <col min="13" max="13" width="13.140625" customWidth="1"/>
    <col min="14" max="14" width="15.7109375" customWidth="1"/>
    <col min="15" max="15" width="8.28515625" customWidth="1"/>
    <col min="17" max="17" width="12.85546875" customWidth="1"/>
    <col min="18" max="18" width="11.7109375" customWidth="1"/>
    <col min="19" max="19" width="12.5703125" customWidth="1"/>
    <col min="21" max="21" width="11.5703125" customWidth="1"/>
  </cols>
  <sheetData>
    <row r="1" spans="1:24" ht="45">
      <c r="A1" s="13" t="s">
        <v>39</v>
      </c>
      <c r="B1" s="13" t="s">
        <v>40</v>
      </c>
      <c r="C1" s="15" t="s">
        <v>42</v>
      </c>
      <c r="D1" s="13" t="s">
        <v>24</v>
      </c>
      <c r="E1" s="13" t="s">
        <v>1</v>
      </c>
      <c r="F1" s="13" t="s">
        <v>2</v>
      </c>
      <c r="G1" s="13" t="s">
        <v>3</v>
      </c>
      <c r="H1" s="23" t="s">
        <v>66</v>
      </c>
      <c r="I1" s="23" t="s">
        <v>67</v>
      </c>
      <c r="J1" s="23" t="s">
        <v>68</v>
      </c>
      <c r="K1" s="23" t="s">
        <v>69</v>
      </c>
      <c r="L1" s="3"/>
      <c r="M1" s="3" t="s">
        <v>41</v>
      </c>
      <c r="N1" s="3" t="s">
        <v>40</v>
      </c>
      <c r="O1" s="3" t="s">
        <v>23</v>
      </c>
      <c r="P1" s="3" t="s">
        <v>64</v>
      </c>
      <c r="Q1" s="3" t="s">
        <v>1</v>
      </c>
      <c r="R1" s="3" t="s">
        <v>2</v>
      </c>
      <c r="S1" s="3" t="s">
        <v>3</v>
      </c>
      <c r="T1" s="3" t="s">
        <v>66</v>
      </c>
      <c r="U1" s="3" t="s">
        <v>67</v>
      </c>
      <c r="W1" s="23" t="s">
        <v>68</v>
      </c>
      <c r="X1" s="23" t="s">
        <v>69</v>
      </c>
    </row>
    <row r="2" spans="1:24">
      <c r="A2" s="14">
        <v>1</v>
      </c>
      <c r="B2" s="14">
        <v>5.6874303010992513</v>
      </c>
      <c r="C2" s="16"/>
      <c r="D2" s="20">
        <v>5.79</v>
      </c>
      <c r="E2" s="20">
        <v>0.2</v>
      </c>
      <c r="F2" s="20">
        <v>5.41</v>
      </c>
      <c r="G2" s="20">
        <v>6.19</v>
      </c>
      <c r="H2" s="24">
        <f t="shared" ref="H2:H33" si="0">IF(AND(B2&gt;=F2, B2&lt;=G2),1,0)</f>
        <v>1</v>
      </c>
      <c r="I2" s="24">
        <f t="shared" ref="I2:I33" si="1">IF(AND((D2+E2)&gt;=B2,(D2-E2)&lt;=B2),1,0)</f>
        <v>1</v>
      </c>
      <c r="J2" s="24">
        <f>SUM(H:H)/110</f>
        <v>0.95454545454545459</v>
      </c>
      <c r="K2" s="24">
        <f>SUM(I:I)/110</f>
        <v>0.77272727272727271</v>
      </c>
      <c r="M2" s="3" t="s">
        <v>4</v>
      </c>
      <c r="N2">
        <v>30</v>
      </c>
      <c r="O2" s="21"/>
      <c r="P2" s="20">
        <v>30.22</v>
      </c>
      <c r="Q2" s="20">
        <v>0.45</v>
      </c>
      <c r="R2" s="20">
        <v>29.4</v>
      </c>
      <c r="S2" s="20">
        <v>31</v>
      </c>
      <c r="T2" s="24">
        <f t="shared" ref="T2:T11" si="2">IF(AND(N2&gt;=R2, N2&lt;=S2),1,0)</f>
        <v>1</v>
      </c>
      <c r="U2" s="24">
        <f t="shared" ref="U2:U11" si="3">IF(AND((P2+Q2)&gt;=N2,(P2-Q2)&lt;=N2),1,0)</f>
        <v>1</v>
      </c>
      <c r="V2" s="19"/>
      <c r="W2" s="24">
        <f>SUM(T:T)/10</f>
        <v>1</v>
      </c>
      <c r="X2" s="24">
        <f>SUM(U:U)/10</f>
        <v>0.8</v>
      </c>
    </row>
    <row r="3" spans="1:24">
      <c r="A3">
        <v>16</v>
      </c>
      <c r="B3">
        <v>5.5759120599012268</v>
      </c>
      <c r="C3" s="16"/>
      <c r="D3" s="20">
        <v>5.47</v>
      </c>
      <c r="E3" s="20">
        <v>0.22</v>
      </c>
      <c r="F3" s="20">
        <v>5.0599999999999996</v>
      </c>
      <c r="G3" s="20">
        <v>5.95</v>
      </c>
      <c r="H3" s="24">
        <f t="shared" si="0"/>
        <v>1</v>
      </c>
      <c r="I3" s="24">
        <f t="shared" si="1"/>
        <v>1</v>
      </c>
      <c r="J3" s="24"/>
      <c r="K3" s="24"/>
      <c r="M3" s="3">
        <v>1</v>
      </c>
      <c r="N3">
        <v>25</v>
      </c>
      <c r="O3" s="20"/>
      <c r="P3" s="20">
        <v>25.17</v>
      </c>
      <c r="Q3" s="20">
        <v>0.44</v>
      </c>
      <c r="R3" s="20">
        <v>24.29</v>
      </c>
      <c r="S3" s="20">
        <v>26.03</v>
      </c>
      <c r="T3" s="25">
        <f t="shared" si="2"/>
        <v>1</v>
      </c>
      <c r="U3" s="25">
        <f t="shared" si="3"/>
        <v>1</v>
      </c>
      <c r="X3" s="19"/>
    </row>
    <row r="4" spans="1:24">
      <c r="A4" s="11">
        <v>8</v>
      </c>
      <c r="B4" s="11">
        <v>4.7793531942010512</v>
      </c>
      <c r="C4" s="16"/>
      <c r="D4" s="20">
        <v>4.8499999999999996</v>
      </c>
      <c r="E4" s="20">
        <v>0.11</v>
      </c>
      <c r="F4" s="20">
        <v>4.6399999999999997</v>
      </c>
      <c r="G4" s="20">
        <v>5.07</v>
      </c>
      <c r="H4" s="24">
        <f t="shared" si="0"/>
        <v>1</v>
      </c>
      <c r="I4" s="24">
        <f t="shared" si="1"/>
        <v>1</v>
      </c>
      <c r="J4" s="24"/>
      <c r="K4" s="24"/>
      <c r="M4" s="3">
        <v>2</v>
      </c>
      <c r="N4">
        <v>20</v>
      </c>
      <c r="O4" s="21"/>
      <c r="P4" s="20">
        <v>19.329999999999998</v>
      </c>
      <c r="Q4" s="20">
        <v>0.42</v>
      </c>
      <c r="R4" s="20">
        <v>18.57</v>
      </c>
      <c r="S4" s="20">
        <v>20.100000000000001</v>
      </c>
      <c r="T4" s="25">
        <f t="shared" si="2"/>
        <v>1</v>
      </c>
      <c r="U4" s="25">
        <f t="shared" si="3"/>
        <v>0</v>
      </c>
    </row>
    <row r="5" spans="1:24">
      <c r="A5">
        <v>97</v>
      </c>
      <c r="B5">
        <v>4.7793531942010512</v>
      </c>
      <c r="C5" s="16"/>
      <c r="D5" s="20">
        <v>4.8899999999999997</v>
      </c>
      <c r="E5" s="20">
        <v>0.19</v>
      </c>
      <c r="F5" s="20">
        <v>4.5199999999999996</v>
      </c>
      <c r="G5" s="20">
        <v>5.3</v>
      </c>
      <c r="H5" s="24">
        <f t="shared" si="0"/>
        <v>1</v>
      </c>
      <c r="I5" s="24">
        <f t="shared" si="1"/>
        <v>1</v>
      </c>
      <c r="J5" s="24"/>
      <c r="K5" s="24"/>
      <c r="M5" s="3">
        <v>3</v>
      </c>
      <c r="N5">
        <v>10</v>
      </c>
      <c r="O5" s="20"/>
      <c r="P5" s="20">
        <v>9.7200000000000006</v>
      </c>
      <c r="Q5" s="20">
        <v>0.38</v>
      </c>
      <c r="R5" s="20">
        <v>8.8800000000000008</v>
      </c>
      <c r="S5" s="20">
        <v>10.49</v>
      </c>
      <c r="T5" s="25">
        <f t="shared" si="2"/>
        <v>1</v>
      </c>
      <c r="U5" s="25">
        <f t="shared" si="3"/>
        <v>1</v>
      </c>
    </row>
    <row r="6" spans="1:24">
      <c r="A6" s="11">
        <v>31</v>
      </c>
      <c r="B6" s="11">
        <v>4.3810737613509643</v>
      </c>
      <c r="C6" s="16"/>
      <c r="D6" s="20">
        <v>4.08</v>
      </c>
      <c r="E6" s="20">
        <v>0.12</v>
      </c>
      <c r="F6" s="20">
        <v>3.85</v>
      </c>
      <c r="G6" s="20">
        <v>4.32</v>
      </c>
      <c r="H6" s="24">
        <f t="shared" si="0"/>
        <v>0</v>
      </c>
      <c r="I6" s="24">
        <f t="shared" si="1"/>
        <v>0</v>
      </c>
      <c r="J6" s="24"/>
      <c r="K6" s="24"/>
      <c r="M6" s="3">
        <v>4</v>
      </c>
      <c r="N6">
        <v>8</v>
      </c>
      <c r="O6" s="21"/>
      <c r="P6" s="20">
        <v>7.53</v>
      </c>
      <c r="Q6" s="20">
        <v>0.44</v>
      </c>
      <c r="R6" s="20">
        <v>6.75</v>
      </c>
      <c r="S6" s="20">
        <v>8.32</v>
      </c>
      <c r="T6" s="25">
        <f t="shared" si="2"/>
        <v>1</v>
      </c>
      <c r="U6" s="25">
        <f t="shared" si="3"/>
        <v>0</v>
      </c>
    </row>
    <row r="7" spans="1:24">
      <c r="A7">
        <v>49</v>
      </c>
      <c r="B7">
        <v>4.006691094471881</v>
      </c>
      <c r="C7" s="16"/>
      <c r="D7" s="20">
        <v>4.12</v>
      </c>
      <c r="E7" s="20">
        <v>0.14000000000000001</v>
      </c>
      <c r="F7" s="20">
        <v>3.86</v>
      </c>
      <c r="G7" s="20">
        <v>4.4000000000000004</v>
      </c>
      <c r="H7" s="24">
        <f t="shared" si="0"/>
        <v>1</v>
      </c>
      <c r="I7" s="24">
        <f t="shared" si="1"/>
        <v>1</v>
      </c>
      <c r="J7" s="24"/>
      <c r="K7" s="24"/>
      <c r="M7" s="3">
        <v>5</v>
      </c>
      <c r="N7">
        <v>6.4</v>
      </c>
      <c r="O7" s="20"/>
      <c r="P7" s="20">
        <v>6.77</v>
      </c>
      <c r="Q7" s="20">
        <v>0.67</v>
      </c>
      <c r="R7" s="20">
        <v>5.69</v>
      </c>
      <c r="S7" s="20">
        <v>8.0299999999999994</v>
      </c>
      <c r="T7" s="25">
        <f t="shared" si="2"/>
        <v>1</v>
      </c>
      <c r="U7" s="25">
        <f t="shared" si="3"/>
        <v>1</v>
      </c>
    </row>
    <row r="8" spans="1:24">
      <c r="A8" s="17">
        <v>0</v>
      </c>
      <c r="B8" s="11">
        <v>3.9827943285008764</v>
      </c>
      <c r="C8" s="16"/>
      <c r="D8" s="20">
        <v>3.98</v>
      </c>
      <c r="E8" s="20">
        <v>0.15</v>
      </c>
      <c r="F8" s="20">
        <v>3.69</v>
      </c>
      <c r="G8" s="20">
        <v>4.28</v>
      </c>
      <c r="H8" s="24">
        <f t="shared" si="0"/>
        <v>1</v>
      </c>
      <c r="I8" s="24">
        <f t="shared" si="1"/>
        <v>1</v>
      </c>
      <c r="J8" s="24"/>
      <c r="K8" s="24"/>
      <c r="M8" s="3">
        <v>6</v>
      </c>
      <c r="N8">
        <v>0.3</v>
      </c>
      <c r="O8" s="21"/>
      <c r="P8" s="20">
        <v>0.78</v>
      </c>
      <c r="Q8" s="20">
        <v>0.53</v>
      </c>
      <c r="R8" s="20">
        <v>0</v>
      </c>
      <c r="S8" s="20">
        <v>1.81</v>
      </c>
      <c r="T8" s="25">
        <f t="shared" si="2"/>
        <v>1</v>
      </c>
      <c r="U8" s="25">
        <f t="shared" si="3"/>
        <v>1</v>
      </c>
    </row>
    <row r="9" spans="1:24">
      <c r="A9">
        <v>24</v>
      </c>
      <c r="B9">
        <v>3.9827943285008764</v>
      </c>
      <c r="C9" s="16"/>
      <c r="D9" s="20">
        <v>3.59</v>
      </c>
      <c r="E9" s="20">
        <v>0.12</v>
      </c>
      <c r="F9" s="20">
        <v>3.35</v>
      </c>
      <c r="G9" s="20">
        <v>3.8</v>
      </c>
      <c r="H9" s="24">
        <f t="shared" si="0"/>
        <v>0</v>
      </c>
      <c r="I9" s="24">
        <f t="shared" si="1"/>
        <v>0</v>
      </c>
      <c r="J9" s="24"/>
      <c r="K9" s="24"/>
      <c r="M9" s="3">
        <v>7</v>
      </c>
      <c r="N9">
        <v>0.2</v>
      </c>
      <c r="O9" s="20"/>
      <c r="P9" s="20">
        <v>0.09</v>
      </c>
      <c r="Q9" s="20">
        <v>0.23</v>
      </c>
      <c r="R9" s="20">
        <v>0</v>
      </c>
      <c r="S9" s="20">
        <v>0.68</v>
      </c>
      <c r="T9" s="25">
        <f t="shared" si="2"/>
        <v>1</v>
      </c>
      <c r="U9" s="25">
        <f t="shared" si="3"/>
        <v>1</v>
      </c>
    </row>
    <row r="10" spans="1:24">
      <c r="A10" s="11">
        <v>70</v>
      </c>
      <c r="B10" s="11">
        <v>3.9827943285008764</v>
      </c>
      <c r="C10" s="16"/>
      <c r="D10" s="20">
        <v>4.0599999999999996</v>
      </c>
      <c r="E10" s="20">
        <v>0.19</v>
      </c>
      <c r="F10" s="20">
        <v>3.71</v>
      </c>
      <c r="G10" s="20">
        <v>4.42</v>
      </c>
      <c r="H10" s="24">
        <f t="shared" si="0"/>
        <v>1</v>
      </c>
      <c r="I10" s="24">
        <f t="shared" si="1"/>
        <v>1</v>
      </c>
      <c r="J10" s="24"/>
      <c r="K10" s="24"/>
      <c r="M10" s="3">
        <v>8</v>
      </c>
      <c r="N10">
        <v>0.1</v>
      </c>
      <c r="O10" s="21"/>
      <c r="P10" s="20">
        <v>0.38</v>
      </c>
      <c r="Q10" s="20">
        <v>0.34</v>
      </c>
      <c r="R10" s="20">
        <v>0</v>
      </c>
      <c r="S10" s="20">
        <v>1.1200000000000001</v>
      </c>
      <c r="T10" s="25">
        <f t="shared" si="2"/>
        <v>1</v>
      </c>
      <c r="U10" s="25">
        <f t="shared" si="3"/>
        <v>1</v>
      </c>
    </row>
    <row r="11" spans="1:24">
      <c r="A11">
        <v>4</v>
      </c>
      <c r="B11">
        <v>3.5845148956507886</v>
      </c>
      <c r="C11" s="16"/>
      <c r="D11" s="20">
        <v>3.18</v>
      </c>
      <c r="E11" s="20">
        <v>0.14000000000000001</v>
      </c>
      <c r="F11" s="20">
        <v>2.91</v>
      </c>
      <c r="G11" s="20">
        <v>3.46</v>
      </c>
      <c r="H11" s="24">
        <f t="shared" si="0"/>
        <v>0</v>
      </c>
      <c r="I11" s="24">
        <f t="shared" si="1"/>
        <v>0</v>
      </c>
      <c r="J11" s="24"/>
      <c r="K11" s="24"/>
      <c r="M11" s="3">
        <v>9</v>
      </c>
      <c r="N11">
        <v>0</v>
      </c>
      <c r="O11" s="22"/>
      <c r="P11" s="20">
        <v>0.02</v>
      </c>
      <c r="Q11" s="20">
        <v>0.09</v>
      </c>
      <c r="R11" s="20">
        <v>0</v>
      </c>
      <c r="S11" s="20">
        <v>0.28999999999999998</v>
      </c>
      <c r="T11" s="25">
        <f t="shared" si="2"/>
        <v>1</v>
      </c>
      <c r="U11" s="25">
        <f t="shared" si="3"/>
        <v>1</v>
      </c>
    </row>
    <row r="12" spans="1:24">
      <c r="A12" s="11">
        <v>51</v>
      </c>
      <c r="B12" s="11">
        <v>3.0269236896606659</v>
      </c>
      <c r="C12" s="16"/>
      <c r="D12" s="20">
        <v>3</v>
      </c>
      <c r="E12" s="20">
        <v>0.12</v>
      </c>
      <c r="F12" s="20">
        <v>2.72</v>
      </c>
      <c r="G12" s="20">
        <v>3.21</v>
      </c>
      <c r="H12" s="24">
        <f t="shared" si="0"/>
        <v>1</v>
      </c>
      <c r="I12" s="24">
        <f t="shared" si="1"/>
        <v>1</v>
      </c>
      <c r="J12" s="24"/>
      <c r="K12" s="24"/>
      <c r="M12" s="5"/>
      <c r="U12" s="19"/>
    </row>
    <row r="13" spans="1:24">
      <c r="A13">
        <v>71</v>
      </c>
      <c r="B13">
        <v>2.6286442568105781</v>
      </c>
      <c r="C13" s="16"/>
      <c r="D13" s="20">
        <v>2.54</v>
      </c>
      <c r="E13" s="20">
        <v>0.13</v>
      </c>
      <c r="F13" s="20">
        <v>2.29</v>
      </c>
      <c r="G13" s="20">
        <v>2.79</v>
      </c>
      <c r="H13" s="24">
        <f t="shared" si="0"/>
        <v>1</v>
      </c>
      <c r="I13" s="24">
        <f t="shared" si="1"/>
        <v>1</v>
      </c>
      <c r="J13" s="24"/>
      <c r="K13" s="24"/>
      <c r="M13" s="1" t="s">
        <v>5</v>
      </c>
      <c r="P13" s="1"/>
    </row>
    <row r="14" spans="1:24">
      <c r="A14" s="11">
        <v>41</v>
      </c>
      <c r="B14" s="11">
        <v>2.413573363071531</v>
      </c>
      <c r="C14" s="16"/>
      <c r="D14" s="20">
        <v>2.44</v>
      </c>
      <c r="E14" s="20">
        <v>0.13</v>
      </c>
      <c r="F14" s="20">
        <v>2.23</v>
      </c>
      <c r="G14" s="20">
        <v>2.72</v>
      </c>
      <c r="H14" s="24">
        <f t="shared" si="0"/>
        <v>1</v>
      </c>
      <c r="I14" s="24">
        <f t="shared" si="1"/>
        <v>1</v>
      </c>
      <c r="J14" s="24"/>
      <c r="K14" s="24"/>
      <c r="M14" s="2" t="s">
        <v>14</v>
      </c>
      <c r="P14" s="2"/>
    </row>
    <row r="15" spans="1:24">
      <c r="A15">
        <v>14</v>
      </c>
      <c r="B15">
        <v>2.4056077744145292</v>
      </c>
      <c r="C15" s="16"/>
      <c r="D15" s="20">
        <v>2.23</v>
      </c>
      <c r="E15" s="20">
        <v>0.16</v>
      </c>
      <c r="F15" s="20">
        <v>1.9</v>
      </c>
      <c r="G15" s="20">
        <v>2.5499999999999998</v>
      </c>
      <c r="H15" s="24">
        <f t="shared" si="0"/>
        <v>1</v>
      </c>
      <c r="I15" s="24">
        <f t="shared" si="1"/>
        <v>0</v>
      </c>
      <c r="J15" s="24"/>
      <c r="K15" s="24"/>
      <c r="M15" s="2" t="s">
        <v>73</v>
      </c>
      <c r="P15" s="2"/>
    </row>
    <row r="16" spans="1:24">
      <c r="A16" s="11">
        <v>84</v>
      </c>
      <c r="B16" s="11">
        <v>2.3976421857575274</v>
      </c>
      <c r="C16" s="16"/>
      <c r="D16" s="20">
        <v>2.41</v>
      </c>
      <c r="E16" s="20">
        <v>0.1</v>
      </c>
      <c r="F16" s="20">
        <v>2.23</v>
      </c>
      <c r="G16" s="20">
        <v>2.62</v>
      </c>
      <c r="H16" s="24">
        <f t="shared" si="0"/>
        <v>1</v>
      </c>
      <c r="I16" s="24">
        <f t="shared" si="1"/>
        <v>1</v>
      </c>
      <c r="J16" s="24"/>
      <c r="K16" s="24"/>
      <c r="M16" s="2" t="s">
        <v>71</v>
      </c>
      <c r="P16" s="2"/>
    </row>
    <row r="17" spans="1:21">
      <c r="A17">
        <v>78</v>
      </c>
      <c r="B17">
        <v>2.3896765971005256</v>
      </c>
      <c r="C17" s="16"/>
      <c r="D17" s="20">
        <v>2.23</v>
      </c>
      <c r="E17" s="20">
        <v>0.12</v>
      </c>
      <c r="F17" s="20">
        <v>2.0099999999999998</v>
      </c>
      <c r="G17" s="20">
        <v>2.4300000000000002</v>
      </c>
      <c r="H17" s="24">
        <f t="shared" si="0"/>
        <v>1</v>
      </c>
      <c r="I17" s="24">
        <f t="shared" si="1"/>
        <v>0</v>
      </c>
      <c r="J17" s="24"/>
      <c r="K17" s="24"/>
      <c r="M17" s="2" t="s">
        <v>6</v>
      </c>
      <c r="P17" s="2"/>
    </row>
    <row r="18" spans="1:21">
      <c r="A18" s="11">
        <v>83</v>
      </c>
      <c r="B18" s="11">
        <v>2.2303648239604907</v>
      </c>
      <c r="C18" s="16"/>
      <c r="D18" s="20">
        <v>2.2799999999999998</v>
      </c>
      <c r="E18" s="20">
        <v>0.11</v>
      </c>
      <c r="F18" s="20">
        <v>2.0699999999999998</v>
      </c>
      <c r="G18" s="20">
        <v>2.4700000000000002</v>
      </c>
      <c r="H18" s="24">
        <f t="shared" si="0"/>
        <v>1</v>
      </c>
      <c r="I18" s="24">
        <f t="shared" si="1"/>
        <v>1</v>
      </c>
      <c r="J18" s="24"/>
      <c r="K18" s="24"/>
      <c r="M18" s="2" t="s">
        <v>7</v>
      </c>
      <c r="P18" s="2"/>
    </row>
    <row r="19" spans="1:21">
      <c r="A19">
        <v>6</v>
      </c>
      <c r="B19">
        <v>2.0152939302214432</v>
      </c>
      <c r="C19" s="16"/>
      <c r="D19" s="20">
        <v>1.8</v>
      </c>
      <c r="E19" s="20">
        <v>0.11</v>
      </c>
      <c r="F19" s="20">
        <v>1.6</v>
      </c>
      <c r="G19" s="20">
        <v>2.0099999999999998</v>
      </c>
      <c r="H19" s="24">
        <f t="shared" si="0"/>
        <v>0</v>
      </c>
      <c r="I19" s="24">
        <f t="shared" si="1"/>
        <v>0</v>
      </c>
      <c r="J19" s="24"/>
      <c r="K19" s="24"/>
      <c r="M19" s="2" t="s">
        <v>8</v>
      </c>
      <c r="P19" s="2"/>
    </row>
    <row r="20" spans="1:21">
      <c r="A20" s="11">
        <v>9</v>
      </c>
      <c r="B20" s="11">
        <v>2.0073283415644414</v>
      </c>
      <c r="C20" s="16"/>
      <c r="D20" s="20">
        <v>1.89</v>
      </c>
      <c r="E20" s="20">
        <v>0.14000000000000001</v>
      </c>
      <c r="F20" s="20">
        <v>1.63</v>
      </c>
      <c r="G20" s="20">
        <v>2.16</v>
      </c>
      <c r="H20" s="24">
        <f t="shared" si="0"/>
        <v>1</v>
      </c>
      <c r="I20" s="24">
        <f t="shared" si="1"/>
        <v>1</v>
      </c>
      <c r="J20" s="24"/>
      <c r="K20" s="24"/>
      <c r="M20" s="6"/>
      <c r="P20" s="6"/>
    </row>
    <row r="21" spans="1:21">
      <c r="A21">
        <v>23</v>
      </c>
      <c r="B21">
        <v>1.9993627529074398</v>
      </c>
      <c r="C21" s="16"/>
      <c r="D21" s="20">
        <v>2.15</v>
      </c>
      <c r="E21" s="20">
        <v>0.2</v>
      </c>
      <c r="F21" s="20">
        <v>1.79</v>
      </c>
      <c r="G21" s="20">
        <v>2.52</v>
      </c>
      <c r="H21" s="24">
        <f t="shared" si="0"/>
        <v>1</v>
      </c>
      <c r="I21" s="24">
        <f t="shared" si="1"/>
        <v>1</v>
      </c>
      <c r="J21" s="24"/>
      <c r="K21" s="24"/>
      <c r="M21" s="2" t="s">
        <v>75</v>
      </c>
      <c r="P21" s="2"/>
    </row>
    <row r="22" spans="1:21">
      <c r="A22" s="11">
        <v>89</v>
      </c>
      <c r="B22" s="11">
        <v>1.9993627529074398</v>
      </c>
      <c r="C22" s="16"/>
      <c r="D22" s="20">
        <v>2.11</v>
      </c>
      <c r="E22" s="20">
        <v>0.11</v>
      </c>
      <c r="F22" s="20">
        <v>1.91</v>
      </c>
      <c r="G22" s="20">
        <v>2.33</v>
      </c>
      <c r="H22" s="24">
        <f t="shared" si="0"/>
        <v>1</v>
      </c>
      <c r="I22" s="24">
        <f t="shared" si="1"/>
        <v>0</v>
      </c>
      <c r="J22" s="24"/>
      <c r="K22" s="24"/>
    </row>
    <row r="23" spans="1:21">
      <c r="A23">
        <v>106</v>
      </c>
      <c r="B23">
        <v>1.9913971642504382</v>
      </c>
      <c r="C23" s="16"/>
      <c r="D23" s="20">
        <v>2.16</v>
      </c>
      <c r="E23" s="20">
        <v>0.13</v>
      </c>
      <c r="F23" s="20">
        <v>1.89</v>
      </c>
      <c r="G23" s="20">
        <v>2.4</v>
      </c>
      <c r="H23" s="24">
        <f t="shared" si="0"/>
        <v>1</v>
      </c>
      <c r="I23" s="24">
        <f t="shared" si="1"/>
        <v>0</v>
      </c>
      <c r="J23" s="24"/>
      <c r="K23" s="24"/>
      <c r="U23" s="3"/>
    </row>
    <row r="24" spans="1:21">
      <c r="A24" s="11">
        <v>26</v>
      </c>
      <c r="B24" s="11">
        <v>1.9436036323084276</v>
      </c>
      <c r="C24" s="16"/>
      <c r="D24" s="20">
        <v>1.93</v>
      </c>
      <c r="E24" s="20">
        <v>0.08</v>
      </c>
      <c r="F24" s="20">
        <v>1.77</v>
      </c>
      <c r="G24" s="20">
        <v>2.09</v>
      </c>
      <c r="H24" s="24">
        <f t="shared" si="0"/>
        <v>1</v>
      </c>
      <c r="I24" s="24">
        <f t="shared" si="1"/>
        <v>1</v>
      </c>
      <c r="J24" s="24"/>
      <c r="K24" s="24"/>
    </row>
    <row r="25" spans="1:21">
      <c r="A25">
        <v>53</v>
      </c>
      <c r="B25">
        <v>1.6170144973713558</v>
      </c>
      <c r="C25" s="16"/>
      <c r="D25" s="20">
        <v>1.7</v>
      </c>
      <c r="E25" s="20">
        <v>0.11</v>
      </c>
      <c r="F25" s="20">
        <v>1.51</v>
      </c>
      <c r="G25" s="20">
        <v>1.91</v>
      </c>
      <c r="H25" s="24">
        <f t="shared" si="0"/>
        <v>1</v>
      </c>
      <c r="I25" s="24">
        <f t="shared" si="1"/>
        <v>1</v>
      </c>
      <c r="J25" s="24"/>
      <c r="K25" s="24"/>
      <c r="M25" s="19"/>
      <c r="N25" s="19"/>
      <c r="O25" s="19"/>
      <c r="P25" s="19"/>
    </row>
    <row r="26" spans="1:21">
      <c r="A26" s="11">
        <v>7</v>
      </c>
      <c r="B26" s="11">
        <v>1.6090489087143538</v>
      </c>
      <c r="C26" s="16"/>
      <c r="D26" s="20">
        <v>1.59</v>
      </c>
      <c r="E26" s="20">
        <v>0.12</v>
      </c>
      <c r="F26" s="20">
        <v>1.38</v>
      </c>
      <c r="G26" s="20">
        <v>1.82</v>
      </c>
      <c r="H26" s="24">
        <f t="shared" si="0"/>
        <v>1</v>
      </c>
      <c r="I26" s="24">
        <f t="shared" si="1"/>
        <v>1</v>
      </c>
      <c r="J26" s="24"/>
      <c r="K26" s="24"/>
      <c r="M26" s="19"/>
      <c r="N26" s="20"/>
      <c r="O26" s="20"/>
      <c r="P26" s="20"/>
      <c r="Q26" s="20"/>
    </row>
    <row r="27" spans="1:21">
      <c r="A27">
        <v>35</v>
      </c>
      <c r="B27">
        <v>1.6090489087143538</v>
      </c>
      <c r="C27" s="16"/>
      <c r="D27" s="20">
        <v>1.34</v>
      </c>
      <c r="E27" s="20">
        <v>0.14000000000000001</v>
      </c>
      <c r="F27" s="20">
        <v>1.1100000000000001</v>
      </c>
      <c r="G27" s="20">
        <v>1.63</v>
      </c>
      <c r="H27" s="24">
        <f t="shared" si="0"/>
        <v>1</v>
      </c>
      <c r="I27" s="24">
        <f t="shared" si="1"/>
        <v>0</v>
      </c>
      <c r="J27" s="24"/>
      <c r="K27" s="24"/>
      <c r="M27" s="19"/>
      <c r="N27" s="20"/>
      <c r="O27" s="20"/>
      <c r="P27" s="20"/>
      <c r="Q27" s="20"/>
    </row>
    <row r="28" spans="1:21">
      <c r="A28" s="11">
        <v>40</v>
      </c>
      <c r="B28" s="11">
        <v>1.5931177314003504</v>
      </c>
      <c r="C28" s="16"/>
      <c r="D28" s="20">
        <v>1.36</v>
      </c>
      <c r="E28" s="20">
        <v>0.11</v>
      </c>
      <c r="F28" s="20">
        <v>1.1499999999999999</v>
      </c>
      <c r="G28" s="20">
        <v>1.56</v>
      </c>
      <c r="H28" s="24">
        <f t="shared" si="0"/>
        <v>0</v>
      </c>
      <c r="I28" s="24">
        <f t="shared" si="1"/>
        <v>0</v>
      </c>
      <c r="J28" s="24"/>
      <c r="K28" s="24"/>
      <c r="M28" s="19"/>
      <c r="N28" s="20"/>
      <c r="O28" s="20"/>
      <c r="P28" s="20"/>
      <c r="Q28" s="20"/>
    </row>
    <row r="29" spans="1:21">
      <c r="A29">
        <v>58</v>
      </c>
      <c r="B29">
        <v>1.5931177314003504</v>
      </c>
      <c r="C29" s="16"/>
      <c r="D29" s="20">
        <v>1.48</v>
      </c>
      <c r="E29" s="20">
        <v>0.1</v>
      </c>
      <c r="F29" s="20">
        <v>1.29</v>
      </c>
      <c r="G29" s="20">
        <v>1.69</v>
      </c>
      <c r="H29" s="24">
        <f t="shared" si="0"/>
        <v>1</v>
      </c>
      <c r="I29" s="24">
        <f t="shared" si="1"/>
        <v>0</v>
      </c>
      <c r="J29" s="24"/>
      <c r="K29" s="24"/>
      <c r="M29" s="19"/>
      <c r="N29" s="20"/>
      <c r="O29" s="20"/>
      <c r="P29" s="20"/>
      <c r="Q29" s="20"/>
    </row>
    <row r="30" spans="1:21">
      <c r="A30" s="11">
        <v>90</v>
      </c>
      <c r="B30" s="11">
        <v>1.5931177314003504</v>
      </c>
      <c r="C30" s="16"/>
      <c r="D30" s="20">
        <v>1.54</v>
      </c>
      <c r="E30" s="20">
        <v>0.1</v>
      </c>
      <c r="F30" s="20">
        <v>1.36</v>
      </c>
      <c r="G30" s="20">
        <v>1.76</v>
      </c>
      <c r="H30" s="24">
        <f t="shared" si="0"/>
        <v>1</v>
      </c>
      <c r="I30" s="24">
        <f t="shared" si="1"/>
        <v>1</v>
      </c>
      <c r="J30" s="24"/>
      <c r="K30" s="24"/>
      <c r="M30" s="19"/>
      <c r="N30" s="20"/>
      <c r="O30" s="20"/>
      <c r="P30" s="20"/>
      <c r="Q30" s="20"/>
    </row>
    <row r="31" spans="1:21">
      <c r="A31">
        <v>100</v>
      </c>
      <c r="B31">
        <v>1.5931177314003504</v>
      </c>
      <c r="C31" s="16"/>
      <c r="D31" s="20">
        <v>1.59</v>
      </c>
      <c r="E31" s="20">
        <v>0.11</v>
      </c>
      <c r="F31" s="20">
        <v>1.37</v>
      </c>
      <c r="G31" s="20">
        <v>1.84</v>
      </c>
      <c r="H31" s="24">
        <f t="shared" si="0"/>
        <v>1</v>
      </c>
      <c r="I31" s="24">
        <f t="shared" si="1"/>
        <v>1</v>
      </c>
      <c r="J31" s="24"/>
      <c r="K31" s="24"/>
      <c r="M31" s="19"/>
      <c r="N31" s="20"/>
      <c r="O31" s="20"/>
      <c r="P31" s="20"/>
      <c r="Q31" s="20"/>
    </row>
    <row r="32" spans="1:21">
      <c r="A32" s="11">
        <v>17</v>
      </c>
      <c r="B32" s="11">
        <v>1.1470447666082524</v>
      </c>
      <c r="C32" s="16"/>
      <c r="D32" s="20">
        <v>1.06</v>
      </c>
      <c r="E32" s="20">
        <v>0.1</v>
      </c>
      <c r="F32" s="20">
        <v>0.89</v>
      </c>
      <c r="G32" s="20">
        <v>1.25</v>
      </c>
      <c r="H32" s="24">
        <f t="shared" si="0"/>
        <v>1</v>
      </c>
      <c r="I32" s="24">
        <f t="shared" si="1"/>
        <v>1</v>
      </c>
      <c r="J32" s="24"/>
      <c r="K32" s="24"/>
      <c r="M32" s="19"/>
      <c r="N32" s="20"/>
      <c r="O32" s="20"/>
      <c r="P32" s="20"/>
      <c r="Q32" s="20"/>
    </row>
    <row r="33" spans="1:21">
      <c r="A33">
        <v>38</v>
      </c>
      <c r="B33">
        <v>1.1470447666082524</v>
      </c>
      <c r="C33" s="16"/>
      <c r="D33" s="20">
        <v>1.21</v>
      </c>
      <c r="E33" s="20">
        <v>0.13</v>
      </c>
      <c r="F33" s="20">
        <v>0.97</v>
      </c>
      <c r="G33" s="20">
        <v>1.47</v>
      </c>
      <c r="H33" s="24">
        <f t="shared" si="0"/>
        <v>1</v>
      </c>
      <c r="I33" s="24">
        <f t="shared" si="1"/>
        <v>1</v>
      </c>
      <c r="J33" s="24"/>
      <c r="K33" s="24"/>
      <c r="M33" s="19"/>
      <c r="N33" s="20"/>
      <c r="O33" s="20"/>
      <c r="P33" s="20"/>
      <c r="Q33" s="20"/>
    </row>
    <row r="34" spans="1:21">
      <c r="A34" s="11">
        <v>47</v>
      </c>
      <c r="B34" s="11">
        <v>1.1470447666082524</v>
      </c>
      <c r="C34" s="16"/>
      <c r="D34" s="20">
        <v>1.1499999999999999</v>
      </c>
      <c r="E34" s="20">
        <v>0.11</v>
      </c>
      <c r="F34" s="20">
        <v>0.94</v>
      </c>
      <c r="G34" s="20">
        <v>1.36</v>
      </c>
      <c r="H34" s="24">
        <f t="shared" ref="H34:H65" si="4">IF(AND(B34&gt;=F34, B34&lt;=G34),1,0)</f>
        <v>1</v>
      </c>
      <c r="I34" s="24">
        <f t="shared" ref="I34:I65" si="5">IF(AND((D34+E34)&gt;=B34,(D34-E34)&lt;=B34),1,0)</f>
        <v>1</v>
      </c>
      <c r="J34" s="24"/>
      <c r="K34" s="24"/>
      <c r="M34" s="19"/>
      <c r="N34" s="20"/>
      <c r="O34" s="20"/>
      <c r="P34" s="20"/>
      <c r="Q34" s="20"/>
      <c r="U34" s="5"/>
    </row>
    <row r="35" spans="1:21">
      <c r="A35">
        <v>3</v>
      </c>
      <c r="B35">
        <v>0.82045563167118041</v>
      </c>
      <c r="C35" s="16"/>
      <c r="D35" s="20">
        <v>0.59</v>
      </c>
      <c r="E35" s="20">
        <v>0.14000000000000001</v>
      </c>
      <c r="F35" s="20">
        <v>0.35</v>
      </c>
      <c r="G35" s="20">
        <v>0.86</v>
      </c>
      <c r="H35" s="24">
        <f t="shared" si="4"/>
        <v>1</v>
      </c>
      <c r="I35" s="24">
        <f t="shared" si="5"/>
        <v>0</v>
      </c>
      <c r="J35" s="24"/>
      <c r="K35" s="24"/>
      <c r="M35" s="19"/>
      <c r="N35" s="20"/>
      <c r="O35" s="20"/>
      <c r="P35" s="20"/>
      <c r="Q35" s="20"/>
    </row>
    <row r="36" spans="1:21">
      <c r="A36" s="11">
        <v>15</v>
      </c>
      <c r="B36" s="11">
        <v>0.82045563167118041</v>
      </c>
      <c r="C36" s="16"/>
      <c r="D36" s="20">
        <v>1.03</v>
      </c>
      <c r="E36" s="20">
        <v>0.11</v>
      </c>
      <c r="F36" s="20">
        <v>0.82</v>
      </c>
      <c r="G36" s="20">
        <v>1.23</v>
      </c>
      <c r="H36" s="24">
        <f t="shared" si="4"/>
        <v>1</v>
      </c>
      <c r="I36" s="24">
        <f t="shared" si="5"/>
        <v>0</v>
      </c>
      <c r="J36" s="24"/>
      <c r="K36" s="24"/>
      <c r="M36" s="5"/>
    </row>
    <row r="37" spans="1:21">
      <c r="A37">
        <v>19</v>
      </c>
      <c r="B37">
        <v>0.82045563167118041</v>
      </c>
      <c r="C37" s="16"/>
      <c r="D37" s="20">
        <v>0.91</v>
      </c>
      <c r="E37" s="20">
        <v>0.09</v>
      </c>
      <c r="F37" s="20">
        <v>0.75</v>
      </c>
      <c r="G37" s="20">
        <v>1.07</v>
      </c>
      <c r="H37" s="24">
        <f t="shared" si="4"/>
        <v>1</v>
      </c>
      <c r="I37" s="24">
        <f t="shared" si="5"/>
        <v>1</v>
      </c>
      <c r="J37" s="24"/>
      <c r="K37" s="24"/>
    </row>
    <row r="38" spans="1:21">
      <c r="A38" s="11">
        <v>10</v>
      </c>
      <c r="B38" s="11">
        <v>0.81249004301417882</v>
      </c>
      <c r="C38" s="16"/>
      <c r="D38" s="20">
        <v>0.73</v>
      </c>
      <c r="E38" s="20">
        <v>0.08</v>
      </c>
      <c r="F38" s="20">
        <v>0.57999999999999996</v>
      </c>
      <c r="G38" s="20">
        <v>0.89</v>
      </c>
      <c r="H38" s="24">
        <f t="shared" si="4"/>
        <v>1</v>
      </c>
      <c r="I38" s="24">
        <f t="shared" si="5"/>
        <v>0</v>
      </c>
      <c r="J38" s="24"/>
      <c r="K38" s="24"/>
    </row>
    <row r="39" spans="1:21">
      <c r="A39">
        <v>28</v>
      </c>
      <c r="B39">
        <v>0.81249004301417882</v>
      </c>
      <c r="C39" s="16"/>
      <c r="D39" s="20">
        <v>0.86</v>
      </c>
      <c r="E39" s="20">
        <v>0.1</v>
      </c>
      <c r="F39" s="20">
        <v>0.66</v>
      </c>
      <c r="G39" s="20">
        <v>1.05</v>
      </c>
      <c r="H39" s="24">
        <f t="shared" si="4"/>
        <v>1</v>
      </c>
      <c r="I39" s="24">
        <f t="shared" si="5"/>
        <v>1</v>
      </c>
      <c r="J39" s="24"/>
      <c r="K39" s="24"/>
    </row>
    <row r="40" spans="1:21">
      <c r="A40" s="11">
        <v>42</v>
      </c>
      <c r="B40" s="11">
        <v>0.81249004301417882</v>
      </c>
      <c r="C40" s="16"/>
      <c r="D40" s="20">
        <v>0.76</v>
      </c>
      <c r="E40" s="20">
        <v>0.14000000000000001</v>
      </c>
      <c r="F40" s="20">
        <v>0.48</v>
      </c>
      <c r="G40" s="20">
        <v>1.05</v>
      </c>
      <c r="H40" s="24">
        <f t="shared" si="4"/>
        <v>1</v>
      </c>
      <c r="I40" s="24">
        <f t="shared" si="5"/>
        <v>1</v>
      </c>
      <c r="J40" s="24"/>
      <c r="K40" s="24"/>
    </row>
    <row r="41" spans="1:21">
      <c r="A41">
        <v>57</v>
      </c>
      <c r="B41">
        <v>0.81249004301417882</v>
      </c>
      <c r="C41" s="16"/>
      <c r="D41" s="20">
        <v>0.74</v>
      </c>
      <c r="E41" s="20">
        <v>0.09</v>
      </c>
      <c r="F41" s="20">
        <v>0.57999999999999996</v>
      </c>
      <c r="G41" s="20">
        <v>0.91</v>
      </c>
      <c r="H41" s="24">
        <f t="shared" si="4"/>
        <v>1</v>
      </c>
      <c r="I41" s="24">
        <f t="shared" si="5"/>
        <v>1</v>
      </c>
      <c r="J41" s="24"/>
      <c r="K41" s="24"/>
    </row>
    <row r="42" spans="1:21">
      <c r="A42" s="11">
        <v>98</v>
      </c>
      <c r="B42" s="11">
        <v>0.8045244543571769</v>
      </c>
      <c r="C42" s="16"/>
      <c r="D42" s="20">
        <v>0.73</v>
      </c>
      <c r="E42" s="20">
        <v>0.08</v>
      </c>
      <c r="F42" s="20">
        <v>0.59</v>
      </c>
      <c r="G42" s="20">
        <v>0.87</v>
      </c>
      <c r="H42" s="24">
        <f t="shared" si="4"/>
        <v>1</v>
      </c>
      <c r="I42" s="24">
        <f t="shared" si="5"/>
        <v>1</v>
      </c>
      <c r="J42" s="24"/>
      <c r="K42" s="24"/>
    </row>
    <row r="43" spans="1:21">
      <c r="A43">
        <v>104</v>
      </c>
      <c r="B43">
        <v>0.7965588657001752</v>
      </c>
      <c r="C43" s="16"/>
      <c r="D43" s="20">
        <v>0.87</v>
      </c>
      <c r="E43" s="20">
        <v>0.09</v>
      </c>
      <c r="F43" s="20">
        <v>0.71</v>
      </c>
      <c r="G43" s="20">
        <v>1.06</v>
      </c>
      <c r="H43" s="24">
        <f t="shared" si="4"/>
        <v>1</v>
      </c>
      <c r="I43" s="24">
        <f t="shared" si="5"/>
        <v>1</v>
      </c>
      <c r="J43" s="24"/>
      <c r="K43" s="24"/>
    </row>
    <row r="44" spans="1:21">
      <c r="A44" s="11">
        <v>2</v>
      </c>
      <c r="B44" s="11">
        <v>0.66114385853114543</v>
      </c>
      <c r="C44" s="16"/>
      <c r="D44" s="20">
        <v>0.64</v>
      </c>
      <c r="E44" s="20">
        <v>0.05</v>
      </c>
      <c r="F44" s="20">
        <v>0.52</v>
      </c>
      <c r="G44" s="20">
        <v>0.74</v>
      </c>
      <c r="H44" s="24">
        <f t="shared" si="4"/>
        <v>1</v>
      </c>
      <c r="I44" s="24">
        <f t="shared" si="5"/>
        <v>1</v>
      </c>
      <c r="J44" s="24"/>
      <c r="K44" s="24"/>
    </row>
    <row r="45" spans="1:21">
      <c r="A45">
        <v>22</v>
      </c>
      <c r="B45">
        <v>0.65317826987414374</v>
      </c>
      <c r="C45" s="16"/>
      <c r="D45" s="20">
        <v>0.59</v>
      </c>
      <c r="E45" s="20">
        <v>7.0000000000000007E-2</v>
      </c>
      <c r="F45" s="20">
        <v>0.46</v>
      </c>
      <c r="G45" s="20">
        <v>0.73</v>
      </c>
      <c r="H45" s="24">
        <f t="shared" si="4"/>
        <v>1</v>
      </c>
      <c r="I45" s="24">
        <f t="shared" si="5"/>
        <v>1</v>
      </c>
      <c r="J45" s="24"/>
      <c r="K45" s="24"/>
    </row>
    <row r="46" spans="1:21">
      <c r="A46" s="11">
        <v>12</v>
      </c>
      <c r="B46" s="11">
        <v>0.64521268121714193</v>
      </c>
      <c r="C46" s="16"/>
      <c r="D46" s="20">
        <v>0.69</v>
      </c>
      <c r="E46" s="20">
        <v>0.09</v>
      </c>
      <c r="F46" s="20">
        <v>0.5</v>
      </c>
      <c r="G46" s="20">
        <v>0.87</v>
      </c>
      <c r="H46" s="24">
        <f t="shared" si="4"/>
        <v>1</v>
      </c>
      <c r="I46" s="24">
        <f t="shared" si="5"/>
        <v>1</v>
      </c>
      <c r="J46" s="24"/>
      <c r="K46" s="24"/>
      <c r="M46" s="19"/>
      <c r="N46" s="20"/>
      <c r="O46" s="20"/>
      <c r="P46" s="20"/>
      <c r="Q46" s="20"/>
    </row>
    <row r="47" spans="1:21">
      <c r="A47">
        <v>59</v>
      </c>
      <c r="B47">
        <v>0.64521268121714193</v>
      </c>
      <c r="C47" s="16"/>
      <c r="D47" s="20">
        <v>0.54</v>
      </c>
      <c r="E47" s="20">
        <v>0.1</v>
      </c>
      <c r="F47" s="20">
        <v>0.37</v>
      </c>
      <c r="G47" s="20">
        <v>0.73</v>
      </c>
      <c r="H47" s="24">
        <f t="shared" si="4"/>
        <v>1</v>
      </c>
      <c r="I47" s="24">
        <f t="shared" si="5"/>
        <v>0</v>
      </c>
      <c r="J47" s="24"/>
      <c r="K47" s="24"/>
      <c r="M47" s="19"/>
      <c r="N47" s="20"/>
      <c r="O47" s="20"/>
      <c r="P47" s="20"/>
      <c r="Q47" s="20"/>
    </row>
    <row r="48" spans="1:21">
      <c r="A48" s="11">
        <v>95</v>
      </c>
      <c r="B48" s="11">
        <v>0.63724709256014023</v>
      </c>
      <c r="C48" s="16"/>
      <c r="D48" s="20">
        <v>0.53</v>
      </c>
      <c r="E48" s="20">
        <v>0.09</v>
      </c>
      <c r="F48" s="20">
        <v>0.35</v>
      </c>
      <c r="G48" s="20">
        <v>0.68</v>
      </c>
      <c r="H48" s="24">
        <f t="shared" si="4"/>
        <v>1</v>
      </c>
      <c r="I48" s="24">
        <f t="shared" si="5"/>
        <v>0</v>
      </c>
      <c r="J48" s="24"/>
      <c r="K48" s="24"/>
      <c r="M48" s="19"/>
      <c r="N48" s="20"/>
      <c r="O48" s="20"/>
      <c r="P48" s="20"/>
      <c r="Q48" s="20"/>
    </row>
    <row r="49" spans="1:17">
      <c r="A49">
        <v>65</v>
      </c>
      <c r="B49">
        <v>0.52572885136211567</v>
      </c>
      <c r="C49" s="16"/>
      <c r="D49" s="20">
        <v>0.52</v>
      </c>
      <c r="E49" s="20">
        <v>7.0000000000000007E-2</v>
      </c>
      <c r="F49" s="20">
        <v>0.39</v>
      </c>
      <c r="G49" s="20">
        <v>0.64</v>
      </c>
      <c r="H49" s="24">
        <f t="shared" si="4"/>
        <v>1</v>
      </c>
      <c r="I49" s="24">
        <f t="shared" si="5"/>
        <v>1</v>
      </c>
      <c r="J49" s="24"/>
      <c r="K49" s="24"/>
      <c r="M49" s="19"/>
      <c r="N49" s="20"/>
      <c r="O49" s="20"/>
      <c r="P49" s="20"/>
      <c r="Q49" s="20"/>
    </row>
    <row r="50" spans="1:17">
      <c r="A50" s="11">
        <v>20</v>
      </c>
      <c r="B50" s="11">
        <v>3.186235462800701E-2</v>
      </c>
      <c r="C50" s="16"/>
      <c r="D50" s="20">
        <v>0.17</v>
      </c>
      <c r="E50" s="20">
        <v>0.1</v>
      </c>
      <c r="F50" s="20">
        <v>0.01</v>
      </c>
      <c r="G50" s="20">
        <v>0.35</v>
      </c>
      <c r="H50" s="24">
        <f t="shared" si="4"/>
        <v>1</v>
      </c>
      <c r="I50" s="24">
        <f t="shared" si="5"/>
        <v>0</v>
      </c>
      <c r="J50" s="24"/>
      <c r="K50" s="24"/>
      <c r="M50" s="19"/>
      <c r="N50" s="20"/>
      <c r="O50" s="20"/>
      <c r="P50" s="20"/>
      <c r="Q50" s="20"/>
    </row>
    <row r="51" spans="1:17">
      <c r="A51">
        <v>11</v>
      </c>
      <c r="B51">
        <v>2.3896765971005256E-2</v>
      </c>
      <c r="C51" s="16"/>
      <c r="D51" s="20">
        <v>0.03</v>
      </c>
      <c r="E51" s="20">
        <v>0.05</v>
      </c>
      <c r="F51" s="20">
        <v>0</v>
      </c>
      <c r="G51" s="20">
        <v>0.16</v>
      </c>
      <c r="H51" s="24">
        <f t="shared" si="4"/>
        <v>1</v>
      </c>
      <c r="I51" s="24">
        <f t="shared" si="5"/>
        <v>1</v>
      </c>
      <c r="J51" s="24"/>
      <c r="K51" s="24"/>
      <c r="M51" s="19"/>
      <c r="N51" s="20"/>
      <c r="O51" s="20"/>
      <c r="P51" s="20"/>
      <c r="Q51" s="20"/>
    </row>
    <row r="52" spans="1:17">
      <c r="A52" s="11">
        <v>66</v>
      </c>
      <c r="B52" s="11">
        <v>2.3896765971005256E-2</v>
      </c>
      <c r="C52" s="16"/>
      <c r="D52" s="20">
        <v>0.01</v>
      </c>
      <c r="E52" s="20">
        <v>0.03</v>
      </c>
      <c r="F52" s="20">
        <v>0</v>
      </c>
      <c r="G52" s="20">
        <v>0.09</v>
      </c>
      <c r="H52" s="24">
        <f t="shared" si="4"/>
        <v>1</v>
      </c>
      <c r="I52" s="24">
        <f t="shared" si="5"/>
        <v>1</v>
      </c>
      <c r="J52" s="24"/>
      <c r="K52" s="24"/>
      <c r="M52" s="19"/>
      <c r="N52" s="20"/>
      <c r="O52" s="20"/>
      <c r="P52" s="20"/>
      <c r="Q52" s="20"/>
    </row>
    <row r="53" spans="1:17">
      <c r="A53">
        <v>5</v>
      </c>
      <c r="B53">
        <v>0</v>
      </c>
      <c r="C53" s="16"/>
      <c r="D53" s="20">
        <v>0</v>
      </c>
      <c r="E53" s="20">
        <v>0.02</v>
      </c>
      <c r="F53" s="20">
        <v>0</v>
      </c>
      <c r="G53" s="20">
        <v>0.06</v>
      </c>
      <c r="H53" s="24">
        <f t="shared" si="4"/>
        <v>1</v>
      </c>
      <c r="I53" s="24">
        <f t="shared" si="5"/>
        <v>1</v>
      </c>
      <c r="J53" s="24"/>
      <c r="K53" s="24"/>
      <c r="M53" s="19"/>
      <c r="N53" s="20"/>
      <c r="O53" s="20"/>
      <c r="P53" s="20"/>
      <c r="Q53" s="20"/>
    </row>
    <row r="54" spans="1:17">
      <c r="A54" s="11">
        <v>13</v>
      </c>
      <c r="B54" s="11">
        <v>0</v>
      </c>
      <c r="C54" s="16"/>
      <c r="D54" s="20">
        <v>0.02</v>
      </c>
      <c r="E54" s="20">
        <v>0.04</v>
      </c>
      <c r="F54" s="20">
        <v>0</v>
      </c>
      <c r="G54" s="20">
        <v>0.15</v>
      </c>
      <c r="H54" s="24">
        <f t="shared" si="4"/>
        <v>1</v>
      </c>
      <c r="I54" s="24">
        <f t="shared" si="5"/>
        <v>1</v>
      </c>
      <c r="J54" s="24"/>
      <c r="K54" s="24"/>
      <c r="M54" s="19"/>
      <c r="N54" s="20"/>
      <c r="O54" s="20"/>
      <c r="P54" s="20"/>
      <c r="Q54" s="20"/>
    </row>
    <row r="55" spans="1:17">
      <c r="A55">
        <v>18</v>
      </c>
      <c r="B55">
        <v>0</v>
      </c>
      <c r="C55" s="16"/>
      <c r="D55" s="20">
        <v>0.01</v>
      </c>
      <c r="E55" s="20">
        <v>0.04</v>
      </c>
      <c r="F55" s="20">
        <v>0</v>
      </c>
      <c r="G55" s="20">
        <v>0.12</v>
      </c>
      <c r="H55" s="24">
        <f t="shared" si="4"/>
        <v>1</v>
      </c>
      <c r="I55" s="24">
        <f t="shared" si="5"/>
        <v>1</v>
      </c>
      <c r="J55" s="24"/>
      <c r="K55" s="24"/>
      <c r="M55" s="19"/>
      <c r="N55" s="20"/>
      <c r="O55" s="20"/>
      <c r="P55" s="20"/>
      <c r="Q55" s="20"/>
    </row>
    <row r="56" spans="1:17">
      <c r="A56" s="11">
        <v>21</v>
      </c>
      <c r="B56" s="11">
        <v>0</v>
      </c>
      <c r="C56" s="16"/>
      <c r="D56" s="20">
        <v>0.02</v>
      </c>
      <c r="E56" s="20">
        <v>0.03</v>
      </c>
      <c r="F56" s="20">
        <v>0</v>
      </c>
      <c r="G56" s="20">
        <v>0.12</v>
      </c>
      <c r="H56" s="24">
        <f t="shared" si="4"/>
        <v>1</v>
      </c>
      <c r="I56" s="24">
        <f t="shared" si="5"/>
        <v>1</v>
      </c>
      <c r="J56" s="24"/>
      <c r="K56" s="24"/>
      <c r="M56" s="19"/>
      <c r="N56" s="20"/>
      <c r="O56" s="20"/>
      <c r="P56" s="20"/>
      <c r="Q56" s="20"/>
    </row>
    <row r="57" spans="1:17">
      <c r="A57">
        <v>25</v>
      </c>
      <c r="B57">
        <v>0</v>
      </c>
      <c r="C57" s="16"/>
      <c r="D57" s="20">
        <v>0</v>
      </c>
      <c r="E57" s="20">
        <v>0.01</v>
      </c>
      <c r="F57" s="20">
        <v>0</v>
      </c>
      <c r="G57" s="20">
        <v>0.02</v>
      </c>
      <c r="H57" s="24">
        <f t="shared" si="4"/>
        <v>1</v>
      </c>
      <c r="I57" s="24">
        <f t="shared" si="5"/>
        <v>1</v>
      </c>
      <c r="J57" s="24"/>
      <c r="K57" s="24"/>
      <c r="M57" s="19"/>
      <c r="N57" s="20"/>
      <c r="O57" s="20"/>
      <c r="P57" s="20"/>
      <c r="Q57" s="20"/>
    </row>
    <row r="58" spans="1:17">
      <c r="A58" s="11">
        <v>27</v>
      </c>
      <c r="B58" s="11">
        <v>0</v>
      </c>
      <c r="C58" s="16"/>
      <c r="D58" s="20">
        <v>0.01</v>
      </c>
      <c r="E58" s="20">
        <v>0.03</v>
      </c>
      <c r="F58" s="20">
        <v>0</v>
      </c>
      <c r="G58" s="20">
        <v>0.09</v>
      </c>
      <c r="H58" s="24">
        <f t="shared" si="4"/>
        <v>1</v>
      </c>
      <c r="I58" s="24">
        <f t="shared" si="5"/>
        <v>1</v>
      </c>
      <c r="J58" s="24"/>
      <c r="K58" s="24"/>
      <c r="M58" s="19"/>
      <c r="N58" s="20"/>
      <c r="O58" s="20"/>
      <c r="P58" s="20"/>
      <c r="Q58" s="20"/>
    </row>
    <row r="59" spans="1:17">
      <c r="A59">
        <v>29</v>
      </c>
      <c r="B59">
        <v>0</v>
      </c>
      <c r="C59" s="16"/>
      <c r="D59" s="20">
        <v>0.09</v>
      </c>
      <c r="E59" s="20">
        <v>7.0000000000000007E-2</v>
      </c>
      <c r="F59" s="20">
        <v>0</v>
      </c>
      <c r="G59" s="20">
        <v>0.24</v>
      </c>
      <c r="H59" s="24">
        <f t="shared" si="4"/>
        <v>1</v>
      </c>
      <c r="I59" s="24">
        <f t="shared" si="5"/>
        <v>0</v>
      </c>
      <c r="J59" s="24"/>
      <c r="K59" s="24"/>
      <c r="M59" s="19"/>
      <c r="N59" s="20"/>
      <c r="O59" s="20"/>
      <c r="P59" s="20"/>
      <c r="Q59" s="20"/>
    </row>
    <row r="60" spans="1:17">
      <c r="A60" s="11">
        <v>30</v>
      </c>
      <c r="B60" s="11">
        <v>0</v>
      </c>
      <c r="C60" s="16"/>
      <c r="D60" s="20">
        <v>7.0000000000000007E-2</v>
      </c>
      <c r="E60" s="20">
        <v>0.06</v>
      </c>
      <c r="F60" s="20">
        <v>0</v>
      </c>
      <c r="G60" s="20">
        <v>0.19</v>
      </c>
      <c r="H60" s="24">
        <f t="shared" si="4"/>
        <v>1</v>
      </c>
      <c r="I60" s="24">
        <f t="shared" si="5"/>
        <v>0</v>
      </c>
      <c r="J60" s="24"/>
      <c r="K60" s="24"/>
      <c r="M60" s="19"/>
      <c r="N60" s="20"/>
      <c r="O60" s="20"/>
      <c r="P60" s="20"/>
      <c r="Q60" s="20"/>
    </row>
    <row r="61" spans="1:17">
      <c r="A61">
        <v>32</v>
      </c>
      <c r="B61">
        <v>0</v>
      </c>
      <c r="C61" s="16"/>
      <c r="D61" s="20">
        <v>0</v>
      </c>
      <c r="E61" s="20">
        <v>0.01</v>
      </c>
      <c r="F61" s="20">
        <v>0</v>
      </c>
      <c r="G61" s="20">
        <v>0.04</v>
      </c>
      <c r="H61" s="24">
        <f t="shared" si="4"/>
        <v>1</v>
      </c>
      <c r="I61" s="24">
        <f t="shared" si="5"/>
        <v>1</v>
      </c>
      <c r="J61" s="24"/>
      <c r="K61" s="24"/>
      <c r="M61" s="19"/>
      <c r="N61" s="20"/>
      <c r="O61" s="20"/>
      <c r="P61" s="20"/>
      <c r="Q61" s="20"/>
    </row>
    <row r="62" spans="1:17">
      <c r="A62" s="11">
        <v>33</v>
      </c>
      <c r="B62" s="11">
        <v>0</v>
      </c>
      <c r="C62" s="16"/>
      <c r="D62" s="20">
        <v>0.02</v>
      </c>
      <c r="E62" s="20">
        <v>0.03</v>
      </c>
      <c r="F62" s="20">
        <v>0</v>
      </c>
      <c r="G62" s="20">
        <v>0.11</v>
      </c>
      <c r="H62" s="24">
        <f t="shared" si="4"/>
        <v>1</v>
      </c>
      <c r="I62" s="24">
        <f t="shared" si="5"/>
        <v>1</v>
      </c>
      <c r="J62" s="24"/>
      <c r="K62" s="24"/>
      <c r="M62" s="19"/>
      <c r="N62" s="20"/>
      <c r="O62" s="20"/>
      <c r="P62" s="20"/>
      <c r="Q62" s="20"/>
    </row>
    <row r="63" spans="1:17">
      <c r="A63">
        <v>34</v>
      </c>
      <c r="B63">
        <v>0</v>
      </c>
      <c r="C63" s="16"/>
      <c r="D63" s="20">
        <v>0</v>
      </c>
      <c r="E63" s="20">
        <v>0.01</v>
      </c>
      <c r="F63" s="20">
        <v>0</v>
      </c>
      <c r="G63" s="20">
        <v>0.02</v>
      </c>
      <c r="H63" s="24">
        <f t="shared" si="4"/>
        <v>1</v>
      </c>
      <c r="I63" s="24">
        <f t="shared" si="5"/>
        <v>1</v>
      </c>
      <c r="J63" s="24"/>
      <c r="K63" s="24"/>
      <c r="M63" s="19"/>
      <c r="N63" s="20"/>
      <c r="O63" s="20"/>
      <c r="P63" s="20"/>
      <c r="Q63" s="20"/>
    </row>
    <row r="64" spans="1:17">
      <c r="A64" s="11">
        <v>36</v>
      </c>
      <c r="B64" s="11">
        <v>0</v>
      </c>
      <c r="C64" s="16"/>
      <c r="D64" s="20">
        <v>0.02</v>
      </c>
      <c r="E64" s="20">
        <v>0.04</v>
      </c>
      <c r="F64" s="20">
        <v>0</v>
      </c>
      <c r="G64" s="20">
        <v>0.12</v>
      </c>
      <c r="H64" s="24">
        <f t="shared" si="4"/>
        <v>1</v>
      </c>
      <c r="I64" s="24">
        <f t="shared" si="5"/>
        <v>1</v>
      </c>
      <c r="J64" s="24"/>
      <c r="K64" s="24"/>
      <c r="M64" s="19"/>
      <c r="N64" s="20"/>
      <c r="O64" s="20"/>
      <c r="P64" s="20"/>
      <c r="Q64" s="20"/>
    </row>
    <row r="65" spans="1:17">
      <c r="A65">
        <v>37</v>
      </c>
      <c r="B65">
        <v>0</v>
      </c>
      <c r="C65" s="16"/>
      <c r="D65" s="20">
        <v>0.05</v>
      </c>
      <c r="E65" s="20">
        <v>0.05</v>
      </c>
      <c r="F65" s="20">
        <v>0</v>
      </c>
      <c r="G65" s="20">
        <v>0.17</v>
      </c>
      <c r="H65" s="24">
        <f t="shared" si="4"/>
        <v>1</v>
      </c>
      <c r="I65" s="24">
        <f t="shared" si="5"/>
        <v>1</v>
      </c>
      <c r="J65" s="24"/>
      <c r="K65" s="24"/>
      <c r="M65" s="19"/>
      <c r="N65" s="20"/>
      <c r="O65" s="20"/>
      <c r="P65" s="20"/>
      <c r="Q65" s="20"/>
    </row>
    <row r="66" spans="1:17">
      <c r="A66" s="11">
        <v>39</v>
      </c>
      <c r="B66" s="11">
        <v>0</v>
      </c>
      <c r="C66" s="16"/>
      <c r="D66" s="20">
        <v>0.05</v>
      </c>
      <c r="E66" s="20">
        <v>0.06</v>
      </c>
      <c r="F66" s="20">
        <v>0</v>
      </c>
      <c r="G66" s="20">
        <v>0.2</v>
      </c>
      <c r="H66" s="24">
        <f t="shared" ref="H66:H97" si="6">IF(AND(B66&gt;=F66, B66&lt;=G66),1,0)</f>
        <v>1</v>
      </c>
      <c r="I66" s="24">
        <f t="shared" ref="I66:I97" si="7">IF(AND((D66+E66)&gt;=B66,(D66-E66)&lt;=B66),1,0)</f>
        <v>1</v>
      </c>
      <c r="J66" s="24"/>
      <c r="K66" s="24"/>
      <c r="M66" s="19"/>
      <c r="N66" s="20"/>
      <c r="O66" s="20"/>
      <c r="P66" s="20"/>
      <c r="Q66" s="20"/>
    </row>
    <row r="67" spans="1:17">
      <c r="A67">
        <v>43</v>
      </c>
      <c r="B67">
        <v>0</v>
      </c>
      <c r="C67" s="16"/>
      <c r="D67" s="20">
        <v>0</v>
      </c>
      <c r="E67" s="20">
        <v>0.02</v>
      </c>
      <c r="F67" s="20">
        <v>0</v>
      </c>
      <c r="G67" s="20">
        <v>0.06</v>
      </c>
      <c r="H67" s="24">
        <f t="shared" si="6"/>
        <v>1</v>
      </c>
      <c r="I67" s="24">
        <f t="shared" si="7"/>
        <v>1</v>
      </c>
      <c r="J67" s="24"/>
      <c r="K67" s="24"/>
      <c r="M67" s="19"/>
      <c r="N67" s="20"/>
      <c r="O67" s="20"/>
      <c r="P67" s="20"/>
      <c r="Q67" s="20"/>
    </row>
    <row r="68" spans="1:17">
      <c r="A68" s="11">
        <v>44</v>
      </c>
      <c r="B68" s="11">
        <v>0</v>
      </c>
      <c r="C68" s="16"/>
      <c r="D68" s="20">
        <v>0.02</v>
      </c>
      <c r="E68" s="20">
        <v>0.03</v>
      </c>
      <c r="F68" s="20">
        <v>0</v>
      </c>
      <c r="G68" s="20">
        <v>0.11</v>
      </c>
      <c r="H68" s="24">
        <f t="shared" si="6"/>
        <v>1</v>
      </c>
      <c r="I68" s="24">
        <f t="shared" si="7"/>
        <v>1</v>
      </c>
      <c r="J68" s="24"/>
      <c r="K68" s="24"/>
      <c r="M68" s="19"/>
      <c r="N68" s="20"/>
      <c r="O68" s="20"/>
      <c r="P68" s="20"/>
      <c r="Q68" s="20"/>
    </row>
    <row r="69" spans="1:17">
      <c r="A69">
        <v>45</v>
      </c>
      <c r="B69">
        <v>0</v>
      </c>
      <c r="C69" s="16"/>
      <c r="D69" s="20">
        <v>0.01</v>
      </c>
      <c r="E69" s="20">
        <v>0.03</v>
      </c>
      <c r="F69" s="20">
        <v>0</v>
      </c>
      <c r="G69" s="20">
        <v>0.09</v>
      </c>
      <c r="H69" s="24">
        <f t="shared" si="6"/>
        <v>1</v>
      </c>
      <c r="I69" s="24">
        <f t="shared" si="7"/>
        <v>1</v>
      </c>
      <c r="J69" s="24"/>
      <c r="K69" s="24"/>
      <c r="M69" s="19"/>
      <c r="N69" s="20"/>
      <c r="O69" s="20"/>
      <c r="P69" s="20"/>
      <c r="Q69" s="20"/>
    </row>
    <row r="70" spans="1:17">
      <c r="A70" s="11">
        <v>46</v>
      </c>
      <c r="B70" s="11">
        <v>0</v>
      </c>
      <c r="C70" s="16"/>
      <c r="D70" s="20">
        <v>0.05</v>
      </c>
      <c r="E70" s="20">
        <v>0.05</v>
      </c>
      <c r="F70" s="20">
        <v>0</v>
      </c>
      <c r="G70" s="20">
        <v>0.17</v>
      </c>
      <c r="H70" s="24">
        <f t="shared" si="6"/>
        <v>1</v>
      </c>
      <c r="I70" s="24">
        <f t="shared" si="7"/>
        <v>1</v>
      </c>
      <c r="J70" s="24"/>
      <c r="K70" s="24"/>
      <c r="M70" s="19"/>
      <c r="N70" s="20"/>
      <c r="O70" s="20"/>
      <c r="P70" s="20"/>
      <c r="Q70" s="20"/>
    </row>
    <row r="71" spans="1:17">
      <c r="A71">
        <v>48</v>
      </c>
      <c r="B71">
        <v>0</v>
      </c>
      <c r="C71" s="16"/>
      <c r="D71" s="20">
        <v>0</v>
      </c>
      <c r="E71" s="20">
        <v>0</v>
      </c>
      <c r="F71" s="20">
        <v>0</v>
      </c>
      <c r="G71" s="20">
        <v>0.01</v>
      </c>
      <c r="H71" s="24">
        <f t="shared" si="6"/>
        <v>1</v>
      </c>
      <c r="I71" s="24">
        <f t="shared" si="7"/>
        <v>1</v>
      </c>
      <c r="J71" s="24"/>
      <c r="K71" s="24"/>
      <c r="M71" s="19"/>
      <c r="N71" s="20"/>
      <c r="O71" s="20"/>
      <c r="P71" s="20"/>
      <c r="Q71" s="20"/>
    </row>
    <row r="72" spans="1:17">
      <c r="A72" s="11">
        <v>50</v>
      </c>
      <c r="B72" s="11">
        <v>0</v>
      </c>
      <c r="C72" s="16"/>
      <c r="D72" s="20">
        <v>0.06</v>
      </c>
      <c r="E72" s="20">
        <v>7.0000000000000007E-2</v>
      </c>
      <c r="F72" s="20">
        <v>0</v>
      </c>
      <c r="G72" s="20">
        <v>0.22</v>
      </c>
      <c r="H72" s="24">
        <f t="shared" si="6"/>
        <v>1</v>
      </c>
      <c r="I72" s="24">
        <f t="shared" si="7"/>
        <v>1</v>
      </c>
      <c r="J72" s="24"/>
      <c r="K72" s="24"/>
      <c r="M72" s="19"/>
      <c r="N72" s="20"/>
      <c r="O72" s="20"/>
      <c r="P72" s="20"/>
      <c r="Q72" s="20"/>
    </row>
    <row r="73" spans="1:17">
      <c r="A73">
        <v>52</v>
      </c>
      <c r="B73">
        <v>0</v>
      </c>
      <c r="C73" s="16"/>
      <c r="D73" s="20">
        <v>0.02</v>
      </c>
      <c r="E73" s="20">
        <v>0.03</v>
      </c>
      <c r="F73" s="20">
        <v>0</v>
      </c>
      <c r="G73" s="20">
        <v>0.11</v>
      </c>
      <c r="H73" s="24">
        <f t="shared" si="6"/>
        <v>1</v>
      </c>
      <c r="I73" s="24">
        <f t="shared" si="7"/>
        <v>1</v>
      </c>
      <c r="J73" s="24"/>
      <c r="K73" s="24"/>
      <c r="M73" s="19"/>
      <c r="N73" s="20"/>
      <c r="O73" s="20"/>
      <c r="P73" s="20"/>
      <c r="Q73" s="20"/>
    </row>
    <row r="74" spans="1:17">
      <c r="A74" s="11">
        <v>54</v>
      </c>
      <c r="B74" s="11">
        <v>0</v>
      </c>
      <c r="C74" s="16"/>
      <c r="D74" s="20">
        <v>0.03</v>
      </c>
      <c r="E74" s="20">
        <v>0.04</v>
      </c>
      <c r="F74" s="20">
        <v>0</v>
      </c>
      <c r="G74" s="20">
        <v>0.12</v>
      </c>
      <c r="H74" s="24">
        <f t="shared" si="6"/>
        <v>1</v>
      </c>
      <c r="I74" s="24">
        <f t="shared" si="7"/>
        <v>1</v>
      </c>
      <c r="J74" s="24"/>
      <c r="K74" s="24"/>
      <c r="M74" s="19"/>
      <c r="N74" s="20"/>
      <c r="O74" s="20"/>
      <c r="P74" s="20"/>
      <c r="Q74" s="20"/>
    </row>
    <row r="75" spans="1:17">
      <c r="A75">
        <v>55</v>
      </c>
      <c r="B75">
        <v>0</v>
      </c>
      <c r="C75" s="16"/>
      <c r="D75" s="20">
        <v>0</v>
      </c>
      <c r="E75" s="20">
        <v>0.02</v>
      </c>
      <c r="F75" s="20">
        <v>0</v>
      </c>
      <c r="G75" s="20">
        <v>7.0000000000000007E-2</v>
      </c>
      <c r="H75" s="24">
        <f t="shared" si="6"/>
        <v>1</v>
      </c>
      <c r="I75" s="24">
        <f t="shared" si="7"/>
        <v>1</v>
      </c>
      <c r="J75" s="24"/>
      <c r="K75" s="24"/>
      <c r="M75" s="19"/>
      <c r="N75" s="20"/>
      <c r="O75" s="20"/>
      <c r="P75" s="20"/>
      <c r="Q75" s="20"/>
    </row>
    <row r="76" spans="1:17">
      <c r="A76" s="11">
        <v>56</v>
      </c>
      <c r="B76" s="11">
        <v>0</v>
      </c>
      <c r="C76" s="16"/>
      <c r="D76" s="20">
        <v>0</v>
      </c>
      <c r="E76" s="20">
        <v>0.01</v>
      </c>
      <c r="F76" s="20">
        <v>0</v>
      </c>
      <c r="G76" s="20">
        <v>0.02</v>
      </c>
      <c r="H76" s="24">
        <f t="shared" si="6"/>
        <v>1</v>
      </c>
      <c r="I76" s="24">
        <f t="shared" si="7"/>
        <v>1</v>
      </c>
      <c r="J76" s="24"/>
      <c r="K76" s="24"/>
      <c r="M76" s="19"/>
      <c r="N76" s="20"/>
      <c r="O76" s="20"/>
      <c r="P76" s="20"/>
      <c r="Q76" s="20"/>
    </row>
    <row r="77" spans="1:17">
      <c r="A77">
        <v>60</v>
      </c>
      <c r="B77">
        <v>0</v>
      </c>
      <c r="C77" s="16"/>
      <c r="D77" s="20">
        <v>7.0000000000000007E-2</v>
      </c>
      <c r="E77" s="20">
        <v>7.0000000000000007E-2</v>
      </c>
      <c r="F77" s="20">
        <v>0</v>
      </c>
      <c r="G77" s="20">
        <v>0.22</v>
      </c>
      <c r="H77" s="24">
        <f t="shared" si="6"/>
        <v>1</v>
      </c>
      <c r="I77" s="24">
        <f t="shared" si="7"/>
        <v>1</v>
      </c>
      <c r="J77" s="24"/>
      <c r="K77" s="24"/>
      <c r="M77" s="19"/>
      <c r="N77" s="20"/>
      <c r="O77" s="20"/>
      <c r="P77" s="20"/>
      <c r="Q77" s="20"/>
    </row>
    <row r="78" spans="1:17">
      <c r="A78" s="11">
        <v>61</v>
      </c>
      <c r="B78" s="11">
        <v>0</v>
      </c>
      <c r="C78" s="16"/>
      <c r="D78" s="20">
        <v>0.13</v>
      </c>
      <c r="E78" s="20">
        <v>0.09</v>
      </c>
      <c r="F78" s="20">
        <v>0</v>
      </c>
      <c r="G78" s="20">
        <v>0.3</v>
      </c>
      <c r="H78" s="24">
        <f t="shared" si="6"/>
        <v>1</v>
      </c>
      <c r="I78" s="24">
        <f t="shared" si="7"/>
        <v>0</v>
      </c>
      <c r="J78" s="24"/>
      <c r="K78" s="24"/>
      <c r="M78" s="19"/>
      <c r="N78" s="20"/>
      <c r="O78" s="20"/>
      <c r="P78" s="20"/>
      <c r="Q78" s="20"/>
    </row>
    <row r="79" spans="1:17">
      <c r="A79">
        <v>62</v>
      </c>
      <c r="B79">
        <v>0</v>
      </c>
      <c r="C79" s="16"/>
      <c r="D79" s="20">
        <v>0.14000000000000001</v>
      </c>
      <c r="E79" s="20">
        <v>0.09</v>
      </c>
      <c r="F79" s="20">
        <v>0</v>
      </c>
      <c r="G79" s="20">
        <v>0.35</v>
      </c>
      <c r="H79" s="24">
        <f t="shared" si="6"/>
        <v>1</v>
      </c>
      <c r="I79" s="24">
        <f t="shared" si="7"/>
        <v>0</v>
      </c>
      <c r="J79" s="24"/>
      <c r="K79" s="24"/>
      <c r="M79" s="19"/>
      <c r="N79" s="20"/>
      <c r="O79" s="20"/>
      <c r="P79" s="20"/>
      <c r="Q79" s="20"/>
    </row>
    <row r="80" spans="1:17">
      <c r="A80" s="11">
        <v>63</v>
      </c>
      <c r="B80" s="11">
        <v>0</v>
      </c>
      <c r="C80" s="16"/>
      <c r="D80" s="20">
        <v>0</v>
      </c>
      <c r="E80" s="20">
        <v>0.01</v>
      </c>
      <c r="F80" s="20">
        <v>0</v>
      </c>
      <c r="G80" s="20">
        <v>0</v>
      </c>
      <c r="H80" s="24">
        <f t="shared" si="6"/>
        <v>1</v>
      </c>
      <c r="I80" s="24">
        <f t="shared" si="7"/>
        <v>1</v>
      </c>
      <c r="J80" s="24"/>
      <c r="K80" s="24"/>
      <c r="M80" s="19"/>
      <c r="N80" s="20"/>
      <c r="O80" s="20"/>
      <c r="P80" s="20"/>
      <c r="Q80" s="20"/>
    </row>
    <row r="81" spans="1:17">
      <c r="A81">
        <v>64</v>
      </c>
      <c r="B81">
        <v>0</v>
      </c>
      <c r="C81" s="16"/>
      <c r="D81" s="20">
        <v>0.01</v>
      </c>
      <c r="E81" s="20">
        <v>0.03</v>
      </c>
      <c r="F81" s="20">
        <v>0</v>
      </c>
      <c r="G81" s="20">
        <v>0.09</v>
      </c>
      <c r="H81" s="24">
        <f t="shared" si="6"/>
        <v>1</v>
      </c>
      <c r="I81" s="24">
        <f t="shared" si="7"/>
        <v>1</v>
      </c>
      <c r="J81" s="24"/>
      <c r="K81" s="24"/>
      <c r="M81" s="19"/>
      <c r="N81" s="20"/>
      <c r="O81" s="20"/>
      <c r="P81" s="20"/>
      <c r="Q81" s="20"/>
    </row>
    <row r="82" spans="1:17">
      <c r="A82" s="11">
        <v>67</v>
      </c>
      <c r="B82" s="11">
        <v>0</v>
      </c>
      <c r="C82" s="16"/>
      <c r="D82" s="20">
        <v>0.01</v>
      </c>
      <c r="E82" s="20">
        <v>0.03</v>
      </c>
      <c r="F82" s="20">
        <v>0</v>
      </c>
      <c r="G82" s="20">
        <v>0.09</v>
      </c>
      <c r="H82" s="24">
        <f t="shared" si="6"/>
        <v>1</v>
      </c>
      <c r="I82" s="24">
        <f t="shared" si="7"/>
        <v>1</v>
      </c>
      <c r="J82" s="24"/>
      <c r="K82" s="24"/>
      <c r="M82" s="19"/>
      <c r="N82" s="20"/>
      <c r="O82" s="20"/>
      <c r="P82" s="20"/>
      <c r="Q82" s="20"/>
    </row>
    <row r="83" spans="1:17">
      <c r="A83">
        <v>68</v>
      </c>
      <c r="B83">
        <v>0</v>
      </c>
      <c r="C83" s="16"/>
      <c r="D83" s="20">
        <v>0.01</v>
      </c>
      <c r="E83" s="20">
        <v>0.01</v>
      </c>
      <c r="F83" s="20">
        <v>0</v>
      </c>
      <c r="G83" s="20">
        <v>0.05</v>
      </c>
      <c r="H83" s="24">
        <f t="shared" si="6"/>
        <v>1</v>
      </c>
      <c r="I83" s="24">
        <f t="shared" si="7"/>
        <v>1</v>
      </c>
      <c r="J83" s="24"/>
      <c r="K83" s="24"/>
      <c r="M83" s="19"/>
      <c r="N83" s="20"/>
      <c r="O83" s="20"/>
      <c r="P83" s="20"/>
      <c r="Q83" s="20"/>
    </row>
    <row r="84" spans="1:17">
      <c r="A84" s="11">
        <v>69</v>
      </c>
      <c r="B84" s="11">
        <v>0</v>
      </c>
      <c r="C84" s="16"/>
      <c r="D84" s="20">
        <v>0.01</v>
      </c>
      <c r="E84" s="20">
        <v>0.03</v>
      </c>
      <c r="F84" s="20">
        <v>0</v>
      </c>
      <c r="G84" s="20">
        <v>0.11</v>
      </c>
      <c r="H84" s="24">
        <f t="shared" si="6"/>
        <v>1</v>
      </c>
      <c r="I84" s="24">
        <f t="shared" si="7"/>
        <v>1</v>
      </c>
      <c r="J84" s="24"/>
      <c r="K84" s="24"/>
      <c r="M84" s="19"/>
      <c r="N84" s="20"/>
      <c r="O84" s="20"/>
      <c r="P84" s="20"/>
      <c r="Q84" s="20"/>
    </row>
    <row r="85" spans="1:17">
      <c r="A85">
        <v>72</v>
      </c>
      <c r="B85">
        <v>0</v>
      </c>
      <c r="C85" s="16"/>
      <c r="D85" s="20">
        <v>0.04</v>
      </c>
      <c r="E85" s="20">
        <v>0.06</v>
      </c>
      <c r="F85" s="20">
        <v>0</v>
      </c>
      <c r="G85" s="20">
        <v>0.18</v>
      </c>
      <c r="H85" s="24">
        <f t="shared" si="6"/>
        <v>1</v>
      </c>
      <c r="I85" s="24">
        <f t="shared" si="7"/>
        <v>1</v>
      </c>
      <c r="J85" s="24"/>
      <c r="K85" s="24"/>
      <c r="M85" s="19"/>
      <c r="N85" s="20"/>
      <c r="O85" s="20"/>
      <c r="P85" s="20"/>
      <c r="Q85" s="20"/>
    </row>
    <row r="86" spans="1:17">
      <c r="A86" s="11">
        <v>73</v>
      </c>
      <c r="B86" s="11">
        <v>0</v>
      </c>
      <c r="C86" s="16"/>
      <c r="D86" s="20">
        <v>0.01</v>
      </c>
      <c r="E86" s="20">
        <v>0.03</v>
      </c>
      <c r="F86" s="20">
        <v>0</v>
      </c>
      <c r="G86" s="20">
        <v>0.11</v>
      </c>
      <c r="H86" s="24">
        <f t="shared" si="6"/>
        <v>1</v>
      </c>
      <c r="I86" s="24">
        <f t="shared" si="7"/>
        <v>1</v>
      </c>
      <c r="J86" s="24"/>
      <c r="K86" s="24"/>
      <c r="M86" s="19"/>
      <c r="N86" s="20"/>
      <c r="O86" s="20"/>
      <c r="P86" s="20"/>
      <c r="Q86" s="20"/>
    </row>
    <row r="87" spans="1:17">
      <c r="A87">
        <v>74</v>
      </c>
      <c r="B87">
        <v>0</v>
      </c>
      <c r="C87" s="16"/>
      <c r="D87" s="20">
        <v>0.01</v>
      </c>
      <c r="E87" s="20">
        <v>0.02</v>
      </c>
      <c r="F87" s="20">
        <v>0</v>
      </c>
      <c r="G87" s="20">
        <v>0.06</v>
      </c>
      <c r="H87" s="24">
        <f t="shared" si="6"/>
        <v>1</v>
      </c>
      <c r="I87" s="24">
        <f t="shared" si="7"/>
        <v>1</v>
      </c>
      <c r="J87" s="24"/>
      <c r="K87" s="24"/>
      <c r="M87" s="19"/>
      <c r="N87" s="20"/>
      <c r="O87" s="20"/>
      <c r="P87" s="20"/>
      <c r="Q87" s="20"/>
    </row>
    <row r="88" spans="1:17">
      <c r="A88" s="11">
        <v>75</v>
      </c>
      <c r="B88" s="11">
        <v>0</v>
      </c>
      <c r="C88" s="16"/>
      <c r="D88" s="20">
        <v>0.08</v>
      </c>
      <c r="E88" s="20">
        <v>7.0000000000000007E-2</v>
      </c>
      <c r="F88" s="20">
        <v>0</v>
      </c>
      <c r="G88" s="20">
        <v>0.23</v>
      </c>
      <c r="H88" s="24">
        <f t="shared" si="6"/>
        <v>1</v>
      </c>
      <c r="I88" s="24">
        <f t="shared" si="7"/>
        <v>0</v>
      </c>
      <c r="J88" s="24"/>
      <c r="K88" s="24"/>
      <c r="M88" s="19"/>
      <c r="N88" s="20"/>
      <c r="O88" s="20"/>
      <c r="P88" s="20"/>
      <c r="Q88" s="20"/>
    </row>
    <row r="89" spans="1:17">
      <c r="A89">
        <v>76</v>
      </c>
      <c r="B89">
        <v>0</v>
      </c>
      <c r="C89" s="16"/>
      <c r="D89" s="20">
        <v>0.03</v>
      </c>
      <c r="E89" s="20">
        <v>0.04</v>
      </c>
      <c r="F89" s="20">
        <v>0</v>
      </c>
      <c r="G89" s="20">
        <v>0.13</v>
      </c>
      <c r="H89" s="24">
        <f t="shared" si="6"/>
        <v>1</v>
      </c>
      <c r="I89" s="24">
        <f t="shared" si="7"/>
        <v>1</v>
      </c>
      <c r="J89" s="24"/>
      <c r="K89" s="24"/>
      <c r="M89" s="19"/>
      <c r="N89" s="20"/>
      <c r="O89" s="20"/>
      <c r="P89" s="20"/>
      <c r="Q89" s="20"/>
    </row>
    <row r="90" spans="1:17">
      <c r="A90" s="11">
        <v>77</v>
      </c>
      <c r="B90" s="11">
        <v>0</v>
      </c>
      <c r="C90" s="16"/>
      <c r="D90" s="20">
        <v>0.02</v>
      </c>
      <c r="E90" s="20">
        <v>0.03</v>
      </c>
      <c r="F90" s="20">
        <v>0</v>
      </c>
      <c r="G90" s="20">
        <v>0.11</v>
      </c>
      <c r="H90" s="24">
        <f t="shared" si="6"/>
        <v>1</v>
      </c>
      <c r="I90" s="24">
        <f t="shared" si="7"/>
        <v>1</v>
      </c>
      <c r="J90" s="24"/>
      <c r="K90" s="24"/>
      <c r="M90" s="19"/>
      <c r="N90" s="20"/>
      <c r="O90" s="20"/>
      <c r="P90" s="20"/>
      <c r="Q90" s="20"/>
    </row>
    <row r="91" spans="1:17">
      <c r="A91">
        <v>79</v>
      </c>
      <c r="B91">
        <v>0</v>
      </c>
      <c r="C91" s="16"/>
      <c r="D91" s="20">
        <v>0.03</v>
      </c>
      <c r="E91" s="20">
        <v>0.05</v>
      </c>
      <c r="F91" s="20">
        <v>0</v>
      </c>
      <c r="G91" s="20">
        <v>0.17</v>
      </c>
      <c r="H91" s="24">
        <f t="shared" si="6"/>
        <v>1</v>
      </c>
      <c r="I91" s="24">
        <f t="shared" si="7"/>
        <v>1</v>
      </c>
      <c r="J91" s="24"/>
      <c r="K91" s="24"/>
      <c r="M91" s="19"/>
      <c r="N91" s="20"/>
      <c r="O91" s="20"/>
      <c r="P91" s="20"/>
      <c r="Q91" s="20"/>
    </row>
    <row r="92" spans="1:17">
      <c r="A92" s="11">
        <v>80</v>
      </c>
      <c r="B92" s="11">
        <v>0</v>
      </c>
      <c r="C92" s="16"/>
      <c r="D92" s="20">
        <v>0.06</v>
      </c>
      <c r="E92" s="20">
        <v>0.06</v>
      </c>
      <c r="F92" s="20">
        <v>0</v>
      </c>
      <c r="G92" s="20">
        <v>0.2</v>
      </c>
      <c r="H92" s="24">
        <f t="shared" si="6"/>
        <v>1</v>
      </c>
      <c r="I92" s="24">
        <f t="shared" si="7"/>
        <v>1</v>
      </c>
      <c r="J92" s="24"/>
      <c r="K92" s="24"/>
      <c r="M92" s="19"/>
      <c r="N92" s="20"/>
      <c r="O92" s="20"/>
      <c r="P92" s="20"/>
      <c r="Q92" s="20"/>
    </row>
    <row r="93" spans="1:17">
      <c r="A93">
        <v>81</v>
      </c>
      <c r="B93">
        <v>0</v>
      </c>
      <c r="C93" s="16"/>
      <c r="D93" s="20">
        <v>0.01</v>
      </c>
      <c r="E93" s="20">
        <v>0.03</v>
      </c>
      <c r="F93" s="20">
        <v>0</v>
      </c>
      <c r="G93" s="20">
        <v>0.08</v>
      </c>
      <c r="H93" s="24">
        <f t="shared" si="6"/>
        <v>1</v>
      </c>
      <c r="I93" s="24">
        <f t="shared" si="7"/>
        <v>1</v>
      </c>
      <c r="J93" s="24"/>
      <c r="K93" s="24"/>
      <c r="M93" s="19"/>
      <c r="N93" s="20"/>
      <c r="O93" s="20"/>
      <c r="P93" s="20"/>
      <c r="Q93" s="20"/>
    </row>
    <row r="94" spans="1:17">
      <c r="A94" s="11">
        <v>82</v>
      </c>
      <c r="B94" s="11">
        <v>0</v>
      </c>
      <c r="C94" s="16"/>
      <c r="D94" s="20">
        <v>0.06</v>
      </c>
      <c r="E94" s="20">
        <v>7.0000000000000007E-2</v>
      </c>
      <c r="F94" s="20">
        <v>0</v>
      </c>
      <c r="G94" s="20">
        <v>0.22</v>
      </c>
      <c r="H94" s="24">
        <f t="shared" si="6"/>
        <v>1</v>
      </c>
      <c r="I94" s="24">
        <f t="shared" si="7"/>
        <v>1</v>
      </c>
      <c r="J94" s="24"/>
      <c r="K94" s="24"/>
      <c r="M94" s="19"/>
      <c r="N94" s="20"/>
      <c r="O94" s="20"/>
      <c r="P94" s="20"/>
      <c r="Q94" s="20"/>
    </row>
    <row r="95" spans="1:17">
      <c r="A95">
        <v>85</v>
      </c>
      <c r="B95">
        <v>0</v>
      </c>
      <c r="C95" s="16"/>
      <c r="D95" s="20">
        <v>0</v>
      </c>
      <c r="E95" s="20">
        <v>0.01</v>
      </c>
      <c r="F95" s="20">
        <v>0</v>
      </c>
      <c r="G95" s="20">
        <v>0.05</v>
      </c>
      <c r="H95" s="24">
        <f t="shared" si="6"/>
        <v>1</v>
      </c>
      <c r="I95" s="24">
        <f t="shared" si="7"/>
        <v>1</v>
      </c>
      <c r="J95" s="24"/>
      <c r="K95" s="24"/>
      <c r="M95" s="19"/>
      <c r="N95" s="20"/>
      <c r="O95" s="20"/>
      <c r="P95" s="20"/>
      <c r="Q95" s="20"/>
    </row>
    <row r="96" spans="1:17">
      <c r="A96" s="11">
        <v>86</v>
      </c>
      <c r="B96" s="11">
        <v>0</v>
      </c>
      <c r="C96" s="16"/>
      <c r="D96" s="20">
        <v>0.01</v>
      </c>
      <c r="E96" s="20">
        <v>0.02</v>
      </c>
      <c r="F96" s="20">
        <v>0</v>
      </c>
      <c r="G96" s="20">
        <v>0.06</v>
      </c>
      <c r="H96" s="24">
        <f t="shared" si="6"/>
        <v>1</v>
      </c>
      <c r="I96" s="24">
        <f t="shared" si="7"/>
        <v>1</v>
      </c>
      <c r="J96" s="24"/>
      <c r="K96" s="24"/>
      <c r="M96" s="19"/>
      <c r="N96" s="20"/>
      <c r="O96" s="20"/>
      <c r="P96" s="20"/>
      <c r="Q96" s="20"/>
    </row>
    <row r="97" spans="1:17">
      <c r="A97">
        <v>87</v>
      </c>
      <c r="B97">
        <v>0</v>
      </c>
      <c r="C97" s="16"/>
      <c r="D97" s="20">
        <v>0.03</v>
      </c>
      <c r="E97" s="20">
        <v>0.05</v>
      </c>
      <c r="F97" s="20">
        <v>0</v>
      </c>
      <c r="G97" s="20">
        <v>0.17</v>
      </c>
      <c r="H97" s="24">
        <f t="shared" si="6"/>
        <v>1</v>
      </c>
      <c r="I97" s="24">
        <f t="shared" si="7"/>
        <v>1</v>
      </c>
      <c r="J97" s="24"/>
      <c r="K97" s="24"/>
      <c r="M97" s="19"/>
      <c r="N97" s="20"/>
      <c r="O97" s="20"/>
      <c r="P97" s="20"/>
      <c r="Q97" s="20"/>
    </row>
    <row r="98" spans="1:17">
      <c r="A98" s="11">
        <v>88</v>
      </c>
      <c r="B98" s="11">
        <v>0</v>
      </c>
      <c r="C98" s="16"/>
      <c r="D98" s="20">
        <v>0.01</v>
      </c>
      <c r="E98" s="20">
        <v>0.02</v>
      </c>
      <c r="F98" s="20">
        <v>0</v>
      </c>
      <c r="G98" s="20">
        <v>7.0000000000000007E-2</v>
      </c>
      <c r="H98" s="24">
        <f t="shared" ref="H98:H129" si="8">IF(AND(B98&gt;=F98, B98&lt;=G98),1,0)</f>
        <v>1</v>
      </c>
      <c r="I98" s="24">
        <f t="shared" ref="I98:I111" si="9">IF(AND((D98+E98)&gt;=B98,(D98-E98)&lt;=B98),1,0)</f>
        <v>1</v>
      </c>
      <c r="J98" s="24"/>
      <c r="K98" s="24"/>
      <c r="M98" s="19"/>
      <c r="N98" s="20"/>
      <c r="O98" s="20"/>
      <c r="P98" s="20"/>
      <c r="Q98" s="20"/>
    </row>
    <row r="99" spans="1:17">
      <c r="A99">
        <v>91</v>
      </c>
      <c r="B99">
        <v>0</v>
      </c>
      <c r="C99" s="16"/>
      <c r="D99" s="20">
        <v>0.01</v>
      </c>
      <c r="E99" s="20">
        <v>0.02</v>
      </c>
      <c r="F99" s="20">
        <v>0</v>
      </c>
      <c r="G99" s="20">
        <v>0.05</v>
      </c>
      <c r="H99" s="24">
        <f t="shared" si="8"/>
        <v>1</v>
      </c>
      <c r="I99" s="24">
        <f t="shared" si="9"/>
        <v>1</v>
      </c>
      <c r="J99" s="24"/>
      <c r="K99" s="24"/>
      <c r="M99" s="19"/>
      <c r="N99" s="20"/>
      <c r="O99" s="20"/>
      <c r="P99" s="20"/>
      <c r="Q99" s="20"/>
    </row>
    <row r="100" spans="1:17">
      <c r="A100" s="11">
        <v>92</v>
      </c>
      <c r="B100" s="11">
        <v>0</v>
      </c>
      <c r="C100" s="16"/>
      <c r="D100" s="20">
        <v>0.01</v>
      </c>
      <c r="E100" s="20">
        <v>0.03</v>
      </c>
      <c r="F100" s="20">
        <v>0</v>
      </c>
      <c r="G100" s="20">
        <v>0.09</v>
      </c>
      <c r="H100" s="24">
        <f t="shared" si="8"/>
        <v>1</v>
      </c>
      <c r="I100" s="24">
        <f t="shared" si="9"/>
        <v>1</v>
      </c>
      <c r="J100" s="24"/>
      <c r="K100" s="24"/>
      <c r="M100" s="19"/>
      <c r="N100" s="20"/>
      <c r="O100" s="20"/>
      <c r="P100" s="20"/>
      <c r="Q100" s="20"/>
    </row>
    <row r="101" spans="1:17">
      <c r="A101">
        <v>93</v>
      </c>
      <c r="B101">
        <v>0</v>
      </c>
      <c r="C101" s="16"/>
      <c r="D101" s="20">
        <v>0.12</v>
      </c>
      <c r="E101" s="20">
        <v>0.1</v>
      </c>
      <c r="F101" s="20">
        <v>0</v>
      </c>
      <c r="G101" s="20">
        <v>0.35</v>
      </c>
      <c r="H101" s="24">
        <f t="shared" si="8"/>
        <v>1</v>
      </c>
      <c r="I101" s="24">
        <f t="shared" si="9"/>
        <v>0</v>
      </c>
      <c r="J101" s="24"/>
      <c r="K101" s="24"/>
      <c r="M101" s="19"/>
      <c r="N101" s="20"/>
      <c r="O101" s="20"/>
      <c r="P101" s="20"/>
      <c r="Q101" s="20"/>
    </row>
    <row r="102" spans="1:17">
      <c r="A102" s="11">
        <v>94</v>
      </c>
      <c r="B102" s="11">
        <v>0</v>
      </c>
      <c r="C102" s="16"/>
      <c r="D102" s="20">
        <v>0.1</v>
      </c>
      <c r="E102" s="20">
        <v>0.08</v>
      </c>
      <c r="F102" s="20">
        <v>0</v>
      </c>
      <c r="G102" s="20">
        <v>0.26</v>
      </c>
      <c r="H102" s="24">
        <f t="shared" si="8"/>
        <v>1</v>
      </c>
      <c r="I102" s="24">
        <f t="shared" si="9"/>
        <v>0</v>
      </c>
      <c r="J102" s="24"/>
      <c r="K102" s="24"/>
      <c r="M102" s="19"/>
      <c r="N102" s="20"/>
      <c r="O102" s="20"/>
      <c r="P102" s="20"/>
      <c r="Q102" s="20"/>
    </row>
    <row r="103" spans="1:17">
      <c r="A103">
        <v>96</v>
      </c>
      <c r="B103">
        <v>0</v>
      </c>
      <c r="C103" s="16"/>
      <c r="D103" s="20">
        <v>0.02</v>
      </c>
      <c r="E103" s="20">
        <v>0.04</v>
      </c>
      <c r="F103" s="20">
        <v>0</v>
      </c>
      <c r="G103" s="20">
        <v>0.12</v>
      </c>
      <c r="H103" s="24">
        <f t="shared" si="8"/>
        <v>1</v>
      </c>
      <c r="I103" s="24">
        <f t="shared" si="9"/>
        <v>1</v>
      </c>
      <c r="J103" s="24"/>
      <c r="K103" s="24"/>
      <c r="M103" s="19"/>
      <c r="N103" s="20"/>
      <c r="O103" s="20"/>
      <c r="P103" s="20"/>
      <c r="Q103" s="20"/>
    </row>
    <row r="104" spans="1:17">
      <c r="A104" s="11">
        <v>99</v>
      </c>
      <c r="B104" s="11">
        <v>0</v>
      </c>
      <c r="C104" s="16"/>
      <c r="D104" s="20">
        <v>0.01</v>
      </c>
      <c r="E104" s="20">
        <v>0.02</v>
      </c>
      <c r="F104" s="20">
        <v>0</v>
      </c>
      <c r="G104" s="20">
        <v>0.05</v>
      </c>
      <c r="H104" s="24">
        <f t="shared" si="8"/>
        <v>1</v>
      </c>
      <c r="I104" s="24">
        <f t="shared" si="9"/>
        <v>1</v>
      </c>
      <c r="J104" s="24"/>
      <c r="K104" s="24"/>
      <c r="M104" s="19"/>
      <c r="N104" s="20"/>
      <c r="O104" s="20"/>
      <c r="P104" s="20"/>
      <c r="Q104" s="20"/>
    </row>
    <row r="105" spans="1:17">
      <c r="A105">
        <v>101</v>
      </c>
      <c r="B105">
        <v>0</v>
      </c>
      <c r="C105" s="16"/>
      <c r="D105" s="20">
        <v>0.02</v>
      </c>
      <c r="E105" s="20">
        <v>0.03</v>
      </c>
      <c r="F105" s="20">
        <v>0</v>
      </c>
      <c r="G105" s="20">
        <v>0.11</v>
      </c>
      <c r="H105" s="24">
        <f t="shared" si="8"/>
        <v>1</v>
      </c>
      <c r="I105" s="24">
        <f t="shared" si="9"/>
        <v>1</v>
      </c>
      <c r="J105" s="24"/>
      <c r="K105" s="24"/>
      <c r="M105" s="19"/>
      <c r="N105" s="20"/>
      <c r="O105" s="20"/>
      <c r="P105" s="20"/>
      <c r="Q105" s="20"/>
    </row>
    <row r="106" spans="1:17">
      <c r="A106" s="11">
        <v>102</v>
      </c>
      <c r="B106" s="11">
        <v>0</v>
      </c>
      <c r="C106" s="16"/>
      <c r="D106" s="20">
        <v>0.01</v>
      </c>
      <c r="E106" s="20">
        <v>0.03</v>
      </c>
      <c r="F106" s="20">
        <v>0</v>
      </c>
      <c r="G106" s="20">
        <v>0.1</v>
      </c>
      <c r="H106" s="24">
        <f t="shared" si="8"/>
        <v>1</v>
      </c>
      <c r="I106" s="24">
        <f t="shared" si="9"/>
        <v>1</v>
      </c>
      <c r="J106" s="24"/>
      <c r="K106" s="24"/>
      <c r="M106" s="19"/>
      <c r="N106" s="20"/>
      <c r="O106" s="20"/>
      <c r="P106" s="20"/>
      <c r="Q106" s="20"/>
    </row>
    <row r="107" spans="1:17">
      <c r="A107">
        <v>103</v>
      </c>
      <c r="B107">
        <v>0</v>
      </c>
      <c r="C107" s="16"/>
      <c r="D107" s="20">
        <v>0</v>
      </c>
      <c r="E107" s="20">
        <v>0</v>
      </c>
      <c r="F107" s="20">
        <v>0</v>
      </c>
      <c r="G107" s="20">
        <v>0</v>
      </c>
      <c r="H107" s="24">
        <f t="shared" si="8"/>
        <v>1</v>
      </c>
      <c r="I107" s="24">
        <f t="shared" si="9"/>
        <v>1</v>
      </c>
      <c r="J107" s="24"/>
      <c r="K107" s="24"/>
      <c r="M107" s="19"/>
      <c r="N107" s="20"/>
      <c r="O107" s="20"/>
      <c r="P107" s="20"/>
      <c r="Q107" s="20"/>
    </row>
    <row r="108" spans="1:17">
      <c r="A108" s="11">
        <v>105</v>
      </c>
      <c r="B108" s="11">
        <v>0</v>
      </c>
      <c r="C108" s="16"/>
      <c r="D108" s="20">
        <v>0.1</v>
      </c>
      <c r="E108" s="20">
        <v>7.0000000000000007E-2</v>
      </c>
      <c r="F108" s="20">
        <v>0</v>
      </c>
      <c r="G108" s="20">
        <v>0.26</v>
      </c>
      <c r="H108" s="24">
        <f t="shared" si="8"/>
        <v>1</v>
      </c>
      <c r="I108" s="24">
        <f t="shared" si="9"/>
        <v>0</v>
      </c>
      <c r="J108" s="24"/>
      <c r="K108" s="24"/>
      <c r="M108" s="19"/>
      <c r="N108" s="20"/>
      <c r="O108" s="20"/>
      <c r="P108" s="20"/>
      <c r="Q108" s="20"/>
    </row>
    <row r="109" spans="1:17">
      <c r="A109">
        <v>107</v>
      </c>
      <c r="B109">
        <v>0</v>
      </c>
      <c r="C109" s="16"/>
      <c r="D109" s="20">
        <v>0</v>
      </c>
      <c r="E109" s="20">
        <v>0.01</v>
      </c>
      <c r="F109" s="20">
        <v>0</v>
      </c>
      <c r="G109" s="20">
        <v>0.04</v>
      </c>
      <c r="H109" s="24">
        <f t="shared" si="8"/>
        <v>1</v>
      </c>
      <c r="I109" s="24">
        <f t="shared" si="9"/>
        <v>1</v>
      </c>
      <c r="J109" s="24"/>
      <c r="K109" s="24"/>
      <c r="M109" s="19"/>
      <c r="N109" s="20"/>
      <c r="O109" s="20"/>
      <c r="P109" s="20"/>
      <c r="Q109" s="20"/>
    </row>
    <row r="110" spans="1:17">
      <c r="A110" s="11">
        <v>108</v>
      </c>
      <c r="B110" s="11">
        <v>0</v>
      </c>
      <c r="C110" s="16"/>
      <c r="D110" s="20">
        <v>0.05</v>
      </c>
      <c r="E110" s="20">
        <v>0.05</v>
      </c>
      <c r="F110" s="20">
        <v>0</v>
      </c>
      <c r="G110" s="20">
        <v>0.17</v>
      </c>
      <c r="H110" s="24">
        <f t="shared" si="8"/>
        <v>1</v>
      </c>
      <c r="I110" s="24">
        <f t="shared" si="9"/>
        <v>1</v>
      </c>
      <c r="J110" s="24"/>
      <c r="K110" s="24"/>
      <c r="M110" s="19"/>
      <c r="N110" s="20"/>
      <c r="O110" s="20"/>
      <c r="P110" s="20"/>
      <c r="Q110" s="20"/>
    </row>
    <row r="111" spans="1:17">
      <c r="A111" s="12">
        <v>109</v>
      </c>
      <c r="B111" s="12">
        <v>0</v>
      </c>
      <c r="C111" s="16"/>
      <c r="D111" s="20">
        <v>0</v>
      </c>
      <c r="E111" s="20">
        <v>0.01</v>
      </c>
      <c r="F111" s="20">
        <v>0</v>
      </c>
      <c r="G111" s="20">
        <v>7.0000000000000007E-2</v>
      </c>
      <c r="H111" s="24">
        <f t="shared" si="8"/>
        <v>1</v>
      </c>
      <c r="I111" s="24">
        <f t="shared" si="9"/>
        <v>1</v>
      </c>
      <c r="J111" s="24"/>
      <c r="K111" s="24"/>
      <c r="M111" s="19"/>
      <c r="N111" s="20"/>
      <c r="O111" s="20"/>
      <c r="P111" s="20"/>
      <c r="Q111" s="20"/>
    </row>
    <row r="112" spans="1:17">
      <c r="A112" s="5"/>
      <c r="M112" s="19"/>
      <c r="N112" s="20"/>
      <c r="O112" s="20"/>
      <c r="P112" s="20"/>
      <c r="Q112" s="20"/>
    </row>
    <row r="113" spans="1:17">
      <c r="A113" s="1" t="s">
        <v>5</v>
      </c>
      <c r="C113" s="1"/>
      <c r="M113" s="19"/>
      <c r="N113" s="20"/>
      <c r="O113" s="20"/>
      <c r="P113" s="20"/>
      <c r="Q113" s="20"/>
    </row>
    <row r="114" spans="1:17">
      <c r="A114" s="2" t="s">
        <v>13</v>
      </c>
      <c r="C114" s="2"/>
      <c r="M114" s="19"/>
      <c r="N114" s="20"/>
      <c r="O114" s="20"/>
      <c r="P114" s="20"/>
      <c r="Q114" s="20"/>
    </row>
    <row r="115" spans="1:17">
      <c r="A115" s="2" t="s">
        <v>73</v>
      </c>
      <c r="C115" s="2"/>
      <c r="M115" s="19"/>
      <c r="N115" s="20"/>
      <c r="O115" s="20"/>
      <c r="P115" s="20"/>
      <c r="Q115" s="20"/>
    </row>
    <row r="116" spans="1:17">
      <c r="A116" s="2" t="s">
        <v>71</v>
      </c>
      <c r="C116" s="2"/>
      <c r="M116" s="19"/>
      <c r="N116" s="20"/>
      <c r="O116" s="20"/>
      <c r="P116" s="20"/>
      <c r="Q116" s="20"/>
    </row>
    <row r="117" spans="1:17">
      <c r="A117" s="2" t="s">
        <v>6</v>
      </c>
      <c r="C117" s="2"/>
      <c r="M117" s="19"/>
      <c r="N117" s="20"/>
      <c r="O117" s="20"/>
      <c r="P117" s="20"/>
      <c r="Q117" s="20"/>
    </row>
    <row r="118" spans="1:17">
      <c r="A118" s="2" t="s">
        <v>7</v>
      </c>
      <c r="C118" s="2"/>
      <c r="M118" s="19"/>
      <c r="N118" s="20"/>
      <c r="O118" s="20"/>
      <c r="P118" s="20"/>
      <c r="Q118" s="20"/>
    </row>
    <row r="119" spans="1:17">
      <c r="A119" s="2" t="s">
        <v>8</v>
      </c>
      <c r="C119" s="2"/>
      <c r="M119" s="19"/>
      <c r="N119" s="20"/>
      <c r="O119" s="20"/>
      <c r="P119" s="20"/>
      <c r="Q119" s="20"/>
    </row>
    <row r="120" spans="1:17">
      <c r="A120" s="6"/>
      <c r="C120" s="6"/>
      <c r="M120" s="19"/>
      <c r="N120" s="20"/>
      <c r="O120" s="20"/>
      <c r="P120" s="20"/>
      <c r="Q120" s="20"/>
    </row>
    <row r="121" spans="1:17">
      <c r="A121" s="2" t="s">
        <v>74</v>
      </c>
      <c r="C121" s="2"/>
      <c r="M121" s="19"/>
      <c r="N121" s="20"/>
      <c r="O121" s="20"/>
      <c r="P121" s="20"/>
      <c r="Q121" s="20"/>
    </row>
    <row r="122" spans="1:17">
      <c r="M122" s="19"/>
      <c r="N122" s="20"/>
      <c r="O122" s="20"/>
      <c r="P122" s="20"/>
      <c r="Q122" s="20"/>
    </row>
    <row r="123" spans="1:17">
      <c r="M123" s="19"/>
      <c r="N123" s="20"/>
      <c r="O123" s="20"/>
      <c r="P123" s="20"/>
      <c r="Q123" s="20"/>
    </row>
    <row r="124" spans="1:17">
      <c r="M124" s="19"/>
      <c r="N124" s="20"/>
      <c r="O124" s="20"/>
      <c r="P124" s="20"/>
      <c r="Q124" s="20"/>
    </row>
    <row r="125" spans="1:17">
      <c r="M125" s="19"/>
      <c r="N125" s="20"/>
      <c r="O125" s="20"/>
      <c r="P125" s="20"/>
      <c r="Q125" s="20"/>
    </row>
    <row r="126" spans="1:17">
      <c r="M126" s="19"/>
      <c r="N126" s="20"/>
      <c r="O126" s="20"/>
      <c r="P126" s="20"/>
      <c r="Q126" s="20"/>
    </row>
    <row r="127" spans="1:17">
      <c r="M127" s="19"/>
      <c r="N127" s="20"/>
      <c r="O127" s="20"/>
      <c r="P127" s="20"/>
      <c r="Q127" s="20"/>
    </row>
    <row r="128" spans="1:17">
      <c r="M128" s="19"/>
      <c r="N128" s="20"/>
      <c r="O128" s="20"/>
      <c r="P128" s="20"/>
      <c r="Q128" s="20"/>
    </row>
    <row r="129" spans="13:17">
      <c r="M129" s="19"/>
      <c r="N129" s="20"/>
      <c r="O129" s="20"/>
      <c r="P129" s="20"/>
      <c r="Q129" s="20"/>
    </row>
    <row r="130" spans="13:17">
      <c r="M130" s="19"/>
      <c r="N130" s="20"/>
      <c r="O130" s="20"/>
      <c r="P130" s="20"/>
      <c r="Q130" s="20"/>
    </row>
    <row r="131" spans="13:17">
      <c r="M131" s="19"/>
      <c r="N131" s="20"/>
      <c r="O131" s="20"/>
      <c r="P131" s="20"/>
      <c r="Q131" s="20"/>
    </row>
    <row r="132" spans="13:17">
      <c r="M132" s="19"/>
      <c r="N132" s="20"/>
      <c r="O132" s="20"/>
      <c r="P132" s="20"/>
      <c r="Q132" s="20"/>
    </row>
    <row r="133" spans="13:17">
      <c r="M133" s="19"/>
      <c r="N133" s="20"/>
      <c r="O133" s="20"/>
      <c r="P133" s="20"/>
      <c r="Q133" s="20"/>
    </row>
    <row r="134" spans="13:17">
      <c r="M134" s="19"/>
      <c r="N134" s="20"/>
      <c r="O134" s="20"/>
      <c r="P134" s="20"/>
      <c r="Q134" s="20"/>
    </row>
    <row r="135" spans="13:17">
      <c r="M135" s="19"/>
      <c r="N135" s="20"/>
      <c r="O135" s="20"/>
      <c r="P135" s="20"/>
      <c r="Q135" s="20"/>
    </row>
    <row r="136" spans="13:17">
      <c r="M136" s="19"/>
      <c r="N136" s="20"/>
      <c r="O136" s="20"/>
      <c r="P136" s="20"/>
      <c r="Q136" s="20"/>
    </row>
    <row r="137" spans="13:17">
      <c r="M137" s="19"/>
      <c r="N137" s="20"/>
      <c r="O137" s="20"/>
      <c r="P137" s="20"/>
      <c r="Q137" s="20"/>
    </row>
    <row r="138" spans="13:17">
      <c r="M138" s="19"/>
      <c r="N138" s="20"/>
      <c r="O138" s="20"/>
      <c r="P138" s="20"/>
      <c r="Q138" s="20"/>
    </row>
    <row r="139" spans="13:17">
      <c r="M139" s="5"/>
    </row>
  </sheetData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097A1-E000-46C7-8889-28C1BF8A257B}">
  <sheetPr>
    <tabColor theme="9" tint="0.59999389629810485"/>
  </sheetPr>
  <dimension ref="A1:X138"/>
  <sheetViews>
    <sheetView workbookViewId="0">
      <selection activeCell="J18" sqref="J18"/>
    </sheetView>
  </sheetViews>
  <sheetFormatPr defaultRowHeight="15"/>
  <cols>
    <col min="1" max="1" width="10.140625" customWidth="1"/>
    <col min="2" max="2" width="16.42578125" customWidth="1"/>
    <col min="3" max="3" width="14.7109375" customWidth="1"/>
    <col min="4" max="4" width="9.7109375" customWidth="1"/>
    <col min="5" max="5" width="10.28515625" customWidth="1"/>
    <col min="8" max="11" width="13.42578125" customWidth="1"/>
    <col min="13" max="13" width="13.140625" customWidth="1"/>
    <col min="14" max="14" width="15.7109375" customWidth="1"/>
    <col min="15" max="15" width="8.28515625" customWidth="1"/>
    <col min="17" max="17" width="12.85546875" customWidth="1"/>
    <col min="18" max="18" width="11.7109375" customWidth="1"/>
    <col min="19" max="19" width="12.5703125" customWidth="1"/>
    <col min="21" max="21" width="11.5703125" customWidth="1"/>
  </cols>
  <sheetData>
    <row r="1" spans="1:24" ht="30">
      <c r="A1" s="13" t="s">
        <v>39</v>
      </c>
      <c r="B1" s="13" t="s">
        <v>40</v>
      </c>
      <c r="C1" s="15" t="s">
        <v>42</v>
      </c>
      <c r="D1" s="13" t="s">
        <v>24</v>
      </c>
      <c r="E1" s="13" t="s">
        <v>1</v>
      </c>
      <c r="F1" s="13" t="s">
        <v>2</v>
      </c>
      <c r="G1" s="13" t="s">
        <v>3</v>
      </c>
      <c r="H1" s="23" t="s">
        <v>66</v>
      </c>
      <c r="I1" s="23" t="s">
        <v>67</v>
      </c>
      <c r="J1" s="23" t="s">
        <v>68</v>
      </c>
      <c r="K1" s="23" t="s">
        <v>69</v>
      </c>
      <c r="L1" s="3"/>
      <c r="M1" s="3" t="s">
        <v>41</v>
      </c>
      <c r="N1" s="3" t="s">
        <v>40</v>
      </c>
      <c r="O1" s="3" t="s">
        <v>23</v>
      </c>
      <c r="P1" s="3" t="s">
        <v>64</v>
      </c>
      <c r="Q1" s="3" t="s">
        <v>1</v>
      </c>
      <c r="R1" s="3" t="s">
        <v>2</v>
      </c>
      <c r="S1" s="3" t="s">
        <v>3</v>
      </c>
      <c r="T1" s="3" t="s">
        <v>66</v>
      </c>
      <c r="U1" s="3" t="s">
        <v>67</v>
      </c>
      <c r="W1" s="23" t="s">
        <v>68</v>
      </c>
      <c r="X1" s="23" t="s">
        <v>69</v>
      </c>
    </row>
    <row r="2" spans="1:24">
      <c r="A2" s="14">
        <v>1</v>
      </c>
      <c r="B2" s="14">
        <v>5.6874303010992513</v>
      </c>
      <c r="C2" s="16"/>
      <c r="D2" s="20">
        <v>5.79</v>
      </c>
      <c r="E2" s="20">
        <v>0.22</v>
      </c>
      <c r="F2" s="20">
        <v>5.33</v>
      </c>
      <c r="G2" s="20">
        <v>6.3</v>
      </c>
      <c r="H2" s="24">
        <f t="shared" ref="H2:H33" si="0">IF(AND(B2&gt;=F2, B2&lt;=G2),1,0)</f>
        <v>1</v>
      </c>
      <c r="I2" s="24">
        <f t="shared" ref="I2:I33" si="1">IF(AND((D2+E2)&gt;=B2,(D2-E2)&lt;=B2),1,0)</f>
        <v>1</v>
      </c>
      <c r="J2" s="24">
        <f>SUM(H:H)/110</f>
        <v>0.94545454545454544</v>
      </c>
      <c r="K2" s="24">
        <f>SUM(I:I)/110</f>
        <v>0.74545454545454548</v>
      </c>
      <c r="M2" s="3" t="s">
        <v>4</v>
      </c>
      <c r="N2">
        <v>30</v>
      </c>
      <c r="O2" s="21"/>
      <c r="P2" s="20">
        <v>30.25</v>
      </c>
      <c r="Q2" s="20">
        <v>0.41</v>
      </c>
      <c r="R2" s="20">
        <v>29.49</v>
      </c>
      <c r="S2" s="20">
        <v>31.14</v>
      </c>
      <c r="T2" s="24">
        <f t="shared" ref="T2:T11" si="2">IF(AND(N2&gt;=R2, N2&lt;=S2),1,0)</f>
        <v>1</v>
      </c>
      <c r="U2" s="24">
        <f t="shared" ref="U2:U11" si="3">IF(AND((P2+Q2)&gt;=N2,(P2-Q2)&lt;=N2),1,0)</f>
        <v>1</v>
      </c>
      <c r="V2" s="19"/>
      <c r="W2" s="24">
        <f>SUM(T:T)/10</f>
        <v>1</v>
      </c>
      <c r="X2" s="24">
        <f>SUM(U:U)/10</f>
        <v>0.7</v>
      </c>
    </row>
    <row r="3" spans="1:24">
      <c r="A3">
        <v>16</v>
      </c>
      <c r="B3">
        <v>5.5759120599012268</v>
      </c>
      <c r="C3" s="16"/>
      <c r="D3" s="20">
        <v>5.48</v>
      </c>
      <c r="E3" s="20">
        <v>0.21</v>
      </c>
      <c r="F3" s="20">
        <v>5.1100000000000003</v>
      </c>
      <c r="G3" s="20">
        <v>5.88</v>
      </c>
      <c r="H3" s="24">
        <f t="shared" si="0"/>
        <v>1</v>
      </c>
      <c r="I3" s="24">
        <f t="shared" si="1"/>
        <v>1</v>
      </c>
      <c r="J3" s="24"/>
      <c r="K3" s="24"/>
      <c r="M3" s="3">
        <v>1</v>
      </c>
      <c r="N3">
        <v>25</v>
      </c>
      <c r="O3" s="20"/>
      <c r="P3" s="20">
        <v>25.16</v>
      </c>
      <c r="Q3" s="20">
        <v>0.44</v>
      </c>
      <c r="R3" s="20">
        <v>24.33</v>
      </c>
      <c r="S3" s="20">
        <v>25.91</v>
      </c>
      <c r="T3" s="25">
        <f t="shared" si="2"/>
        <v>1</v>
      </c>
      <c r="U3" s="25">
        <f t="shared" si="3"/>
        <v>1</v>
      </c>
      <c r="X3" s="19"/>
    </row>
    <row r="4" spans="1:24">
      <c r="A4">
        <v>97</v>
      </c>
      <c r="B4">
        <v>4.7793531942010512</v>
      </c>
      <c r="C4" s="16"/>
      <c r="D4" s="20">
        <v>4.88</v>
      </c>
      <c r="E4" s="20">
        <v>0.17</v>
      </c>
      <c r="F4" s="20">
        <v>4.59</v>
      </c>
      <c r="G4" s="20">
        <v>5.21</v>
      </c>
      <c r="H4" s="24">
        <f t="shared" si="0"/>
        <v>1</v>
      </c>
      <c r="I4" s="24">
        <f t="shared" si="1"/>
        <v>1</v>
      </c>
      <c r="J4" s="24"/>
      <c r="K4" s="24"/>
      <c r="M4" s="3">
        <v>2</v>
      </c>
      <c r="N4">
        <v>20</v>
      </c>
      <c r="O4" s="21"/>
      <c r="P4" s="20">
        <v>19.3</v>
      </c>
      <c r="Q4" s="20">
        <v>0.47</v>
      </c>
      <c r="R4" s="20">
        <v>18.3</v>
      </c>
      <c r="S4" s="20">
        <v>20.14</v>
      </c>
      <c r="T4" s="25">
        <f t="shared" si="2"/>
        <v>1</v>
      </c>
      <c r="U4" s="25">
        <f t="shared" si="3"/>
        <v>0</v>
      </c>
    </row>
    <row r="5" spans="1:24">
      <c r="A5" s="11">
        <v>8</v>
      </c>
      <c r="B5" s="11">
        <v>4.7793531942010512</v>
      </c>
      <c r="C5" s="16"/>
      <c r="D5" s="20">
        <v>4.84</v>
      </c>
      <c r="E5" s="20">
        <v>0.1</v>
      </c>
      <c r="F5" s="20">
        <v>4.62</v>
      </c>
      <c r="G5" s="20">
        <v>5.0199999999999996</v>
      </c>
      <c r="H5" s="24">
        <f t="shared" si="0"/>
        <v>1</v>
      </c>
      <c r="I5" s="24">
        <f t="shared" si="1"/>
        <v>1</v>
      </c>
      <c r="J5" s="24"/>
      <c r="K5" s="24"/>
      <c r="M5" s="3">
        <v>3</v>
      </c>
      <c r="N5">
        <v>10</v>
      </c>
      <c r="O5" s="20"/>
      <c r="P5" s="20">
        <v>9.7200000000000006</v>
      </c>
      <c r="Q5" s="20">
        <v>0.38</v>
      </c>
      <c r="R5" s="20">
        <v>8.9499999999999993</v>
      </c>
      <c r="S5" s="20">
        <v>10.37</v>
      </c>
      <c r="T5" s="25">
        <f t="shared" si="2"/>
        <v>1</v>
      </c>
      <c r="U5" s="25">
        <f t="shared" si="3"/>
        <v>1</v>
      </c>
    </row>
    <row r="6" spans="1:24">
      <c r="A6">
        <v>49</v>
      </c>
      <c r="B6">
        <v>4.006691094471881</v>
      </c>
      <c r="C6" s="16"/>
      <c r="D6" s="20">
        <v>4.0999999999999996</v>
      </c>
      <c r="E6" s="20">
        <v>0.16</v>
      </c>
      <c r="F6" s="20">
        <v>3.81</v>
      </c>
      <c r="G6" s="20">
        <v>4.4000000000000004</v>
      </c>
      <c r="H6" s="24">
        <f t="shared" si="0"/>
        <v>1</v>
      </c>
      <c r="I6" s="24">
        <f t="shared" si="1"/>
        <v>1</v>
      </c>
      <c r="J6" s="24"/>
      <c r="K6" s="24"/>
      <c r="M6" s="3">
        <v>4</v>
      </c>
      <c r="N6">
        <v>8</v>
      </c>
      <c r="O6" s="21"/>
      <c r="P6" s="20">
        <v>7.53</v>
      </c>
      <c r="Q6" s="20">
        <v>0.43</v>
      </c>
      <c r="R6" s="20">
        <v>6.65</v>
      </c>
      <c r="S6" s="20">
        <v>8.34</v>
      </c>
      <c r="T6" s="25">
        <f t="shared" si="2"/>
        <v>1</v>
      </c>
      <c r="U6" s="25">
        <f t="shared" si="3"/>
        <v>0</v>
      </c>
    </row>
    <row r="7" spans="1:24">
      <c r="A7" s="11">
        <v>31</v>
      </c>
      <c r="B7" s="11">
        <v>4.3810737613509643</v>
      </c>
      <c r="C7" s="16"/>
      <c r="D7" s="20">
        <v>4.09</v>
      </c>
      <c r="E7" s="20">
        <v>0.13</v>
      </c>
      <c r="F7" s="20">
        <v>3.84</v>
      </c>
      <c r="G7" s="20">
        <v>4.32</v>
      </c>
      <c r="H7" s="24">
        <f t="shared" si="0"/>
        <v>0</v>
      </c>
      <c r="I7" s="24">
        <f t="shared" si="1"/>
        <v>0</v>
      </c>
      <c r="J7" s="24"/>
      <c r="K7" s="24"/>
      <c r="M7" s="3">
        <v>5</v>
      </c>
      <c r="N7">
        <v>6.4</v>
      </c>
      <c r="O7" s="20"/>
      <c r="P7" s="20">
        <v>6.68</v>
      </c>
      <c r="Q7" s="20">
        <v>0.65</v>
      </c>
      <c r="R7" s="20">
        <v>5.36</v>
      </c>
      <c r="S7" s="20">
        <v>7.97</v>
      </c>
      <c r="T7" s="25">
        <f t="shared" si="2"/>
        <v>1</v>
      </c>
      <c r="U7" s="25">
        <f t="shared" si="3"/>
        <v>1</v>
      </c>
    </row>
    <row r="8" spans="1:24">
      <c r="A8" s="11">
        <v>70</v>
      </c>
      <c r="B8" s="11">
        <v>3.9827943285008764</v>
      </c>
      <c r="C8" s="16"/>
      <c r="D8" s="20">
        <v>4.05</v>
      </c>
      <c r="E8" s="20">
        <v>0.18</v>
      </c>
      <c r="F8" s="20">
        <v>3.75</v>
      </c>
      <c r="G8" s="20">
        <v>4.41</v>
      </c>
      <c r="H8" s="24">
        <f t="shared" si="0"/>
        <v>1</v>
      </c>
      <c r="I8" s="24">
        <f t="shared" si="1"/>
        <v>1</v>
      </c>
      <c r="J8" s="24"/>
      <c r="K8" s="24"/>
      <c r="M8" s="3">
        <v>6</v>
      </c>
      <c r="N8">
        <v>0.3</v>
      </c>
      <c r="O8" s="21"/>
      <c r="P8" s="20">
        <v>0.82</v>
      </c>
      <c r="Q8" s="20">
        <v>0.48</v>
      </c>
      <c r="R8" s="20">
        <v>0.01</v>
      </c>
      <c r="S8" s="20">
        <v>1.81</v>
      </c>
      <c r="T8" s="25">
        <f t="shared" si="2"/>
        <v>1</v>
      </c>
      <c r="U8" s="25">
        <f t="shared" si="3"/>
        <v>0</v>
      </c>
    </row>
    <row r="9" spans="1:24">
      <c r="A9" s="17">
        <v>0</v>
      </c>
      <c r="B9" s="11">
        <v>3.9827943285008764</v>
      </c>
      <c r="C9" s="16"/>
      <c r="D9" s="20">
        <v>3.97</v>
      </c>
      <c r="E9" s="20">
        <v>0.15</v>
      </c>
      <c r="F9" s="20">
        <v>3.66</v>
      </c>
      <c r="G9" s="20">
        <v>4.2699999999999996</v>
      </c>
      <c r="H9" s="24">
        <f t="shared" si="0"/>
        <v>1</v>
      </c>
      <c r="I9" s="24">
        <f t="shared" si="1"/>
        <v>1</v>
      </c>
      <c r="J9" s="24"/>
      <c r="K9" s="24"/>
      <c r="M9" s="3">
        <v>7</v>
      </c>
      <c r="N9">
        <v>0.2</v>
      </c>
      <c r="O9" s="20"/>
      <c r="P9" s="20">
        <v>0.13</v>
      </c>
      <c r="Q9" s="20">
        <v>0.31</v>
      </c>
      <c r="R9" s="20">
        <v>0</v>
      </c>
      <c r="S9" s="20">
        <v>1.1599999999999999</v>
      </c>
      <c r="T9" s="25">
        <f t="shared" si="2"/>
        <v>1</v>
      </c>
      <c r="U9" s="25">
        <f t="shared" si="3"/>
        <v>1</v>
      </c>
    </row>
    <row r="10" spans="1:24">
      <c r="A10">
        <v>24</v>
      </c>
      <c r="B10">
        <v>3.9827943285008764</v>
      </c>
      <c r="C10" s="16"/>
      <c r="D10" s="20">
        <v>3.61</v>
      </c>
      <c r="E10" s="20">
        <v>0.12</v>
      </c>
      <c r="F10" s="20">
        <v>3.36</v>
      </c>
      <c r="G10" s="20">
        <v>3.81</v>
      </c>
      <c r="H10" s="24">
        <f t="shared" si="0"/>
        <v>0</v>
      </c>
      <c r="I10" s="24">
        <f t="shared" si="1"/>
        <v>0</v>
      </c>
      <c r="J10" s="24"/>
      <c r="K10" s="24"/>
      <c r="M10" s="3">
        <v>8</v>
      </c>
      <c r="N10">
        <v>0.1</v>
      </c>
      <c r="O10" s="21"/>
      <c r="P10" s="20">
        <v>0.37</v>
      </c>
      <c r="Q10" s="20">
        <v>0.28999999999999998</v>
      </c>
      <c r="R10" s="20">
        <v>0</v>
      </c>
      <c r="S10" s="20">
        <v>0.94</v>
      </c>
      <c r="T10" s="25">
        <f t="shared" si="2"/>
        <v>1</v>
      </c>
      <c r="U10" s="25">
        <f t="shared" si="3"/>
        <v>1</v>
      </c>
    </row>
    <row r="11" spans="1:24">
      <c r="A11">
        <v>4</v>
      </c>
      <c r="B11">
        <v>3.5845148956507886</v>
      </c>
      <c r="C11" s="16"/>
      <c r="D11" s="20">
        <v>3.18</v>
      </c>
      <c r="E11" s="20">
        <v>0.13</v>
      </c>
      <c r="F11" s="20">
        <v>2.93</v>
      </c>
      <c r="G11" s="20">
        <v>3.43</v>
      </c>
      <c r="H11" s="24">
        <f t="shared" si="0"/>
        <v>0</v>
      </c>
      <c r="I11" s="24">
        <f t="shared" si="1"/>
        <v>0</v>
      </c>
      <c r="J11" s="24"/>
      <c r="K11" s="24"/>
      <c r="M11" s="3">
        <v>9</v>
      </c>
      <c r="N11">
        <v>0</v>
      </c>
      <c r="O11" s="22"/>
      <c r="P11" s="20">
        <v>0.04</v>
      </c>
      <c r="Q11" s="20">
        <v>0.14000000000000001</v>
      </c>
      <c r="R11" s="20">
        <v>0</v>
      </c>
      <c r="S11" s="20">
        <v>0.44</v>
      </c>
      <c r="T11" s="25">
        <f t="shared" si="2"/>
        <v>1</v>
      </c>
      <c r="U11" s="25">
        <f t="shared" si="3"/>
        <v>1</v>
      </c>
    </row>
    <row r="12" spans="1:24">
      <c r="A12" s="11">
        <v>51</v>
      </c>
      <c r="B12" s="11">
        <v>3.0269236896606659</v>
      </c>
      <c r="C12" s="16"/>
      <c r="D12" s="20">
        <v>2.99</v>
      </c>
      <c r="E12" s="20">
        <v>0.12</v>
      </c>
      <c r="F12" s="20">
        <v>2.79</v>
      </c>
      <c r="G12" s="20">
        <v>3.22</v>
      </c>
      <c r="H12" s="24">
        <f t="shared" si="0"/>
        <v>1</v>
      </c>
      <c r="I12" s="24">
        <f t="shared" si="1"/>
        <v>1</v>
      </c>
      <c r="J12" s="24"/>
      <c r="K12" s="24"/>
      <c r="M12" s="5"/>
      <c r="U12" s="19"/>
    </row>
    <row r="13" spans="1:24">
      <c r="A13">
        <v>71</v>
      </c>
      <c r="B13">
        <v>2.6286442568105781</v>
      </c>
      <c r="C13" s="16"/>
      <c r="D13" s="20">
        <v>2.56</v>
      </c>
      <c r="E13" s="20">
        <v>0.12</v>
      </c>
      <c r="F13" s="20">
        <v>2.34</v>
      </c>
      <c r="G13" s="20">
        <v>2.78</v>
      </c>
      <c r="H13" s="24">
        <f t="shared" si="0"/>
        <v>1</v>
      </c>
      <c r="I13" s="24">
        <f t="shared" si="1"/>
        <v>1</v>
      </c>
      <c r="J13" s="24"/>
      <c r="K13" s="24"/>
      <c r="M13" s="1" t="s">
        <v>5</v>
      </c>
      <c r="P13" s="1"/>
    </row>
    <row r="14" spans="1:24">
      <c r="A14" s="11">
        <v>41</v>
      </c>
      <c r="B14" s="11">
        <v>2.413573363071531</v>
      </c>
      <c r="C14" s="16"/>
      <c r="D14" s="20">
        <v>2.44</v>
      </c>
      <c r="E14" s="20">
        <v>0.12</v>
      </c>
      <c r="F14" s="20">
        <v>2.2200000000000002</v>
      </c>
      <c r="G14" s="20">
        <v>2.68</v>
      </c>
      <c r="H14" s="24">
        <f t="shared" si="0"/>
        <v>1</v>
      </c>
      <c r="I14" s="24">
        <f t="shared" si="1"/>
        <v>1</v>
      </c>
      <c r="J14" s="24"/>
      <c r="K14" s="24"/>
      <c r="M14" s="2" t="s">
        <v>14</v>
      </c>
      <c r="P14" s="2"/>
    </row>
    <row r="15" spans="1:24">
      <c r="A15" s="11">
        <v>84</v>
      </c>
      <c r="B15" s="11">
        <v>2.3976421857575274</v>
      </c>
      <c r="C15" s="16"/>
      <c r="D15" s="20">
        <v>2.41</v>
      </c>
      <c r="E15" s="20">
        <v>0.1</v>
      </c>
      <c r="F15" s="20">
        <v>2.21</v>
      </c>
      <c r="G15" s="20">
        <v>2.62</v>
      </c>
      <c r="H15" s="24">
        <f t="shared" si="0"/>
        <v>1</v>
      </c>
      <c r="I15" s="24">
        <f t="shared" si="1"/>
        <v>1</v>
      </c>
      <c r="J15" s="24"/>
      <c r="K15" s="24"/>
      <c r="M15" s="2" t="s">
        <v>70</v>
      </c>
      <c r="P15" s="2"/>
    </row>
    <row r="16" spans="1:24">
      <c r="A16">
        <v>14</v>
      </c>
      <c r="B16">
        <v>2.4056077744145292</v>
      </c>
      <c r="C16" s="16"/>
      <c r="D16" s="20">
        <v>2.25</v>
      </c>
      <c r="E16" s="20">
        <v>0.17</v>
      </c>
      <c r="F16" s="20">
        <v>1.94</v>
      </c>
      <c r="G16" s="20">
        <v>2.59</v>
      </c>
      <c r="H16" s="24">
        <f t="shared" si="0"/>
        <v>1</v>
      </c>
      <c r="I16" s="24">
        <f t="shared" si="1"/>
        <v>1</v>
      </c>
      <c r="J16" s="24"/>
      <c r="K16" s="24"/>
      <c r="M16" s="2" t="s">
        <v>71</v>
      </c>
      <c r="P16" s="2"/>
    </row>
    <row r="17" spans="1:21">
      <c r="A17" s="11">
        <v>83</v>
      </c>
      <c r="B17" s="11">
        <v>2.2303648239604907</v>
      </c>
      <c r="C17" s="16"/>
      <c r="D17" s="20">
        <v>2.25</v>
      </c>
      <c r="E17" s="20">
        <v>0.1</v>
      </c>
      <c r="F17" s="20">
        <v>2.0699999999999998</v>
      </c>
      <c r="G17" s="20">
        <v>2.4700000000000002</v>
      </c>
      <c r="H17" s="24">
        <f t="shared" si="0"/>
        <v>1</v>
      </c>
      <c r="I17" s="24">
        <f t="shared" si="1"/>
        <v>1</v>
      </c>
      <c r="J17" s="24"/>
      <c r="K17" s="24"/>
      <c r="M17" s="2" t="s">
        <v>6</v>
      </c>
      <c r="P17" s="2"/>
    </row>
    <row r="18" spans="1:21">
      <c r="A18">
        <v>78</v>
      </c>
      <c r="B18">
        <v>2.3896765971005256</v>
      </c>
      <c r="C18" s="16"/>
      <c r="D18" s="20">
        <v>2.2200000000000002</v>
      </c>
      <c r="E18" s="20">
        <v>0.12</v>
      </c>
      <c r="F18" s="20">
        <v>2</v>
      </c>
      <c r="G18" s="20">
        <v>2.4300000000000002</v>
      </c>
      <c r="H18" s="24">
        <f t="shared" si="0"/>
        <v>1</v>
      </c>
      <c r="I18" s="24">
        <f t="shared" si="1"/>
        <v>0</v>
      </c>
      <c r="J18" s="24"/>
      <c r="K18" s="24"/>
      <c r="M18" s="2" t="s">
        <v>7</v>
      </c>
      <c r="P18" s="2"/>
    </row>
    <row r="19" spans="1:21">
      <c r="A19">
        <v>106</v>
      </c>
      <c r="B19">
        <v>1.9913971642504382</v>
      </c>
      <c r="C19" s="16"/>
      <c r="D19" s="20">
        <v>2.17</v>
      </c>
      <c r="E19" s="20">
        <v>0.13</v>
      </c>
      <c r="F19" s="20">
        <v>1.88</v>
      </c>
      <c r="G19" s="20">
        <v>2.41</v>
      </c>
      <c r="H19" s="24">
        <f t="shared" si="0"/>
        <v>1</v>
      </c>
      <c r="I19" s="24">
        <f t="shared" si="1"/>
        <v>0</v>
      </c>
      <c r="J19" s="24"/>
      <c r="K19" s="24"/>
      <c r="M19" s="2" t="s">
        <v>8</v>
      </c>
      <c r="P19" s="2"/>
    </row>
    <row r="20" spans="1:21">
      <c r="A20">
        <v>23</v>
      </c>
      <c r="B20">
        <v>1.9993627529074398</v>
      </c>
      <c r="C20" s="16"/>
      <c r="D20" s="20">
        <v>2.14</v>
      </c>
      <c r="E20" s="20">
        <v>0.2</v>
      </c>
      <c r="F20" s="20">
        <v>1.76</v>
      </c>
      <c r="G20" s="20">
        <v>2.5299999999999998</v>
      </c>
      <c r="H20" s="24">
        <f t="shared" si="0"/>
        <v>1</v>
      </c>
      <c r="I20" s="24">
        <f t="shared" si="1"/>
        <v>1</v>
      </c>
      <c r="J20" s="24"/>
      <c r="K20" s="24"/>
      <c r="M20" s="6"/>
      <c r="P20" s="6"/>
    </row>
    <row r="21" spans="1:21">
      <c r="A21" s="11">
        <v>89</v>
      </c>
      <c r="B21" s="11">
        <v>1.9993627529074398</v>
      </c>
      <c r="C21" s="16"/>
      <c r="D21" s="20">
        <v>2.11</v>
      </c>
      <c r="E21" s="20">
        <v>0.1</v>
      </c>
      <c r="F21" s="20">
        <v>1.91</v>
      </c>
      <c r="G21" s="20">
        <v>2.2999999999999998</v>
      </c>
      <c r="H21" s="24">
        <f t="shared" si="0"/>
        <v>1</v>
      </c>
      <c r="I21" s="24">
        <f t="shared" si="1"/>
        <v>0</v>
      </c>
      <c r="J21" s="24"/>
      <c r="K21" s="24"/>
      <c r="M21" s="2" t="s">
        <v>76</v>
      </c>
      <c r="P21" s="2"/>
    </row>
    <row r="22" spans="1:21">
      <c r="A22" s="11">
        <v>26</v>
      </c>
      <c r="B22" s="11">
        <v>1.9436036323084276</v>
      </c>
      <c r="C22" s="16"/>
      <c r="D22" s="20">
        <v>1.92</v>
      </c>
      <c r="E22" s="20">
        <v>0.08</v>
      </c>
      <c r="F22" s="20">
        <v>1.77</v>
      </c>
      <c r="G22" s="20">
        <v>2.0499999999999998</v>
      </c>
      <c r="H22" s="24">
        <f t="shared" si="0"/>
        <v>1</v>
      </c>
      <c r="I22" s="24">
        <f t="shared" si="1"/>
        <v>1</v>
      </c>
      <c r="J22" s="24"/>
      <c r="K22" s="24"/>
    </row>
    <row r="23" spans="1:21">
      <c r="A23" s="11">
        <v>9</v>
      </c>
      <c r="B23" s="11">
        <v>2.0073283415644414</v>
      </c>
      <c r="C23" s="16"/>
      <c r="D23" s="20">
        <v>1.87</v>
      </c>
      <c r="E23" s="20">
        <v>0.12</v>
      </c>
      <c r="F23" s="20">
        <v>1.65</v>
      </c>
      <c r="G23" s="20">
        <v>2.11</v>
      </c>
      <c r="H23" s="24">
        <f t="shared" si="0"/>
        <v>1</v>
      </c>
      <c r="I23" s="24">
        <f t="shared" si="1"/>
        <v>0</v>
      </c>
      <c r="J23" s="24"/>
      <c r="K23" s="24"/>
      <c r="U23" s="3"/>
    </row>
    <row r="24" spans="1:21">
      <c r="A24">
        <v>6</v>
      </c>
      <c r="B24">
        <v>2.0152939302214432</v>
      </c>
      <c r="C24" s="16"/>
      <c r="D24" s="20">
        <v>1.81</v>
      </c>
      <c r="E24" s="20">
        <v>0.11</v>
      </c>
      <c r="F24" s="20">
        <v>1.61</v>
      </c>
      <c r="G24" s="20">
        <v>2</v>
      </c>
      <c r="H24" s="24">
        <f t="shared" si="0"/>
        <v>0</v>
      </c>
      <c r="I24" s="24">
        <f t="shared" si="1"/>
        <v>0</v>
      </c>
      <c r="J24" s="24"/>
      <c r="K24" s="24"/>
    </row>
    <row r="25" spans="1:21">
      <c r="A25">
        <v>53</v>
      </c>
      <c r="B25">
        <v>1.6170144973713558</v>
      </c>
      <c r="C25" s="16"/>
      <c r="D25" s="20">
        <v>1.68</v>
      </c>
      <c r="E25" s="20">
        <v>0.12</v>
      </c>
      <c r="F25" s="20">
        <v>1.43</v>
      </c>
      <c r="G25" s="20">
        <v>1.9</v>
      </c>
      <c r="H25" s="24">
        <f t="shared" si="0"/>
        <v>1</v>
      </c>
      <c r="I25" s="24">
        <f t="shared" si="1"/>
        <v>1</v>
      </c>
      <c r="J25" s="24"/>
      <c r="K25" s="24"/>
    </row>
    <row r="26" spans="1:21">
      <c r="A26">
        <v>100</v>
      </c>
      <c r="B26">
        <v>1.5931177314003504</v>
      </c>
      <c r="C26" s="16"/>
      <c r="D26" s="20">
        <v>1.6</v>
      </c>
      <c r="E26" s="20">
        <v>0.11</v>
      </c>
      <c r="F26" s="20">
        <v>1.41</v>
      </c>
      <c r="G26" s="20">
        <v>1.79</v>
      </c>
      <c r="H26" s="24">
        <f t="shared" si="0"/>
        <v>1</v>
      </c>
      <c r="I26" s="24">
        <f t="shared" si="1"/>
        <v>1</v>
      </c>
      <c r="J26" s="24"/>
      <c r="K26" s="24"/>
      <c r="M26" s="19"/>
      <c r="N26" s="19"/>
      <c r="O26" s="19"/>
      <c r="P26" s="19"/>
    </row>
    <row r="27" spans="1:21">
      <c r="A27" s="11">
        <v>7</v>
      </c>
      <c r="B27" s="11">
        <v>1.6090489087143538</v>
      </c>
      <c r="C27" s="16"/>
      <c r="D27" s="20">
        <v>1.59</v>
      </c>
      <c r="E27" s="20">
        <v>0.11</v>
      </c>
      <c r="F27" s="20">
        <v>1.4</v>
      </c>
      <c r="G27" s="20">
        <v>1.81</v>
      </c>
      <c r="H27" s="24">
        <f t="shared" si="0"/>
        <v>1</v>
      </c>
      <c r="I27" s="24">
        <f t="shared" si="1"/>
        <v>1</v>
      </c>
      <c r="J27" s="24"/>
      <c r="K27" s="24"/>
      <c r="M27" s="19"/>
      <c r="N27" s="20"/>
      <c r="O27" s="20"/>
      <c r="P27" s="20"/>
      <c r="Q27" s="20"/>
    </row>
    <row r="28" spans="1:21">
      <c r="A28" s="11">
        <v>90</v>
      </c>
      <c r="B28" s="11">
        <v>1.5931177314003504</v>
      </c>
      <c r="C28" s="16"/>
      <c r="D28" s="20">
        <v>1.54</v>
      </c>
      <c r="E28" s="20">
        <v>0.09</v>
      </c>
      <c r="F28" s="20">
        <v>1.38</v>
      </c>
      <c r="G28" s="20">
        <v>1.69</v>
      </c>
      <c r="H28" s="24">
        <f t="shared" si="0"/>
        <v>1</v>
      </c>
      <c r="I28" s="24">
        <f t="shared" si="1"/>
        <v>1</v>
      </c>
      <c r="J28" s="24"/>
      <c r="K28" s="24"/>
      <c r="M28" s="19"/>
      <c r="N28" s="20"/>
      <c r="O28" s="20"/>
      <c r="P28" s="20"/>
      <c r="Q28" s="20"/>
    </row>
    <row r="29" spans="1:21">
      <c r="A29">
        <v>58</v>
      </c>
      <c r="B29">
        <v>1.5931177314003504</v>
      </c>
      <c r="C29" s="16"/>
      <c r="D29" s="20">
        <v>1.49</v>
      </c>
      <c r="E29" s="20">
        <v>0.1</v>
      </c>
      <c r="F29" s="20">
        <v>1.28</v>
      </c>
      <c r="G29" s="20">
        <v>1.67</v>
      </c>
      <c r="H29" s="24">
        <f t="shared" si="0"/>
        <v>1</v>
      </c>
      <c r="I29" s="24">
        <f t="shared" si="1"/>
        <v>0</v>
      </c>
      <c r="J29" s="24"/>
      <c r="K29" s="24"/>
      <c r="M29" s="19"/>
      <c r="N29" s="20"/>
      <c r="O29" s="20"/>
      <c r="P29" s="20"/>
      <c r="Q29" s="20"/>
    </row>
    <row r="30" spans="1:21">
      <c r="A30" s="11">
        <v>40</v>
      </c>
      <c r="B30" s="11">
        <v>1.5931177314003504</v>
      </c>
      <c r="C30" s="16"/>
      <c r="D30" s="20">
        <v>1.37</v>
      </c>
      <c r="E30" s="20">
        <v>0.1</v>
      </c>
      <c r="F30" s="20">
        <v>1.18</v>
      </c>
      <c r="G30" s="20">
        <v>1.54</v>
      </c>
      <c r="H30" s="24">
        <f t="shared" si="0"/>
        <v>0</v>
      </c>
      <c r="I30" s="24">
        <f t="shared" si="1"/>
        <v>0</v>
      </c>
      <c r="J30" s="24"/>
      <c r="K30" s="24"/>
      <c r="M30" s="19"/>
      <c r="N30" s="20"/>
      <c r="O30" s="20"/>
      <c r="P30" s="20"/>
      <c r="Q30" s="20"/>
    </row>
    <row r="31" spans="1:21">
      <c r="A31">
        <v>35</v>
      </c>
      <c r="B31">
        <v>1.6090489087143538</v>
      </c>
      <c r="C31" s="16"/>
      <c r="D31" s="20">
        <v>1.34</v>
      </c>
      <c r="E31" s="20">
        <v>0.13</v>
      </c>
      <c r="F31" s="20">
        <v>1.05</v>
      </c>
      <c r="G31" s="20">
        <v>1.62</v>
      </c>
      <c r="H31" s="24">
        <f t="shared" si="0"/>
        <v>1</v>
      </c>
      <c r="I31" s="24">
        <f t="shared" si="1"/>
        <v>0</v>
      </c>
      <c r="J31" s="24"/>
      <c r="K31" s="24"/>
      <c r="M31" s="19"/>
      <c r="N31" s="20"/>
      <c r="O31" s="20"/>
      <c r="P31" s="20"/>
      <c r="Q31" s="20"/>
    </row>
    <row r="32" spans="1:21">
      <c r="A32">
        <v>38</v>
      </c>
      <c r="B32">
        <v>1.1470447666082524</v>
      </c>
      <c r="C32" s="16"/>
      <c r="D32" s="20">
        <v>1.19</v>
      </c>
      <c r="E32" s="20">
        <v>0.12</v>
      </c>
      <c r="F32" s="20">
        <v>0.98</v>
      </c>
      <c r="G32" s="20">
        <v>1.43</v>
      </c>
      <c r="H32" s="24">
        <f t="shared" si="0"/>
        <v>1</v>
      </c>
      <c r="I32" s="24">
        <f t="shared" si="1"/>
        <v>1</v>
      </c>
      <c r="J32" s="24"/>
      <c r="K32" s="24"/>
      <c r="M32" s="19"/>
      <c r="N32" s="20"/>
      <c r="O32" s="20"/>
      <c r="P32" s="20"/>
      <c r="Q32" s="20"/>
    </row>
    <row r="33" spans="1:21">
      <c r="A33" s="11">
        <v>47</v>
      </c>
      <c r="B33" s="11">
        <v>1.1470447666082524</v>
      </c>
      <c r="C33" s="16"/>
      <c r="D33" s="20">
        <v>1.1399999999999999</v>
      </c>
      <c r="E33" s="20">
        <v>0.11</v>
      </c>
      <c r="F33" s="20">
        <v>0.93</v>
      </c>
      <c r="G33" s="20">
        <v>1.35</v>
      </c>
      <c r="H33" s="24">
        <f t="shared" si="0"/>
        <v>1</v>
      </c>
      <c r="I33" s="24">
        <f t="shared" si="1"/>
        <v>1</v>
      </c>
      <c r="J33" s="24"/>
      <c r="K33" s="24"/>
      <c r="M33" s="19"/>
      <c r="N33" s="20"/>
      <c r="O33" s="20"/>
      <c r="P33" s="20"/>
      <c r="Q33" s="20"/>
    </row>
    <row r="34" spans="1:21">
      <c r="A34" s="11">
        <v>17</v>
      </c>
      <c r="B34" s="11">
        <v>1.1470447666082524</v>
      </c>
      <c r="C34" s="16"/>
      <c r="D34" s="20">
        <v>1.07</v>
      </c>
      <c r="E34" s="20">
        <v>0.11</v>
      </c>
      <c r="F34" s="20">
        <v>0.89</v>
      </c>
      <c r="G34" s="20">
        <v>1.28</v>
      </c>
      <c r="H34" s="24">
        <f t="shared" ref="H34:H65" si="4">IF(AND(B34&gt;=F34, B34&lt;=G34),1,0)</f>
        <v>1</v>
      </c>
      <c r="I34" s="24">
        <f t="shared" ref="I34:I65" si="5">IF(AND((D34+E34)&gt;=B34,(D34-E34)&lt;=B34),1,0)</f>
        <v>1</v>
      </c>
      <c r="J34" s="24"/>
      <c r="K34" s="24"/>
      <c r="M34" s="19"/>
      <c r="N34" s="20"/>
      <c r="O34" s="20"/>
      <c r="P34" s="20"/>
      <c r="Q34" s="20"/>
      <c r="U34" s="5"/>
    </row>
    <row r="35" spans="1:21">
      <c r="A35" s="11">
        <v>15</v>
      </c>
      <c r="B35" s="11">
        <v>0.82045563167118041</v>
      </c>
      <c r="C35" s="16"/>
      <c r="D35" s="20">
        <v>1.04</v>
      </c>
      <c r="E35" s="20">
        <v>0.11</v>
      </c>
      <c r="F35" s="20">
        <v>0.85</v>
      </c>
      <c r="G35" s="20">
        <v>1.26</v>
      </c>
      <c r="H35" s="24">
        <f t="shared" si="4"/>
        <v>0</v>
      </c>
      <c r="I35" s="24">
        <f t="shared" si="5"/>
        <v>0</v>
      </c>
      <c r="J35" s="24"/>
      <c r="K35" s="24"/>
      <c r="M35" s="19"/>
      <c r="N35" s="20"/>
      <c r="O35" s="20"/>
      <c r="P35" s="20"/>
      <c r="Q35" s="20"/>
    </row>
    <row r="36" spans="1:21">
      <c r="A36">
        <v>19</v>
      </c>
      <c r="B36">
        <v>0.82045563167118041</v>
      </c>
      <c r="C36" s="16"/>
      <c r="D36" s="20">
        <v>0.93</v>
      </c>
      <c r="E36" s="20">
        <v>0.09</v>
      </c>
      <c r="F36" s="20">
        <v>0.74</v>
      </c>
      <c r="G36" s="20">
        <v>1.1100000000000001</v>
      </c>
      <c r="H36" s="24">
        <f t="shared" si="4"/>
        <v>1</v>
      </c>
      <c r="I36" s="24">
        <f t="shared" si="5"/>
        <v>0</v>
      </c>
      <c r="J36" s="24"/>
      <c r="K36" s="24"/>
      <c r="M36" s="19"/>
      <c r="N36" s="20"/>
      <c r="O36" s="20"/>
      <c r="P36" s="20"/>
      <c r="Q36" s="20"/>
    </row>
    <row r="37" spans="1:21">
      <c r="A37">
        <v>104</v>
      </c>
      <c r="B37">
        <v>0.7965588657001752</v>
      </c>
      <c r="C37" s="16"/>
      <c r="D37" s="20">
        <v>0.87</v>
      </c>
      <c r="E37" s="20">
        <v>0.09</v>
      </c>
      <c r="F37" s="20">
        <v>0.68</v>
      </c>
      <c r="G37" s="20">
        <v>1.03</v>
      </c>
      <c r="H37" s="24">
        <f t="shared" si="4"/>
        <v>1</v>
      </c>
      <c r="I37" s="24">
        <f t="shared" si="5"/>
        <v>1</v>
      </c>
      <c r="J37" s="24"/>
      <c r="K37" s="24"/>
      <c r="M37" s="5"/>
    </row>
    <row r="38" spans="1:21">
      <c r="A38">
        <v>28</v>
      </c>
      <c r="B38">
        <v>0.81249004301417882</v>
      </c>
      <c r="C38" s="16"/>
      <c r="D38" s="20">
        <v>0.86</v>
      </c>
      <c r="E38" s="20">
        <v>0.1</v>
      </c>
      <c r="F38" s="20">
        <v>0.67</v>
      </c>
      <c r="G38" s="20">
        <v>1.04</v>
      </c>
      <c r="H38" s="24">
        <f t="shared" si="4"/>
        <v>1</v>
      </c>
      <c r="I38" s="24">
        <f t="shared" si="5"/>
        <v>1</v>
      </c>
      <c r="J38" s="24"/>
      <c r="K38" s="24"/>
    </row>
    <row r="39" spans="1:21">
      <c r="A39" s="11">
        <v>42</v>
      </c>
      <c r="B39" s="11">
        <v>0.81249004301417882</v>
      </c>
      <c r="C39" s="16"/>
      <c r="D39" s="20">
        <v>0.74</v>
      </c>
      <c r="E39" s="20">
        <v>0.14000000000000001</v>
      </c>
      <c r="F39" s="20">
        <v>0.49</v>
      </c>
      <c r="G39" s="20">
        <v>1</v>
      </c>
      <c r="H39" s="24">
        <f t="shared" si="4"/>
        <v>1</v>
      </c>
      <c r="I39" s="24">
        <f t="shared" si="5"/>
        <v>1</v>
      </c>
      <c r="J39" s="24"/>
      <c r="K39" s="24"/>
    </row>
    <row r="40" spans="1:21">
      <c r="A40" s="11">
        <v>10</v>
      </c>
      <c r="B40" s="11">
        <v>0.81249004301417882</v>
      </c>
      <c r="C40" s="16"/>
      <c r="D40" s="20">
        <v>0.73</v>
      </c>
      <c r="E40" s="20">
        <v>0.08</v>
      </c>
      <c r="F40" s="20">
        <v>0.59</v>
      </c>
      <c r="G40" s="20">
        <v>0.89</v>
      </c>
      <c r="H40" s="24">
        <f t="shared" si="4"/>
        <v>1</v>
      </c>
      <c r="I40" s="24">
        <f t="shared" si="5"/>
        <v>0</v>
      </c>
      <c r="J40" s="24"/>
      <c r="K40" s="24"/>
    </row>
    <row r="41" spans="1:21">
      <c r="A41">
        <v>57</v>
      </c>
      <c r="B41">
        <v>0.81249004301417882</v>
      </c>
      <c r="C41" s="16"/>
      <c r="D41" s="20">
        <v>0.73</v>
      </c>
      <c r="E41" s="20">
        <v>0.09</v>
      </c>
      <c r="F41" s="20">
        <v>0.56999999999999995</v>
      </c>
      <c r="G41" s="20">
        <v>0.91</v>
      </c>
      <c r="H41" s="24">
        <f t="shared" si="4"/>
        <v>1</v>
      </c>
      <c r="I41" s="24">
        <f t="shared" si="5"/>
        <v>1</v>
      </c>
      <c r="J41" s="24"/>
      <c r="K41" s="24"/>
    </row>
    <row r="42" spans="1:21">
      <c r="A42" s="11">
        <v>98</v>
      </c>
      <c r="B42" s="11">
        <v>0.8045244543571769</v>
      </c>
      <c r="C42" s="16"/>
      <c r="D42" s="20">
        <v>0.73</v>
      </c>
      <c r="E42" s="20">
        <v>7.0000000000000007E-2</v>
      </c>
      <c r="F42" s="20">
        <v>0.61</v>
      </c>
      <c r="G42" s="20">
        <v>0.87</v>
      </c>
      <c r="H42" s="24">
        <f t="shared" si="4"/>
        <v>1</v>
      </c>
      <c r="I42" s="24">
        <f t="shared" si="5"/>
        <v>0</v>
      </c>
      <c r="J42" s="24"/>
      <c r="K42" s="24"/>
    </row>
    <row r="43" spans="1:21">
      <c r="A43" s="11">
        <v>12</v>
      </c>
      <c r="B43" s="11">
        <v>0.64521268121714193</v>
      </c>
      <c r="C43" s="16"/>
      <c r="D43" s="20">
        <v>0.69</v>
      </c>
      <c r="E43" s="20">
        <v>0.09</v>
      </c>
      <c r="F43" s="20">
        <v>0.54</v>
      </c>
      <c r="G43" s="20">
        <v>0.87</v>
      </c>
      <c r="H43" s="24">
        <f t="shared" si="4"/>
        <v>1</v>
      </c>
      <c r="I43" s="24">
        <f t="shared" si="5"/>
        <v>1</v>
      </c>
      <c r="J43" s="24"/>
      <c r="K43" s="24"/>
    </row>
    <row r="44" spans="1:21">
      <c r="A44" s="11">
        <v>2</v>
      </c>
      <c r="B44" s="11">
        <v>0.66114385853114543</v>
      </c>
      <c r="C44" s="16"/>
      <c r="D44" s="20">
        <v>0.63</v>
      </c>
      <c r="E44" s="20">
        <v>0.06</v>
      </c>
      <c r="F44" s="20">
        <v>0.52</v>
      </c>
      <c r="G44" s="20">
        <v>0.75</v>
      </c>
      <c r="H44" s="24">
        <f t="shared" si="4"/>
        <v>1</v>
      </c>
      <c r="I44" s="24">
        <f t="shared" si="5"/>
        <v>1</v>
      </c>
      <c r="J44" s="24"/>
      <c r="K44" s="24"/>
    </row>
    <row r="45" spans="1:21">
      <c r="A45">
        <v>3</v>
      </c>
      <c r="B45">
        <v>0.82045563167118041</v>
      </c>
      <c r="C45" s="16"/>
      <c r="D45" s="20">
        <v>0.6</v>
      </c>
      <c r="E45" s="20">
        <v>0.13</v>
      </c>
      <c r="F45" s="20">
        <v>0.37</v>
      </c>
      <c r="G45" s="20">
        <v>0.88</v>
      </c>
      <c r="H45" s="24">
        <f t="shared" si="4"/>
        <v>1</v>
      </c>
      <c r="I45" s="24">
        <f t="shared" si="5"/>
        <v>0</v>
      </c>
      <c r="J45" s="24"/>
      <c r="K45" s="24"/>
    </row>
    <row r="46" spans="1:21">
      <c r="A46">
        <v>22</v>
      </c>
      <c r="B46">
        <v>0.65317826987414374</v>
      </c>
      <c r="C46" s="16"/>
      <c r="D46" s="20">
        <v>0.6</v>
      </c>
      <c r="E46" s="20">
        <v>0.08</v>
      </c>
      <c r="F46" s="20">
        <v>0.43</v>
      </c>
      <c r="G46" s="20">
        <v>0.75</v>
      </c>
      <c r="H46" s="24">
        <f t="shared" si="4"/>
        <v>1</v>
      </c>
      <c r="I46" s="24">
        <f t="shared" si="5"/>
        <v>1</v>
      </c>
      <c r="J46" s="24"/>
      <c r="K46" s="24"/>
    </row>
    <row r="47" spans="1:21">
      <c r="A47">
        <v>59</v>
      </c>
      <c r="B47">
        <v>0.64521268121714193</v>
      </c>
      <c r="C47" s="16"/>
      <c r="D47" s="20">
        <v>0.54</v>
      </c>
      <c r="E47" s="20">
        <v>0.08</v>
      </c>
      <c r="F47" s="20">
        <v>0.39</v>
      </c>
      <c r="G47" s="20">
        <v>0.7</v>
      </c>
      <c r="H47" s="24">
        <f t="shared" si="4"/>
        <v>1</v>
      </c>
      <c r="I47" s="24">
        <f t="shared" si="5"/>
        <v>0</v>
      </c>
      <c r="J47" s="24"/>
      <c r="K47" s="24"/>
      <c r="M47" s="19"/>
      <c r="N47" s="20"/>
      <c r="O47" s="20"/>
      <c r="P47" s="20"/>
      <c r="Q47" s="20"/>
    </row>
    <row r="48" spans="1:21">
      <c r="A48" s="11">
        <v>95</v>
      </c>
      <c r="B48" s="11">
        <v>0.63724709256014023</v>
      </c>
      <c r="C48" s="16"/>
      <c r="D48" s="20">
        <v>0.53</v>
      </c>
      <c r="E48" s="20">
        <v>0.09</v>
      </c>
      <c r="F48" s="20">
        <v>0.35</v>
      </c>
      <c r="G48" s="20">
        <v>0.69</v>
      </c>
      <c r="H48" s="24">
        <f t="shared" si="4"/>
        <v>1</v>
      </c>
      <c r="I48" s="24">
        <f t="shared" si="5"/>
        <v>0</v>
      </c>
      <c r="J48" s="24"/>
      <c r="K48" s="24"/>
      <c r="M48" s="19"/>
      <c r="N48" s="20"/>
      <c r="O48" s="20"/>
      <c r="P48" s="20"/>
      <c r="Q48" s="20"/>
    </row>
    <row r="49" spans="1:17">
      <c r="A49">
        <v>65</v>
      </c>
      <c r="B49">
        <v>0.52572885136211567</v>
      </c>
      <c r="C49" s="16"/>
      <c r="D49" s="20">
        <v>0.51</v>
      </c>
      <c r="E49" s="20">
        <v>0.06</v>
      </c>
      <c r="F49" s="20">
        <v>0.39</v>
      </c>
      <c r="G49" s="20">
        <v>0.63</v>
      </c>
      <c r="H49" s="24">
        <f t="shared" si="4"/>
        <v>1</v>
      </c>
      <c r="I49" s="24">
        <f t="shared" si="5"/>
        <v>1</v>
      </c>
      <c r="J49" s="24"/>
      <c r="K49" s="24"/>
      <c r="M49" s="19"/>
      <c r="N49" s="20"/>
      <c r="O49" s="20"/>
      <c r="P49" s="20"/>
      <c r="Q49" s="20"/>
    </row>
    <row r="50" spans="1:17">
      <c r="A50" s="11">
        <v>20</v>
      </c>
      <c r="B50" s="11">
        <v>3.186235462800701E-2</v>
      </c>
      <c r="C50" s="16"/>
      <c r="D50" s="20">
        <v>0.17</v>
      </c>
      <c r="E50" s="20">
        <v>0.09</v>
      </c>
      <c r="F50" s="20">
        <v>0.01</v>
      </c>
      <c r="G50" s="20">
        <v>0.34</v>
      </c>
      <c r="H50" s="24">
        <f t="shared" si="4"/>
        <v>1</v>
      </c>
      <c r="I50" s="24">
        <f t="shared" si="5"/>
        <v>0</v>
      </c>
      <c r="J50" s="24"/>
      <c r="K50" s="24"/>
      <c r="M50" s="19"/>
      <c r="N50" s="20"/>
      <c r="O50" s="20"/>
      <c r="P50" s="20"/>
      <c r="Q50" s="20"/>
    </row>
    <row r="51" spans="1:17">
      <c r="A51" s="11">
        <v>61</v>
      </c>
      <c r="B51" s="11">
        <v>0</v>
      </c>
      <c r="C51" s="16"/>
      <c r="D51" s="20">
        <v>0.14000000000000001</v>
      </c>
      <c r="E51" s="20">
        <v>0.09</v>
      </c>
      <c r="F51" s="20">
        <v>0</v>
      </c>
      <c r="G51" s="20">
        <v>0.32</v>
      </c>
      <c r="H51" s="24">
        <f t="shared" si="4"/>
        <v>1</v>
      </c>
      <c r="I51" s="24">
        <f t="shared" si="5"/>
        <v>0</v>
      </c>
      <c r="J51" s="24"/>
      <c r="K51" s="24"/>
      <c r="M51" s="19"/>
      <c r="N51" s="20"/>
      <c r="O51" s="20"/>
      <c r="P51" s="20"/>
      <c r="Q51" s="20"/>
    </row>
    <row r="52" spans="1:17">
      <c r="A52">
        <v>93</v>
      </c>
      <c r="B52">
        <v>0</v>
      </c>
      <c r="C52" s="16"/>
      <c r="D52" s="20">
        <v>0.14000000000000001</v>
      </c>
      <c r="E52" s="20">
        <v>0.1</v>
      </c>
      <c r="F52" s="20">
        <v>0</v>
      </c>
      <c r="G52" s="20">
        <v>0.36</v>
      </c>
      <c r="H52" s="24">
        <f t="shared" si="4"/>
        <v>1</v>
      </c>
      <c r="I52" s="24">
        <f t="shared" si="5"/>
        <v>0</v>
      </c>
      <c r="J52" s="24"/>
      <c r="K52" s="24"/>
      <c r="M52" s="19"/>
      <c r="N52" s="20"/>
      <c r="O52" s="20"/>
      <c r="P52" s="20"/>
      <c r="Q52" s="20"/>
    </row>
    <row r="53" spans="1:17">
      <c r="A53">
        <v>62</v>
      </c>
      <c r="B53">
        <v>0</v>
      </c>
      <c r="C53" s="16"/>
      <c r="D53" s="20">
        <v>0.12</v>
      </c>
      <c r="E53" s="20">
        <v>0.08</v>
      </c>
      <c r="F53" s="20">
        <v>0</v>
      </c>
      <c r="G53" s="20">
        <v>0.31</v>
      </c>
      <c r="H53" s="24">
        <f t="shared" si="4"/>
        <v>1</v>
      </c>
      <c r="I53" s="24">
        <f t="shared" si="5"/>
        <v>0</v>
      </c>
      <c r="J53" s="24"/>
      <c r="K53" s="24"/>
      <c r="M53" s="19"/>
      <c r="N53" s="20"/>
      <c r="O53" s="20"/>
      <c r="P53" s="20"/>
      <c r="Q53" s="20"/>
    </row>
    <row r="54" spans="1:17">
      <c r="A54" s="11">
        <v>94</v>
      </c>
      <c r="B54" s="11">
        <v>0</v>
      </c>
      <c r="C54" s="16"/>
      <c r="D54" s="20">
        <v>0.11</v>
      </c>
      <c r="E54" s="20">
        <v>0.09</v>
      </c>
      <c r="F54" s="20">
        <v>0</v>
      </c>
      <c r="G54" s="20">
        <v>0.3</v>
      </c>
      <c r="H54" s="24">
        <f t="shared" si="4"/>
        <v>1</v>
      </c>
      <c r="I54" s="24">
        <f t="shared" si="5"/>
        <v>0</v>
      </c>
      <c r="J54" s="24"/>
      <c r="K54" s="24"/>
      <c r="M54" s="19"/>
      <c r="N54" s="20"/>
      <c r="O54" s="20"/>
      <c r="P54" s="20"/>
      <c r="Q54" s="20"/>
    </row>
    <row r="55" spans="1:17">
      <c r="A55" s="11">
        <v>105</v>
      </c>
      <c r="B55" s="11">
        <v>0</v>
      </c>
      <c r="C55" s="16"/>
      <c r="D55" s="20">
        <v>0.1</v>
      </c>
      <c r="E55" s="20">
        <v>7.0000000000000007E-2</v>
      </c>
      <c r="F55" s="20">
        <v>0</v>
      </c>
      <c r="G55" s="20">
        <v>0.24</v>
      </c>
      <c r="H55" s="24">
        <f t="shared" si="4"/>
        <v>1</v>
      </c>
      <c r="I55" s="24">
        <f t="shared" si="5"/>
        <v>0</v>
      </c>
      <c r="J55" s="24"/>
      <c r="K55" s="24"/>
      <c r="M55" s="19"/>
      <c r="N55" s="20"/>
      <c r="O55" s="20"/>
      <c r="P55" s="20"/>
      <c r="Q55" s="20"/>
    </row>
    <row r="56" spans="1:17">
      <c r="A56">
        <v>29</v>
      </c>
      <c r="B56">
        <v>0</v>
      </c>
      <c r="C56" s="16"/>
      <c r="D56" s="20">
        <v>0.08</v>
      </c>
      <c r="E56" s="20">
        <v>7.0000000000000007E-2</v>
      </c>
      <c r="F56" s="20">
        <v>0</v>
      </c>
      <c r="G56" s="20">
        <v>0.23</v>
      </c>
      <c r="H56" s="24">
        <f t="shared" si="4"/>
        <v>1</v>
      </c>
      <c r="I56" s="24">
        <f t="shared" si="5"/>
        <v>0</v>
      </c>
      <c r="J56" s="24"/>
      <c r="K56" s="24"/>
      <c r="M56" s="19"/>
      <c r="N56" s="20"/>
      <c r="O56" s="20"/>
      <c r="P56" s="20"/>
      <c r="Q56" s="20"/>
    </row>
    <row r="57" spans="1:17">
      <c r="A57">
        <v>60</v>
      </c>
      <c r="B57">
        <v>0</v>
      </c>
      <c r="C57" s="16"/>
      <c r="D57" s="20">
        <v>0.08</v>
      </c>
      <c r="E57" s="20">
        <v>7.0000000000000007E-2</v>
      </c>
      <c r="F57" s="20">
        <v>0</v>
      </c>
      <c r="G57" s="20">
        <v>0.21</v>
      </c>
      <c r="H57" s="24">
        <f t="shared" si="4"/>
        <v>1</v>
      </c>
      <c r="I57" s="24">
        <f t="shared" si="5"/>
        <v>0</v>
      </c>
      <c r="J57" s="24"/>
      <c r="K57" s="24"/>
      <c r="M57" s="19"/>
      <c r="N57" s="20"/>
      <c r="O57" s="20"/>
      <c r="P57" s="20"/>
      <c r="Q57" s="20"/>
    </row>
    <row r="58" spans="1:17">
      <c r="A58" s="11">
        <v>75</v>
      </c>
      <c r="B58" s="11">
        <v>0</v>
      </c>
      <c r="C58" s="16"/>
      <c r="D58" s="20">
        <v>0.08</v>
      </c>
      <c r="E58" s="20">
        <v>7.0000000000000007E-2</v>
      </c>
      <c r="F58" s="20">
        <v>0</v>
      </c>
      <c r="G58" s="20">
        <v>0.22</v>
      </c>
      <c r="H58" s="24">
        <f t="shared" si="4"/>
        <v>1</v>
      </c>
      <c r="I58" s="24">
        <f t="shared" si="5"/>
        <v>0</v>
      </c>
      <c r="J58" s="24"/>
      <c r="K58" s="24"/>
      <c r="M58" s="19"/>
      <c r="N58" s="20"/>
      <c r="O58" s="20"/>
      <c r="P58" s="20"/>
      <c r="Q58" s="20"/>
    </row>
    <row r="59" spans="1:17">
      <c r="A59" s="11">
        <v>30</v>
      </c>
      <c r="B59" s="11">
        <v>0</v>
      </c>
      <c r="C59" s="16"/>
      <c r="D59" s="20">
        <v>0.06</v>
      </c>
      <c r="E59" s="20">
        <v>0.05</v>
      </c>
      <c r="F59" s="20">
        <v>0</v>
      </c>
      <c r="G59" s="20">
        <v>0.18</v>
      </c>
      <c r="H59" s="24">
        <f t="shared" si="4"/>
        <v>1</v>
      </c>
      <c r="I59" s="24">
        <f t="shared" si="5"/>
        <v>0</v>
      </c>
      <c r="J59" s="24"/>
      <c r="K59" s="24"/>
      <c r="M59" s="19"/>
      <c r="N59" s="20"/>
      <c r="O59" s="20"/>
      <c r="P59" s="20"/>
      <c r="Q59" s="20"/>
    </row>
    <row r="60" spans="1:17">
      <c r="A60">
        <v>37</v>
      </c>
      <c r="B60">
        <v>0</v>
      </c>
      <c r="C60" s="16"/>
      <c r="D60" s="20">
        <v>0.06</v>
      </c>
      <c r="E60" s="20">
        <v>0.06</v>
      </c>
      <c r="F60" s="20">
        <v>0</v>
      </c>
      <c r="G60" s="20">
        <v>0.23</v>
      </c>
      <c r="H60" s="24">
        <f t="shared" si="4"/>
        <v>1</v>
      </c>
      <c r="I60" s="24">
        <f t="shared" si="5"/>
        <v>1</v>
      </c>
      <c r="J60" s="24"/>
      <c r="K60" s="24"/>
      <c r="M60" s="19"/>
      <c r="N60" s="20"/>
      <c r="O60" s="20"/>
      <c r="P60" s="20"/>
      <c r="Q60" s="20"/>
    </row>
    <row r="61" spans="1:17">
      <c r="A61" s="11">
        <v>39</v>
      </c>
      <c r="B61" s="11">
        <v>0</v>
      </c>
      <c r="C61" s="16"/>
      <c r="D61" s="20">
        <v>0.06</v>
      </c>
      <c r="E61" s="20">
        <v>7.0000000000000007E-2</v>
      </c>
      <c r="F61" s="20">
        <v>0</v>
      </c>
      <c r="G61" s="20">
        <v>0.2</v>
      </c>
      <c r="H61" s="24">
        <f t="shared" si="4"/>
        <v>1</v>
      </c>
      <c r="I61" s="24">
        <f t="shared" si="5"/>
        <v>1</v>
      </c>
      <c r="J61" s="24"/>
      <c r="K61" s="24"/>
      <c r="M61" s="19"/>
      <c r="N61" s="20"/>
      <c r="O61" s="20"/>
      <c r="P61" s="20"/>
      <c r="Q61" s="20"/>
    </row>
    <row r="62" spans="1:17">
      <c r="A62" s="11">
        <v>50</v>
      </c>
      <c r="B62" s="11">
        <v>0</v>
      </c>
      <c r="C62" s="16"/>
      <c r="D62" s="20">
        <v>0.06</v>
      </c>
      <c r="E62" s="20">
        <v>0.06</v>
      </c>
      <c r="F62" s="20">
        <v>0</v>
      </c>
      <c r="G62" s="20">
        <v>0.23</v>
      </c>
      <c r="H62" s="24">
        <f t="shared" si="4"/>
        <v>1</v>
      </c>
      <c r="I62" s="24">
        <f t="shared" si="5"/>
        <v>1</v>
      </c>
      <c r="J62" s="24"/>
      <c r="K62" s="24"/>
      <c r="M62" s="19"/>
      <c r="N62" s="20"/>
      <c r="O62" s="20"/>
      <c r="P62" s="20"/>
      <c r="Q62" s="20"/>
    </row>
    <row r="63" spans="1:17">
      <c r="A63">
        <v>72</v>
      </c>
      <c r="B63">
        <v>0</v>
      </c>
      <c r="C63" s="16"/>
      <c r="D63" s="20">
        <v>0.06</v>
      </c>
      <c r="E63" s="20">
        <v>0.06</v>
      </c>
      <c r="F63" s="20">
        <v>0</v>
      </c>
      <c r="G63" s="20">
        <v>0.2</v>
      </c>
      <c r="H63" s="24">
        <f t="shared" si="4"/>
        <v>1</v>
      </c>
      <c r="I63" s="24">
        <f t="shared" si="5"/>
        <v>1</v>
      </c>
      <c r="J63" s="24"/>
      <c r="K63" s="24"/>
      <c r="M63" s="19"/>
      <c r="N63" s="20"/>
      <c r="O63" s="20"/>
      <c r="P63" s="20"/>
      <c r="Q63" s="20"/>
    </row>
    <row r="64" spans="1:17">
      <c r="A64" s="11">
        <v>46</v>
      </c>
      <c r="B64" s="11">
        <v>0</v>
      </c>
      <c r="C64" s="16"/>
      <c r="D64" s="20">
        <v>0.05</v>
      </c>
      <c r="E64" s="20">
        <v>0.05</v>
      </c>
      <c r="F64" s="20">
        <v>0</v>
      </c>
      <c r="G64" s="20">
        <v>0.16</v>
      </c>
      <c r="H64" s="24">
        <f t="shared" si="4"/>
        <v>1</v>
      </c>
      <c r="I64" s="24">
        <f t="shared" si="5"/>
        <v>1</v>
      </c>
      <c r="J64" s="24"/>
      <c r="K64" s="24"/>
      <c r="M64" s="19"/>
      <c r="N64" s="20"/>
      <c r="O64" s="20"/>
      <c r="P64" s="20"/>
      <c r="Q64" s="20"/>
    </row>
    <row r="65" spans="1:17">
      <c r="A65" s="11">
        <v>80</v>
      </c>
      <c r="B65" s="11">
        <v>0</v>
      </c>
      <c r="C65" s="16"/>
      <c r="D65" s="20">
        <v>0.05</v>
      </c>
      <c r="E65" s="20">
        <v>0.05</v>
      </c>
      <c r="F65" s="20">
        <v>0</v>
      </c>
      <c r="G65" s="20">
        <v>0.18</v>
      </c>
      <c r="H65" s="24">
        <f t="shared" si="4"/>
        <v>1</v>
      </c>
      <c r="I65" s="24">
        <f t="shared" si="5"/>
        <v>1</v>
      </c>
      <c r="J65" s="24"/>
      <c r="K65" s="24"/>
      <c r="M65" s="19"/>
      <c r="N65" s="20"/>
      <c r="O65" s="20"/>
      <c r="P65" s="20"/>
      <c r="Q65" s="20"/>
    </row>
    <row r="66" spans="1:17">
      <c r="A66" s="11">
        <v>82</v>
      </c>
      <c r="B66" s="11">
        <v>0</v>
      </c>
      <c r="C66" s="16"/>
      <c r="D66" s="20">
        <v>0.05</v>
      </c>
      <c r="E66" s="20">
        <v>0.06</v>
      </c>
      <c r="F66" s="20">
        <v>0</v>
      </c>
      <c r="G66" s="20">
        <v>0.22</v>
      </c>
      <c r="H66" s="24">
        <f t="shared" ref="H66:H97" si="6">IF(AND(B66&gt;=F66, B66&lt;=G66),1,0)</f>
        <v>1</v>
      </c>
      <c r="I66" s="24">
        <f t="shared" ref="I66:I97" si="7">IF(AND((D66+E66)&gt;=B66,(D66-E66)&lt;=B66),1,0)</f>
        <v>1</v>
      </c>
      <c r="J66" s="24"/>
      <c r="K66" s="24"/>
      <c r="M66" s="19"/>
      <c r="N66" s="20"/>
      <c r="O66" s="20"/>
      <c r="P66" s="20"/>
      <c r="Q66" s="20"/>
    </row>
    <row r="67" spans="1:17">
      <c r="A67" s="11">
        <v>108</v>
      </c>
      <c r="B67" s="11">
        <v>0</v>
      </c>
      <c r="C67" s="16"/>
      <c r="D67" s="20">
        <v>0.04</v>
      </c>
      <c r="E67" s="20">
        <v>0.05</v>
      </c>
      <c r="F67" s="20">
        <v>0</v>
      </c>
      <c r="G67" s="20">
        <v>0.15</v>
      </c>
      <c r="H67" s="24">
        <f t="shared" si="6"/>
        <v>1</v>
      </c>
      <c r="I67" s="24">
        <f t="shared" si="7"/>
        <v>1</v>
      </c>
      <c r="J67" s="24"/>
      <c r="K67" s="24"/>
      <c r="M67" s="19"/>
      <c r="N67" s="20"/>
      <c r="O67" s="20"/>
      <c r="P67" s="20"/>
      <c r="Q67" s="20"/>
    </row>
    <row r="68" spans="1:17">
      <c r="A68">
        <v>11</v>
      </c>
      <c r="B68">
        <v>2.3896765971005256E-2</v>
      </c>
      <c r="C68" s="16"/>
      <c r="D68" s="20">
        <v>0.03</v>
      </c>
      <c r="E68" s="20">
        <v>0.05</v>
      </c>
      <c r="F68" s="20">
        <v>0</v>
      </c>
      <c r="G68" s="20">
        <v>0.19</v>
      </c>
      <c r="H68" s="24">
        <f t="shared" si="6"/>
        <v>1</v>
      </c>
      <c r="I68" s="24">
        <f t="shared" si="7"/>
        <v>1</v>
      </c>
      <c r="J68" s="24"/>
      <c r="K68" s="24"/>
      <c r="M68" s="19"/>
      <c r="N68" s="20"/>
      <c r="O68" s="20"/>
      <c r="P68" s="20"/>
      <c r="Q68" s="20"/>
    </row>
    <row r="69" spans="1:17">
      <c r="A69" s="11">
        <v>54</v>
      </c>
      <c r="B69" s="11">
        <v>0</v>
      </c>
      <c r="C69" s="16"/>
      <c r="D69" s="20">
        <v>0.03</v>
      </c>
      <c r="E69" s="20">
        <v>0.04</v>
      </c>
      <c r="F69" s="20">
        <v>0</v>
      </c>
      <c r="G69" s="20">
        <v>0.14000000000000001</v>
      </c>
      <c r="H69" s="24">
        <f t="shared" si="6"/>
        <v>1</v>
      </c>
      <c r="I69" s="24">
        <f t="shared" si="7"/>
        <v>1</v>
      </c>
      <c r="J69" s="24"/>
      <c r="K69" s="24"/>
      <c r="M69" s="19"/>
      <c r="N69" s="20"/>
      <c r="O69" s="20"/>
      <c r="P69" s="20"/>
      <c r="Q69" s="20"/>
    </row>
    <row r="70" spans="1:17">
      <c r="A70">
        <v>76</v>
      </c>
      <c r="B70">
        <v>0</v>
      </c>
      <c r="C70" s="16"/>
      <c r="D70" s="20">
        <v>0.03</v>
      </c>
      <c r="E70" s="20">
        <v>0.04</v>
      </c>
      <c r="F70" s="20">
        <v>0</v>
      </c>
      <c r="G70" s="20">
        <v>0.13</v>
      </c>
      <c r="H70" s="24">
        <f t="shared" si="6"/>
        <v>1</v>
      </c>
      <c r="I70" s="24">
        <f t="shared" si="7"/>
        <v>1</v>
      </c>
      <c r="J70" s="24"/>
      <c r="K70" s="24"/>
      <c r="M70" s="19"/>
      <c r="N70" s="20"/>
      <c r="O70" s="20"/>
      <c r="P70" s="20"/>
      <c r="Q70" s="20"/>
    </row>
    <row r="71" spans="1:17">
      <c r="A71">
        <v>79</v>
      </c>
      <c r="B71">
        <v>0</v>
      </c>
      <c r="C71" s="16"/>
      <c r="D71" s="20">
        <v>0.03</v>
      </c>
      <c r="E71" s="20">
        <v>0.05</v>
      </c>
      <c r="F71" s="20">
        <v>0</v>
      </c>
      <c r="G71" s="20">
        <v>0.19</v>
      </c>
      <c r="H71" s="24">
        <f t="shared" si="6"/>
        <v>1</v>
      </c>
      <c r="I71" s="24">
        <f t="shared" si="7"/>
        <v>1</v>
      </c>
      <c r="J71" s="24"/>
      <c r="K71" s="24"/>
      <c r="M71" s="19"/>
      <c r="N71" s="20"/>
      <c r="O71" s="20"/>
      <c r="P71" s="20"/>
      <c r="Q71" s="20"/>
    </row>
    <row r="72" spans="1:17">
      <c r="A72">
        <v>87</v>
      </c>
      <c r="B72">
        <v>0</v>
      </c>
      <c r="C72" s="16"/>
      <c r="D72" s="20">
        <v>0.03</v>
      </c>
      <c r="E72" s="20">
        <v>0.05</v>
      </c>
      <c r="F72" s="20">
        <v>0</v>
      </c>
      <c r="G72" s="20">
        <v>0.14000000000000001</v>
      </c>
      <c r="H72" s="24">
        <f t="shared" si="6"/>
        <v>1</v>
      </c>
      <c r="I72" s="24">
        <f t="shared" si="7"/>
        <v>1</v>
      </c>
      <c r="J72" s="24"/>
      <c r="K72" s="24"/>
      <c r="M72" s="19"/>
      <c r="N72" s="20"/>
      <c r="O72" s="20"/>
      <c r="P72" s="20"/>
      <c r="Q72" s="20"/>
    </row>
    <row r="73" spans="1:17">
      <c r="A73" s="11">
        <v>13</v>
      </c>
      <c r="B73" s="11">
        <v>0</v>
      </c>
      <c r="C73" s="16"/>
      <c r="D73" s="20">
        <v>0.02</v>
      </c>
      <c r="E73" s="20">
        <v>0.04</v>
      </c>
      <c r="F73" s="20">
        <v>0</v>
      </c>
      <c r="G73" s="20">
        <v>0.14000000000000001</v>
      </c>
      <c r="H73" s="24">
        <f t="shared" si="6"/>
        <v>1</v>
      </c>
      <c r="I73" s="24">
        <f t="shared" si="7"/>
        <v>1</v>
      </c>
      <c r="J73" s="24"/>
      <c r="K73" s="24"/>
      <c r="M73" s="19"/>
      <c r="N73" s="20"/>
      <c r="O73" s="20"/>
      <c r="P73" s="20"/>
      <c r="Q73" s="20"/>
    </row>
    <row r="74" spans="1:17">
      <c r="A74">
        <v>18</v>
      </c>
      <c r="B74">
        <v>0</v>
      </c>
      <c r="C74" s="16"/>
      <c r="D74" s="20">
        <v>0.02</v>
      </c>
      <c r="E74" s="20">
        <v>0.04</v>
      </c>
      <c r="F74" s="20">
        <v>0</v>
      </c>
      <c r="G74" s="20">
        <v>0.14000000000000001</v>
      </c>
      <c r="H74" s="24">
        <f t="shared" si="6"/>
        <v>1</v>
      </c>
      <c r="I74" s="24">
        <f t="shared" si="7"/>
        <v>1</v>
      </c>
      <c r="J74" s="24"/>
      <c r="K74" s="24"/>
      <c r="M74" s="19"/>
      <c r="N74" s="20"/>
      <c r="O74" s="20"/>
      <c r="P74" s="20"/>
      <c r="Q74" s="20"/>
    </row>
    <row r="75" spans="1:17">
      <c r="A75" s="11">
        <v>21</v>
      </c>
      <c r="B75" s="11">
        <v>0</v>
      </c>
      <c r="C75" s="16"/>
      <c r="D75" s="20">
        <v>0.02</v>
      </c>
      <c r="E75" s="20">
        <v>0.03</v>
      </c>
      <c r="F75" s="20">
        <v>0</v>
      </c>
      <c r="G75" s="20">
        <v>0.12</v>
      </c>
      <c r="H75" s="24">
        <f t="shared" si="6"/>
        <v>1</v>
      </c>
      <c r="I75" s="24">
        <f t="shared" si="7"/>
        <v>1</v>
      </c>
      <c r="J75" s="24"/>
      <c r="K75" s="24"/>
      <c r="M75" s="19"/>
      <c r="N75" s="20"/>
      <c r="O75" s="20"/>
      <c r="P75" s="20"/>
      <c r="Q75" s="20"/>
    </row>
    <row r="76" spans="1:17">
      <c r="A76" s="11">
        <v>33</v>
      </c>
      <c r="B76" s="11">
        <v>0</v>
      </c>
      <c r="C76" s="16"/>
      <c r="D76" s="20">
        <v>0.02</v>
      </c>
      <c r="E76" s="20">
        <v>0.03</v>
      </c>
      <c r="F76" s="20">
        <v>0</v>
      </c>
      <c r="G76" s="20">
        <v>0.11</v>
      </c>
      <c r="H76" s="24">
        <f t="shared" si="6"/>
        <v>1</v>
      </c>
      <c r="I76" s="24">
        <f t="shared" si="7"/>
        <v>1</v>
      </c>
      <c r="J76" s="24"/>
      <c r="K76" s="24"/>
      <c r="M76" s="19"/>
      <c r="N76" s="20"/>
      <c r="O76" s="20"/>
      <c r="P76" s="20"/>
      <c r="Q76" s="20"/>
    </row>
    <row r="77" spans="1:17">
      <c r="A77" s="11">
        <v>36</v>
      </c>
      <c r="B77" s="11">
        <v>0</v>
      </c>
      <c r="C77" s="16"/>
      <c r="D77" s="20">
        <v>0.02</v>
      </c>
      <c r="E77" s="20">
        <v>0.03</v>
      </c>
      <c r="F77" s="20">
        <v>0</v>
      </c>
      <c r="G77" s="20">
        <v>0.11</v>
      </c>
      <c r="H77" s="24">
        <f t="shared" si="6"/>
        <v>1</v>
      </c>
      <c r="I77" s="24">
        <f t="shared" si="7"/>
        <v>1</v>
      </c>
      <c r="J77" s="24"/>
      <c r="K77" s="24"/>
      <c r="M77" s="19"/>
      <c r="N77" s="20"/>
      <c r="O77" s="20"/>
      <c r="P77" s="20"/>
      <c r="Q77" s="20"/>
    </row>
    <row r="78" spans="1:17">
      <c r="A78" s="11">
        <v>44</v>
      </c>
      <c r="B78" s="11">
        <v>0</v>
      </c>
      <c r="C78" s="16"/>
      <c r="D78" s="20">
        <v>0.02</v>
      </c>
      <c r="E78" s="20">
        <v>0.03</v>
      </c>
      <c r="F78" s="20">
        <v>0</v>
      </c>
      <c r="G78" s="20">
        <v>0.1</v>
      </c>
      <c r="H78" s="24">
        <f t="shared" si="6"/>
        <v>1</v>
      </c>
      <c r="I78" s="24">
        <f t="shared" si="7"/>
        <v>1</v>
      </c>
      <c r="J78" s="24"/>
      <c r="K78" s="24"/>
      <c r="M78" s="19"/>
      <c r="N78" s="20"/>
      <c r="O78" s="20"/>
      <c r="P78" s="20"/>
      <c r="Q78" s="20"/>
    </row>
    <row r="79" spans="1:17">
      <c r="A79">
        <v>45</v>
      </c>
      <c r="B79">
        <v>0</v>
      </c>
      <c r="C79" s="16"/>
      <c r="D79" s="20">
        <v>0.02</v>
      </c>
      <c r="E79" s="20">
        <v>0.04</v>
      </c>
      <c r="F79" s="20">
        <v>0</v>
      </c>
      <c r="G79" s="20">
        <v>0.14000000000000001</v>
      </c>
      <c r="H79" s="24">
        <f t="shared" si="6"/>
        <v>1</v>
      </c>
      <c r="I79" s="24">
        <f t="shared" si="7"/>
        <v>1</v>
      </c>
      <c r="J79" s="24"/>
      <c r="K79" s="24"/>
      <c r="M79" s="19"/>
      <c r="N79" s="20"/>
      <c r="O79" s="20"/>
      <c r="P79" s="20"/>
      <c r="Q79" s="20"/>
    </row>
    <row r="80" spans="1:17">
      <c r="A80">
        <v>52</v>
      </c>
      <c r="B80">
        <v>0</v>
      </c>
      <c r="C80" s="16"/>
      <c r="D80" s="20">
        <v>0.02</v>
      </c>
      <c r="E80" s="20">
        <v>0.04</v>
      </c>
      <c r="F80" s="20">
        <v>0</v>
      </c>
      <c r="G80" s="20">
        <v>0.12</v>
      </c>
      <c r="H80" s="24">
        <f t="shared" si="6"/>
        <v>1</v>
      </c>
      <c r="I80" s="24">
        <f t="shared" si="7"/>
        <v>1</v>
      </c>
      <c r="J80" s="24"/>
      <c r="K80" s="24"/>
      <c r="M80" s="19"/>
      <c r="N80" s="20"/>
      <c r="O80" s="20"/>
      <c r="P80" s="20"/>
      <c r="Q80" s="20"/>
    </row>
    <row r="81" spans="1:17">
      <c r="A81" s="11">
        <v>66</v>
      </c>
      <c r="B81" s="11">
        <v>2.3896765971005256E-2</v>
      </c>
      <c r="C81" s="16"/>
      <c r="D81" s="20">
        <v>0.02</v>
      </c>
      <c r="E81" s="20">
        <v>0.04</v>
      </c>
      <c r="F81" s="20">
        <v>0</v>
      </c>
      <c r="G81" s="20">
        <v>0.13</v>
      </c>
      <c r="H81" s="24">
        <f t="shared" si="6"/>
        <v>1</v>
      </c>
      <c r="I81" s="24">
        <f t="shared" si="7"/>
        <v>1</v>
      </c>
      <c r="J81" s="24"/>
      <c r="K81" s="24"/>
      <c r="M81" s="19"/>
      <c r="N81" s="20"/>
      <c r="O81" s="20"/>
      <c r="P81" s="20"/>
      <c r="Q81" s="20"/>
    </row>
    <row r="82" spans="1:17">
      <c r="A82" s="11">
        <v>69</v>
      </c>
      <c r="B82" s="11">
        <v>0</v>
      </c>
      <c r="C82" s="16"/>
      <c r="D82" s="20">
        <v>0.02</v>
      </c>
      <c r="E82" s="20">
        <v>0.04</v>
      </c>
      <c r="F82" s="20">
        <v>0</v>
      </c>
      <c r="G82" s="20">
        <v>0.13</v>
      </c>
      <c r="H82" s="24">
        <f t="shared" si="6"/>
        <v>1</v>
      </c>
      <c r="I82" s="24">
        <f t="shared" si="7"/>
        <v>1</v>
      </c>
      <c r="J82" s="24"/>
      <c r="K82" s="24"/>
      <c r="M82" s="19"/>
      <c r="N82" s="20"/>
      <c r="O82" s="20"/>
      <c r="P82" s="20"/>
      <c r="Q82" s="20"/>
    </row>
    <row r="83" spans="1:17">
      <c r="A83" s="11">
        <v>73</v>
      </c>
      <c r="B83" s="11">
        <v>0</v>
      </c>
      <c r="C83" s="16"/>
      <c r="D83" s="20">
        <v>0.02</v>
      </c>
      <c r="E83" s="20">
        <v>0.04</v>
      </c>
      <c r="F83" s="20">
        <v>0</v>
      </c>
      <c r="G83" s="20">
        <v>0.14000000000000001</v>
      </c>
      <c r="H83" s="24">
        <f t="shared" si="6"/>
        <v>1</v>
      </c>
      <c r="I83" s="24">
        <f t="shared" si="7"/>
        <v>1</v>
      </c>
      <c r="J83" s="24"/>
      <c r="K83" s="24"/>
      <c r="M83" s="19"/>
      <c r="N83" s="20"/>
      <c r="O83" s="20"/>
      <c r="P83" s="20"/>
      <c r="Q83" s="20"/>
    </row>
    <row r="84" spans="1:17">
      <c r="A84" s="11">
        <v>77</v>
      </c>
      <c r="B84" s="11">
        <v>0</v>
      </c>
      <c r="C84" s="16"/>
      <c r="D84" s="20">
        <v>0.02</v>
      </c>
      <c r="E84" s="20">
        <v>0.03</v>
      </c>
      <c r="F84" s="20">
        <v>0</v>
      </c>
      <c r="G84" s="20">
        <v>0.09</v>
      </c>
      <c r="H84" s="24">
        <f t="shared" si="6"/>
        <v>1</v>
      </c>
      <c r="I84" s="24">
        <f t="shared" si="7"/>
        <v>1</v>
      </c>
      <c r="J84" s="24"/>
      <c r="K84" s="24"/>
      <c r="M84" s="19"/>
      <c r="N84" s="20"/>
      <c r="O84" s="20"/>
      <c r="P84" s="20"/>
      <c r="Q84" s="20"/>
    </row>
    <row r="85" spans="1:17">
      <c r="A85">
        <v>81</v>
      </c>
      <c r="B85">
        <v>0</v>
      </c>
      <c r="C85" s="16"/>
      <c r="D85" s="20">
        <v>0.02</v>
      </c>
      <c r="E85" s="20">
        <v>0.03</v>
      </c>
      <c r="F85" s="20">
        <v>0</v>
      </c>
      <c r="G85" s="20">
        <v>0.1</v>
      </c>
      <c r="H85" s="24">
        <f t="shared" si="6"/>
        <v>1</v>
      </c>
      <c r="I85" s="24">
        <f t="shared" si="7"/>
        <v>1</v>
      </c>
      <c r="J85" s="24"/>
      <c r="K85" s="24"/>
      <c r="M85" s="19"/>
      <c r="N85" s="20"/>
      <c r="O85" s="20"/>
      <c r="P85" s="20"/>
      <c r="Q85" s="20"/>
    </row>
    <row r="86" spans="1:17">
      <c r="A86">
        <v>96</v>
      </c>
      <c r="B86">
        <v>0</v>
      </c>
      <c r="C86" s="16"/>
      <c r="D86" s="20">
        <v>0.02</v>
      </c>
      <c r="E86" s="20">
        <v>0.04</v>
      </c>
      <c r="F86" s="20">
        <v>0</v>
      </c>
      <c r="G86" s="20">
        <v>0.13</v>
      </c>
      <c r="H86" s="24">
        <f t="shared" si="6"/>
        <v>1</v>
      </c>
      <c r="I86" s="24">
        <f t="shared" si="7"/>
        <v>1</v>
      </c>
      <c r="J86" s="24"/>
      <c r="K86" s="24"/>
      <c r="M86" s="19"/>
      <c r="N86" s="20"/>
      <c r="O86" s="20"/>
      <c r="P86" s="20"/>
      <c r="Q86" s="20"/>
    </row>
    <row r="87" spans="1:17">
      <c r="A87">
        <v>101</v>
      </c>
      <c r="B87">
        <v>0</v>
      </c>
      <c r="C87" s="16"/>
      <c r="D87" s="20">
        <v>0.02</v>
      </c>
      <c r="E87" s="20">
        <v>0.03</v>
      </c>
      <c r="F87" s="20">
        <v>0</v>
      </c>
      <c r="G87" s="20">
        <v>0.09</v>
      </c>
      <c r="H87" s="24">
        <f t="shared" si="6"/>
        <v>1</v>
      </c>
      <c r="I87" s="24">
        <f t="shared" si="7"/>
        <v>1</v>
      </c>
      <c r="J87" s="24"/>
      <c r="K87" s="24"/>
      <c r="M87" s="19"/>
      <c r="N87" s="20"/>
      <c r="O87" s="20"/>
      <c r="P87" s="20"/>
      <c r="Q87" s="20"/>
    </row>
    <row r="88" spans="1:17">
      <c r="A88" s="11">
        <v>27</v>
      </c>
      <c r="B88" s="11">
        <v>0</v>
      </c>
      <c r="C88" s="16"/>
      <c r="D88" s="20">
        <v>0.01</v>
      </c>
      <c r="E88" s="20">
        <v>0.03</v>
      </c>
      <c r="F88" s="20">
        <v>0</v>
      </c>
      <c r="G88" s="20">
        <v>0.11</v>
      </c>
      <c r="H88" s="24">
        <f t="shared" si="6"/>
        <v>1</v>
      </c>
      <c r="I88" s="24">
        <f t="shared" si="7"/>
        <v>1</v>
      </c>
      <c r="J88" s="24"/>
      <c r="K88" s="24"/>
      <c r="M88" s="19"/>
      <c r="N88" s="20"/>
      <c r="O88" s="20"/>
      <c r="P88" s="20"/>
      <c r="Q88" s="20"/>
    </row>
    <row r="89" spans="1:17">
      <c r="A89">
        <v>32</v>
      </c>
      <c r="B89">
        <v>0</v>
      </c>
      <c r="C89" s="16"/>
      <c r="D89" s="20">
        <v>0.01</v>
      </c>
      <c r="E89" s="20">
        <v>0.01</v>
      </c>
      <c r="F89" s="20">
        <v>0</v>
      </c>
      <c r="G89" s="20">
        <v>0.04</v>
      </c>
      <c r="H89" s="24">
        <f t="shared" si="6"/>
        <v>1</v>
      </c>
      <c r="I89" s="24">
        <f t="shared" si="7"/>
        <v>1</v>
      </c>
      <c r="J89" s="24"/>
      <c r="K89" s="24"/>
      <c r="M89" s="19"/>
      <c r="N89" s="20"/>
      <c r="O89" s="20"/>
      <c r="P89" s="20"/>
      <c r="Q89" s="20"/>
    </row>
    <row r="90" spans="1:17">
      <c r="A90">
        <v>43</v>
      </c>
      <c r="B90">
        <v>0</v>
      </c>
      <c r="C90" s="16"/>
      <c r="D90" s="20">
        <v>0.01</v>
      </c>
      <c r="E90" s="20">
        <v>0.02</v>
      </c>
      <c r="F90" s="20">
        <v>0</v>
      </c>
      <c r="G90" s="20">
        <v>0.08</v>
      </c>
      <c r="H90" s="24">
        <f t="shared" si="6"/>
        <v>1</v>
      </c>
      <c r="I90" s="24">
        <f t="shared" si="7"/>
        <v>1</v>
      </c>
      <c r="J90" s="24"/>
      <c r="K90" s="24"/>
      <c r="M90" s="19"/>
      <c r="N90" s="20"/>
      <c r="O90" s="20"/>
      <c r="P90" s="20"/>
      <c r="Q90" s="20"/>
    </row>
    <row r="91" spans="1:17">
      <c r="A91">
        <v>64</v>
      </c>
      <c r="B91">
        <v>0</v>
      </c>
      <c r="C91" s="16"/>
      <c r="D91" s="20">
        <v>0.01</v>
      </c>
      <c r="E91" s="20">
        <v>0.02</v>
      </c>
      <c r="F91" s="20">
        <v>0</v>
      </c>
      <c r="G91" s="20">
        <v>0.08</v>
      </c>
      <c r="H91" s="24">
        <f t="shared" si="6"/>
        <v>1</v>
      </c>
      <c r="I91" s="24">
        <f t="shared" si="7"/>
        <v>1</v>
      </c>
      <c r="J91" s="24"/>
      <c r="K91" s="24"/>
      <c r="M91" s="19"/>
      <c r="N91" s="20"/>
      <c r="O91" s="20"/>
      <c r="P91" s="20"/>
      <c r="Q91" s="20"/>
    </row>
    <row r="92" spans="1:17">
      <c r="A92" s="11">
        <v>67</v>
      </c>
      <c r="B92" s="11">
        <v>0</v>
      </c>
      <c r="C92" s="16"/>
      <c r="D92" s="20">
        <v>0.01</v>
      </c>
      <c r="E92" s="20">
        <v>0.02</v>
      </c>
      <c r="F92" s="20">
        <v>0</v>
      </c>
      <c r="G92" s="20">
        <v>0.1</v>
      </c>
      <c r="H92" s="24">
        <f t="shared" si="6"/>
        <v>1</v>
      </c>
      <c r="I92" s="24">
        <f t="shared" si="7"/>
        <v>1</v>
      </c>
      <c r="J92" s="24"/>
      <c r="K92" s="24"/>
      <c r="M92" s="19"/>
      <c r="N92" s="20"/>
      <c r="O92" s="20"/>
      <c r="P92" s="20"/>
      <c r="Q92" s="20"/>
    </row>
    <row r="93" spans="1:17">
      <c r="A93">
        <v>68</v>
      </c>
      <c r="B93">
        <v>0</v>
      </c>
      <c r="C93" s="16"/>
      <c r="D93" s="20">
        <v>0.01</v>
      </c>
      <c r="E93" s="20">
        <v>0.02</v>
      </c>
      <c r="F93" s="20">
        <v>0</v>
      </c>
      <c r="G93" s="20">
        <v>0.06</v>
      </c>
      <c r="H93" s="24">
        <f t="shared" si="6"/>
        <v>1</v>
      </c>
      <c r="I93" s="24">
        <f t="shared" si="7"/>
        <v>1</v>
      </c>
      <c r="J93" s="24"/>
      <c r="K93" s="24"/>
      <c r="M93" s="19"/>
      <c r="N93" s="20"/>
      <c r="O93" s="20"/>
      <c r="P93" s="20"/>
      <c r="Q93" s="20"/>
    </row>
    <row r="94" spans="1:17">
      <c r="A94">
        <v>74</v>
      </c>
      <c r="B94">
        <v>0</v>
      </c>
      <c r="C94" s="16"/>
      <c r="D94" s="20">
        <v>0.01</v>
      </c>
      <c r="E94" s="20">
        <v>0.02</v>
      </c>
      <c r="F94" s="20">
        <v>0</v>
      </c>
      <c r="G94" s="20">
        <v>7.0000000000000007E-2</v>
      </c>
      <c r="H94" s="24">
        <f t="shared" si="6"/>
        <v>1</v>
      </c>
      <c r="I94" s="24">
        <f t="shared" si="7"/>
        <v>1</v>
      </c>
      <c r="J94" s="24"/>
      <c r="K94" s="24"/>
      <c r="M94" s="19"/>
      <c r="N94" s="20"/>
      <c r="O94" s="20"/>
      <c r="P94" s="20"/>
      <c r="Q94" s="20"/>
    </row>
    <row r="95" spans="1:17">
      <c r="A95">
        <v>85</v>
      </c>
      <c r="B95">
        <v>0</v>
      </c>
      <c r="C95" s="16"/>
      <c r="D95" s="20">
        <v>0.01</v>
      </c>
      <c r="E95" s="20">
        <v>0.02</v>
      </c>
      <c r="F95" s="20">
        <v>0</v>
      </c>
      <c r="G95" s="20">
        <v>0.06</v>
      </c>
      <c r="H95" s="24">
        <f t="shared" si="6"/>
        <v>1</v>
      </c>
      <c r="I95" s="24">
        <f t="shared" si="7"/>
        <v>1</v>
      </c>
      <c r="J95" s="24"/>
      <c r="K95" s="24"/>
      <c r="M95" s="19"/>
      <c r="N95" s="20"/>
      <c r="O95" s="20"/>
      <c r="P95" s="20"/>
      <c r="Q95" s="20"/>
    </row>
    <row r="96" spans="1:17">
      <c r="A96" s="11">
        <v>86</v>
      </c>
      <c r="B96" s="11">
        <v>0</v>
      </c>
      <c r="C96" s="16"/>
      <c r="D96" s="20">
        <v>0.01</v>
      </c>
      <c r="E96" s="20">
        <v>0.02</v>
      </c>
      <c r="F96" s="20">
        <v>0</v>
      </c>
      <c r="G96" s="20">
        <v>0.05</v>
      </c>
      <c r="H96" s="24">
        <f t="shared" si="6"/>
        <v>1</v>
      </c>
      <c r="I96" s="24">
        <f t="shared" si="7"/>
        <v>1</v>
      </c>
      <c r="J96" s="24"/>
      <c r="K96" s="24"/>
      <c r="M96" s="19"/>
      <c r="N96" s="20"/>
      <c r="O96" s="20"/>
      <c r="P96" s="20"/>
      <c r="Q96" s="20"/>
    </row>
    <row r="97" spans="1:17">
      <c r="A97" s="11">
        <v>88</v>
      </c>
      <c r="B97" s="11">
        <v>0</v>
      </c>
      <c r="C97" s="16"/>
      <c r="D97" s="20">
        <v>0.01</v>
      </c>
      <c r="E97" s="20">
        <v>0.01</v>
      </c>
      <c r="F97" s="20">
        <v>0</v>
      </c>
      <c r="G97" s="20">
        <v>0.05</v>
      </c>
      <c r="H97" s="24">
        <f t="shared" si="6"/>
        <v>1</v>
      </c>
      <c r="I97" s="24">
        <f t="shared" si="7"/>
        <v>1</v>
      </c>
      <c r="J97" s="24"/>
      <c r="K97" s="24"/>
      <c r="M97" s="19"/>
      <c r="N97" s="20"/>
      <c r="O97" s="20"/>
      <c r="P97" s="20"/>
      <c r="Q97" s="20"/>
    </row>
    <row r="98" spans="1:17">
      <c r="A98">
        <v>91</v>
      </c>
      <c r="B98">
        <v>0</v>
      </c>
      <c r="C98" s="16"/>
      <c r="D98" s="20">
        <v>0.01</v>
      </c>
      <c r="E98" s="20">
        <v>0.02</v>
      </c>
      <c r="F98" s="20">
        <v>0</v>
      </c>
      <c r="G98" s="20">
        <v>0.05</v>
      </c>
      <c r="H98" s="24">
        <f t="shared" ref="H98:H111" si="8">IF(AND(B98&gt;=F98, B98&lt;=G98),1,0)</f>
        <v>1</v>
      </c>
      <c r="I98" s="24">
        <f t="shared" ref="I98:I111" si="9">IF(AND((D98+E98)&gt;=B98,(D98-E98)&lt;=B98),1,0)</f>
        <v>1</v>
      </c>
      <c r="J98" s="24"/>
      <c r="K98" s="24"/>
      <c r="M98" s="19"/>
      <c r="N98" s="20"/>
      <c r="O98" s="20"/>
      <c r="P98" s="20"/>
      <c r="Q98" s="20"/>
    </row>
    <row r="99" spans="1:17">
      <c r="A99" s="11">
        <v>92</v>
      </c>
      <c r="B99" s="11">
        <v>0</v>
      </c>
      <c r="C99" s="16"/>
      <c r="D99" s="20">
        <v>0.01</v>
      </c>
      <c r="E99" s="20">
        <v>0.02</v>
      </c>
      <c r="F99" s="20">
        <v>0</v>
      </c>
      <c r="G99" s="20">
        <v>0.08</v>
      </c>
      <c r="H99" s="24">
        <f t="shared" si="8"/>
        <v>1</v>
      </c>
      <c r="I99" s="24">
        <f t="shared" si="9"/>
        <v>1</v>
      </c>
      <c r="J99" s="24"/>
      <c r="K99" s="24"/>
      <c r="M99" s="19"/>
      <c r="N99" s="20"/>
      <c r="O99" s="20"/>
      <c r="P99" s="20"/>
      <c r="Q99" s="20"/>
    </row>
    <row r="100" spans="1:17">
      <c r="A100" s="11">
        <v>99</v>
      </c>
      <c r="B100" s="11">
        <v>0</v>
      </c>
      <c r="C100" s="16"/>
      <c r="D100" s="20">
        <v>0.01</v>
      </c>
      <c r="E100" s="20">
        <v>0.02</v>
      </c>
      <c r="F100" s="20">
        <v>0</v>
      </c>
      <c r="G100" s="20">
        <v>0.06</v>
      </c>
      <c r="H100" s="24">
        <f t="shared" si="8"/>
        <v>1</v>
      </c>
      <c r="I100" s="24">
        <f t="shared" si="9"/>
        <v>1</v>
      </c>
      <c r="J100" s="24"/>
      <c r="K100" s="24"/>
      <c r="M100" s="19"/>
      <c r="N100" s="20"/>
      <c r="O100" s="20"/>
      <c r="P100" s="20"/>
      <c r="Q100" s="20"/>
    </row>
    <row r="101" spans="1:17">
      <c r="A101" s="11">
        <v>102</v>
      </c>
      <c r="B101" s="11">
        <v>0</v>
      </c>
      <c r="C101" s="16"/>
      <c r="D101" s="20">
        <v>0.01</v>
      </c>
      <c r="E101" s="20">
        <v>0.03</v>
      </c>
      <c r="F101" s="20">
        <v>0</v>
      </c>
      <c r="G101" s="20">
        <v>0.11</v>
      </c>
      <c r="H101" s="24">
        <f t="shared" si="8"/>
        <v>1</v>
      </c>
      <c r="I101" s="24">
        <f t="shared" si="9"/>
        <v>1</v>
      </c>
      <c r="J101" s="24"/>
      <c r="K101" s="24"/>
      <c r="M101" s="19"/>
      <c r="N101" s="20"/>
      <c r="O101" s="20"/>
      <c r="P101" s="20"/>
      <c r="Q101" s="20"/>
    </row>
    <row r="102" spans="1:17">
      <c r="A102">
        <v>107</v>
      </c>
      <c r="B102">
        <v>0</v>
      </c>
      <c r="C102" s="16"/>
      <c r="D102" s="20">
        <v>0.01</v>
      </c>
      <c r="E102" s="20">
        <v>0.01</v>
      </c>
      <c r="F102" s="20">
        <v>0</v>
      </c>
      <c r="G102" s="20">
        <v>0.05</v>
      </c>
      <c r="H102" s="24">
        <f t="shared" si="8"/>
        <v>1</v>
      </c>
      <c r="I102" s="24">
        <f t="shared" si="9"/>
        <v>1</v>
      </c>
      <c r="J102" s="24"/>
      <c r="K102" s="24"/>
      <c r="M102" s="19"/>
      <c r="N102" s="20"/>
      <c r="O102" s="20"/>
      <c r="P102" s="20"/>
      <c r="Q102" s="20"/>
    </row>
    <row r="103" spans="1:17">
      <c r="A103">
        <v>109</v>
      </c>
      <c r="B103">
        <v>0</v>
      </c>
      <c r="C103" s="16"/>
      <c r="D103" s="20">
        <v>0.01</v>
      </c>
      <c r="E103" s="20">
        <v>0.01</v>
      </c>
      <c r="F103" s="20">
        <v>0</v>
      </c>
      <c r="G103" s="20">
        <v>0.05</v>
      </c>
      <c r="H103" s="24">
        <f t="shared" si="8"/>
        <v>1</v>
      </c>
      <c r="I103" s="24">
        <f t="shared" si="9"/>
        <v>1</v>
      </c>
      <c r="J103" s="24"/>
      <c r="K103" s="24"/>
      <c r="M103" s="19"/>
      <c r="N103" s="20"/>
      <c r="O103" s="20"/>
      <c r="P103" s="20"/>
      <c r="Q103" s="20"/>
    </row>
    <row r="104" spans="1:17">
      <c r="A104">
        <v>5</v>
      </c>
      <c r="B104">
        <v>0</v>
      </c>
      <c r="C104" s="16"/>
      <c r="D104" s="20">
        <v>0</v>
      </c>
      <c r="E104" s="20">
        <v>0.01</v>
      </c>
      <c r="F104" s="20">
        <v>0</v>
      </c>
      <c r="G104" s="20">
        <v>0.03</v>
      </c>
      <c r="H104" s="24">
        <f t="shared" si="8"/>
        <v>1</v>
      </c>
      <c r="I104" s="24">
        <f t="shared" si="9"/>
        <v>1</v>
      </c>
      <c r="J104" s="24"/>
      <c r="K104" s="24"/>
      <c r="M104" s="19"/>
      <c r="N104" s="20"/>
      <c r="O104" s="20"/>
      <c r="P104" s="20"/>
      <c r="Q104" s="20"/>
    </row>
    <row r="105" spans="1:17">
      <c r="A105">
        <v>25</v>
      </c>
      <c r="B105">
        <v>0</v>
      </c>
      <c r="C105" s="16"/>
      <c r="D105" s="20">
        <v>0</v>
      </c>
      <c r="E105" s="20">
        <v>0.01</v>
      </c>
      <c r="F105" s="20">
        <v>0</v>
      </c>
      <c r="G105" s="20">
        <v>0.04</v>
      </c>
      <c r="H105" s="24">
        <f t="shared" si="8"/>
        <v>1</v>
      </c>
      <c r="I105" s="24">
        <f t="shared" si="9"/>
        <v>1</v>
      </c>
      <c r="J105" s="24"/>
      <c r="K105" s="24"/>
      <c r="M105" s="19"/>
      <c r="N105" s="20"/>
      <c r="O105" s="20"/>
      <c r="P105" s="20"/>
      <c r="Q105" s="20"/>
    </row>
    <row r="106" spans="1:17">
      <c r="A106">
        <v>34</v>
      </c>
      <c r="B106">
        <v>0</v>
      </c>
      <c r="C106" s="16"/>
      <c r="D106" s="20">
        <v>0</v>
      </c>
      <c r="E106" s="20">
        <v>0.01</v>
      </c>
      <c r="F106" s="20">
        <v>0</v>
      </c>
      <c r="G106" s="20">
        <v>0.02</v>
      </c>
      <c r="H106" s="24">
        <f t="shared" si="8"/>
        <v>1</v>
      </c>
      <c r="I106" s="24">
        <f t="shared" si="9"/>
        <v>1</v>
      </c>
      <c r="J106" s="24"/>
      <c r="K106" s="24"/>
      <c r="M106" s="19"/>
      <c r="N106" s="20"/>
      <c r="O106" s="20"/>
      <c r="P106" s="20"/>
      <c r="Q106" s="20"/>
    </row>
    <row r="107" spans="1:17">
      <c r="A107">
        <v>48</v>
      </c>
      <c r="B107">
        <v>0</v>
      </c>
      <c r="C107" s="16"/>
      <c r="D107" s="20">
        <v>0</v>
      </c>
      <c r="E107" s="20">
        <v>0.01</v>
      </c>
      <c r="F107" s="20">
        <v>0</v>
      </c>
      <c r="G107" s="20">
        <v>0.02</v>
      </c>
      <c r="H107" s="24">
        <f t="shared" si="8"/>
        <v>1</v>
      </c>
      <c r="I107" s="24">
        <f t="shared" si="9"/>
        <v>1</v>
      </c>
      <c r="J107" s="24"/>
      <c r="K107" s="24"/>
      <c r="M107" s="19"/>
      <c r="N107" s="20"/>
      <c r="O107" s="20"/>
      <c r="P107" s="20"/>
      <c r="Q107" s="20"/>
    </row>
    <row r="108" spans="1:17">
      <c r="A108">
        <v>55</v>
      </c>
      <c r="B108">
        <v>0</v>
      </c>
      <c r="C108" s="16"/>
      <c r="D108" s="20">
        <v>0</v>
      </c>
      <c r="E108" s="20">
        <v>0.01</v>
      </c>
      <c r="F108" s="20">
        <v>0</v>
      </c>
      <c r="G108" s="20">
        <v>0.03</v>
      </c>
      <c r="H108" s="24">
        <f t="shared" si="8"/>
        <v>1</v>
      </c>
      <c r="I108" s="24">
        <f t="shared" si="9"/>
        <v>1</v>
      </c>
      <c r="J108" s="24"/>
      <c r="K108" s="24"/>
      <c r="M108" s="19"/>
      <c r="N108" s="20"/>
      <c r="O108" s="20"/>
      <c r="P108" s="20"/>
      <c r="Q108" s="20"/>
    </row>
    <row r="109" spans="1:17">
      <c r="A109" s="11">
        <v>56</v>
      </c>
      <c r="B109" s="11">
        <v>0</v>
      </c>
      <c r="C109" s="16"/>
      <c r="D109" s="20">
        <v>0</v>
      </c>
      <c r="E109" s="20">
        <v>0.01</v>
      </c>
      <c r="F109" s="20">
        <v>0</v>
      </c>
      <c r="G109" s="20">
        <v>0.02</v>
      </c>
      <c r="H109" s="24">
        <f t="shared" si="8"/>
        <v>1</v>
      </c>
      <c r="I109" s="24">
        <f t="shared" si="9"/>
        <v>1</v>
      </c>
      <c r="J109" s="24"/>
      <c r="K109" s="24"/>
      <c r="M109" s="19"/>
      <c r="N109" s="20"/>
      <c r="O109" s="20"/>
      <c r="P109" s="20"/>
      <c r="Q109" s="20"/>
    </row>
    <row r="110" spans="1:17">
      <c r="A110" s="11">
        <v>63</v>
      </c>
      <c r="B110" s="11">
        <v>0</v>
      </c>
      <c r="C110" s="16"/>
      <c r="D110" s="20">
        <v>0</v>
      </c>
      <c r="E110" s="20">
        <v>0.01</v>
      </c>
      <c r="F110" s="20">
        <v>0</v>
      </c>
      <c r="G110" s="20">
        <v>0.05</v>
      </c>
      <c r="H110" s="24">
        <f t="shared" si="8"/>
        <v>1</v>
      </c>
      <c r="I110" s="24">
        <f t="shared" si="9"/>
        <v>1</v>
      </c>
      <c r="J110" s="24"/>
      <c r="K110" s="24"/>
      <c r="M110" s="19"/>
      <c r="N110" s="20"/>
      <c r="O110" s="20"/>
      <c r="P110" s="20"/>
      <c r="Q110" s="20"/>
    </row>
    <row r="111" spans="1:17">
      <c r="A111" s="12">
        <v>103</v>
      </c>
      <c r="B111" s="12">
        <v>0</v>
      </c>
      <c r="C111" s="16"/>
      <c r="D111" s="20">
        <v>0</v>
      </c>
      <c r="E111" s="20">
        <v>0</v>
      </c>
      <c r="F111" s="20">
        <v>0</v>
      </c>
      <c r="G111" s="20">
        <v>0</v>
      </c>
      <c r="H111" s="24">
        <f t="shared" si="8"/>
        <v>1</v>
      </c>
      <c r="I111" s="24">
        <f t="shared" si="9"/>
        <v>1</v>
      </c>
      <c r="J111" s="24"/>
      <c r="K111" s="24"/>
      <c r="M111" s="19"/>
      <c r="N111" s="20"/>
      <c r="O111" s="20"/>
      <c r="P111" s="20"/>
      <c r="Q111" s="20"/>
    </row>
    <row r="112" spans="1:17">
      <c r="A112" s="5"/>
      <c r="M112" s="19"/>
      <c r="N112" s="20"/>
      <c r="O112" s="20"/>
      <c r="P112" s="20"/>
      <c r="Q112" s="20"/>
    </row>
    <row r="113" spans="1:17">
      <c r="A113" s="1" t="s">
        <v>5</v>
      </c>
      <c r="C113" s="1"/>
      <c r="M113" s="19"/>
      <c r="N113" s="20"/>
      <c r="O113" s="20"/>
      <c r="P113" s="20"/>
      <c r="Q113" s="20"/>
    </row>
    <row r="114" spans="1:17">
      <c r="A114" s="2" t="s">
        <v>13</v>
      </c>
      <c r="C114" s="2"/>
      <c r="M114" s="19"/>
      <c r="N114" s="20"/>
      <c r="O114" s="20"/>
      <c r="P114" s="20"/>
      <c r="Q114" s="20"/>
    </row>
    <row r="115" spans="1:17">
      <c r="A115" s="2" t="s">
        <v>70</v>
      </c>
      <c r="C115" s="2"/>
      <c r="M115" s="19"/>
      <c r="N115" s="20"/>
      <c r="O115" s="20"/>
      <c r="P115" s="20"/>
      <c r="Q115" s="20"/>
    </row>
    <row r="116" spans="1:17">
      <c r="A116" s="2" t="s">
        <v>71</v>
      </c>
      <c r="C116" s="2"/>
      <c r="M116" s="19"/>
      <c r="N116" s="20"/>
      <c r="O116" s="20"/>
      <c r="P116" s="20"/>
      <c r="Q116" s="20"/>
    </row>
    <row r="117" spans="1:17">
      <c r="A117" s="2" t="s">
        <v>6</v>
      </c>
      <c r="C117" s="2"/>
      <c r="M117" s="19"/>
      <c r="N117" s="20"/>
      <c r="O117" s="20"/>
      <c r="P117" s="20"/>
      <c r="Q117" s="20"/>
    </row>
    <row r="118" spans="1:17">
      <c r="A118" s="2" t="s">
        <v>7</v>
      </c>
      <c r="C118" s="2"/>
      <c r="M118" s="19"/>
      <c r="N118" s="20"/>
      <c r="O118" s="20"/>
      <c r="P118" s="20"/>
      <c r="Q118" s="20"/>
    </row>
    <row r="119" spans="1:17">
      <c r="A119" s="2" t="s">
        <v>8</v>
      </c>
      <c r="C119" s="2"/>
      <c r="M119" s="19"/>
      <c r="N119" s="20"/>
      <c r="O119" s="20"/>
      <c r="P119" s="20"/>
      <c r="Q119" s="20"/>
    </row>
    <row r="120" spans="1:17">
      <c r="A120" s="6"/>
      <c r="C120" s="6"/>
      <c r="M120" s="19"/>
      <c r="N120" s="20"/>
      <c r="O120" s="20"/>
      <c r="P120" s="20"/>
      <c r="Q120" s="20"/>
    </row>
    <row r="121" spans="1:17">
      <c r="A121" s="2" t="s">
        <v>72</v>
      </c>
      <c r="C121" s="2"/>
      <c r="M121" s="19"/>
      <c r="N121" s="20"/>
      <c r="O121" s="20"/>
      <c r="P121" s="20"/>
      <c r="Q121" s="20"/>
    </row>
    <row r="122" spans="1:17">
      <c r="M122" s="19"/>
      <c r="N122" s="20"/>
      <c r="O122" s="20"/>
      <c r="P122" s="20"/>
      <c r="Q122" s="20"/>
    </row>
    <row r="123" spans="1:17">
      <c r="M123" s="19"/>
      <c r="N123" s="20"/>
      <c r="O123" s="20"/>
      <c r="P123" s="20"/>
      <c r="Q123" s="20"/>
    </row>
    <row r="124" spans="1:17">
      <c r="M124" s="19"/>
      <c r="N124" s="20"/>
      <c r="O124" s="20"/>
      <c r="P124" s="20"/>
      <c r="Q124" s="20"/>
    </row>
    <row r="125" spans="1:17">
      <c r="M125" s="19"/>
      <c r="N125" s="20"/>
      <c r="O125" s="20"/>
      <c r="P125" s="20"/>
      <c r="Q125" s="20"/>
    </row>
    <row r="126" spans="1:17">
      <c r="M126" s="19"/>
      <c r="N126" s="20"/>
      <c r="O126" s="20"/>
      <c r="P126" s="20"/>
      <c r="Q126" s="20"/>
    </row>
    <row r="127" spans="1:17">
      <c r="M127" s="19"/>
      <c r="N127" s="20"/>
      <c r="O127" s="20"/>
      <c r="P127" s="20"/>
      <c r="Q127" s="20"/>
    </row>
    <row r="128" spans="1:17">
      <c r="M128" s="19"/>
      <c r="N128" s="20"/>
      <c r="O128" s="20"/>
      <c r="P128" s="20"/>
      <c r="Q128" s="20"/>
    </row>
    <row r="129" spans="13:17">
      <c r="M129" s="19"/>
      <c r="N129" s="20"/>
      <c r="O129" s="20"/>
      <c r="P129" s="20"/>
      <c r="Q129" s="20"/>
    </row>
    <row r="130" spans="13:17">
      <c r="M130" s="19"/>
      <c r="N130" s="20"/>
      <c r="O130" s="20"/>
      <c r="P130" s="20"/>
      <c r="Q130" s="20"/>
    </row>
    <row r="131" spans="13:17">
      <c r="M131" s="19"/>
      <c r="N131" s="20"/>
      <c r="O131" s="20"/>
      <c r="P131" s="20"/>
      <c r="Q131" s="20"/>
    </row>
    <row r="132" spans="13:17">
      <c r="M132" s="19"/>
      <c r="N132" s="20"/>
      <c r="O132" s="20"/>
      <c r="P132" s="20"/>
      <c r="Q132" s="20"/>
    </row>
    <row r="133" spans="13:17">
      <c r="M133" s="19"/>
      <c r="N133" s="20"/>
      <c r="O133" s="20"/>
      <c r="P133" s="20"/>
      <c r="Q133" s="20"/>
    </row>
    <row r="134" spans="13:17">
      <c r="M134" s="19"/>
      <c r="N134" s="20"/>
      <c r="O134" s="20"/>
      <c r="P134" s="20"/>
      <c r="Q134" s="20"/>
    </row>
    <row r="135" spans="13:17">
      <c r="M135" s="19"/>
      <c r="N135" s="20"/>
      <c r="O135" s="20"/>
      <c r="P135" s="20"/>
      <c r="Q135" s="20"/>
    </row>
    <row r="136" spans="13:17">
      <c r="M136" s="19"/>
      <c r="N136" s="20"/>
      <c r="O136" s="20"/>
      <c r="P136" s="20"/>
      <c r="Q136" s="20"/>
    </row>
    <row r="137" spans="13:17">
      <c r="M137" s="19"/>
      <c r="N137" s="20"/>
      <c r="O137" s="20"/>
      <c r="P137" s="20"/>
      <c r="Q137" s="20"/>
    </row>
    <row r="138" spans="13:17">
      <c r="M138" s="5"/>
    </row>
  </sheetData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5C434-F5AC-42D7-8176-91DFDBC1ACC5}">
  <sheetPr>
    <tabColor theme="9" tint="0.59999389629810485"/>
  </sheetPr>
  <dimension ref="A1:X121"/>
  <sheetViews>
    <sheetView workbookViewId="0">
      <selection activeCell="K39" sqref="K39"/>
    </sheetView>
  </sheetViews>
  <sheetFormatPr defaultRowHeight="15"/>
  <cols>
    <col min="1" max="1" width="10.140625" customWidth="1"/>
    <col min="2" max="2" width="16.42578125" customWidth="1"/>
    <col min="3" max="3" width="14.7109375" customWidth="1"/>
    <col min="4" max="4" width="9.7109375" customWidth="1"/>
    <col min="5" max="5" width="10.28515625" customWidth="1"/>
    <col min="8" max="11" width="13.42578125" customWidth="1"/>
    <col min="13" max="13" width="13.140625" customWidth="1"/>
    <col min="14" max="14" width="15.7109375" customWidth="1"/>
    <col min="15" max="15" width="8.28515625" customWidth="1"/>
    <col min="17" max="17" width="12.85546875" customWidth="1"/>
    <col min="18" max="18" width="11.7109375" customWidth="1"/>
    <col min="19" max="19" width="12.5703125" customWidth="1"/>
    <col min="21" max="21" width="11.5703125" customWidth="1"/>
  </cols>
  <sheetData>
    <row r="1" spans="1:24" ht="30">
      <c r="A1" s="13" t="s">
        <v>39</v>
      </c>
      <c r="B1" s="13" t="s">
        <v>40</v>
      </c>
      <c r="C1" s="15" t="s">
        <v>42</v>
      </c>
      <c r="D1" s="13" t="s">
        <v>24</v>
      </c>
      <c r="E1" s="13" t="s">
        <v>1</v>
      </c>
      <c r="F1" s="13" t="s">
        <v>2</v>
      </c>
      <c r="G1" s="13" t="s">
        <v>3</v>
      </c>
      <c r="H1" s="23" t="s">
        <v>66</v>
      </c>
      <c r="I1" s="23" t="s">
        <v>67</v>
      </c>
      <c r="J1" s="23" t="s">
        <v>68</v>
      </c>
      <c r="K1" s="23" t="s">
        <v>69</v>
      </c>
      <c r="L1" s="3"/>
      <c r="M1" s="3" t="s">
        <v>41</v>
      </c>
      <c r="N1" s="3" t="s">
        <v>40</v>
      </c>
      <c r="O1" s="3" t="s">
        <v>23</v>
      </c>
      <c r="P1" s="3" t="s">
        <v>64</v>
      </c>
      <c r="Q1" s="3" t="s">
        <v>1</v>
      </c>
      <c r="R1" s="3" t="s">
        <v>2</v>
      </c>
      <c r="S1" s="3" t="s">
        <v>3</v>
      </c>
      <c r="T1" s="3" t="s">
        <v>66</v>
      </c>
      <c r="U1" s="3" t="s">
        <v>67</v>
      </c>
      <c r="W1" s="23" t="s">
        <v>68</v>
      </c>
      <c r="X1" s="23" t="s">
        <v>69</v>
      </c>
    </row>
    <row r="2" spans="1:24">
      <c r="A2" s="14">
        <v>1</v>
      </c>
      <c r="B2" s="14">
        <v>5.6874303010992513</v>
      </c>
      <c r="C2" s="16">
        <v>5.7233000000000001</v>
      </c>
      <c r="D2" s="20">
        <v>5.71</v>
      </c>
      <c r="E2" s="20">
        <v>0.23</v>
      </c>
      <c r="F2" s="20">
        <v>5.33</v>
      </c>
      <c r="G2" s="20">
        <v>6.12</v>
      </c>
      <c r="H2" s="24">
        <f t="shared" ref="H2:H33" si="0">IF(AND(B2&gt;=F2, B2&lt;=G2),1,0)</f>
        <v>1</v>
      </c>
      <c r="I2" s="24">
        <f>IF(AND((D2+E2)&gt;=B2,(D2-E2)&lt;=B2),1,0)</f>
        <v>1</v>
      </c>
      <c r="J2" s="24">
        <f>SUM(H:H)/110</f>
        <v>0.5636363636363636</v>
      </c>
      <c r="K2" s="24">
        <f>SUM(I:I)/110</f>
        <v>0.36363636363636365</v>
      </c>
      <c r="M2" s="3" t="s">
        <v>4</v>
      </c>
      <c r="N2">
        <v>30</v>
      </c>
      <c r="O2" s="21">
        <v>30.213899999999999</v>
      </c>
      <c r="P2" s="20">
        <v>30.26</v>
      </c>
      <c r="Q2" s="20">
        <v>0.42</v>
      </c>
      <c r="R2" s="20">
        <v>29.54</v>
      </c>
      <c r="S2" s="20">
        <v>31.09</v>
      </c>
      <c r="T2" s="24">
        <f t="shared" ref="T2:T11" si="1">IF(AND(N2&gt;=R2, N2&lt;=S2),1,0)</f>
        <v>1</v>
      </c>
      <c r="U2" s="24">
        <f t="shared" ref="U2:U11" si="2">IF(AND((P2+Q2)&gt;=N2,(P2-Q2)&lt;=N2),1,0)</f>
        <v>1</v>
      </c>
      <c r="V2" s="19"/>
      <c r="W2" s="24">
        <f>SUM(T:T)/10</f>
        <v>0.5</v>
      </c>
      <c r="X2" s="24">
        <f>SUM(U:U)/10</f>
        <v>0.4</v>
      </c>
    </row>
    <row r="3" spans="1:24">
      <c r="A3">
        <v>16</v>
      </c>
      <c r="B3">
        <v>5.5759120599012268</v>
      </c>
      <c r="C3" s="16">
        <v>5.4465000000000003</v>
      </c>
      <c r="D3" s="20">
        <v>5.45</v>
      </c>
      <c r="E3" s="20">
        <v>0.23</v>
      </c>
      <c r="F3" s="20">
        <v>5.04</v>
      </c>
      <c r="G3" s="20">
        <v>5.92</v>
      </c>
      <c r="H3" s="24">
        <f t="shared" si="0"/>
        <v>1</v>
      </c>
      <c r="I3" s="24">
        <f t="shared" ref="I3:I33" si="3">IF(AND((D3+E3)&gt;=B3,(D3-E3)&lt;=B3),1,0)</f>
        <v>1</v>
      </c>
      <c r="J3" s="24"/>
      <c r="K3" s="24"/>
      <c r="M3" s="3">
        <v>1</v>
      </c>
      <c r="N3">
        <v>25</v>
      </c>
      <c r="O3" s="20">
        <v>25.244599999999998</v>
      </c>
      <c r="P3" s="20">
        <v>25.25</v>
      </c>
      <c r="Q3" s="20">
        <v>0.41</v>
      </c>
      <c r="R3" s="20">
        <v>24.48</v>
      </c>
      <c r="S3" s="20">
        <v>26.03</v>
      </c>
      <c r="T3" s="25">
        <f t="shared" si="1"/>
        <v>1</v>
      </c>
      <c r="U3" s="25">
        <f t="shared" si="2"/>
        <v>1</v>
      </c>
      <c r="X3" s="19"/>
    </row>
    <row r="4" spans="1:24">
      <c r="A4" s="11">
        <v>8</v>
      </c>
      <c r="B4" s="11">
        <v>4.7793531942010512</v>
      </c>
      <c r="C4" s="16">
        <v>4.835</v>
      </c>
      <c r="D4" s="20">
        <v>4.84</v>
      </c>
      <c r="E4" s="20">
        <v>0.11</v>
      </c>
      <c r="F4" s="20">
        <v>4.5999999999999996</v>
      </c>
      <c r="G4" s="20">
        <v>5.05</v>
      </c>
      <c r="H4" s="24">
        <f t="shared" si="0"/>
        <v>1</v>
      </c>
      <c r="I4" s="24">
        <f t="shared" si="3"/>
        <v>1</v>
      </c>
      <c r="J4" s="24"/>
      <c r="K4" s="24"/>
      <c r="M4" s="3">
        <v>2</v>
      </c>
      <c r="N4">
        <v>20</v>
      </c>
      <c r="O4" s="21">
        <v>19.0367</v>
      </c>
      <c r="P4" s="20">
        <v>18.95</v>
      </c>
      <c r="Q4" s="20">
        <v>0.45</v>
      </c>
      <c r="R4" s="20">
        <v>18.14</v>
      </c>
      <c r="S4" s="20">
        <v>19.760000000000002</v>
      </c>
      <c r="T4" s="25">
        <f t="shared" si="1"/>
        <v>0</v>
      </c>
      <c r="U4" s="25">
        <f t="shared" si="2"/>
        <v>0</v>
      </c>
    </row>
    <row r="5" spans="1:24">
      <c r="A5">
        <v>97</v>
      </c>
      <c r="B5">
        <v>4.7793531942010512</v>
      </c>
      <c r="C5" s="16">
        <v>4.7328000000000001</v>
      </c>
      <c r="D5" s="20">
        <v>4.71</v>
      </c>
      <c r="E5" s="20">
        <v>0.17</v>
      </c>
      <c r="F5" s="20">
        <v>4.4000000000000004</v>
      </c>
      <c r="G5" s="20">
        <v>5.0599999999999996</v>
      </c>
      <c r="H5" s="24">
        <f t="shared" si="0"/>
        <v>1</v>
      </c>
      <c r="I5" s="24">
        <f t="shared" si="3"/>
        <v>1</v>
      </c>
      <c r="J5" s="24"/>
      <c r="K5" s="24"/>
      <c r="M5" s="3">
        <v>3</v>
      </c>
      <c r="N5">
        <v>10</v>
      </c>
      <c r="O5" s="20">
        <v>9.2738999999999994</v>
      </c>
      <c r="P5" s="20">
        <v>9.23</v>
      </c>
      <c r="Q5" s="20">
        <v>0.4</v>
      </c>
      <c r="R5" s="20">
        <v>8.42</v>
      </c>
      <c r="S5" s="20">
        <v>10.029999999999999</v>
      </c>
      <c r="T5" s="25">
        <f t="shared" si="1"/>
        <v>1</v>
      </c>
      <c r="U5" s="25">
        <f t="shared" si="2"/>
        <v>0</v>
      </c>
    </row>
    <row r="6" spans="1:24">
      <c r="A6" s="11">
        <v>31</v>
      </c>
      <c r="B6" s="11">
        <v>4.3810737613509643</v>
      </c>
      <c r="C6" s="16">
        <v>4.0208000000000004</v>
      </c>
      <c r="D6" s="20">
        <v>4.0199999999999996</v>
      </c>
      <c r="E6" s="20">
        <v>0.11</v>
      </c>
      <c r="F6" s="20">
        <v>3.83</v>
      </c>
      <c r="G6" s="20">
        <v>4.26</v>
      </c>
      <c r="H6" s="24">
        <f t="shared" si="0"/>
        <v>0</v>
      </c>
      <c r="I6" s="24">
        <f t="shared" si="3"/>
        <v>0</v>
      </c>
      <c r="J6" s="24"/>
      <c r="K6" s="24"/>
      <c r="M6" s="3">
        <v>4</v>
      </c>
      <c r="N6">
        <v>8</v>
      </c>
      <c r="O6" s="21">
        <v>7.1811999999999996</v>
      </c>
      <c r="P6" s="20">
        <v>7.13</v>
      </c>
      <c r="Q6" s="20">
        <v>0.43</v>
      </c>
      <c r="R6" s="20">
        <v>6.31</v>
      </c>
      <c r="S6" s="20">
        <v>7.93</v>
      </c>
      <c r="T6" s="25">
        <f t="shared" si="1"/>
        <v>0</v>
      </c>
      <c r="U6" s="25">
        <f t="shared" si="2"/>
        <v>0</v>
      </c>
    </row>
    <row r="7" spans="1:24">
      <c r="A7">
        <v>49</v>
      </c>
      <c r="B7">
        <v>4.006691094471881</v>
      </c>
      <c r="C7" s="16">
        <v>4.0983000000000001</v>
      </c>
      <c r="D7" s="20">
        <v>4.08</v>
      </c>
      <c r="E7" s="20">
        <v>0.14000000000000001</v>
      </c>
      <c r="F7" s="20">
        <v>3.8</v>
      </c>
      <c r="G7" s="20">
        <v>4.3499999999999996</v>
      </c>
      <c r="H7" s="24">
        <f t="shared" si="0"/>
        <v>1</v>
      </c>
      <c r="I7" s="24">
        <f t="shared" si="3"/>
        <v>1</v>
      </c>
      <c r="J7" s="24"/>
      <c r="K7" s="24"/>
      <c r="M7" s="3">
        <v>5</v>
      </c>
      <c r="N7">
        <v>6.4</v>
      </c>
      <c r="O7" s="20">
        <v>6.7424999999999997</v>
      </c>
      <c r="P7" s="20">
        <v>6.67</v>
      </c>
      <c r="Q7" s="20">
        <v>0.68</v>
      </c>
      <c r="R7" s="20">
        <v>5.51</v>
      </c>
      <c r="S7" s="20">
        <v>7.98</v>
      </c>
      <c r="T7" s="25">
        <f t="shared" si="1"/>
        <v>1</v>
      </c>
      <c r="U7" s="25">
        <f t="shared" si="2"/>
        <v>1</v>
      </c>
    </row>
    <row r="8" spans="1:24">
      <c r="A8" s="11">
        <v>70</v>
      </c>
      <c r="B8" s="11">
        <v>3.9827943285008764</v>
      </c>
      <c r="C8" s="16">
        <v>3.9723999999999999</v>
      </c>
      <c r="D8" s="20">
        <v>3.93</v>
      </c>
      <c r="E8" s="20">
        <v>0.17</v>
      </c>
      <c r="F8" s="20">
        <v>3.61</v>
      </c>
      <c r="G8" s="20">
        <v>4.2300000000000004</v>
      </c>
      <c r="H8" s="24">
        <f t="shared" si="0"/>
        <v>1</v>
      </c>
      <c r="I8" s="24">
        <f t="shared" si="3"/>
        <v>1</v>
      </c>
      <c r="J8" s="24"/>
      <c r="K8" s="24"/>
      <c r="M8" s="3">
        <v>6</v>
      </c>
      <c r="N8">
        <v>0.3</v>
      </c>
      <c r="O8" s="21">
        <v>1.2101</v>
      </c>
      <c r="P8" s="20">
        <v>1.28</v>
      </c>
      <c r="Q8" s="20">
        <v>0.4</v>
      </c>
      <c r="R8" s="20">
        <v>0.59</v>
      </c>
      <c r="S8" s="20">
        <v>2.11</v>
      </c>
      <c r="T8" s="25">
        <f t="shared" si="1"/>
        <v>0</v>
      </c>
      <c r="U8" s="25">
        <f t="shared" si="2"/>
        <v>0</v>
      </c>
    </row>
    <row r="9" spans="1:24">
      <c r="A9" s="17">
        <v>0</v>
      </c>
      <c r="B9" s="11">
        <v>3.9827943285008764</v>
      </c>
      <c r="C9" s="16">
        <v>3.9375</v>
      </c>
      <c r="D9" s="20">
        <v>3.92</v>
      </c>
      <c r="E9" s="20">
        <v>0.14000000000000001</v>
      </c>
      <c r="F9" s="20">
        <v>3.65</v>
      </c>
      <c r="G9" s="20">
        <v>4.18</v>
      </c>
      <c r="H9" s="24">
        <f t="shared" si="0"/>
        <v>1</v>
      </c>
      <c r="I9" s="24">
        <f t="shared" si="3"/>
        <v>1</v>
      </c>
      <c r="J9" s="24"/>
      <c r="K9" s="24"/>
      <c r="M9" s="3">
        <v>7</v>
      </c>
      <c r="N9">
        <v>0.2</v>
      </c>
      <c r="O9" s="20">
        <v>0.2329</v>
      </c>
      <c r="P9" s="20">
        <v>0.32</v>
      </c>
      <c r="Q9" s="20">
        <v>0.24</v>
      </c>
      <c r="R9" s="20">
        <v>0.03</v>
      </c>
      <c r="S9" s="20">
        <v>0.87</v>
      </c>
      <c r="T9" s="25">
        <f t="shared" si="1"/>
        <v>1</v>
      </c>
      <c r="U9" s="25">
        <f t="shared" si="2"/>
        <v>1</v>
      </c>
    </row>
    <row r="10" spans="1:24">
      <c r="A10">
        <v>24</v>
      </c>
      <c r="B10">
        <v>3.9827943285008764</v>
      </c>
      <c r="C10" s="16">
        <v>3.5710999999999999</v>
      </c>
      <c r="D10" s="20">
        <v>3.58</v>
      </c>
      <c r="E10" s="20">
        <v>0.13</v>
      </c>
      <c r="F10" s="20">
        <v>3.35</v>
      </c>
      <c r="G10" s="20">
        <v>3.84</v>
      </c>
      <c r="H10" s="24">
        <f t="shared" si="0"/>
        <v>0</v>
      </c>
      <c r="I10" s="24">
        <f t="shared" si="3"/>
        <v>0</v>
      </c>
      <c r="J10" s="24"/>
      <c r="K10" s="24"/>
      <c r="M10" s="3">
        <v>8</v>
      </c>
      <c r="N10">
        <v>0.1</v>
      </c>
      <c r="O10" s="21">
        <v>0.61580000000000001</v>
      </c>
      <c r="P10" s="20">
        <v>0.59</v>
      </c>
      <c r="Q10" s="20">
        <v>0.28000000000000003</v>
      </c>
      <c r="R10" s="20">
        <v>0.11</v>
      </c>
      <c r="S10" s="20">
        <v>1.1200000000000001</v>
      </c>
      <c r="T10" s="25">
        <f t="shared" si="1"/>
        <v>0</v>
      </c>
      <c r="U10" s="25">
        <f t="shared" si="2"/>
        <v>0</v>
      </c>
    </row>
    <row r="11" spans="1:24">
      <c r="A11">
        <v>4</v>
      </c>
      <c r="B11">
        <v>3.5845148956507886</v>
      </c>
      <c r="C11" s="16">
        <v>3.1242999999999999</v>
      </c>
      <c r="D11" s="20">
        <v>3.11</v>
      </c>
      <c r="E11" s="20">
        <v>0.12</v>
      </c>
      <c r="F11" s="20">
        <v>2.84</v>
      </c>
      <c r="G11" s="20">
        <v>3.33</v>
      </c>
      <c r="H11" s="24">
        <f t="shared" si="0"/>
        <v>0</v>
      </c>
      <c r="I11" s="24">
        <f t="shared" si="3"/>
        <v>0</v>
      </c>
      <c r="J11" s="24"/>
      <c r="K11" s="24"/>
      <c r="M11" s="3">
        <v>9</v>
      </c>
      <c r="N11">
        <v>0</v>
      </c>
      <c r="O11" s="22">
        <v>0.24829999999999999</v>
      </c>
      <c r="P11" s="20">
        <v>0.32</v>
      </c>
      <c r="Q11" s="20">
        <v>0.22</v>
      </c>
      <c r="R11" s="20">
        <v>0.08</v>
      </c>
      <c r="S11" s="20">
        <v>0.81</v>
      </c>
      <c r="T11" s="25">
        <f t="shared" si="1"/>
        <v>0</v>
      </c>
      <c r="U11" s="25">
        <f t="shared" si="2"/>
        <v>0</v>
      </c>
    </row>
    <row r="12" spans="1:24">
      <c r="A12" s="11">
        <v>51</v>
      </c>
      <c r="B12" s="11">
        <v>3.0269236896606659</v>
      </c>
      <c r="C12" s="16">
        <v>2.9674</v>
      </c>
      <c r="D12" s="20">
        <v>2.96</v>
      </c>
      <c r="E12" s="20">
        <v>0.11</v>
      </c>
      <c r="F12" s="20">
        <v>2.74</v>
      </c>
      <c r="G12" s="20">
        <v>3.15</v>
      </c>
      <c r="H12" s="24">
        <f t="shared" si="0"/>
        <v>1</v>
      </c>
      <c r="I12" s="24">
        <f t="shared" si="3"/>
        <v>1</v>
      </c>
      <c r="J12" s="24"/>
      <c r="K12" s="24"/>
      <c r="M12" s="5"/>
      <c r="U12" s="19"/>
    </row>
    <row r="13" spans="1:24">
      <c r="A13">
        <v>71</v>
      </c>
      <c r="B13">
        <v>2.6286442568105781</v>
      </c>
      <c r="C13" s="16">
        <v>2.4904000000000002</v>
      </c>
      <c r="D13" s="20">
        <v>2.4700000000000002</v>
      </c>
      <c r="E13" s="20">
        <v>0.12</v>
      </c>
      <c r="F13" s="20">
        <v>2.25</v>
      </c>
      <c r="G13" s="20">
        <v>2.71</v>
      </c>
      <c r="H13" s="24">
        <f t="shared" si="0"/>
        <v>1</v>
      </c>
      <c r="I13" s="24">
        <f t="shared" si="3"/>
        <v>0</v>
      </c>
      <c r="J13" s="24"/>
      <c r="K13" s="24"/>
      <c r="M13" s="1" t="s">
        <v>63</v>
      </c>
      <c r="P13" s="1" t="s">
        <v>62</v>
      </c>
    </row>
    <row r="14" spans="1:24">
      <c r="A14" s="11">
        <v>41</v>
      </c>
      <c r="B14" s="11">
        <v>2.413573363071531</v>
      </c>
      <c r="C14" s="16">
        <v>2.4041999999999999</v>
      </c>
      <c r="D14" s="20">
        <v>2.4</v>
      </c>
      <c r="E14" s="20">
        <v>0.12</v>
      </c>
      <c r="F14" s="20">
        <v>2.1800000000000002</v>
      </c>
      <c r="G14" s="20">
        <v>2.65</v>
      </c>
      <c r="H14" s="24">
        <f t="shared" si="0"/>
        <v>1</v>
      </c>
      <c r="I14" s="24">
        <f t="shared" si="3"/>
        <v>1</v>
      </c>
      <c r="J14" s="24"/>
      <c r="K14" s="24"/>
      <c r="M14" s="2" t="s">
        <v>14</v>
      </c>
      <c r="P14" s="2" t="s">
        <v>14</v>
      </c>
    </row>
    <row r="15" spans="1:24">
      <c r="A15">
        <v>14</v>
      </c>
      <c r="B15">
        <v>2.4056077744145292</v>
      </c>
      <c r="C15" s="16">
        <v>2.2399</v>
      </c>
      <c r="D15" s="20">
        <v>2.25</v>
      </c>
      <c r="E15" s="20">
        <v>0.16</v>
      </c>
      <c r="F15" s="20">
        <v>1.91</v>
      </c>
      <c r="G15" s="20">
        <v>2.57</v>
      </c>
      <c r="H15" s="24">
        <f t="shared" si="0"/>
        <v>1</v>
      </c>
      <c r="I15" s="24">
        <f t="shared" si="3"/>
        <v>1</v>
      </c>
      <c r="J15" s="24"/>
      <c r="K15" s="24"/>
      <c r="M15" s="2" t="s">
        <v>9</v>
      </c>
      <c r="P15" s="2" t="s">
        <v>9</v>
      </c>
    </row>
    <row r="16" spans="1:24">
      <c r="A16" s="11">
        <v>84</v>
      </c>
      <c r="B16" s="11">
        <v>2.3976421857575274</v>
      </c>
      <c r="C16" s="16">
        <v>2.3786999999999998</v>
      </c>
      <c r="D16" s="20">
        <v>2.36</v>
      </c>
      <c r="E16" s="20">
        <v>0.09</v>
      </c>
      <c r="F16" s="20">
        <v>2.2000000000000002</v>
      </c>
      <c r="G16" s="20">
        <v>2.5499999999999998</v>
      </c>
      <c r="H16" s="24">
        <f t="shared" si="0"/>
        <v>1</v>
      </c>
      <c r="I16" s="24">
        <f t="shared" si="3"/>
        <v>1</v>
      </c>
      <c r="J16" s="24"/>
      <c r="K16" s="24"/>
      <c r="M16" s="2" t="s">
        <v>10</v>
      </c>
      <c r="P16" s="2" t="s">
        <v>10</v>
      </c>
    </row>
    <row r="17" spans="1:21">
      <c r="A17">
        <v>78</v>
      </c>
      <c r="B17">
        <v>2.3896765971005256</v>
      </c>
      <c r="C17" s="16">
        <v>2.1164000000000001</v>
      </c>
      <c r="D17" s="20">
        <v>2.1</v>
      </c>
      <c r="E17" s="20">
        <v>0.12</v>
      </c>
      <c r="F17" s="20">
        <v>1.92</v>
      </c>
      <c r="G17" s="20">
        <v>2.36</v>
      </c>
      <c r="H17" s="24">
        <f t="shared" si="0"/>
        <v>0</v>
      </c>
      <c r="I17" s="24">
        <f t="shared" si="3"/>
        <v>0</v>
      </c>
      <c r="J17" s="24"/>
      <c r="K17" s="24"/>
      <c r="M17" s="2" t="s">
        <v>6</v>
      </c>
      <c r="P17" s="2" t="s">
        <v>12</v>
      </c>
    </row>
    <row r="18" spans="1:21">
      <c r="A18" s="11">
        <v>83</v>
      </c>
      <c r="B18" s="11">
        <v>2.2303648239604907</v>
      </c>
      <c r="C18" s="16">
        <v>2.2511000000000001</v>
      </c>
      <c r="D18" s="20">
        <v>2.25</v>
      </c>
      <c r="E18" s="20">
        <v>0.1</v>
      </c>
      <c r="F18" s="20">
        <v>2.0699999999999998</v>
      </c>
      <c r="G18" s="20">
        <v>2.46</v>
      </c>
      <c r="H18" s="24">
        <f t="shared" si="0"/>
        <v>1</v>
      </c>
      <c r="I18" s="24">
        <f t="shared" si="3"/>
        <v>1</v>
      </c>
      <c r="J18" s="24"/>
      <c r="K18" s="24"/>
      <c r="M18" s="2" t="s">
        <v>7</v>
      </c>
      <c r="P18" s="2" t="s">
        <v>7</v>
      </c>
    </row>
    <row r="19" spans="1:21">
      <c r="A19">
        <v>6</v>
      </c>
      <c r="B19">
        <v>2.0152939302214432</v>
      </c>
      <c r="C19" s="16">
        <v>1.7519</v>
      </c>
      <c r="D19" s="20">
        <v>1.74</v>
      </c>
      <c r="E19" s="20">
        <v>0.11</v>
      </c>
      <c r="F19" s="20">
        <v>1.51</v>
      </c>
      <c r="G19" s="20">
        <v>1.93</v>
      </c>
      <c r="H19" s="24">
        <f t="shared" si="0"/>
        <v>0</v>
      </c>
      <c r="I19" s="24">
        <f t="shared" si="3"/>
        <v>0</v>
      </c>
      <c r="J19" s="24"/>
      <c r="K19" s="24"/>
      <c r="M19" s="2" t="s">
        <v>8</v>
      </c>
      <c r="P19" s="2" t="s">
        <v>8</v>
      </c>
    </row>
    <row r="20" spans="1:21">
      <c r="A20" s="11">
        <v>9</v>
      </c>
      <c r="B20" s="11">
        <v>2.0073283415644414</v>
      </c>
      <c r="C20" s="16">
        <v>1.8827</v>
      </c>
      <c r="D20" s="20">
        <v>1.87</v>
      </c>
      <c r="E20" s="20">
        <v>0.12</v>
      </c>
      <c r="F20" s="20">
        <v>1.62</v>
      </c>
      <c r="G20" s="20">
        <v>2.1</v>
      </c>
      <c r="H20" s="24">
        <f t="shared" si="0"/>
        <v>1</v>
      </c>
      <c r="I20" s="24">
        <f t="shared" si="3"/>
        <v>0</v>
      </c>
      <c r="J20" s="24"/>
      <c r="K20" s="24"/>
      <c r="M20" s="6"/>
      <c r="P20" s="6"/>
    </row>
    <row r="21" spans="1:21">
      <c r="A21">
        <v>23</v>
      </c>
      <c r="B21">
        <v>1.9993627529074398</v>
      </c>
      <c r="C21" s="16">
        <v>2.1215000000000002</v>
      </c>
      <c r="D21" s="20">
        <v>2.1</v>
      </c>
      <c r="E21" s="20">
        <v>0.18</v>
      </c>
      <c r="F21" s="20">
        <v>1.78</v>
      </c>
      <c r="G21" s="20">
        <v>2.4900000000000002</v>
      </c>
      <c r="H21" s="24">
        <f t="shared" si="0"/>
        <v>1</v>
      </c>
      <c r="I21" s="24">
        <f t="shared" si="3"/>
        <v>1</v>
      </c>
      <c r="J21" s="24"/>
      <c r="K21" s="24"/>
      <c r="M21" s="2" t="s">
        <v>77</v>
      </c>
      <c r="P21" s="2" t="s">
        <v>78</v>
      </c>
    </row>
    <row r="22" spans="1:21">
      <c r="A22" s="11">
        <v>89</v>
      </c>
      <c r="B22" s="11">
        <v>1.9993627529074398</v>
      </c>
      <c r="C22" s="16">
        <v>2.0545</v>
      </c>
      <c r="D22" s="20">
        <v>2.04</v>
      </c>
      <c r="E22" s="20">
        <v>0.11</v>
      </c>
      <c r="F22" s="20">
        <v>1.84</v>
      </c>
      <c r="G22" s="20">
        <v>2.25</v>
      </c>
      <c r="H22" s="24">
        <f t="shared" si="0"/>
        <v>1</v>
      </c>
      <c r="I22" s="24">
        <f t="shared" si="3"/>
        <v>1</v>
      </c>
      <c r="J22" s="24"/>
      <c r="K22" s="24"/>
    </row>
    <row r="23" spans="1:21">
      <c r="A23">
        <v>106</v>
      </c>
      <c r="B23">
        <v>1.9913971642504382</v>
      </c>
      <c r="C23" s="16">
        <v>2.1778</v>
      </c>
      <c r="D23" s="20">
        <v>2.19</v>
      </c>
      <c r="E23" s="20">
        <v>0.12</v>
      </c>
      <c r="F23" s="20">
        <v>1.97</v>
      </c>
      <c r="G23" s="20">
        <v>2.39</v>
      </c>
      <c r="H23" s="24">
        <f t="shared" si="0"/>
        <v>1</v>
      </c>
      <c r="I23" s="24">
        <f t="shared" si="3"/>
        <v>0</v>
      </c>
      <c r="J23" s="24"/>
      <c r="K23" s="24"/>
      <c r="U23" s="3"/>
    </row>
    <row r="24" spans="1:21">
      <c r="A24" s="11">
        <v>26</v>
      </c>
      <c r="B24" s="11">
        <v>1.9436036323084276</v>
      </c>
      <c r="C24" s="16">
        <v>1.9187000000000001</v>
      </c>
      <c r="D24" s="20">
        <v>1.91</v>
      </c>
      <c r="E24" s="20">
        <v>0.08</v>
      </c>
      <c r="F24" s="20">
        <v>1.76</v>
      </c>
      <c r="G24" s="20">
        <v>2.09</v>
      </c>
      <c r="H24" s="24">
        <f t="shared" si="0"/>
        <v>1</v>
      </c>
      <c r="I24" s="24">
        <f t="shared" si="3"/>
        <v>1</v>
      </c>
      <c r="J24" s="24"/>
      <c r="K24" s="24"/>
    </row>
    <row r="25" spans="1:21">
      <c r="A25">
        <v>53</v>
      </c>
      <c r="B25">
        <v>1.6170144973713558</v>
      </c>
      <c r="C25" s="16">
        <v>1.663</v>
      </c>
      <c r="D25" s="20">
        <v>1.64</v>
      </c>
      <c r="E25" s="20">
        <v>0.11</v>
      </c>
      <c r="F25" s="20">
        <v>1.43</v>
      </c>
      <c r="G25" s="20">
        <v>1.84</v>
      </c>
      <c r="H25" s="24">
        <f t="shared" si="0"/>
        <v>1</v>
      </c>
      <c r="I25" s="24">
        <f t="shared" si="3"/>
        <v>1</v>
      </c>
      <c r="J25" s="24"/>
      <c r="K25" s="24"/>
    </row>
    <row r="26" spans="1:21">
      <c r="A26" s="11">
        <v>7</v>
      </c>
      <c r="B26" s="11">
        <v>1.6090489087143538</v>
      </c>
      <c r="C26" s="16">
        <v>1.5901000000000001</v>
      </c>
      <c r="D26" s="20">
        <v>1.58</v>
      </c>
      <c r="E26" s="20">
        <v>0.11</v>
      </c>
      <c r="F26" s="20">
        <v>1.38</v>
      </c>
      <c r="G26" s="20">
        <v>1.82</v>
      </c>
      <c r="H26" s="24">
        <f t="shared" si="0"/>
        <v>1</v>
      </c>
      <c r="I26" s="24">
        <f t="shared" si="3"/>
        <v>1</v>
      </c>
      <c r="J26" s="24"/>
      <c r="K26" s="24"/>
    </row>
    <row r="27" spans="1:21">
      <c r="A27">
        <v>35</v>
      </c>
      <c r="B27">
        <v>1.6090489087143538</v>
      </c>
      <c r="C27" s="16">
        <v>1.2811999999999999</v>
      </c>
      <c r="D27" s="20">
        <v>1.26</v>
      </c>
      <c r="E27" s="20">
        <v>0.14000000000000001</v>
      </c>
      <c r="F27" s="20">
        <v>1</v>
      </c>
      <c r="G27" s="20">
        <v>1.53</v>
      </c>
      <c r="H27" s="24">
        <f t="shared" si="0"/>
        <v>0</v>
      </c>
      <c r="I27" s="24">
        <f t="shared" si="3"/>
        <v>0</v>
      </c>
      <c r="J27" s="24"/>
      <c r="K27" s="24"/>
    </row>
    <row r="28" spans="1:21">
      <c r="A28">
        <v>100</v>
      </c>
      <c r="B28">
        <v>1.5931177314003504</v>
      </c>
      <c r="C28" s="16">
        <v>1.5443</v>
      </c>
      <c r="D28" s="20">
        <v>1.54</v>
      </c>
      <c r="E28" s="20">
        <v>0.11</v>
      </c>
      <c r="F28" s="20">
        <v>1.35</v>
      </c>
      <c r="G28" s="20">
        <v>1.76</v>
      </c>
      <c r="H28" s="24">
        <f t="shared" si="0"/>
        <v>1</v>
      </c>
      <c r="I28" s="24">
        <f t="shared" si="3"/>
        <v>1</v>
      </c>
      <c r="J28" s="24"/>
      <c r="K28" s="24"/>
    </row>
    <row r="29" spans="1:21">
      <c r="A29" s="11">
        <v>90</v>
      </c>
      <c r="B29" s="11">
        <v>1.5931177314003504</v>
      </c>
      <c r="C29" s="16">
        <v>1.5138</v>
      </c>
      <c r="D29" s="20">
        <v>1.5</v>
      </c>
      <c r="E29" s="20">
        <v>0.09</v>
      </c>
      <c r="F29" s="20">
        <v>1.33</v>
      </c>
      <c r="G29" s="20">
        <v>1.66</v>
      </c>
      <c r="H29" s="24">
        <f t="shared" si="0"/>
        <v>1</v>
      </c>
      <c r="I29" s="24">
        <f t="shared" si="3"/>
        <v>0</v>
      </c>
      <c r="J29" s="24"/>
      <c r="K29" s="24"/>
    </row>
    <row r="30" spans="1:21">
      <c r="A30">
        <v>58</v>
      </c>
      <c r="B30">
        <v>1.5931177314003504</v>
      </c>
      <c r="C30" s="16">
        <v>1.4799</v>
      </c>
      <c r="D30" s="20">
        <v>1.46</v>
      </c>
      <c r="E30" s="20">
        <v>0.1</v>
      </c>
      <c r="F30" s="20">
        <v>1.27</v>
      </c>
      <c r="G30" s="20">
        <v>1.65</v>
      </c>
      <c r="H30" s="24">
        <f t="shared" si="0"/>
        <v>1</v>
      </c>
      <c r="I30" s="24">
        <f t="shared" si="3"/>
        <v>0</v>
      </c>
      <c r="J30" s="24"/>
      <c r="K30" s="24"/>
    </row>
    <row r="31" spans="1:21">
      <c r="A31" s="11">
        <v>40</v>
      </c>
      <c r="B31" s="11">
        <v>1.5931177314003504</v>
      </c>
      <c r="C31" s="16">
        <v>1.3240000000000001</v>
      </c>
      <c r="D31" s="20">
        <v>1.32</v>
      </c>
      <c r="E31" s="20">
        <v>0.12</v>
      </c>
      <c r="F31" s="20">
        <v>1.0900000000000001</v>
      </c>
      <c r="G31" s="20">
        <v>1.52</v>
      </c>
      <c r="H31" s="24">
        <f t="shared" si="0"/>
        <v>0</v>
      </c>
      <c r="I31" s="24">
        <f t="shared" si="3"/>
        <v>0</v>
      </c>
      <c r="J31" s="24"/>
      <c r="K31" s="24"/>
    </row>
    <row r="32" spans="1:21">
      <c r="A32" s="11">
        <v>47</v>
      </c>
      <c r="B32" s="11">
        <v>1.1470447666082524</v>
      </c>
      <c r="C32" s="16">
        <v>1.1521999999999999</v>
      </c>
      <c r="D32" s="20">
        <v>1.1499999999999999</v>
      </c>
      <c r="E32" s="20">
        <v>0.13</v>
      </c>
      <c r="F32" s="20">
        <v>0.9</v>
      </c>
      <c r="G32" s="20">
        <v>1.39</v>
      </c>
      <c r="H32" s="24">
        <f t="shared" si="0"/>
        <v>1</v>
      </c>
      <c r="I32" s="24">
        <f t="shared" si="3"/>
        <v>1</v>
      </c>
      <c r="J32" s="24"/>
      <c r="K32" s="24"/>
    </row>
    <row r="33" spans="1:21">
      <c r="A33">
        <v>38</v>
      </c>
      <c r="B33">
        <v>1.1470447666082524</v>
      </c>
      <c r="C33" s="16">
        <v>1.1315999999999999</v>
      </c>
      <c r="D33" s="20">
        <v>1.1399999999999999</v>
      </c>
      <c r="E33" s="20">
        <v>0.11</v>
      </c>
      <c r="F33" s="20">
        <v>0.92</v>
      </c>
      <c r="G33" s="20">
        <v>1.37</v>
      </c>
      <c r="H33" s="24">
        <f t="shared" si="0"/>
        <v>1</v>
      </c>
      <c r="I33" s="24">
        <f t="shared" si="3"/>
        <v>1</v>
      </c>
      <c r="J33" s="24"/>
      <c r="K33" s="24"/>
    </row>
    <row r="34" spans="1:21">
      <c r="A34" s="11">
        <v>17</v>
      </c>
      <c r="B34" s="11">
        <v>1.1470447666082524</v>
      </c>
      <c r="C34" s="16">
        <v>1.048</v>
      </c>
      <c r="D34" s="20">
        <v>1.04</v>
      </c>
      <c r="E34" s="20">
        <v>0.1</v>
      </c>
      <c r="F34" s="20">
        <v>0.87</v>
      </c>
      <c r="G34" s="20">
        <v>1.27</v>
      </c>
      <c r="H34" s="24">
        <f t="shared" ref="H34:H65" si="4">IF(AND(B34&gt;=F34, B34&lt;=G34),1,0)</f>
        <v>1</v>
      </c>
      <c r="I34" s="24">
        <f t="shared" ref="I34:I65" si="5">IF(AND((D34+E34)&gt;=B34,(D34-E34)&lt;=B34),1,0)</f>
        <v>0</v>
      </c>
      <c r="J34" s="24"/>
      <c r="K34" s="24"/>
      <c r="M34" s="5"/>
      <c r="U34" s="5"/>
    </row>
    <row r="35" spans="1:21">
      <c r="A35" s="11">
        <v>15</v>
      </c>
      <c r="B35" s="11">
        <v>0.82045563167118041</v>
      </c>
      <c r="C35" s="16">
        <v>1.0064</v>
      </c>
      <c r="D35" s="20">
        <v>1.01</v>
      </c>
      <c r="E35" s="20">
        <v>0.1</v>
      </c>
      <c r="F35" s="20">
        <v>0.84</v>
      </c>
      <c r="G35" s="20">
        <v>1.19</v>
      </c>
      <c r="H35" s="24">
        <f t="shared" si="4"/>
        <v>0</v>
      </c>
      <c r="I35" s="24">
        <f t="shared" si="5"/>
        <v>0</v>
      </c>
      <c r="J35" s="24"/>
      <c r="K35" s="24"/>
    </row>
    <row r="36" spans="1:21">
      <c r="A36">
        <v>19</v>
      </c>
      <c r="B36">
        <v>0.82045563167118041</v>
      </c>
      <c r="C36" s="16">
        <v>0.86060000000000003</v>
      </c>
      <c r="D36" s="20">
        <v>0.86</v>
      </c>
      <c r="E36" s="20">
        <v>0.09</v>
      </c>
      <c r="F36" s="20">
        <v>0.68</v>
      </c>
      <c r="G36" s="20">
        <v>1.03</v>
      </c>
      <c r="H36" s="24">
        <f t="shared" si="4"/>
        <v>1</v>
      </c>
      <c r="I36" s="24">
        <f t="shared" si="5"/>
        <v>1</v>
      </c>
      <c r="J36" s="24"/>
      <c r="K36" s="24"/>
    </row>
    <row r="37" spans="1:21">
      <c r="A37">
        <v>3</v>
      </c>
      <c r="B37">
        <v>0.82045563167118041</v>
      </c>
      <c r="C37" s="16">
        <v>0.53869999999999996</v>
      </c>
      <c r="D37" s="20">
        <v>0.53</v>
      </c>
      <c r="E37" s="20">
        <v>0.11</v>
      </c>
      <c r="F37" s="20">
        <v>0.34</v>
      </c>
      <c r="G37" s="20">
        <v>0.74</v>
      </c>
      <c r="H37" s="24">
        <f t="shared" si="4"/>
        <v>0</v>
      </c>
      <c r="I37" s="24">
        <f t="shared" si="5"/>
        <v>0</v>
      </c>
      <c r="J37" s="24"/>
      <c r="K37" s="24"/>
    </row>
    <row r="38" spans="1:21">
      <c r="A38">
        <v>28</v>
      </c>
      <c r="B38">
        <v>0.81249004301417882</v>
      </c>
      <c r="C38" s="16">
        <v>0.79979999999999996</v>
      </c>
      <c r="D38" s="20">
        <v>0.8</v>
      </c>
      <c r="E38" s="20">
        <v>0.1</v>
      </c>
      <c r="F38" s="20">
        <v>0.6</v>
      </c>
      <c r="G38" s="20">
        <v>1</v>
      </c>
      <c r="H38" s="24">
        <f t="shared" si="4"/>
        <v>1</v>
      </c>
      <c r="I38" s="24">
        <f t="shared" si="5"/>
        <v>1</v>
      </c>
      <c r="J38" s="24"/>
      <c r="K38" s="24"/>
    </row>
    <row r="39" spans="1:21">
      <c r="A39" s="11">
        <v>42</v>
      </c>
      <c r="B39" s="11">
        <v>0.81249004301417882</v>
      </c>
      <c r="C39" s="16">
        <v>0.76380000000000003</v>
      </c>
      <c r="D39" s="20">
        <v>0.76</v>
      </c>
      <c r="E39" s="20">
        <v>0.13</v>
      </c>
      <c r="F39" s="20">
        <v>0.54</v>
      </c>
      <c r="G39" s="20">
        <v>1.02</v>
      </c>
      <c r="H39" s="24">
        <f t="shared" si="4"/>
        <v>1</v>
      </c>
      <c r="I39" s="24">
        <f t="shared" si="5"/>
        <v>1</v>
      </c>
      <c r="J39" s="24"/>
      <c r="K39" s="24"/>
    </row>
    <row r="40" spans="1:21">
      <c r="A40" s="11">
        <v>10</v>
      </c>
      <c r="B40" s="11">
        <v>0.81249004301417882</v>
      </c>
      <c r="C40" s="16">
        <v>0.73229999999999995</v>
      </c>
      <c r="D40" s="20">
        <v>0.73</v>
      </c>
      <c r="E40" s="20">
        <v>0.08</v>
      </c>
      <c r="F40" s="20">
        <v>0.59</v>
      </c>
      <c r="G40" s="20">
        <v>0.91</v>
      </c>
      <c r="H40" s="24">
        <f t="shared" si="4"/>
        <v>1</v>
      </c>
      <c r="I40" s="24">
        <f t="shared" si="5"/>
        <v>0</v>
      </c>
      <c r="J40" s="24"/>
      <c r="K40" s="24"/>
    </row>
    <row r="41" spans="1:21">
      <c r="A41">
        <v>57</v>
      </c>
      <c r="B41">
        <v>0.81249004301417882</v>
      </c>
      <c r="C41" s="16">
        <v>0.6794</v>
      </c>
      <c r="D41" s="20">
        <v>0.66</v>
      </c>
      <c r="E41" s="20">
        <v>0.09</v>
      </c>
      <c r="F41" s="20">
        <v>0.49</v>
      </c>
      <c r="G41" s="20">
        <v>0.82</v>
      </c>
      <c r="H41" s="24">
        <f t="shared" si="4"/>
        <v>1</v>
      </c>
      <c r="I41" s="24">
        <f t="shared" si="5"/>
        <v>0</v>
      </c>
      <c r="J41" s="24"/>
      <c r="K41" s="24"/>
    </row>
    <row r="42" spans="1:21">
      <c r="A42" s="11">
        <v>98</v>
      </c>
      <c r="B42" s="11">
        <v>0.8045244543571769</v>
      </c>
      <c r="C42" s="16">
        <v>0.72050000000000003</v>
      </c>
      <c r="D42" s="20">
        <v>0.72</v>
      </c>
      <c r="E42" s="20">
        <v>7.0000000000000007E-2</v>
      </c>
      <c r="F42" s="20">
        <v>0.61</v>
      </c>
      <c r="G42" s="20">
        <v>0.86</v>
      </c>
      <c r="H42" s="24">
        <f t="shared" si="4"/>
        <v>1</v>
      </c>
      <c r="I42" s="24">
        <f t="shared" si="5"/>
        <v>0</v>
      </c>
      <c r="J42" s="24"/>
      <c r="K42" s="24"/>
    </row>
    <row r="43" spans="1:21">
      <c r="A43">
        <v>104</v>
      </c>
      <c r="B43">
        <v>0.7965588657001752</v>
      </c>
      <c r="C43" s="16">
        <v>0.83699999999999997</v>
      </c>
      <c r="D43" s="20">
        <v>0.83</v>
      </c>
      <c r="E43" s="20">
        <v>0.08</v>
      </c>
      <c r="F43" s="20">
        <v>0.65</v>
      </c>
      <c r="G43" s="20">
        <v>0.98</v>
      </c>
      <c r="H43" s="24">
        <f t="shared" si="4"/>
        <v>1</v>
      </c>
      <c r="I43" s="24">
        <f t="shared" si="5"/>
        <v>1</v>
      </c>
      <c r="J43" s="24"/>
      <c r="K43" s="24"/>
    </row>
    <row r="44" spans="1:21">
      <c r="A44" s="11">
        <v>2</v>
      </c>
      <c r="B44" s="11">
        <v>0.66114385853114543</v>
      </c>
      <c r="C44" s="16">
        <v>0.62839999999999996</v>
      </c>
      <c r="D44" s="20">
        <v>0.63</v>
      </c>
      <c r="E44" s="20">
        <v>0.06</v>
      </c>
      <c r="F44" s="20">
        <v>0.52</v>
      </c>
      <c r="G44" s="20">
        <v>0.73</v>
      </c>
      <c r="H44" s="24">
        <f t="shared" si="4"/>
        <v>1</v>
      </c>
      <c r="I44" s="24">
        <f t="shared" si="5"/>
        <v>1</v>
      </c>
      <c r="J44" s="24"/>
      <c r="K44" s="24"/>
    </row>
    <row r="45" spans="1:21">
      <c r="A45">
        <v>22</v>
      </c>
      <c r="B45">
        <v>0.65317826987414374</v>
      </c>
      <c r="C45" s="16">
        <v>0.57640000000000002</v>
      </c>
      <c r="D45" s="20">
        <v>0.56999999999999995</v>
      </c>
      <c r="E45" s="20">
        <v>0.08</v>
      </c>
      <c r="F45" s="20">
        <v>0.42</v>
      </c>
      <c r="G45" s="20">
        <v>0.7</v>
      </c>
      <c r="H45" s="24">
        <f t="shared" si="4"/>
        <v>1</v>
      </c>
      <c r="I45" s="24">
        <f t="shared" si="5"/>
        <v>0</v>
      </c>
      <c r="J45" s="24"/>
      <c r="K45" s="24"/>
    </row>
    <row r="46" spans="1:21">
      <c r="A46" s="11">
        <v>12</v>
      </c>
      <c r="B46" s="11">
        <v>0.64521268121714193</v>
      </c>
      <c r="C46" s="16">
        <v>0.6401</v>
      </c>
      <c r="D46" s="20">
        <v>0.63</v>
      </c>
      <c r="E46" s="20">
        <v>0.08</v>
      </c>
      <c r="F46" s="20">
        <v>0.47</v>
      </c>
      <c r="G46" s="20">
        <v>0.79</v>
      </c>
      <c r="H46" s="24">
        <f t="shared" si="4"/>
        <v>1</v>
      </c>
      <c r="I46" s="24">
        <f t="shared" si="5"/>
        <v>1</v>
      </c>
      <c r="J46" s="24"/>
      <c r="K46" s="24"/>
    </row>
    <row r="47" spans="1:21">
      <c r="A47">
        <v>59</v>
      </c>
      <c r="B47">
        <v>0.64521268121714193</v>
      </c>
      <c r="C47" s="16">
        <v>0.51329999999999998</v>
      </c>
      <c r="D47" s="20">
        <v>0.5</v>
      </c>
      <c r="E47" s="20">
        <v>0.1</v>
      </c>
      <c r="F47" s="20">
        <v>0.32</v>
      </c>
      <c r="G47" s="20">
        <v>0.68</v>
      </c>
      <c r="H47" s="24">
        <f t="shared" si="4"/>
        <v>1</v>
      </c>
      <c r="I47" s="24">
        <f t="shared" si="5"/>
        <v>0</v>
      </c>
      <c r="J47" s="24"/>
      <c r="K47" s="24"/>
    </row>
    <row r="48" spans="1:21">
      <c r="A48" s="11">
        <v>95</v>
      </c>
      <c r="B48" s="11">
        <v>0.63724709256014023</v>
      </c>
      <c r="C48" s="16">
        <v>0.47710000000000002</v>
      </c>
      <c r="D48" s="20">
        <v>0.46</v>
      </c>
      <c r="E48" s="20">
        <v>0.08</v>
      </c>
      <c r="F48" s="20">
        <v>0.31</v>
      </c>
      <c r="G48" s="20">
        <v>0.62</v>
      </c>
      <c r="H48" s="24">
        <f t="shared" si="4"/>
        <v>0</v>
      </c>
      <c r="I48" s="24">
        <f t="shared" si="5"/>
        <v>0</v>
      </c>
      <c r="J48" s="24"/>
      <c r="K48" s="24"/>
    </row>
    <row r="49" spans="1:11">
      <c r="A49">
        <v>65</v>
      </c>
      <c r="B49">
        <v>0.52572885136211567</v>
      </c>
      <c r="C49" s="16">
        <v>0.47689999999999999</v>
      </c>
      <c r="D49" s="20">
        <v>0.44</v>
      </c>
      <c r="E49" s="20">
        <v>0.08</v>
      </c>
      <c r="F49" s="20">
        <v>0.28000000000000003</v>
      </c>
      <c r="G49" s="20">
        <v>0.56999999999999995</v>
      </c>
      <c r="H49" s="24">
        <f t="shared" si="4"/>
        <v>1</v>
      </c>
      <c r="I49" s="24">
        <f t="shared" si="5"/>
        <v>0</v>
      </c>
      <c r="J49" s="24"/>
      <c r="K49" s="24"/>
    </row>
    <row r="50" spans="1:11">
      <c r="A50" s="11">
        <v>20</v>
      </c>
      <c r="B50" s="11">
        <v>3.186235462800701E-2</v>
      </c>
      <c r="C50" s="16">
        <v>0.22209999999999999</v>
      </c>
      <c r="D50" s="20">
        <v>0.23</v>
      </c>
      <c r="E50" s="20">
        <v>0.08</v>
      </c>
      <c r="F50" s="20">
        <v>0.1</v>
      </c>
      <c r="G50" s="20">
        <v>0.39</v>
      </c>
      <c r="H50" s="24">
        <f t="shared" si="4"/>
        <v>0</v>
      </c>
      <c r="I50" s="24">
        <f t="shared" si="5"/>
        <v>0</v>
      </c>
      <c r="J50" s="24"/>
      <c r="K50" s="24"/>
    </row>
    <row r="51" spans="1:11">
      <c r="A51">
        <v>11</v>
      </c>
      <c r="B51">
        <v>2.3896765971005256E-2</v>
      </c>
      <c r="C51" s="16">
        <v>6.9800000000000001E-2</v>
      </c>
      <c r="D51" s="20">
        <v>0.08</v>
      </c>
      <c r="E51" s="20">
        <v>0.04</v>
      </c>
      <c r="F51" s="20">
        <v>0.02</v>
      </c>
      <c r="G51" s="20">
        <v>0.18</v>
      </c>
      <c r="H51" s="24">
        <f t="shared" si="4"/>
        <v>1</v>
      </c>
      <c r="I51" s="24">
        <f t="shared" si="5"/>
        <v>0</v>
      </c>
      <c r="J51" s="24"/>
      <c r="K51" s="24"/>
    </row>
    <row r="52" spans="1:11">
      <c r="A52" s="11">
        <v>66</v>
      </c>
      <c r="B52" s="11">
        <v>2.3896765971005256E-2</v>
      </c>
      <c r="C52" s="16">
        <v>6.8699999999999997E-2</v>
      </c>
      <c r="D52" s="20">
        <v>0.08</v>
      </c>
      <c r="E52" s="20">
        <v>0.04</v>
      </c>
      <c r="F52" s="20">
        <v>0.02</v>
      </c>
      <c r="G52" s="20">
        <v>0.18</v>
      </c>
      <c r="H52" s="24">
        <f t="shared" si="4"/>
        <v>1</v>
      </c>
      <c r="I52" s="24">
        <f t="shared" si="5"/>
        <v>0</v>
      </c>
      <c r="J52" s="24"/>
      <c r="K52" s="24"/>
    </row>
    <row r="53" spans="1:11">
      <c r="A53">
        <v>93</v>
      </c>
      <c r="B53">
        <v>0</v>
      </c>
      <c r="C53" s="16">
        <v>0.26889999999999997</v>
      </c>
      <c r="D53" s="20">
        <v>0.28000000000000003</v>
      </c>
      <c r="E53" s="20">
        <v>0.08</v>
      </c>
      <c r="F53" s="20">
        <v>0.13</v>
      </c>
      <c r="G53" s="20">
        <v>0.43</v>
      </c>
      <c r="H53" s="24">
        <f t="shared" si="4"/>
        <v>0</v>
      </c>
      <c r="I53" s="24">
        <f t="shared" si="5"/>
        <v>0</v>
      </c>
      <c r="J53" s="24"/>
      <c r="K53" s="24"/>
    </row>
    <row r="54" spans="1:11">
      <c r="A54">
        <v>62</v>
      </c>
      <c r="B54">
        <v>0</v>
      </c>
      <c r="C54" s="16">
        <v>0.17960000000000001</v>
      </c>
      <c r="D54" s="20">
        <v>0.2</v>
      </c>
      <c r="E54" s="20">
        <v>7.0000000000000007E-2</v>
      </c>
      <c r="F54" s="20">
        <v>0.09</v>
      </c>
      <c r="G54" s="20">
        <v>0.34</v>
      </c>
      <c r="H54" s="24">
        <f t="shared" si="4"/>
        <v>0</v>
      </c>
      <c r="I54" s="24">
        <f t="shared" si="5"/>
        <v>0</v>
      </c>
      <c r="J54" s="24"/>
      <c r="K54" s="24"/>
    </row>
    <row r="55" spans="1:11">
      <c r="A55" s="11">
        <v>94</v>
      </c>
      <c r="B55" s="11">
        <v>0</v>
      </c>
      <c r="C55" s="16">
        <v>0.15390000000000001</v>
      </c>
      <c r="D55" s="20">
        <v>0.17</v>
      </c>
      <c r="E55" s="20">
        <v>0.06</v>
      </c>
      <c r="F55" s="20">
        <v>0.08</v>
      </c>
      <c r="G55" s="20">
        <v>0.31</v>
      </c>
      <c r="H55" s="24">
        <f t="shared" si="4"/>
        <v>0</v>
      </c>
      <c r="I55" s="24">
        <f t="shared" si="5"/>
        <v>0</v>
      </c>
      <c r="J55" s="24"/>
      <c r="K55" s="24"/>
    </row>
    <row r="56" spans="1:11">
      <c r="A56" s="11">
        <v>61</v>
      </c>
      <c r="B56" s="11">
        <v>0</v>
      </c>
      <c r="C56" s="16">
        <v>0.15090000000000001</v>
      </c>
      <c r="D56" s="20">
        <v>0.16</v>
      </c>
      <c r="E56" s="20">
        <v>0.06</v>
      </c>
      <c r="F56" s="20">
        <v>7.0000000000000007E-2</v>
      </c>
      <c r="G56" s="20">
        <v>0.31</v>
      </c>
      <c r="H56" s="24">
        <f t="shared" si="4"/>
        <v>0</v>
      </c>
      <c r="I56" s="24">
        <f t="shared" si="5"/>
        <v>0</v>
      </c>
      <c r="J56" s="24"/>
      <c r="K56" s="24"/>
    </row>
    <row r="57" spans="1:11">
      <c r="A57" s="11">
        <v>105</v>
      </c>
      <c r="B57" s="11">
        <v>0</v>
      </c>
      <c r="C57" s="16">
        <v>0.1351</v>
      </c>
      <c r="D57" s="20">
        <v>0.14000000000000001</v>
      </c>
      <c r="E57" s="20">
        <v>0.06</v>
      </c>
      <c r="F57" s="20">
        <v>0.05</v>
      </c>
      <c r="G57" s="20">
        <v>0.26</v>
      </c>
      <c r="H57" s="24">
        <f t="shared" si="4"/>
        <v>0</v>
      </c>
      <c r="I57" s="24">
        <f t="shared" si="5"/>
        <v>0</v>
      </c>
      <c r="J57" s="24"/>
      <c r="K57" s="24"/>
    </row>
    <row r="58" spans="1:11">
      <c r="A58">
        <v>60</v>
      </c>
      <c r="B58">
        <v>0</v>
      </c>
      <c r="C58" s="16">
        <v>0.12690000000000001</v>
      </c>
      <c r="D58" s="20">
        <v>0.14000000000000001</v>
      </c>
      <c r="E58" s="20">
        <v>0.05</v>
      </c>
      <c r="F58" s="20">
        <v>0.05</v>
      </c>
      <c r="G58" s="20">
        <v>0.27</v>
      </c>
      <c r="H58" s="24">
        <f t="shared" si="4"/>
        <v>0</v>
      </c>
      <c r="I58" s="24">
        <f t="shared" si="5"/>
        <v>0</v>
      </c>
      <c r="J58" s="24"/>
      <c r="K58" s="24"/>
    </row>
    <row r="59" spans="1:11">
      <c r="A59" s="11">
        <v>39</v>
      </c>
      <c r="B59" s="11">
        <v>0</v>
      </c>
      <c r="C59" s="16">
        <v>0.1239</v>
      </c>
      <c r="D59" s="20">
        <v>0.14000000000000001</v>
      </c>
      <c r="E59" s="20">
        <v>0.05</v>
      </c>
      <c r="F59" s="20">
        <v>0.05</v>
      </c>
      <c r="G59" s="20">
        <v>0.22</v>
      </c>
      <c r="H59" s="24">
        <f t="shared" si="4"/>
        <v>0</v>
      </c>
      <c r="I59" s="24">
        <f t="shared" si="5"/>
        <v>0</v>
      </c>
      <c r="J59" s="24"/>
      <c r="K59" s="24"/>
    </row>
    <row r="60" spans="1:11">
      <c r="A60" s="11">
        <v>75</v>
      </c>
      <c r="B60" s="11">
        <v>0</v>
      </c>
      <c r="C60" s="16">
        <v>0.11849999999999999</v>
      </c>
      <c r="D60" s="20">
        <v>0.13</v>
      </c>
      <c r="E60" s="20">
        <v>0.05</v>
      </c>
      <c r="F60" s="20">
        <v>0.05</v>
      </c>
      <c r="G60" s="20">
        <v>0.23</v>
      </c>
      <c r="H60" s="24">
        <f t="shared" si="4"/>
        <v>0</v>
      </c>
      <c r="I60" s="24">
        <f t="shared" si="5"/>
        <v>0</v>
      </c>
      <c r="J60" s="24"/>
      <c r="K60" s="24"/>
    </row>
    <row r="61" spans="1:11">
      <c r="A61" s="11">
        <v>82</v>
      </c>
      <c r="B61" s="11">
        <v>0</v>
      </c>
      <c r="C61" s="16">
        <v>0.10489999999999999</v>
      </c>
      <c r="D61" s="20">
        <v>0.12</v>
      </c>
      <c r="E61" s="20">
        <v>0.05</v>
      </c>
      <c r="F61" s="20">
        <v>0.04</v>
      </c>
      <c r="G61" s="20">
        <v>0.26</v>
      </c>
      <c r="H61" s="24">
        <f t="shared" si="4"/>
        <v>0</v>
      </c>
      <c r="I61" s="24">
        <f t="shared" si="5"/>
        <v>0</v>
      </c>
      <c r="J61" s="24"/>
      <c r="K61" s="24"/>
    </row>
    <row r="62" spans="1:11">
      <c r="A62">
        <v>72</v>
      </c>
      <c r="B62">
        <v>0</v>
      </c>
      <c r="C62" s="16">
        <v>0.10349999999999999</v>
      </c>
      <c r="D62" s="20">
        <v>0.12</v>
      </c>
      <c r="E62" s="20">
        <v>0.05</v>
      </c>
      <c r="F62" s="20">
        <v>0.05</v>
      </c>
      <c r="G62" s="20">
        <v>0.23</v>
      </c>
      <c r="H62" s="24">
        <f t="shared" si="4"/>
        <v>0</v>
      </c>
      <c r="I62" s="24">
        <f t="shared" si="5"/>
        <v>0</v>
      </c>
      <c r="J62" s="24"/>
      <c r="K62" s="24"/>
    </row>
    <row r="63" spans="1:11">
      <c r="A63" s="11">
        <v>108</v>
      </c>
      <c r="B63" s="11">
        <v>0</v>
      </c>
      <c r="C63" s="16">
        <v>9.5399999999999999E-2</v>
      </c>
      <c r="D63" s="20">
        <v>0.11</v>
      </c>
      <c r="E63" s="20">
        <v>0.05</v>
      </c>
      <c r="F63" s="20">
        <v>0.04</v>
      </c>
      <c r="G63" s="20">
        <v>0.2</v>
      </c>
      <c r="H63" s="24">
        <f t="shared" si="4"/>
        <v>0</v>
      </c>
      <c r="I63" s="24">
        <f t="shared" si="5"/>
        <v>0</v>
      </c>
      <c r="J63" s="24"/>
      <c r="K63" s="24"/>
    </row>
    <row r="64" spans="1:11">
      <c r="A64">
        <v>29</v>
      </c>
      <c r="B64">
        <v>0</v>
      </c>
      <c r="C64" s="16">
        <v>9.2100000000000001E-2</v>
      </c>
      <c r="D64" s="20">
        <v>0.1</v>
      </c>
      <c r="E64" s="20">
        <v>0.05</v>
      </c>
      <c r="F64" s="20">
        <v>0.03</v>
      </c>
      <c r="G64" s="20">
        <v>0.22</v>
      </c>
      <c r="H64" s="24">
        <f t="shared" si="4"/>
        <v>0</v>
      </c>
      <c r="I64" s="24">
        <f t="shared" si="5"/>
        <v>0</v>
      </c>
      <c r="J64" s="24"/>
      <c r="K64" s="24"/>
    </row>
    <row r="65" spans="1:11">
      <c r="A65" s="11">
        <v>30</v>
      </c>
      <c r="B65" s="11">
        <v>0</v>
      </c>
      <c r="C65" s="16">
        <v>8.8200000000000001E-2</v>
      </c>
      <c r="D65" s="20">
        <v>0.09</v>
      </c>
      <c r="E65" s="20">
        <v>0.04</v>
      </c>
      <c r="F65" s="20">
        <v>0.02</v>
      </c>
      <c r="G65" s="20">
        <v>0.2</v>
      </c>
      <c r="H65" s="24">
        <f t="shared" si="4"/>
        <v>0</v>
      </c>
      <c r="I65" s="24">
        <f t="shared" si="5"/>
        <v>0</v>
      </c>
      <c r="J65" s="24"/>
      <c r="K65" s="24"/>
    </row>
    <row r="66" spans="1:11">
      <c r="A66" s="11">
        <v>50</v>
      </c>
      <c r="B66" s="11">
        <v>0</v>
      </c>
      <c r="C66" s="16">
        <v>8.43E-2</v>
      </c>
      <c r="D66" s="20">
        <v>0.09</v>
      </c>
      <c r="E66" s="20">
        <v>0.04</v>
      </c>
      <c r="F66" s="20">
        <v>0.03</v>
      </c>
      <c r="G66" s="20">
        <v>0.2</v>
      </c>
      <c r="H66" s="24">
        <f t="shared" ref="H66:H97" si="6">IF(AND(B66&gt;=F66, B66&lt;=G66),1,0)</f>
        <v>0</v>
      </c>
      <c r="I66" s="24">
        <f t="shared" ref="I66:I97" si="7">IF(AND((D66+E66)&gt;=B66,(D66-E66)&lt;=B66),1,0)</f>
        <v>0</v>
      </c>
      <c r="J66" s="24"/>
      <c r="K66" s="24"/>
    </row>
    <row r="67" spans="1:11">
      <c r="A67">
        <v>37</v>
      </c>
      <c r="B67">
        <v>0</v>
      </c>
      <c r="C67" s="16">
        <v>8.0199999999999994E-2</v>
      </c>
      <c r="D67" s="20">
        <v>0.09</v>
      </c>
      <c r="E67" s="20">
        <v>0.05</v>
      </c>
      <c r="F67" s="20">
        <v>0.02</v>
      </c>
      <c r="G67" s="20">
        <v>0.2</v>
      </c>
      <c r="H67" s="24">
        <f t="shared" si="6"/>
        <v>0</v>
      </c>
      <c r="I67" s="24">
        <f t="shared" si="7"/>
        <v>0</v>
      </c>
      <c r="J67" s="24"/>
      <c r="K67" s="24"/>
    </row>
    <row r="68" spans="1:11">
      <c r="A68">
        <v>18</v>
      </c>
      <c r="B68">
        <v>0</v>
      </c>
      <c r="C68" s="16">
        <v>7.7600000000000002E-2</v>
      </c>
      <c r="D68" s="20">
        <v>0.09</v>
      </c>
      <c r="E68" s="20">
        <v>0.04</v>
      </c>
      <c r="F68" s="20">
        <v>0.03</v>
      </c>
      <c r="G68" s="20">
        <v>0.18</v>
      </c>
      <c r="H68" s="24">
        <f t="shared" si="6"/>
        <v>0</v>
      </c>
      <c r="I68" s="24">
        <f t="shared" si="7"/>
        <v>0</v>
      </c>
      <c r="J68" s="24"/>
      <c r="K68" s="24"/>
    </row>
    <row r="69" spans="1:11">
      <c r="A69">
        <v>107</v>
      </c>
      <c r="B69">
        <v>0</v>
      </c>
      <c r="C69" s="16">
        <v>7.5899999999999995E-2</v>
      </c>
      <c r="D69" s="20">
        <v>0.08</v>
      </c>
      <c r="E69" s="20">
        <v>0.04</v>
      </c>
      <c r="F69" s="20">
        <v>0.03</v>
      </c>
      <c r="G69" s="20">
        <v>0.16</v>
      </c>
      <c r="H69" s="24">
        <f t="shared" si="6"/>
        <v>0</v>
      </c>
      <c r="I69" s="24">
        <f t="shared" si="7"/>
        <v>0</v>
      </c>
      <c r="J69" s="24"/>
      <c r="K69" s="24"/>
    </row>
    <row r="70" spans="1:11">
      <c r="A70" s="11">
        <v>80</v>
      </c>
      <c r="B70" s="11">
        <v>0</v>
      </c>
      <c r="C70" s="16">
        <v>7.4700000000000003E-2</v>
      </c>
      <c r="D70" s="20">
        <v>0.08</v>
      </c>
      <c r="E70" s="20">
        <v>0.04</v>
      </c>
      <c r="F70" s="20">
        <v>0.02</v>
      </c>
      <c r="G70" s="20">
        <v>0.18</v>
      </c>
      <c r="H70" s="24">
        <f t="shared" si="6"/>
        <v>0</v>
      </c>
      <c r="I70" s="24">
        <f t="shared" si="7"/>
        <v>0</v>
      </c>
      <c r="J70" s="24"/>
      <c r="K70" s="24"/>
    </row>
    <row r="71" spans="1:11">
      <c r="A71" s="11">
        <v>63</v>
      </c>
      <c r="B71" s="11">
        <v>0</v>
      </c>
      <c r="C71" s="16">
        <v>7.46E-2</v>
      </c>
      <c r="D71" s="20">
        <v>0.09</v>
      </c>
      <c r="E71" s="20">
        <v>0.04</v>
      </c>
      <c r="F71" s="20">
        <v>0.03</v>
      </c>
      <c r="G71" s="20">
        <v>0.18</v>
      </c>
      <c r="H71" s="24">
        <f t="shared" si="6"/>
        <v>0</v>
      </c>
      <c r="I71" s="24">
        <f t="shared" si="7"/>
        <v>0</v>
      </c>
      <c r="J71" s="24"/>
      <c r="K71" s="24"/>
    </row>
    <row r="72" spans="1:11">
      <c r="A72">
        <v>45</v>
      </c>
      <c r="B72">
        <v>0</v>
      </c>
      <c r="C72" s="16">
        <v>7.1900000000000006E-2</v>
      </c>
      <c r="D72" s="20">
        <v>0.08</v>
      </c>
      <c r="E72" s="20">
        <v>0.03</v>
      </c>
      <c r="F72" s="20">
        <v>0.02</v>
      </c>
      <c r="G72" s="20">
        <v>0.15</v>
      </c>
      <c r="H72" s="24">
        <f t="shared" si="6"/>
        <v>0</v>
      </c>
      <c r="I72" s="24">
        <f t="shared" si="7"/>
        <v>0</v>
      </c>
      <c r="J72" s="24"/>
      <c r="K72" s="24"/>
    </row>
    <row r="73" spans="1:11">
      <c r="A73">
        <v>43</v>
      </c>
      <c r="B73">
        <v>0</v>
      </c>
      <c r="C73" s="16">
        <v>6.7500000000000004E-2</v>
      </c>
      <c r="D73" s="20">
        <v>0.08</v>
      </c>
      <c r="E73" s="20">
        <v>0.03</v>
      </c>
      <c r="F73" s="20">
        <v>0.03</v>
      </c>
      <c r="G73" s="20">
        <v>0.16</v>
      </c>
      <c r="H73" s="24">
        <f t="shared" si="6"/>
        <v>0</v>
      </c>
      <c r="I73" s="24">
        <f t="shared" si="7"/>
        <v>0</v>
      </c>
      <c r="J73" s="24"/>
      <c r="K73" s="24"/>
    </row>
    <row r="74" spans="1:11">
      <c r="A74" s="11">
        <v>92</v>
      </c>
      <c r="B74" s="11">
        <v>0</v>
      </c>
      <c r="C74" s="16">
        <v>6.5799999999999997E-2</v>
      </c>
      <c r="D74" s="20">
        <v>0.08</v>
      </c>
      <c r="E74" s="20">
        <v>0.03</v>
      </c>
      <c r="F74" s="20">
        <v>0.03</v>
      </c>
      <c r="G74" s="20">
        <v>0.16</v>
      </c>
      <c r="H74" s="24">
        <f t="shared" si="6"/>
        <v>0</v>
      </c>
      <c r="I74" s="24">
        <f t="shared" si="7"/>
        <v>0</v>
      </c>
      <c r="J74" s="24"/>
      <c r="K74" s="24"/>
    </row>
    <row r="75" spans="1:11">
      <c r="A75" s="11">
        <v>73</v>
      </c>
      <c r="B75" s="11">
        <v>0</v>
      </c>
      <c r="C75" s="16">
        <v>6.4799999999999996E-2</v>
      </c>
      <c r="D75" s="20">
        <v>7.0000000000000007E-2</v>
      </c>
      <c r="E75" s="20">
        <v>0.03</v>
      </c>
      <c r="F75" s="20">
        <v>0.02</v>
      </c>
      <c r="G75" s="20">
        <v>0.14000000000000001</v>
      </c>
      <c r="H75" s="24">
        <f t="shared" si="6"/>
        <v>0</v>
      </c>
      <c r="I75" s="24">
        <f t="shared" si="7"/>
        <v>0</v>
      </c>
      <c r="J75" s="24"/>
      <c r="K75" s="24"/>
    </row>
    <row r="76" spans="1:11">
      <c r="A76">
        <v>81</v>
      </c>
      <c r="B76">
        <v>0</v>
      </c>
      <c r="C76" s="16">
        <v>6.3E-2</v>
      </c>
      <c r="D76" s="20">
        <v>7.0000000000000007E-2</v>
      </c>
      <c r="E76" s="20">
        <v>0.04</v>
      </c>
      <c r="F76" s="20">
        <v>0.02</v>
      </c>
      <c r="G76" s="20">
        <v>0.16</v>
      </c>
      <c r="H76" s="24">
        <f t="shared" si="6"/>
        <v>0</v>
      </c>
      <c r="I76" s="24">
        <f t="shared" si="7"/>
        <v>0</v>
      </c>
      <c r="J76" s="24"/>
      <c r="K76" s="24"/>
    </row>
    <row r="77" spans="1:11">
      <c r="A77">
        <v>79</v>
      </c>
      <c r="B77">
        <v>0</v>
      </c>
      <c r="C77" s="16">
        <v>6.2700000000000006E-2</v>
      </c>
      <c r="D77" s="20">
        <v>7.0000000000000007E-2</v>
      </c>
      <c r="E77" s="20">
        <v>0.04</v>
      </c>
      <c r="F77" s="20">
        <v>0.02</v>
      </c>
      <c r="G77" s="20">
        <v>0.16</v>
      </c>
      <c r="H77" s="24">
        <f t="shared" si="6"/>
        <v>0</v>
      </c>
      <c r="I77" s="24">
        <f t="shared" si="7"/>
        <v>0</v>
      </c>
      <c r="J77" s="24"/>
      <c r="K77" s="24"/>
    </row>
    <row r="78" spans="1:11">
      <c r="A78">
        <v>87</v>
      </c>
      <c r="B78">
        <v>0</v>
      </c>
      <c r="C78" s="16">
        <v>6.13E-2</v>
      </c>
      <c r="D78" s="20">
        <v>7.0000000000000007E-2</v>
      </c>
      <c r="E78" s="20">
        <v>0.03</v>
      </c>
      <c r="F78" s="20">
        <v>0.02</v>
      </c>
      <c r="G78" s="20">
        <v>0.14000000000000001</v>
      </c>
      <c r="H78" s="24">
        <f t="shared" si="6"/>
        <v>0</v>
      </c>
      <c r="I78" s="24">
        <f t="shared" si="7"/>
        <v>0</v>
      </c>
      <c r="J78" s="24"/>
      <c r="K78" s="24"/>
    </row>
    <row r="79" spans="1:11">
      <c r="A79" s="11">
        <v>69</v>
      </c>
      <c r="B79" s="11">
        <v>0</v>
      </c>
      <c r="C79" s="16">
        <v>5.3100000000000001E-2</v>
      </c>
      <c r="D79" s="20">
        <v>0.06</v>
      </c>
      <c r="E79" s="20">
        <v>0.03</v>
      </c>
      <c r="F79" s="20">
        <v>0.02</v>
      </c>
      <c r="G79" s="20">
        <v>0.15</v>
      </c>
      <c r="H79" s="24">
        <f t="shared" si="6"/>
        <v>0</v>
      </c>
      <c r="I79" s="24">
        <f t="shared" si="7"/>
        <v>0</v>
      </c>
      <c r="J79" s="24"/>
      <c r="K79" s="24"/>
    </row>
    <row r="80" spans="1:11">
      <c r="A80" s="11">
        <v>46</v>
      </c>
      <c r="B80" s="11">
        <v>0</v>
      </c>
      <c r="C80" s="16">
        <v>5.28E-2</v>
      </c>
      <c r="D80" s="20">
        <v>0.06</v>
      </c>
      <c r="E80" s="20">
        <v>0.04</v>
      </c>
      <c r="F80" s="20">
        <v>0.01</v>
      </c>
      <c r="G80" s="20">
        <v>0.16</v>
      </c>
      <c r="H80" s="24">
        <f t="shared" si="6"/>
        <v>0</v>
      </c>
      <c r="I80" s="24">
        <f t="shared" si="7"/>
        <v>0</v>
      </c>
      <c r="J80" s="24"/>
      <c r="K80" s="24"/>
    </row>
    <row r="81" spans="1:11">
      <c r="A81">
        <v>76</v>
      </c>
      <c r="B81">
        <v>0</v>
      </c>
      <c r="C81" s="16">
        <v>5.1200000000000002E-2</v>
      </c>
      <c r="D81" s="20">
        <v>0.06</v>
      </c>
      <c r="E81" s="20">
        <v>0.03</v>
      </c>
      <c r="F81" s="20">
        <v>0.01</v>
      </c>
      <c r="G81" s="20">
        <v>0.14000000000000001</v>
      </c>
      <c r="H81" s="24">
        <f t="shared" si="6"/>
        <v>0</v>
      </c>
      <c r="I81" s="24">
        <f t="shared" si="7"/>
        <v>0</v>
      </c>
      <c r="J81" s="24"/>
      <c r="K81" s="24"/>
    </row>
    <row r="82" spans="1:11">
      <c r="A82" s="11">
        <v>54</v>
      </c>
      <c r="B82" s="11">
        <v>0</v>
      </c>
      <c r="C82" s="16">
        <v>4.58E-2</v>
      </c>
      <c r="D82" s="20">
        <v>0.06</v>
      </c>
      <c r="E82" s="20">
        <v>0.03</v>
      </c>
      <c r="F82" s="20">
        <v>0.01</v>
      </c>
      <c r="G82" s="20">
        <v>0.13</v>
      </c>
      <c r="H82" s="24">
        <f t="shared" si="6"/>
        <v>0</v>
      </c>
      <c r="I82" s="24">
        <f t="shared" si="7"/>
        <v>0</v>
      </c>
      <c r="J82" s="24"/>
      <c r="K82" s="24"/>
    </row>
    <row r="83" spans="1:11">
      <c r="A83">
        <v>96</v>
      </c>
      <c r="B83">
        <v>0</v>
      </c>
      <c r="C83" s="16">
        <v>4.3299999999999998E-2</v>
      </c>
      <c r="D83" s="20">
        <v>0.05</v>
      </c>
      <c r="E83" s="20">
        <v>0.03</v>
      </c>
      <c r="F83" s="20">
        <v>0.01</v>
      </c>
      <c r="G83" s="20">
        <v>0.13</v>
      </c>
      <c r="H83" s="24">
        <f t="shared" si="6"/>
        <v>0</v>
      </c>
      <c r="I83" s="24">
        <f t="shared" si="7"/>
        <v>0</v>
      </c>
      <c r="J83" s="24"/>
      <c r="K83" s="24"/>
    </row>
    <row r="84" spans="1:11">
      <c r="A84" s="11">
        <v>102</v>
      </c>
      <c r="B84" s="11">
        <v>0</v>
      </c>
      <c r="C84" s="16">
        <v>3.9199999999999999E-2</v>
      </c>
      <c r="D84" s="20">
        <v>0.05</v>
      </c>
      <c r="E84" s="20">
        <v>0.03</v>
      </c>
      <c r="F84" s="20">
        <v>0.01</v>
      </c>
      <c r="G84" s="20">
        <v>0.12</v>
      </c>
      <c r="H84" s="24">
        <f t="shared" si="6"/>
        <v>0</v>
      </c>
      <c r="I84" s="24">
        <f t="shared" si="7"/>
        <v>0</v>
      </c>
      <c r="J84" s="24"/>
      <c r="K84" s="24"/>
    </row>
    <row r="85" spans="1:11">
      <c r="A85">
        <v>52</v>
      </c>
      <c r="B85">
        <v>0</v>
      </c>
      <c r="C85" s="16">
        <v>3.5099999999999999E-2</v>
      </c>
      <c r="D85" s="20">
        <v>0.04</v>
      </c>
      <c r="E85" s="20">
        <v>0.03</v>
      </c>
      <c r="F85" s="20">
        <v>0</v>
      </c>
      <c r="G85" s="20">
        <v>0.1</v>
      </c>
      <c r="H85" s="24">
        <f t="shared" si="6"/>
        <v>1</v>
      </c>
      <c r="I85" s="24">
        <f t="shared" si="7"/>
        <v>0</v>
      </c>
      <c r="J85" s="24"/>
      <c r="K85" s="24"/>
    </row>
    <row r="86" spans="1:11">
      <c r="A86" s="11">
        <v>27</v>
      </c>
      <c r="B86" s="11">
        <v>0</v>
      </c>
      <c r="C86" s="16">
        <v>3.4200000000000001E-2</v>
      </c>
      <c r="D86" s="20">
        <v>0.04</v>
      </c>
      <c r="E86" s="20">
        <v>0.03</v>
      </c>
      <c r="F86" s="20">
        <v>0.01</v>
      </c>
      <c r="G86" s="20">
        <v>0.1</v>
      </c>
      <c r="H86" s="24">
        <f t="shared" si="6"/>
        <v>0</v>
      </c>
      <c r="I86" s="24">
        <f t="shared" si="7"/>
        <v>0</v>
      </c>
      <c r="J86" s="24"/>
      <c r="K86" s="24"/>
    </row>
    <row r="87" spans="1:11">
      <c r="A87" s="11">
        <v>44</v>
      </c>
      <c r="B87" s="11">
        <v>0</v>
      </c>
      <c r="C87" s="16">
        <v>3.2199999999999999E-2</v>
      </c>
      <c r="D87" s="20">
        <v>0.04</v>
      </c>
      <c r="E87" s="20">
        <v>0.02</v>
      </c>
      <c r="F87" s="20">
        <v>0.01</v>
      </c>
      <c r="G87" s="20">
        <v>0.1</v>
      </c>
      <c r="H87" s="24">
        <f t="shared" si="6"/>
        <v>0</v>
      </c>
      <c r="I87" s="24">
        <f t="shared" si="7"/>
        <v>0</v>
      </c>
      <c r="J87" s="24"/>
      <c r="K87" s="24"/>
    </row>
    <row r="88" spans="1:11">
      <c r="A88">
        <v>64</v>
      </c>
      <c r="B88">
        <v>0</v>
      </c>
      <c r="C88" s="16">
        <v>2.8799999999999999E-2</v>
      </c>
      <c r="D88" s="20">
        <v>0.04</v>
      </c>
      <c r="E88" s="20">
        <v>0.02</v>
      </c>
      <c r="F88" s="20">
        <v>0</v>
      </c>
      <c r="G88" s="20">
        <v>0.1</v>
      </c>
      <c r="H88" s="24">
        <f t="shared" si="6"/>
        <v>1</v>
      </c>
      <c r="I88" s="24">
        <f t="shared" si="7"/>
        <v>0</v>
      </c>
      <c r="J88" s="24"/>
      <c r="K88" s="24"/>
    </row>
    <row r="89" spans="1:11">
      <c r="A89">
        <v>101</v>
      </c>
      <c r="B89">
        <v>0</v>
      </c>
      <c r="C89" s="16">
        <v>2.7799999999999998E-2</v>
      </c>
      <c r="D89" s="20">
        <v>0.03</v>
      </c>
      <c r="E89" s="20">
        <v>0.02</v>
      </c>
      <c r="F89" s="20">
        <v>0</v>
      </c>
      <c r="G89" s="20">
        <v>0.09</v>
      </c>
      <c r="H89" s="24">
        <f t="shared" si="6"/>
        <v>1</v>
      </c>
      <c r="I89" s="24">
        <f t="shared" si="7"/>
        <v>0</v>
      </c>
      <c r="J89" s="24"/>
      <c r="K89" s="24"/>
    </row>
    <row r="90" spans="1:11">
      <c r="A90" s="11">
        <v>77</v>
      </c>
      <c r="B90" s="11">
        <v>0</v>
      </c>
      <c r="C90" s="16">
        <v>2.7199999999999998E-2</v>
      </c>
      <c r="D90" s="20">
        <v>0.04</v>
      </c>
      <c r="E90" s="20">
        <v>0.03</v>
      </c>
      <c r="F90" s="20">
        <v>0</v>
      </c>
      <c r="G90" s="20">
        <v>0.11</v>
      </c>
      <c r="H90" s="24">
        <f t="shared" si="6"/>
        <v>1</v>
      </c>
      <c r="I90" s="24">
        <f t="shared" si="7"/>
        <v>0</v>
      </c>
      <c r="J90" s="24"/>
      <c r="K90" s="24"/>
    </row>
    <row r="91" spans="1:11">
      <c r="A91">
        <v>55</v>
      </c>
      <c r="B91">
        <v>0</v>
      </c>
      <c r="C91" s="16">
        <v>2.69E-2</v>
      </c>
      <c r="D91" s="20">
        <v>0.03</v>
      </c>
      <c r="E91" s="20">
        <v>0.02</v>
      </c>
      <c r="F91" s="20">
        <v>0.01</v>
      </c>
      <c r="G91" s="20">
        <v>0.08</v>
      </c>
      <c r="H91" s="24">
        <f t="shared" si="6"/>
        <v>0</v>
      </c>
      <c r="I91" s="24">
        <f t="shared" si="7"/>
        <v>0</v>
      </c>
      <c r="J91" s="24"/>
      <c r="K91" s="24"/>
    </row>
    <row r="92" spans="1:11">
      <c r="A92">
        <v>34</v>
      </c>
      <c r="B92">
        <v>0</v>
      </c>
      <c r="C92" s="16">
        <v>2.64E-2</v>
      </c>
      <c r="D92" s="20">
        <v>0.03</v>
      </c>
      <c r="E92" s="20">
        <v>0.02</v>
      </c>
      <c r="F92" s="20">
        <v>0.01</v>
      </c>
      <c r="G92" s="20">
        <v>0.08</v>
      </c>
      <c r="H92" s="24">
        <f t="shared" si="6"/>
        <v>0</v>
      </c>
      <c r="I92" s="24">
        <f t="shared" si="7"/>
        <v>0</v>
      </c>
      <c r="J92" s="24"/>
      <c r="K92" s="24"/>
    </row>
    <row r="93" spans="1:11">
      <c r="A93">
        <v>5</v>
      </c>
      <c r="B93">
        <v>0</v>
      </c>
      <c r="C93" s="16">
        <v>2.53E-2</v>
      </c>
      <c r="D93" s="20">
        <v>0.03</v>
      </c>
      <c r="E93" s="20">
        <v>0.02</v>
      </c>
      <c r="F93" s="20">
        <v>0.01</v>
      </c>
      <c r="G93" s="20">
        <v>0.09</v>
      </c>
      <c r="H93" s="24">
        <f t="shared" si="6"/>
        <v>0</v>
      </c>
      <c r="I93" s="24">
        <f t="shared" si="7"/>
        <v>0</v>
      </c>
      <c r="J93" s="24"/>
      <c r="K93" s="24"/>
    </row>
    <row r="94" spans="1:11">
      <c r="A94" s="11">
        <v>21</v>
      </c>
      <c r="B94" s="11">
        <v>0</v>
      </c>
      <c r="C94" s="16">
        <v>2.4799999999999999E-2</v>
      </c>
      <c r="D94" s="20">
        <v>0.03</v>
      </c>
      <c r="E94" s="20">
        <v>0.02</v>
      </c>
      <c r="F94" s="20">
        <v>0</v>
      </c>
      <c r="G94" s="20">
        <v>0.1</v>
      </c>
      <c r="H94" s="24">
        <f t="shared" si="6"/>
        <v>1</v>
      </c>
      <c r="I94" s="24">
        <f t="shared" si="7"/>
        <v>0</v>
      </c>
      <c r="J94" s="24"/>
      <c r="K94" s="24"/>
    </row>
    <row r="95" spans="1:11">
      <c r="A95" s="11">
        <v>36</v>
      </c>
      <c r="B95" s="11">
        <v>0</v>
      </c>
      <c r="C95" s="16">
        <v>2.3800000000000002E-2</v>
      </c>
      <c r="D95" s="20">
        <v>0.03</v>
      </c>
      <c r="E95" s="20">
        <v>0.02</v>
      </c>
      <c r="F95" s="20">
        <v>0</v>
      </c>
      <c r="G95" s="20">
        <v>0.08</v>
      </c>
      <c r="H95" s="24">
        <f t="shared" si="6"/>
        <v>1</v>
      </c>
      <c r="I95" s="24">
        <f t="shared" si="7"/>
        <v>0</v>
      </c>
      <c r="J95" s="24"/>
      <c r="K95" s="24"/>
    </row>
    <row r="96" spans="1:11">
      <c r="A96" s="11">
        <v>33</v>
      </c>
      <c r="B96" s="11">
        <v>0</v>
      </c>
      <c r="C96" s="16">
        <v>2.0500000000000001E-2</v>
      </c>
      <c r="D96" s="20">
        <v>0.02</v>
      </c>
      <c r="E96" s="20">
        <v>0.02</v>
      </c>
      <c r="F96" s="20">
        <v>0</v>
      </c>
      <c r="G96" s="20">
        <v>7.0000000000000007E-2</v>
      </c>
      <c r="H96" s="24">
        <f t="shared" si="6"/>
        <v>1</v>
      </c>
      <c r="I96" s="24">
        <f t="shared" si="7"/>
        <v>1</v>
      </c>
      <c r="J96" s="24"/>
      <c r="K96" s="24"/>
    </row>
    <row r="97" spans="1:11">
      <c r="A97" s="11">
        <v>88</v>
      </c>
      <c r="B97" s="11">
        <v>0</v>
      </c>
      <c r="C97" s="16">
        <v>1.8599999999999998E-2</v>
      </c>
      <c r="D97" s="20">
        <v>0.02</v>
      </c>
      <c r="E97" s="20">
        <v>0.02</v>
      </c>
      <c r="F97" s="20">
        <v>0</v>
      </c>
      <c r="G97" s="20">
        <v>0.08</v>
      </c>
      <c r="H97" s="24">
        <f t="shared" si="6"/>
        <v>1</v>
      </c>
      <c r="I97" s="24">
        <f t="shared" si="7"/>
        <v>1</v>
      </c>
      <c r="J97" s="24"/>
      <c r="K97" s="24"/>
    </row>
    <row r="98" spans="1:11">
      <c r="A98" s="11">
        <v>99</v>
      </c>
      <c r="B98" s="11">
        <v>0</v>
      </c>
      <c r="C98" s="16">
        <v>1.7999999999999999E-2</v>
      </c>
      <c r="D98" s="20">
        <v>0.02</v>
      </c>
      <c r="E98" s="20">
        <v>0.02</v>
      </c>
      <c r="F98" s="20">
        <v>0</v>
      </c>
      <c r="G98" s="20">
        <v>0.08</v>
      </c>
      <c r="H98" s="24">
        <f t="shared" ref="H98:H111" si="8">IF(AND(B98&gt;=F98, B98&lt;=G98),1,0)</f>
        <v>1</v>
      </c>
      <c r="I98" s="24">
        <f t="shared" ref="I98:I111" si="9">IF(AND((D98+E98)&gt;=B98,(D98-E98)&lt;=B98),1,0)</f>
        <v>1</v>
      </c>
      <c r="J98" s="24"/>
      <c r="K98" s="24"/>
    </row>
    <row r="99" spans="1:11">
      <c r="A99" s="11">
        <v>13</v>
      </c>
      <c r="B99" s="11">
        <v>0</v>
      </c>
      <c r="C99" s="16">
        <v>1.67E-2</v>
      </c>
      <c r="D99" s="20">
        <v>0.02</v>
      </c>
      <c r="E99" s="20">
        <v>0.02</v>
      </c>
      <c r="F99" s="20">
        <v>0</v>
      </c>
      <c r="G99" s="20">
        <v>7.0000000000000007E-2</v>
      </c>
      <c r="H99" s="24">
        <f t="shared" si="8"/>
        <v>1</v>
      </c>
      <c r="I99" s="24">
        <f t="shared" si="9"/>
        <v>1</v>
      </c>
      <c r="J99" s="24"/>
      <c r="K99" s="24"/>
    </row>
    <row r="100" spans="1:11">
      <c r="A100" s="11">
        <v>67</v>
      </c>
      <c r="B100" s="11">
        <v>0</v>
      </c>
      <c r="C100" s="16">
        <v>1.54E-2</v>
      </c>
      <c r="D100" s="20">
        <v>0.02</v>
      </c>
      <c r="E100" s="20">
        <v>0.02</v>
      </c>
      <c r="F100" s="20">
        <v>0</v>
      </c>
      <c r="G100" s="20">
        <v>7.0000000000000007E-2</v>
      </c>
      <c r="H100" s="24">
        <f t="shared" si="8"/>
        <v>1</v>
      </c>
      <c r="I100" s="24">
        <f t="shared" si="9"/>
        <v>1</v>
      </c>
      <c r="J100" s="24"/>
      <c r="K100" s="24"/>
    </row>
    <row r="101" spans="1:11">
      <c r="A101" s="11">
        <v>86</v>
      </c>
      <c r="B101" s="11">
        <v>0</v>
      </c>
      <c r="C101" s="16">
        <v>1.43E-2</v>
      </c>
      <c r="D101" s="20">
        <v>0.02</v>
      </c>
      <c r="E101" s="20">
        <v>0.02</v>
      </c>
      <c r="F101" s="20">
        <v>0</v>
      </c>
      <c r="G101" s="20">
        <v>0.06</v>
      </c>
      <c r="H101" s="24">
        <f t="shared" si="8"/>
        <v>1</v>
      </c>
      <c r="I101" s="24">
        <f t="shared" si="9"/>
        <v>1</v>
      </c>
      <c r="J101" s="24"/>
      <c r="K101" s="24"/>
    </row>
    <row r="102" spans="1:11">
      <c r="A102">
        <v>109</v>
      </c>
      <c r="B102">
        <v>0</v>
      </c>
      <c r="C102" s="16">
        <v>1.17E-2</v>
      </c>
      <c r="D102" s="20">
        <v>0.02</v>
      </c>
      <c r="E102" s="20">
        <v>0.01</v>
      </c>
      <c r="F102" s="20">
        <v>0</v>
      </c>
      <c r="G102" s="20">
        <v>0.06</v>
      </c>
      <c r="H102" s="24">
        <f t="shared" si="8"/>
        <v>1</v>
      </c>
      <c r="I102" s="24">
        <f t="shared" si="9"/>
        <v>0</v>
      </c>
      <c r="J102" s="24"/>
      <c r="K102" s="24"/>
    </row>
    <row r="103" spans="1:11">
      <c r="A103">
        <v>48</v>
      </c>
      <c r="B103">
        <v>0</v>
      </c>
      <c r="C103" s="16">
        <v>1.1599999999999999E-2</v>
      </c>
      <c r="D103" s="20">
        <v>0.02</v>
      </c>
      <c r="E103" s="20">
        <v>0.02</v>
      </c>
      <c r="F103" s="20">
        <v>0</v>
      </c>
      <c r="G103" s="20">
        <v>0.06</v>
      </c>
      <c r="H103" s="24">
        <f t="shared" si="8"/>
        <v>1</v>
      </c>
      <c r="I103" s="24">
        <f t="shared" si="9"/>
        <v>1</v>
      </c>
      <c r="J103" s="24"/>
      <c r="K103" s="24"/>
    </row>
    <row r="104" spans="1:11">
      <c r="A104">
        <v>85</v>
      </c>
      <c r="B104">
        <v>0</v>
      </c>
      <c r="C104" s="16">
        <v>1.03E-2</v>
      </c>
      <c r="D104" s="20">
        <v>0.02</v>
      </c>
      <c r="E104" s="20">
        <v>0.01</v>
      </c>
      <c r="F104" s="20">
        <v>0</v>
      </c>
      <c r="G104" s="20">
        <v>0.05</v>
      </c>
      <c r="H104" s="24">
        <f t="shared" si="8"/>
        <v>1</v>
      </c>
      <c r="I104" s="24">
        <f t="shared" si="9"/>
        <v>0</v>
      </c>
      <c r="J104" s="24"/>
      <c r="K104" s="24"/>
    </row>
    <row r="105" spans="1:11">
      <c r="A105">
        <v>91</v>
      </c>
      <c r="B105">
        <v>0</v>
      </c>
      <c r="C105" s="16">
        <v>8.8000000000000005E-3</v>
      </c>
      <c r="D105" s="20">
        <v>0.01</v>
      </c>
      <c r="E105" s="20">
        <v>0.01</v>
      </c>
      <c r="F105" s="20">
        <v>0</v>
      </c>
      <c r="G105" s="20">
        <v>0.04</v>
      </c>
      <c r="H105" s="24">
        <f t="shared" si="8"/>
        <v>1</v>
      </c>
      <c r="I105" s="24">
        <f t="shared" si="9"/>
        <v>1</v>
      </c>
      <c r="J105" s="24"/>
      <c r="K105" s="24"/>
    </row>
    <row r="106" spans="1:11">
      <c r="A106" s="11">
        <v>56</v>
      </c>
      <c r="B106" s="11">
        <v>0</v>
      </c>
      <c r="C106" s="16">
        <v>7.1000000000000004E-3</v>
      </c>
      <c r="D106" s="20">
        <v>0.01</v>
      </c>
      <c r="E106" s="20">
        <v>0.01</v>
      </c>
      <c r="F106" s="20">
        <v>0</v>
      </c>
      <c r="G106" s="20">
        <v>0.05</v>
      </c>
      <c r="H106" s="24">
        <f t="shared" si="8"/>
        <v>1</v>
      </c>
      <c r="I106" s="24">
        <f t="shared" si="9"/>
        <v>1</v>
      </c>
      <c r="J106" s="24"/>
      <c r="K106" s="24"/>
    </row>
    <row r="107" spans="1:11">
      <c r="A107">
        <v>68</v>
      </c>
      <c r="B107">
        <v>0</v>
      </c>
      <c r="C107" s="16">
        <v>7.1000000000000004E-3</v>
      </c>
      <c r="D107" s="20">
        <v>0.01</v>
      </c>
      <c r="E107" s="20">
        <v>0.01</v>
      </c>
      <c r="F107" s="20">
        <v>0</v>
      </c>
      <c r="G107" s="20">
        <v>0.04</v>
      </c>
      <c r="H107" s="24">
        <f t="shared" si="8"/>
        <v>1</v>
      </c>
      <c r="I107" s="24">
        <f t="shared" si="9"/>
        <v>1</v>
      </c>
      <c r="J107" s="24"/>
      <c r="K107" s="24"/>
    </row>
    <row r="108" spans="1:11">
      <c r="A108">
        <v>25</v>
      </c>
      <c r="B108">
        <v>0</v>
      </c>
      <c r="C108" s="16">
        <v>6.4000000000000003E-3</v>
      </c>
      <c r="D108" s="20">
        <v>0.01</v>
      </c>
      <c r="E108" s="20">
        <v>0.01</v>
      </c>
      <c r="F108" s="20">
        <v>0</v>
      </c>
      <c r="G108" s="20">
        <v>0.04</v>
      </c>
      <c r="H108" s="24">
        <f t="shared" si="8"/>
        <v>1</v>
      </c>
      <c r="I108" s="24">
        <f t="shared" si="9"/>
        <v>1</v>
      </c>
      <c r="J108" s="24"/>
      <c r="K108" s="24"/>
    </row>
    <row r="109" spans="1:11">
      <c r="A109">
        <v>74</v>
      </c>
      <c r="B109">
        <v>0</v>
      </c>
      <c r="C109" s="16">
        <v>6.4000000000000003E-3</v>
      </c>
      <c r="D109" s="20">
        <v>0.01</v>
      </c>
      <c r="E109" s="20">
        <v>0.01</v>
      </c>
      <c r="F109" s="20">
        <v>0</v>
      </c>
      <c r="G109" s="20">
        <v>0.06</v>
      </c>
      <c r="H109" s="24">
        <f t="shared" si="8"/>
        <v>1</v>
      </c>
      <c r="I109" s="24">
        <f t="shared" si="9"/>
        <v>1</v>
      </c>
      <c r="J109" s="24"/>
      <c r="K109" s="24"/>
    </row>
    <row r="110" spans="1:11">
      <c r="A110">
        <v>32</v>
      </c>
      <c r="B110">
        <v>0</v>
      </c>
      <c r="C110" s="16">
        <v>6.1000000000000004E-3</v>
      </c>
      <c r="D110" s="20">
        <v>0.01</v>
      </c>
      <c r="E110" s="20">
        <v>0.01</v>
      </c>
      <c r="F110" s="20">
        <v>0</v>
      </c>
      <c r="G110" s="20">
        <v>0.03</v>
      </c>
      <c r="H110" s="24">
        <f t="shared" si="8"/>
        <v>1</v>
      </c>
      <c r="I110" s="24">
        <f t="shared" si="9"/>
        <v>1</v>
      </c>
      <c r="J110" s="24"/>
      <c r="K110" s="24"/>
    </row>
    <row r="111" spans="1:11">
      <c r="A111" s="12">
        <v>103</v>
      </c>
      <c r="B111" s="12">
        <v>0</v>
      </c>
      <c r="C111" s="16">
        <v>8.0000000000000004E-4</v>
      </c>
      <c r="D111" s="20">
        <v>0</v>
      </c>
      <c r="E111" s="20">
        <v>0</v>
      </c>
      <c r="F111" s="20">
        <v>0</v>
      </c>
      <c r="G111" s="20">
        <v>0.01</v>
      </c>
      <c r="H111" s="24">
        <f t="shared" si="8"/>
        <v>1</v>
      </c>
      <c r="I111" s="24">
        <f t="shared" si="9"/>
        <v>1</v>
      </c>
      <c r="J111" s="24"/>
      <c r="K111" s="24"/>
    </row>
    <row r="112" spans="1:11">
      <c r="A112" s="5"/>
    </row>
    <row r="113" spans="1:3">
      <c r="A113" s="1" t="s">
        <v>63</v>
      </c>
      <c r="C113" s="1" t="s">
        <v>62</v>
      </c>
    </row>
    <row r="114" spans="1:3">
      <c r="A114" s="2" t="s">
        <v>13</v>
      </c>
      <c r="C114" s="2" t="s">
        <v>13</v>
      </c>
    </row>
    <row r="115" spans="1:3">
      <c r="A115" s="2" t="s">
        <v>9</v>
      </c>
      <c r="C115" s="2" t="s">
        <v>9</v>
      </c>
    </row>
    <row r="116" spans="1:3">
      <c r="A116" s="2" t="s">
        <v>10</v>
      </c>
      <c r="C116" s="2" t="s">
        <v>10</v>
      </c>
    </row>
    <row r="117" spans="1:3">
      <c r="A117" s="2" t="s">
        <v>6</v>
      </c>
      <c r="C117" s="2" t="s">
        <v>12</v>
      </c>
    </row>
    <row r="118" spans="1:3">
      <c r="A118" s="2" t="s">
        <v>7</v>
      </c>
      <c r="C118" s="2" t="s">
        <v>7</v>
      </c>
    </row>
    <row r="119" spans="1:3">
      <c r="A119" s="2" t="s">
        <v>8</v>
      </c>
      <c r="C119" s="2" t="s">
        <v>8</v>
      </c>
    </row>
    <row r="120" spans="1:3">
      <c r="A120" s="6"/>
      <c r="C120" s="6"/>
    </row>
    <row r="121" spans="1:3">
      <c r="A121" s="2" t="s">
        <v>60</v>
      </c>
      <c r="C121" s="2" t="s">
        <v>61</v>
      </c>
    </row>
  </sheetData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F69C0-BFBE-4205-B193-0C9670502CA7}">
  <sheetPr codeName="Sheet5">
    <tabColor theme="9" tint="0.59999389629810485"/>
  </sheetPr>
  <dimension ref="A1:G121"/>
  <sheetViews>
    <sheetView topLeftCell="A87" workbookViewId="0">
      <selection activeCell="I121" sqref="I121"/>
    </sheetView>
  </sheetViews>
  <sheetFormatPr defaultRowHeight="15"/>
  <cols>
    <col min="6" max="6" width="11.42578125" customWidth="1"/>
  </cols>
  <sheetData>
    <row r="1" spans="1:7" ht="18">
      <c r="A1" s="3" t="s">
        <v>39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37</v>
      </c>
      <c r="G1" s="3" t="s">
        <v>38</v>
      </c>
    </row>
    <row r="2" spans="1:7">
      <c r="A2" s="3">
        <v>1</v>
      </c>
      <c r="B2" s="4">
        <v>5.7233000000000001</v>
      </c>
      <c r="C2" s="4" t="s">
        <v>11</v>
      </c>
      <c r="D2" s="4" t="s">
        <v>11</v>
      </c>
      <c r="E2" s="4" t="s">
        <v>11</v>
      </c>
      <c r="F2">
        <v>5.6874303010992514E-2</v>
      </c>
      <c r="G2" s="4">
        <f>Table2[[#This Row],[Target values]]*100</f>
        <v>5.6874303010992513</v>
      </c>
    </row>
    <row r="3" spans="1:7">
      <c r="A3" s="3">
        <v>16</v>
      </c>
      <c r="B3" s="4">
        <v>5.4465000000000003</v>
      </c>
      <c r="C3" s="4" t="s">
        <v>11</v>
      </c>
      <c r="D3" s="4" t="s">
        <v>11</v>
      </c>
      <c r="E3" s="4" t="s">
        <v>11</v>
      </c>
      <c r="F3">
        <v>5.5759120599012266E-2</v>
      </c>
      <c r="G3" s="4">
        <f>Table2[[#This Row],[Target values]]*100</f>
        <v>5.5759120599012268</v>
      </c>
    </row>
    <row r="4" spans="1:7">
      <c r="A4" s="3">
        <v>8</v>
      </c>
      <c r="B4" s="4">
        <v>4.835</v>
      </c>
      <c r="C4" s="4" t="s">
        <v>11</v>
      </c>
      <c r="D4" s="4" t="s">
        <v>11</v>
      </c>
      <c r="E4" s="4" t="s">
        <v>11</v>
      </c>
      <c r="F4">
        <v>4.7793531942010511E-2</v>
      </c>
      <c r="G4" s="4">
        <f>Table2[[#This Row],[Target values]]*100</f>
        <v>4.7793531942010512</v>
      </c>
    </row>
    <row r="5" spans="1:7">
      <c r="A5" s="3">
        <v>97</v>
      </c>
      <c r="B5" s="4">
        <v>4.7328000000000001</v>
      </c>
      <c r="C5" s="4" t="s">
        <v>11</v>
      </c>
      <c r="D5" s="4" t="s">
        <v>11</v>
      </c>
      <c r="E5" s="4" t="s">
        <v>11</v>
      </c>
      <c r="F5">
        <v>4.7793531942010511E-2</v>
      </c>
      <c r="G5" s="4">
        <f>Table2[[#This Row],[Target values]]*100</f>
        <v>4.7793531942010512</v>
      </c>
    </row>
    <row r="6" spans="1:7">
      <c r="A6" s="3">
        <v>31</v>
      </c>
      <c r="B6" s="4">
        <v>4.0208000000000004</v>
      </c>
      <c r="C6" s="4" t="s">
        <v>11</v>
      </c>
      <c r="D6" s="4" t="s">
        <v>11</v>
      </c>
      <c r="E6" s="4" t="s">
        <v>11</v>
      </c>
      <c r="F6">
        <v>4.3810737613509641E-2</v>
      </c>
      <c r="G6" s="4">
        <f>Table2[[#This Row],[Target values]]*100</f>
        <v>4.3810737613509643</v>
      </c>
    </row>
    <row r="7" spans="1:7">
      <c r="A7" s="3">
        <v>49</v>
      </c>
      <c r="B7" s="4">
        <v>4.0983000000000001</v>
      </c>
      <c r="C7" s="4" t="s">
        <v>11</v>
      </c>
      <c r="D7" s="4" t="s">
        <v>11</v>
      </c>
      <c r="E7" s="4" t="s">
        <v>11</v>
      </c>
      <c r="F7">
        <v>4.0066910944718814E-2</v>
      </c>
      <c r="G7" s="4">
        <f>Table2[[#This Row],[Target values]]*100</f>
        <v>4.006691094471881</v>
      </c>
    </row>
    <row r="8" spans="1:7">
      <c r="A8" s="3" t="s">
        <v>4</v>
      </c>
      <c r="B8" s="4">
        <v>3.9375</v>
      </c>
      <c r="C8" s="4" t="s">
        <v>11</v>
      </c>
      <c r="D8" s="4" t="s">
        <v>11</v>
      </c>
      <c r="E8" s="4" t="s">
        <v>11</v>
      </c>
      <c r="F8">
        <v>3.9827943285008764E-2</v>
      </c>
      <c r="G8" s="4">
        <f>Table2[[#This Row],[Target values]]*100</f>
        <v>3.9827943285008764</v>
      </c>
    </row>
    <row r="9" spans="1:7">
      <c r="A9" s="3">
        <v>24</v>
      </c>
      <c r="B9" s="4">
        <v>3.5710999999999999</v>
      </c>
      <c r="C9" s="4" t="s">
        <v>11</v>
      </c>
      <c r="D9" s="4" t="s">
        <v>11</v>
      </c>
      <c r="E9" s="4" t="s">
        <v>11</v>
      </c>
      <c r="F9">
        <v>3.9827943285008764E-2</v>
      </c>
      <c r="G9" s="4">
        <f>Table2[[#This Row],[Target values]]*100</f>
        <v>3.9827943285008764</v>
      </c>
    </row>
    <row r="10" spans="1:7">
      <c r="A10" s="3">
        <v>70</v>
      </c>
      <c r="B10" s="4">
        <v>3.9723999999999999</v>
      </c>
      <c r="C10" s="4" t="s">
        <v>11</v>
      </c>
      <c r="D10" s="4" t="s">
        <v>11</v>
      </c>
      <c r="E10" s="4" t="s">
        <v>11</v>
      </c>
      <c r="F10">
        <v>3.9827943285008764E-2</v>
      </c>
      <c r="G10" s="4">
        <f>Table2[[#This Row],[Target values]]*100</f>
        <v>3.9827943285008764</v>
      </c>
    </row>
    <row r="11" spans="1:7">
      <c r="A11" s="3">
        <v>4</v>
      </c>
      <c r="B11" s="4">
        <v>3.1242999999999999</v>
      </c>
      <c r="C11" s="4" t="s">
        <v>11</v>
      </c>
      <c r="D11" s="4" t="s">
        <v>11</v>
      </c>
      <c r="E11" s="4" t="s">
        <v>11</v>
      </c>
      <c r="F11">
        <v>3.5845148956507887E-2</v>
      </c>
      <c r="G11" s="4">
        <f>Table2[[#This Row],[Target values]]*100</f>
        <v>3.5845148956507886</v>
      </c>
    </row>
    <row r="12" spans="1:7">
      <c r="A12" s="3">
        <v>51</v>
      </c>
      <c r="B12" s="4">
        <v>2.9674</v>
      </c>
      <c r="C12" s="4" t="s">
        <v>11</v>
      </c>
      <c r="D12" s="4" t="s">
        <v>11</v>
      </c>
      <c r="E12" s="4" t="s">
        <v>11</v>
      </c>
      <c r="F12">
        <v>3.0269236896606658E-2</v>
      </c>
      <c r="G12" s="4">
        <f>Table2[[#This Row],[Target values]]*100</f>
        <v>3.0269236896606659</v>
      </c>
    </row>
    <row r="13" spans="1:7">
      <c r="A13" s="3">
        <v>71</v>
      </c>
      <c r="B13" s="4">
        <v>2.4904000000000002</v>
      </c>
      <c r="C13" s="4" t="s">
        <v>11</v>
      </c>
      <c r="D13" s="4" t="s">
        <v>11</v>
      </c>
      <c r="E13" s="4" t="s">
        <v>11</v>
      </c>
      <c r="F13">
        <v>2.6286442568105781E-2</v>
      </c>
      <c r="G13" s="4">
        <f>Table2[[#This Row],[Target values]]*100</f>
        <v>2.6286442568105781</v>
      </c>
    </row>
    <row r="14" spans="1:7">
      <c r="A14" s="3">
        <v>41</v>
      </c>
      <c r="B14" s="4">
        <v>2.4041999999999999</v>
      </c>
      <c r="C14" s="4" t="s">
        <v>11</v>
      </c>
      <c r="D14" s="4" t="s">
        <v>11</v>
      </c>
      <c r="E14" s="4" t="s">
        <v>11</v>
      </c>
      <c r="F14">
        <v>2.4135733630715309E-2</v>
      </c>
      <c r="G14" s="4">
        <f>Table2[[#This Row],[Target values]]*100</f>
        <v>2.413573363071531</v>
      </c>
    </row>
    <row r="15" spans="1:7">
      <c r="A15" s="3">
        <v>14</v>
      </c>
      <c r="B15" s="4">
        <v>2.2399</v>
      </c>
      <c r="C15" s="4" t="s">
        <v>11</v>
      </c>
      <c r="D15" s="4" t="s">
        <v>11</v>
      </c>
      <c r="E15" s="4" t="s">
        <v>11</v>
      </c>
      <c r="F15">
        <v>2.4056077744145293E-2</v>
      </c>
      <c r="G15" s="4">
        <f>Table2[[#This Row],[Target values]]*100</f>
        <v>2.4056077744145292</v>
      </c>
    </row>
    <row r="16" spans="1:7">
      <c r="A16" s="3">
        <v>84</v>
      </c>
      <c r="B16" s="4">
        <v>2.3786999999999998</v>
      </c>
      <c r="C16" s="4" t="s">
        <v>11</v>
      </c>
      <c r="D16" s="4" t="s">
        <v>11</v>
      </c>
      <c r="E16" s="4" t="s">
        <v>11</v>
      </c>
      <c r="F16">
        <v>2.3976421857575276E-2</v>
      </c>
      <c r="G16" s="4">
        <f>Table2[[#This Row],[Target values]]*100</f>
        <v>2.3976421857575274</v>
      </c>
    </row>
    <row r="17" spans="1:7">
      <c r="A17" s="3">
        <v>78</v>
      </c>
      <c r="B17" s="4">
        <v>2.1164000000000001</v>
      </c>
      <c r="C17" s="4" t="s">
        <v>11</v>
      </c>
      <c r="D17" s="4" t="s">
        <v>11</v>
      </c>
      <c r="E17" s="4" t="s">
        <v>11</v>
      </c>
      <c r="F17">
        <v>2.3896765971005256E-2</v>
      </c>
      <c r="G17" s="4">
        <f>Table2[[#This Row],[Target values]]*100</f>
        <v>2.3896765971005256</v>
      </c>
    </row>
    <row r="18" spans="1:7">
      <c r="A18" s="3">
        <v>83</v>
      </c>
      <c r="B18" s="4">
        <v>2.2511000000000001</v>
      </c>
      <c r="C18" s="4" t="s">
        <v>11</v>
      </c>
      <c r="D18" s="4" t="s">
        <v>11</v>
      </c>
      <c r="E18" s="4" t="s">
        <v>11</v>
      </c>
      <c r="F18">
        <v>2.2303648239604908E-2</v>
      </c>
      <c r="G18" s="4">
        <f>Table2[[#This Row],[Target values]]*100</f>
        <v>2.2303648239604907</v>
      </c>
    </row>
    <row r="19" spans="1:7">
      <c r="A19" s="3">
        <v>6</v>
      </c>
      <c r="B19" s="4">
        <v>1.7519</v>
      </c>
      <c r="C19" s="4" t="s">
        <v>11</v>
      </c>
      <c r="D19" s="4" t="s">
        <v>11</v>
      </c>
      <c r="E19" s="4" t="s">
        <v>11</v>
      </c>
      <c r="F19">
        <v>2.0152939302214432E-2</v>
      </c>
      <c r="G19" s="4">
        <f>Table2[[#This Row],[Target values]]*100</f>
        <v>2.0152939302214432</v>
      </c>
    </row>
    <row r="20" spans="1:7">
      <c r="A20" s="3">
        <v>9</v>
      </c>
      <c r="B20" s="4">
        <v>1.8827</v>
      </c>
      <c r="C20" s="4" t="s">
        <v>11</v>
      </c>
      <c r="D20" s="4" t="s">
        <v>11</v>
      </c>
      <c r="E20" s="4" t="s">
        <v>11</v>
      </c>
      <c r="F20">
        <v>2.0073283415644416E-2</v>
      </c>
      <c r="G20" s="4">
        <f>Table2[[#This Row],[Target values]]*100</f>
        <v>2.0073283415644414</v>
      </c>
    </row>
    <row r="21" spans="1:7">
      <c r="A21" s="3">
        <v>23</v>
      </c>
      <c r="B21" s="4">
        <v>2.1215000000000002</v>
      </c>
      <c r="C21" s="4" t="s">
        <v>11</v>
      </c>
      <c r="D21" s="4" t="s">
        <v>11</v>
      </c>
      <c r="E21" s="4" t="s">
        <v>11</v>
      </c>
      <c r="F21">
        <v>1.9993627529074399E-2</v>
      </c>
      <c r="G21" s="4">
        <f>Table2[[#This Row],[Target values]]*100</f>
        <v>1.9993627529074398</v>
      </c>
    </row>
    <row r="22" spans="1:7">
      <c r="A22" s="3">
        <v>89</v>
      </c>
      <c r="B22" s="4">
        <v>2.0545</v>
      </c>
      <c r="C22" s="4" t="s">
        <v>11</v>
      </c>
      <c r="D22" s="4" t="s">
        <v>11</v>
      </c>
      <c r="E22" s="4" t="s">
        <v>11</v>
      </c>
      <c r="F22">
        <v>1.9993627529074399E-2</v>
      </c>
      <c r="G22" s="4">
        <f>Table2[[#This Row],[Target values]]*100</f>
        <v>1.9993627529074398</v>
      </c>
    </row>
    <row r="23" spans="1:7">
      <c r="A23" s="3">
        <v>106</v>
      </c>
      <c r="B23" s="4">
        <v>2.1778</v>
      </c>
      <c r="C23" s="4" t="s">
        <v>11</v>
      </c>
      <c r="D23" s="4" t="s">
        <v>11</v>
      </c>
      <c r="E23" s="4" t="s">
        <v>11</v>
      </c>
      <c r="F23">
        <v>1.9913971642504382E-2</v>
      </c>
      <c r="G23" s="4">
        <f>Table2[[#This Row],[Target values]]*100</f>
        <v>1.9913971642504382</v>
      </c>
    </row>
    <row r="24" spans="1:7">
      <c r="A24" s="3">
        <v>26</v>
      </c>
      <c r="B24" s="4">
        <v>1.9187000000000001</v>
      </c>
      <c r="C24" s="4" t="s">
        <v>11</v>
      </c>
      <c r="D24" s="4" t="s">
        <v>11</v>
      </c>
      <c r="E24" s="4" t="s">
        <v>11</v>
      </c>
      <c r="F24">
        <v>1.9436036323084275E-2</v>
      </c>
      <c r="G24" s="4">
        <f>Table2[[#This Row],[Target values]]*100</f>
        <v>1.9436036323084276</v>
      </c>
    </row>
    <row r="25" spans="1:7">
      <c r="A25" s="3">
        <v>53</v>
      </c>
      <c r="B25" s="4">
        <v>1.663</v>
      </c>
      <c r="C25" s="4" t="s">
        <v>11</v>
      </c>
      <c r="D25" s="4" t="s">
        <v>11</v>
      </c>
      <c r="E25" s="4" t="s">
        <v>11</v>
      </c>
      <c r="F25">
        <v>1.6170144973713559E-2</v>
      </c>
      <c r="G25" s="4">
        <f>Table2[[#This Row],[Target values]]*100</f>
        <v>1.6170144973713558</v>
      </c>
    </row>
    <row r="26" spans="1:7">
      <c r="A26" s="3">
        <v>7</v>
      </c>
      <c r="B26" s="4">
        <v>1.5901000000000001</v>
      </c>
      <c r="C26" s="4" t="s">
        <v>11</v>
      </c>
      <c r="D26" s="4" t="s">
        <v>11</v>
      </c>
      <c r="E26" s="4" t="s">
        <v>11</v>
      </c>
      <c r="F26">
        <v>1.6090489087143538E-2</v>
      </c>
      <c r="G26" s="4">
        <f>Table2[[#This Row],[Target values]]*100</f>
        <v>1.6090489087143538</v>
      </c>
    </row>
    <row r="27" spans="1:7">
      <c r="A27" s="3">
        <v>35</v>
      </c>
      <c r="B27" s="4">
        <v>1.2811999999999999</v>
      </c>
      <c r="C27" s="4" t="s">
        <v>11</v>
      </c>
      <c r="D27" s="4" t="s">
        <v>11</v>
      </c>
      <c r="E27" s="4" t="s">
        <v>11</v>
      </c>
      <c r="F27">
        <v>1.6090489087143538E-2</v>
      </c>
      <c r="G27" s="4">
        <f>Table2[[#This Row],[Target values]]*100</f>
        <v>1.6090489087143538</v>
      </c>
    </row>
    <row r="28" spans="1:7">
      <c r="A28" s="3">
        <v>40</v>
      </c>
      <c r="B28" s="4">
        <v>1.3240000000000001</v>
      </c>
      <c r="C28" s="4" t="s">
        <v>11</v>
      </c>
      <c r="D28" s="4" t="s">
        <v>11</v>
      </c>
      <c r="E28" s="4" t="s">
        <v>11</v>
      </c>
      <c r="F28">
        <v>1.5931177314003505E-2</v>
      </c>
      <c r="G28" s="4">
        <f>Table2[[#This Row],[Target values]]*100</f>
        <v>1.5931177314003504</v>
      </c>
    </row>
    <row r="29" spans="1:7">
      <c r="A29" s="3">
        <v>58</v>
      </c>
      <c r="B29" s="4">
        <v>1.4799</v>
      </c>
      <c r="C29" s="4" t="s">
        <v>11</v>
      </c>
      <c r="D29" s="4" t="s">
        <v>11</v>
      </c>
      <c r="E29" s="4" t="s">
        <v>11</v>
      </c>
      <c r="F29">
        <v>1.5931177314003505E-2</v>
      </c>
      <c r="G29" s="4">
        <f>Table2[[#This Row],[Target values]]*100</f>
        <v>1.5931177314003504</v>
      </c>
    </row>
    <row r="30" spans="1:7">
      <c r="A30" s="3">
        <v>90</v>
      </c>
      <c r="B30" s="4">
        <v>1.5138</v>
      </c>
      <c r="C30" s="4" t="s">
        <v>11</v>
      </c>
      <c r="D30" s="4" t="s">
        <v>11</v>
      </c>
      <c r="E30" s="4" t="s">
        <v>11</v>
      </c>
      <c r="F30">
        <v>1.5931177314003505E-2</v>
      </c>
      <c r="G30" s="4">
        <f>Table2[[#This Row],[Target values]]*100</f>
        <v>1.5931177314003504</v>
      </c>
    </row>
    <row r="31" spans="1:7">
      <c r="A31" s="3">
        <v>100</v>
      </c>
      <c r="B31" s="4">
        <v>1.5443</v>
      </c>
      <c r="C31" s="4" t="s">
        <v>11</v>
      </c>
      <c r="D31" s="4" t="s">
        <v>11</v>
      </c>
      <c r="E31" s="4" t="s">
        <v>11</v>
      </c>
      <c r="F31">
        <v>1.5931177314003505E-2</v>
      </c>
      <c r="G31" s="4">
        <f>Table2[[#This Row],[Target values]]*100</f>
        <v>1.5931177314003504</v>
      </c>
    </row>
    <row r="32" spans="1:7">
      <c r="A32" s="3">
        <v>17</v>
      </c>
      <c r="B32" s="4">
        <v>1.048</v>
      </c>
      <c r="C32" s="4" t="s">
        <v>11</v>
      </c>
      <c r="D32" s="4" t="s">
        <v>11</v>
      </c>
      <c r="E32" s="4" t="s">
        <v>11</v>
      </c>
      <c r="F32">
        <v>1.1470447666082524E-2</v>
      </c>
      <c r="G32" s="4">
        <f>Table2[[#This Row],[Target values]]*100</f>
        <v>1.1470447666082524</v>
      </c>
    </row>
    <row r="33" spans="1:7">
      <c r="A33" s="3">
        <v>38</v>
      </c>
      <c r="B33" s="4">
        <v>1.1315999999999999</v>
      </c>
      <c r="C33" s="4" t="s">
        <v>11</v>
      </c>
      <c r="D33" s="4" t="s">
        <v>11</v>
      </c>
      <c r="E33" s="4" t="s">
        <v>11</v>
      </c>
      <c r="F33">
        <v>1.1470447666082524E-2</v>
      </c>
      <c r="G33" s="4">
        <f>Table2[[#This Row],[Target values]]*100</f>
        <v>1.1470447666082524</v>
      </c>
    </row>
    <row r="34" spans="1:7">
      <c r="A34" s="3">
        <v>47</v>
      </c>
      <c r="B34" s="4">
        <v>1.1521999999999999</v>
      </c>
      <c r="C34" s="4" t="s">
        <v>11</v>
      </c>
      <c r="D34" s="4" t="s">
        <v>11</v>
      </c>
      <c r="E34" s="4" t="s">
        <v>11</v>
      </c>
      <c r="F34">
        <v>1.1470447666082524E-2</v>
      </c>
      <c r="G34" s="4">
        <f>Table2[[#This Row],[Target values]]*100</f>
        <v>1.1470447666082524</v>
      </c>
    </row>
    <row r="35" spans="1:7">
      <c r="A35" s="3">
        <v>3</v>
      </c>
      <c r="B35" s="4">
        <v>0.53869999999999996</v>
      </c>
      <c r="C35" s="4" t="s">
        <v>11</v>
      </c>
      <c r="D35" s="4" t="s">
        <v>11</v>
      </c>
      <c r="E35" s="4" t="s">
        <v>11</v>
      </c>
      <c r="F35">
        <v>8.2045563167118044E-3</v>
      </c>
      <c r="G35" s="4">
        <f>Table2[[#This Row],[Target values]]*100</f>
        <v>0.82045563167118041</v>
      </c>
    </row>
    <row r="36" spans="1:7">
      <c r="A36" s="3">
        <v>15</v>
      </c>
      <c r="B36" s="4">
        <v>1.0064</v>
      </c>
      <c r="C36" s="4" t="s">
        <v>11</v>
      </c>
      <c r="D36" s="4" t="s">
        <v>11</v>
      </c>
      <c r="E36" s="4" t="s">
        <v>11</v>
      </c>
      <c r="F36">
        <v>8.2045563167118044E-3</v>
      </c>
      <c r="G36" s="4">
        <f>Table2[[#This Row],[Target values]]*100</f>
        <v>0.82045563167118041</v>
      </c>
    </row>
    <row r="37" spans="1:7">
      <c r="A37" s="3">
        <v>19</v>
      </c>
      <c r="B37" s="4">
        <v>0.86060000000000003</v>
      </c>
      <c r="C37" s="4" t="s">
        <v>11</v>
      </c>
      <c r="D37" s="4" t="s">
        <v>11</v>
      </c>
      <c r="E37" s="4" t="s">
        <v>11</v>
      </c>
      <c r="F37">
        <v>8.2045563167118044E-3</v>
      </c>
      <c r="G37" s="4">
        <f>Table2[[#This Row],[Target values]]*100</f>
        <v>0.82045563167118041</v>
      </c>
    </row>
    <row r="38" spans="1:7">
      <c r="A38" s="3">
        <v>10</v>
      </c>
      <c r="B38" s="4">
        <v>0.73229999999999995</v>
      </c>
      <c r="C38" s="4" t="s">
        <v>11</v>
      </c>
      <c r="D38" s="4" t="s">
        <v>11</v>
      </c>
      <c r="E38" s="4" t="s">
        <v>11</v>
      </c>
      <c r="F38">
        <v>8.1249004301417876E-3</v>
      </c>
      <c r="G38" s="4">
        <f>Table2[[#This Row],[Target values]]*100</f>
        <v>0.81249004301417882</v>
      </c>
    </row>
    <row r="39" spans="1:7">
      <c r="A39" s="3">
        <v>28</v>
      </c>
      <c r="B39" s="4">
        <v>0.79979999999999996</v>
      </c>
      <c r="C39" s="4" t="s">
        <v>11</v>
      </c>
      <c r="D39" s="4" t="s">
        <v>11</v>
      </c>
      <c r="E39" s="4" t="s">
        <v>11</v>
      </c>
      <c r="F39">
        <v>8.1249004301417876E-3</v>
      </c>
      <c r="G39" s="4">
        <f>Table2[[#This Row],[Target values]]*100</f>
        <v>0.81249004301417882</v>
      </c>
    </row>
    <row r="40" spans="1:7">
      <c r="A40" s="3">
        <v>42</v>
      </c>
      <c r="B40" s="4">
        <v>0.76380000000000003</v>
      </c>
      <c r="C40" s="4" t="s">
        <v>11</v>
      </c>
      <c r="D40" s="4" t="s">
        <v>11</v>
      </c>
      <c r="E40" s="4" t="s">
        <v>11</v>
      </c>
      <c r="F40">
        <v>8.1249004301417876E-3</v>
      </c>
      <c r="G40" s="4">
        <f>Table2[[#This Row],[Target values]]*100</f>
        <v>0.81249004301417882</v>
      </c>
    </row>
    <row r="41" spans="1:7">
      <c r="A41" s="3">
        <v>57</v>
      </c>
      <c r="B41" s="4">
        <v>0.6794</v>
      </c>
      <c r="C41" s="4" t="s">
        <v>11</v>
      </c>
      <c r="D41" s="4" t="s">
        <v>11</v>
      </c>
      <c r="E41" s="4" t="s">
        <v>11</v>
      </c>
      <c r="F41">
        <v>8.1249004301417876E-3</v>
      </c>
      <c r="G41" s="4">
        <f>Table2[[#This Row],[Target values]]*100</f>
        <v>0.81249004301417882</v>
      </c>
    </row>
    <row r="42" spans="1:7">
      <c r="A42" s="3">
        <v>98</v>
      </c>
      <c r="B42" s="4">
        <v>0.72050000000000003</v>
      </c>
      <c r="C42" s="4" t="s">
        <v>11</v>
      </c>
      <c r="D42" s="4" t="s">
        <v>11</v>
      </c>
      <c r="E42" s="4" t="s">
        <v>11</v>
      </c>
      <c r="F42">
        <v>8.0452445435717692E-3</v>
      </c>
      <c r="G42" s="4">
        <f>Table2[[#This Row],[Target values]]*100</f>
        <v>0.8045244543571769</v>
      </c>
    </row>
    <row r="43" spans="1:7">
      <c r="A43" s="3">
        <v>104</v>
      </c>
      <c r="B43" s="4">
        <v>0.83699999999999997</v>
      </c>
      <c r="C43" s="4" t="s">
        <v>11</v>
      </c>
      <c r="D43" s="4" t="s">
        <v>11</v>
      </c>
      <c r="E43" s="4" t="s">
        <v>11</v>
      </c>
      <c r="F43">
        <v>7.9655886570017525E-3</v>
      </c>
      <c r="G43" s="4">
        <f>Table2[[#This Row],[Target values]]*100</f>
        <v>0.7965588657001752</v>
      </c>
    </row>
    <row r="44" spans="1:7">
      <c r="A44" s="3">
        <v>2</v>
      </c>
      <c r="B44" s="4">
        <v>0.62839999999999996</v>
      </c>
      <c r="C44" s="4" t="s">
        <v>11</v>
      </c>
      <c r="D44" s="4" t="s">
        <v>11</v>
      </c>
      <c r="E44" s="4" t="s">
        <v>11</v>
      </c>
      <c r="F44">
        <v>6.6114385853114545E-3</v>
      </c>
      <c r="G44" s="4">
        <f>Table2[[#This Row],[Target values]]*100</f>
        <v>0.66114385853114543</v>
      </c>
    </row>
    <row r="45" spans="1:7">
      <c r="A45" s="3">
        <v>22</v>
      </c>
      <c r="B45" s="4">
        <v>0.57640000000000002</v>
      </c>
      <c r="C45" s="4" t="s">
        <v>11</v>
      </c>
      <c r="D45" s="4" t="s">
        <v>11</v>
      </c>
      <c r="E45" s="4" t="s">
        <v>11</v>
      </c>
      <c r="F45">
        <v>6.531782698741437E-3</v>
      </c>
      <c r="G45" s="4">
        <f>Table2[[#This Row],[Target values]]*100</f>
        <v>0.65317826987414374</v>
      </c>
    </row>
    <row r="46" spans="1:7">
      <c r="A46" s="3">
        <v>12</v>
      </c>
      <c r="B46" s="4">
        <v>0.6401</v>
      </c>
      <c r="C46" s="4" t="s">
        <v>11</v>
      </c>
      <c r="D46" s="4" t="s">
        <v>11</v>
      </c>
      <c r="E46" s="4" t="s">
        <v>11</v>
      </c>
      <c r="F46">
        <v>6.4521268121714194E-3</v>
      </c>
      <c r="G46" s="4">
        <f>Table2[[#This Row],[Target values]]*100</f>
        <v>0.64521268121714193</v>
      </c>
    </row>
    <row r="47" spans="1:7">
      <c r="A47" s="3">
        <v>59</v>
      </c>
      <c r="B47" s="4">
        <v>0.51329999999999998</v>
      </c>
      <c r="C47" s="4" t="s">
        <v>11</v>
      </c>
      <c r="D47" s="4" t="s">
        <v>11</v>
      </c>
      <c r="E47" s="4" t="s">
        <v>11</v>
      </c>
      <c r="F47">
        <v>6.4521268121714194E-3</v>
      </c>
      <c r="G47" s="4">
        <f>Table2[[#This Row],[Target values]]*100</f>
        <v>0.64521268121714193</v>
      </c>
    </row>
    <row r="48" spans="1:7">
      <c r="A48" s="3">
        <v>95</v>
      </c>
      <c r="B48" s="4">
        <v>0.47710000000000002</v>
      </c>
      <c r="C48" s="4" t="s">
        <v>11</v>
      </c>
      <c r="D48" s="4" t="s">
        <v>11</v>
      </c>
      <c r="E48" s="4" t="s">
        <v>11</v>
      </c>
      <c r="F48">
        <v>6.3724709256014018E-3</v>
      </c>
      <c r="G48" s="4">
        <f>Table2[[#This Row],[Target values]]*100</f>
        <v>0.63724709256014023</v>
      </c>
    </row>
    <row r="49" spans="1:7">
      <c r="A49" s="3">
        <v>65</v>
      </c>
      <c r="B49" s="4">
        <v>0.47689999999999999</v>
      </c>
      <c r="C49" s="4" t="s">
        <v>11</v>
      </c>
      <c r="D49" s="4" t="s">
        <v>11</v>
      </c>
      <c r="E49" s="4" t="s">
        <v>11</v>
      </c>
      <c r="F49">
        <v>5.2572885136211566E-3</v>
      </c>
      <c r="G49" s="4">
        <f>Table2[[#This Row],[Target values]]*100</f>
        <v>0.52572885136211567</v>
      </c>
    </row>
    <row r="50" spans="1:7">
      <c r="A50" s="3">
        <v>20</v>
      </c>
      <c r="B50" s="4">
        <v>0.22209999999999999</v>
      </c>
      <c r="C50" s="4" t="s">
        <v>11</v>
      </c>
      <c r="D50" s="4" t="s">
        <v>11</v>
      </c>
      <c r="E50" s="4" t="s">
        <v>11</v>
      </c>
      <c r="F50">
        <v>3.1862354628007009E-4</v>
      </c>
      <c r="G50" s="4">
        <f>Table2[[#This Row],[Target values]]*100</f>
        <v>3.186235462800701E-2</v>
      </c>
    </row>
    <row r="51" spans="1:7">
      <c r="A51" s="3">
        <v>11</v>
      </c>
      <c r="B51" s="4">
        <v>6.9800000000000001E-2</v>
      </c>
      <c r="C51" s="4" t="s">
        <v>11</v>
      </c>
      <c r="D51" s="4" t="s">
        <v>11</v>
      </c>
      <c r="E51" s="4" t="s">
        <v>11</v>
      </c>
      <c r="F51">
        <v>2.3896765971005257E-4</v>
      </c>
      <c r="G51" s="4">
        <f>Table2[[#This Row],[Target values]]*100</f>
        <v>2.3896765971005256E-2</v>
      </c>
    </row>
    <row r="52" spans="1:7">
      <c r="A52" s="3">
        <v>66</v>
      </c>
      <c r="B52" s="4">
        <v>6.8699999999999997E-2</v>
      </c>
      <c r="C52" s="4" t="s">
        <v>11</v>
      </c>
      <c r="D52" s="4" t="s">
        <v>11</v>
      </c>
      <c r="E52" s="4" t="s">
        <v>11</v>
      </c>
      <c r="F52">
        <v>2.3896765971005257E-4</v>
      </c>
      <c r="G52" s="4">
        <f>Table2[[#This Row],[Target values]]*100</f>
        <v>2.3896765971005256E-2</v>
      </c>
    </row>
    <row r="53" spans="1:7">
      <c r="A53" s="3">
        <v>5</v>
      </c>
      <c r="B53" s="4">
        <v>2.53E-2</v>
      </c>
      <c r="C53" s="4" t="s">
        <v>11</v>
      </c>
      <c r="D53" s="4" t="s">
        <v>11</v>
      </c>
      <c r="E53" s="4" t="s">
        <v>11</v>
      </c>
      <c r="F53">
        <v>0</v>
      </c>
      <c r="G53" s="4">
        <f>Table2[[#This Row],[Target values]]*100</f>
        <v>0</v>
      </c>
    </row>
    <row r="54" spans="1:7">
      <c r="A54" s="3">
        <v>13</v>
      </c>
      <c r="B54" s="4">
        <v>1.67E-2</v>
      </c>
      <c r="C54" s="4" t="s">
        <v>11</v>
      </c>
      <c r="D54" s="4" t="s">
        <v>11</v>
      </c>
      <c r="E54" s="4" t="s">
        <v>11</v>
      </c>
      <c r="F54">
        <v>0</v>
      </c>
      <c r="G54" s="4">
        <f>Table2[[#This Row],[Target values]]*100</f>
        <v>0</v>
      </c>
    </row>
    <row r="55" spans="1:7">
      <c r="A55" s="3">
        <v>18</v>
      </c>
      <c r="B55" s="4">
        <v>7.7600000000000002E-2</v>
      </c>
      <c r="C55" s="4" t="s">
        <v>11</v>
      </c>
      <c r="D55" s="4" t="s">
        <v>11</v>
      </c>
      <c r="E55" s="4" t="s">
        <v>11</v>
      </c>
      <c r="F55">
        <v>0</v>
      </c>
      <c r="G55" s="4">
        <f>Table2[[#This Row],[Target values]]*100</f>
        <v>0</v>
      </c>
    </row>
    <row r="56" spans="1:7">
      <c r="A56" s="3">
        <v>21</v>
      </c>
      <c r="B56" s="4">
        <v>2.4799999999999999E-2</v>
      </c>
      <c r="C56" s="4" t="s">
        <v>11</v>
      </c>
      <c r="D56" s="4" t="s">
        <v>11</v>
      </c>
      <c r="E56" s="4" t="s">
        <v>11</v>
      </c>
      <c r="F56">
        <v>0</v>
      </c>
      <c r="G56" s="4">
        <f>Table2[[#This Row],[Target values]]*100</f>
        <v>0</v>
      </c>
    </row>
    <row r="57" spans="1:7">
      <c r="A57" s="3">
        <v>25</v>
      </c>
      <c r="B57" s="4">
        <v>6.4000000000000003E-3</v>
      </c>
      <c r="C57" s="4" t="s">
        <v>11</v>
      </c>
      <c r="D57" s="4" t="s">
        <v>11</v>
      </c>
      <c r="E57" s="4" t="s">
        <v>11</v>
      </c>
      <c r="F57">
        <v>0</v>
      </c>
      <c r="G57" s="4">
        <f>Table2[[#This Row],[Target values]]*100</f>
        <v>0</v>
      </c>
    </row>
    <row r="58" spans="1:7">
      <c r="A58" s="3">
        <v>27</v>
      </c>
      <c r="B58" s="4">
        <v>3.4200000000000001E-2</v>
      </c>
      <c r="C58" s="4" t="s">
        <v>11</v>
      </c>
      <c r="D58" s="4" t="s">
        <v>11</v>
      </c>
      <c r="E58" s="4" t="s">
        <v>11</v>
      </c>
      <c r="F58">
        <v>0</v>
      </c>
      <c r="G58" s="4">
        <f>Table2[[#This Row],[Target values]]*100</f>
        <v>0</v>
      </c>
    </row>
    <row r="59" spans="1:7">
      <c r="A59" s="3">
        <v>29</v>
      </c>
      <c r="B59" s="4">
        <v>9.2100000000000001E-2</v>
      </c>
      <c r="C59" s="4" t="s">
        <v>11</v>
      </c>
      <c r="D59" s="4" t="s">
        <v>11</v>
      </c>
      <c r="E59" s="4" t="s">
        <v>11</v>
      </c>
      <c r="F59">
        <v>0</v>
      </c>
      <c r="G59" s="4">
        <f>Table2[[#This Row],[Target values]]*100</f>
        <v>0</v>
      </c>
    </row>
    <row r="60" spans="1:7">
      <c r="A60" s="3">
        <v>30</v>
      </c>
      <c r="B60" s="4">
        <v>8.8200000000000001E-2</v>
      </c>
      <c r="C60" s="4" t="s">
        <v>11</v>
      </c>
      <c r="D60" s="4" t="s">
        <v>11</v>
      </c>
      <c r="E60" s="4" t="s">
        <v>11</v>
      </c>
      <c r="F60">
        <v>0</v>
      </c>
      <c r="G60" s="4">
        <f>Table2[[#This Row],[Target values]]*100</f>
        <v>0</v>
      </c>
    </row>
    <row r="61" spans="1:7">
      <c r="A61" s="3">
        <v>32</v>
      </c>
      <c r="B61" s="4">
        <v>6.1000000000000004E-3</v>
      </c>
      <c r="C61" s="4" t="s">
        <v>11</v>
      </c>
      <c r="D61" s="4" t="s">
        <v>11</v>
      </c>
      <c r="E61" s="4" t="s">
        <v>11</v>
      </c>
      <c r="F61">
        <v>0</v>
      </c>
      <c r="G61" s="4">
        <f>Table2[[#This Row],[Target values]]*100</f>
        <v>0</v>
      </c>
    </row>
    <row r="62" spans="1:7">
      <c r="A62" s="3">
        <v>33</v>
      </c>
      <c r="B62" s="4">
        <v>2.0500000000000001E-2</v>
      </c>
      <c r="C62" s="4" t="s">
        <v>11</v>
      </c>
      <c r="D62" s="4" t="s">
        <v>11</v>
      </c>
      <c r="E62" s="4" t="s">
        <v>11</v>
      </c>
      <c r="F62">
        <v>0</v>
      </c>
      <c r="G62" s="4">
        <f>Table2[[#This Row],[Target values]]*100</f>
        <v>0</v>
      </c>
    </row>
    <row r="63" spans="1:7">
      <c r="A63" s="3">
        <v>34</v>
      </c>
      <c r="B63" s="4">
        <v>2.64E-2</v>
      </c>
      <c r="C63" s="4" t="s">
        <v>11</v>
      </c>
      <c r="D63" s="4" t="s">
        <v>11</v>
      </c>
      <c r="E63" s="4" t="s">
        <v>11</v>
      </c>
      <c r="F63">
        <v>0</v>
      </c>
      <c r="G63" s="4">
        <f>Table2[[#This Row],[Target values]]*100</f>
        <v>0</v>
      </c>
    </row>
    <row r="64" spans="1:7">
      <c r="A64" s="3">
        <v>36</v>
      </c>
      <c r="B64" s="4">
        <v>2.3800000000000002E-2</v>
      </c>
      <c r="C64" s="4" t="s">
        <v>11</v>
      </c>
      <c r="D64" s="4" t="s">
        <v>11</v>
      </c>
      <c r="E64" s="4" t="s">
        <v>11</v>
      </c>
      <c r="F64">
        <v>0</v>
      </c>
      <c r="G64" s="4">
        <f>Table2[[#This Row],[Target values]]*100</f>
        <v>0</v>
      </c>
    </row>
    <row r="65" spans="1:7">
      <c r="A65" s="3">
        <v>37</v>
      </c>
      <c r="B65" s="4">
        <v>8.0199999999999994E-2</v>
      </c>
      <c r="C65" s="4" t="s">
        <v>11</v>
      </c>
      <c r="D65" s="4" t="s">
        <v>11</v>
      </c>
      <c r="E65" s="4" t="s">
        <v>11</v>
      </c>
      <c r="F65">
        <v>0</v>
      </c>
      <c r="G65" s="4">
        <f>Table2[[#This Row],[Target values]]*100</f>
        <v>0</v>
      </c>
    </row>
    <row r="66" spans="1:7">
      <c r="A66" s="3">
        <v>39</v>
      </c>
      <c r="B66" s="4">
        <v>0.1239</v>
      </c>
      <c r="C66" s="4" t="s">
        <v>11</v>
      </c>
      <c r="D66" s="4" t="s">
        <v>11</v>
      </c>
      <c r="E66" s="4" t="s">
        <v>11</v>
      </c>
      <c r="F66">
        <v>0</v>
      </c>
      <c r="G66" s="4">
        <f>Table2[[#This Row],[Target values]]*100</f>
        <v>0</v>
      </c>
    </row>
    <row r="67" spans="1:7">
      <c r="A67" s="3">
        <v>43</v>
      </c>
      <c r="B67" s="4">
        <v>6.7500000000000004E-2</v>
      </c>
      <c r="C67" s="4" t="s">
        <v>11</v>
      </c>
      <c r="D67" s="4" t="s">
        <v>11</v>
      </c>
      <c r="E67" s="4" t="s">
        <v>11</v>
      </c>
      <c r="F67">
        <v>0</v>
      </c>
      <c r="G67" s="4">
        <f>Table2[[#This Row],[Target values]]*100</f>
        <v>0</v>
      </c>
    </row>
    <row r="68" spans="1:7">
      <c r="A68" s="3">
        <v>44</v>
      </c>
      <c r="B68" s="4">
        <v>3.2199999999999999E-2</v>
      </c>
      <c r="C68" s="4" t="s">
        <v>11</v>
      </c>
      <c r="D68" s="4" t="s">
        <v>11</v>
      </c>
      <c r="E68" s="4" t="s">
        <v>11</v>
      </c>
      <c r="F68">
        <v>0</v>
      </c>
      <c r="G68" s="4">
        <f>Table2[[#This Row],[Target values]]*100</f>
        <v>0</v>
      </c>
    </row>
    <row r="69" spans="1:7">
      <c r="A69" s="3">
        <v>45</v>
      </c>
      <c r="B69" s="4">
        <v>7.1900000000000006E-2</v>
      </c>
      <c r="C69" s="4" t="s">
        <v>11</v>
      </c>
      <c r="D69" s="4" t="s">
        <v>11</v>
      </c>
      <c r="E69" s="4" t="s">
        <v>11</v>
      </c>
      <c r="F69">
        <v>0</v>
      </c>
      <c r="G69" s="4">
        <f>Table2[[#This Row],[Target values]]*100</f>
        <v>0</v>
      </c>
    </row>
    <row r="70" spans="1:7">
      <c r="A70" s="3">
        <v>46</v>
      </c>
      <c r="B70" s="4">
        <v>5.28E-2</v>
      </c>
      <c r="C70" s="4" t="s">
        <v>11</v>
      </c>
      <c r="D70" s="4" t="s">
        <v>11</v>
      </c>
      <c r="E70" s="4" t="s">
        <v>11</v>
      </c>
      <c r="F70">
        <v>0</v>
      </c>
      <c r="G70" s="4">
        <f>Table2[[#This Row],[Target values]]*100</f>
        <v>0</v>
      </c>
    </row>
    <row r="71" spans="1:7">
      <c r="A71" s="3">
        <v>48</v>
      </c>
      <c r="B71" s="4">
        <v>1.1599999999999999E-2</v>
      </c>
      <c r="C71" s="4" t="s">
        <v>11</v>
      </c>
      <c r="D71" s="4" t="s">
        <v>11</v>
      </c>
      <c r="E71" s="4" t="s">
        <v>11</v>
      </c>
      <c r="F71">
        <v>0</v>
      </c>
      <c r="G71" s="4">
        <f>Table2[[#This Row],[Target values]]*100</f>
        <v>0</v>
      </c>
    </row>
    <row r="72" spans="1:7">
      <c r="A72" s="3">
        <v>50</v>
      </c>
      <c r="B72" s="4">
        <v>8.43E-2</v>
      </c>
      <c r="C72" s="4" t="s">
        <v>11</v>
      </c>
      <c r="D72" s="4" t="s">
        <v>11</v>
      </c>
      <c r="E72" s="4" t="s">
        <v>11</v>
      </c>
      <c r="F72">
        <v>0</v>
      </c>
      <c r="G72" s="4">
        <f>Table2[[#This Row],[Target values]]*100</f>
        <v>0</v>
      </c>
    </row>
    <row r="73" spans="1:7">
      <c r="A73" s="3">
        <v>52</v>
      </c>
      <c r="B73" s="4">
        <v>3.5099999999999999E-2</v>
      </c>
      <c r="C73" s="4" t="s">
        <v>11</v>
      </c>
      <c r="D73" s="4" t="s">
        <v>11</v>
      </c>
      <c r="E73" s="4" t="s">
        <v>11</v>
      </c>
      <c r="F73">
        <v>0</v>
      </c>
      <c r="G73" s="4">
        <f>Table2[[#This Row],[Target values]]*100</f>
        <v>0</v>
      </c>
    </row>
    <row r="74" spans="1:7">
      <c r="A74" s="3">
        <v>54</v>
      </c>
      <c r="B74" s="4">
        <v>4.58E-2</v>
      </c>
      <c r="C74" s="4" t="s">
        <v>11</v>
      </c>
      <c r="D74" s="4" t="s">
        <v>11</v>
      </c>
      <c r="E74" s="4" t="s">
        <v>11</v>
      </c>
      <c r="F74">
        <v>0</v>
      </c>
      <c r="G74" s="4">
        <f>Table2[[#This Row],[Target values]]*100</f>
        <v>0</v>
      </c>
    </row>
    <row r="75" spans="1:7">
      <c r="A75" s="3">
        <v>55</v>
      </c>
      <c r="B75" s="4">
        <v>2.69E-2</v>
      </c>
      <c r="C75" s="4" t="s">
        <v>11</v>
      </c>
      <c r="D75" s="4" t="s">
        <v>11</v>
      </c>
      <c r="E75" s="4" t="s">
        <v>11</v>
      </c>
      <c r="F75">
        <v>0</v>
      </c>
      <c r="G75" s="4">
        <f>Table2[[#This Row],[Target values]]*100</f>
        <v>0</v>
      </c>
    </row>
    <row r="76" spans="1:7">
      <c r="A76" s="3">
        <v>56</v>
      </c>
      <c r="B76" s="4">
        <v>7.1000000000000004E-3</v>
      </c>
      <c r="C76" s="4" t="s">
        <v>11</v>
      </c>
      <c r="D76" s="4" t="s">
        <v>11</v>
      </c>
      <c r="E76" s="4" t="s">
        <v>11</v>
      </c>
      <c r="F76">
        <v>0</v>
      </c>
      <c r="G76" s="4">
        <f>Table2[[#This Row],[Target values]]*100</f>
        <v>0</v>
      </c>
    </row>
    <row r="77" spans="1:7">
      <c r="A77" s="3">
        <v>60</v>
      </c>
      <c r="B77" s="4">
        <v>0.12690000000000001</v>
      </c>
      <c r="C77" s="4" t="s">
        <v>11</v>
      </c>
      <c r="D77" s="4" t="s">
        <v>11</v>
      </c>
      <c r="E77" s="4" t="s">
        <v>11</v>
      </c>
      <c r="F77">
        <v>0</v>
      </c>
      <c r="G77" s="4">
        <f>Table2[[#This Row],[Target values]]*100</f>
        <v>0</v>
      </c>
    </row>
    <row r="78" spans="1:7">
      <c r="A78" s="3">
        <v>61</v>
      </c>
      <c r="B78" s="4">
        <v>0.15090000000000001</v>
      </c>
      <c r="C78" s="4" t="s">
        <v>11</v>
      </c>
      <c r="D78" s="4" t="s">
        <v>11</v>
      </c>
      <c r="E78" s="4" t="s">
        <v>11</v>
      </c>
      <c r="F78">
        <v>0</v>
      </c>
      <c r="G78" s="4">
        <f>Table2[[#This Row],[Target values]]*100</f>
        <v>0</v>
      </c>
    </row>
    <row r="79" spans="1:7">
      <c r="A79" s="3">
        <v>62</v>
      </c>
      <c r="B79" s="4">
        <v>0.17960000000000001</v>
      </c>
      <c r="C79" s="4" t="s">
        <v>11</v>
      </c>
      <c r="D79" s="4" t="s">
        <v>11</v>
      </c>
      <c r="E79" s="4" t="s">
        <v>11</v>
      </c>
      <c r="F79">
        <v>0</v>
      </c>
      <c r="G79" s="4">
        <f>Table2[[#This Row],[Target values]]*100</f>
        <v>0</v>
      </c>
    </row>
    <row r="80" spans="1:7">
      <c r="A80" s="3">
        <v>63</v>
      </c>
      <c r="B80" s="4">
        <v>7.46E-2</v>
      </c>
      <c r="C80" s="4" t="s">
        <v>11</v>
      </c>
      <c r="D80" s="4" t="s">
        <v>11</v>
      </c>
      <c r="E80" s="4" t="s">
        <v>11</v>
      </c>
      <c r="F80">
        <v>0</v>
      </c>
      <c r="G80" s="4">
        <f>Table2[[#This Row],[Target values]]*100</f>
        <v>0</v>
      </c>
    </row>
    <row r="81" spans="1:7">
      <c r="A81" s="3">
        <v>64</v>
      </c>
      <c r="B81" s="4">
        <v>2.8799999999999999E-2</v>
      </c>
      <c r="C81" s="4" t="s">
        <v>11</v>
      </c>
      <c r="D81" s="4" t="s">
        <v>11</v>
      </c>
      <c r="E81" s="4" t="s">
        <v>11</v>
      </c>
      <c r="F81">
        <v>0</v>
      </c>
      <c r="G81" s="4">
        <f>Table2[[#This Row],[Target values]]*100</f>
        <v>0</v>
      </c>
    </row>
    <row r="82" spans="1:7">
      <c r="A82" s="3">
        <v>67</v>
      </c>
      <c r="B82" s="4">
        <v>1.54E-2</v>
      </c>
      <c r="C82" s="4" t="s">
        <v>11</v>
      </c>
      <c r="D82" s="4" t="s">
        <v>11</v>
      </c>
      <c r="E82" s="4" t="s">
        <v>11</v>
      </c>
      <c r="F82">
        <v>0</v>
      </c>
      <c r="G82" s="4">
        <f>Table2[[#This Row],[Target values]]*100</f>
        <v>0</v>
      </c>
    </row>
    <row r="83" spans="1:7">
      <c r="A83" s="3">
        <v>68</v>
      </c>
      <c r="B83" s="4">
        <v>7.1000000000000004E-3</v>
      </c>
      <c r="C83" s="4" t="s">
        <v>11</v>
      </c>
      <c r="D83" s="4" t="s">
        <v>11</v>
      </c>
      <c r="E83" s="4" t="s">
        <v>11</v>
      </c>
      <c r="F83">
        <v>0</v>
      </c>
      <c r="G83" s="4">
        <f>Table2[[#This Row],[Target values]]*100</f>
        <v>0</v>
      </c>
    </row>
    <row r="84" spans="1:7">
      <c r="A84" s="3">
        <v>69</v>
      </c>
      <c r="B84" s="4">
        <v>5.3100000000000001E-2</v>
      </c>
      <c r="C84" s="4" t="s">
        <v>11</v>
      </c>
      <c r="D84" s="4" t="s">
        <v>11</v>
      </c>
      <c r="E84" s="4" t="s">
        <v>11</v>
      </c>
      <c r="F84">
        <v>0</v>
      </c>
      <c r="G84" s="4">
        <f>Table2[[#This Row],[Target values]]*100</f>
        <v>0</v>
      </c>
    </row>
    <row r="85" spans="1:7">
      <c r="A85" s="3">
        <v>72</v>
      </c>
      <c r="B85" s="4">
        <v>0.10349999999999999</v>
      </c>
      <c r="C85" s="4" t="s">
        <v>11</v>
      </c>
      <c r="D85" s="4" t="s">
        <v>11</v>
      </c>
      <c r="E85" s="4" t="s">
        <v>11</v>
      </c>
      <c r="F85">
        <v>0</v>
      </c>
      <c r="G85" s="4">
        <f>Table2[[#This Row],[Target values]]*100</f>
        <v>0</v>
      </c>
    </row>
    <row r="86" spans="1:7">
      <c r="A86" s="3">
        <v>73</v>
      </c>
      <c r="B86" s="4">
        <v>6.4799999999999996E-2</v>
      </c>
      <c r="C86" s="4" t="s">
        <v>11</v>
      </c>
      <c r="D86" s="4" t="s">
        <v>11</v>
      </c>
      <c r="E86" s="4" t="s">
        <v>11</v>
      </c>
      <c r="F86">
        <v>0</v>
      </c>
      <c r="G86" s="4">
        <f>Table2[[#This Row],[Target values]]*100</f>
        <v>0</v>
      </c>
    </row>
    <row r="87" spans="1:7">
      <c r="A87" s="3">
        <v>74</v>
      </c>
      <c r="B87" s="4">
        <v>6.4000000000000003E-3</v>
      </c>
      <c r="C87" s="4" t="s">
        <v>11</v>
      </c>
      <c r="D87" s="4" t="s">
        <v>11</v>
      </c>
      <c r="E87" s="4" t="s">
        <v>11</v>
      </c>
      <c r="F87">
        <v>0</v>
      </c>
      <c r="G87" s="4">
        <f>Table2[[#This Row],[Target values]]*100</f>
        <v>0</v>
      </c>
    </row>
    <row r="88" spans="1:7">
      <c r="A88" s="3">
        <v>75</v>
      </c>
      <c r="B88" s="4">
        <v>0.11849999999999999</v>
      </c>
      <c r="C88" s="4" t="s">
        <v>11</v>
      </c>
      <c r="D88" s="4" t="s">
        <v>11</v>
      </c>
      <c r="E88" s="4" t="s">
        <v>11</v>
      </c>
      <c r="F88">
        <v>0</v>
      </c>
      <c r="G88" s="4">
        <f>Table2[[#This Row],[Target values]]*100</f>
        <v>0</v>
      </c>
    </row>
    <row r="89" spans="1:7">
      <c r="A89" s="3">
        <v>76</v>
      </c>
      <c r="B89" s="4">
        <v>5.1200000000000002E-2</v>
      </c>
      <c r="C89" s="4" t="s">
        <v>11</v>
      </c>
      <c r="D89" s="4" t="s">
        <v>11</v>
      </c>
      <c r="E89" s="4" t="s">
        <v>11</v>
      </c>
      <c r="F89">
        <v>0</v>
      </c>
      <c r="G89" s="4">
        <f>Table2[[#This Row],[Target values]]*100</f>
        <v>0</v>
      </c>
    </row>
    <row r="90" spans="1:7">
      <c r="A90" s="3">
        <v>77</v>
      </c>
      <c r="B90" s="4">
        <v>2.7199999999999998E-2</v>
      </c>
      <c r="C90" s="4" t="s">
        <v>11</v>
      </c>
      <c r="D90" s="4" t="s">
        <v>11</v>
      </c>
      <c r="E90" s="4" t="s">
        <v>11</v>
      </c>
      <c r="F90">
        <v>0</v>
      </c>
      <c r="G90" s="4">
        <f>Table2[[#This Row],[Target values]]*100</f>
        <v>0</v>
      </c>
    </row>
    <row r="91" spans="1:7">
      <c r="A91" s="3">
        <v>79</v>
      </c>
      <c r="B91" s="4">
        <v>6.2700000000000006E-2</v>
      </c>
      <c r="C91" s="4" t="s">
        <v>11</v>
      </c>
      <c r="D91" s="4" t="s">
        <v>11</v>
      </c>
      <c r="E91" s="4" t="s">
        <v>11</v>
      </c>
      <c r="F91">
        <v>0</v>
      </c>
      <c r="G91" s="4">
        <f>Table2[[#This Row],[Target values]]*100</f>
        <v>0</v>
      </c>
    </row>
    <row r="92" spans="1:7">
      <c r="A92" s="3">
        <v>80</v>
      </c>
      <c r="B92" s="4">
        <v>7.4700000000000003E-2</v>
      </c>
      <c r="C92" s="4" t="s">
        <v>11</v>
      </c>
      <c r="D92" s="4" t="s">
        <v>11</v>
      </c>
      <c r="E92" s="4" t="s">
        <v>11</v>
      </c>
      <c r="F92">
        <v>0</v>
      </c>
      <c r="G92" s="4">
        <f>Table2[[#This Row],[Target values]]*100</f>
        <v>0</v>
      </c>
    </row>
    <row r="93" spans="1:7">
      <c r="A93" s="3">
        <v>81</v>
      </c>
      <c r="B93" s="4">
        <v>6.3E-2</v>
      </c>
      <c r="C93" s="4" t="s">
        <v>11</v>
      </c>
      <c r="D93" s="4" t="s">
        <v>11</v>
      </c>
      <c r="E93" s="4" t="s">
        <v>11</v>
      </c>
      <c r="F93">
        <v>0</v>
      </c>
      <c r="G93" s="4">
        <f>Table2[[#This Row],[Target values]]*100</f>
        <v>0</v>
      </c>
    </row>
    <row r="94" spans="1:7">
      <c r="A94" s="3">
        <v>82</v>
      </c>
      <c r="B94" s="4">
        <v>0.10489999999999999</v>
      </c>
      <c r="C94" s="4" t="s">
        <v>11</v>
      </c>
      <c r="D94" s="4" t="s">
        <v>11</v>
      </c>
      <c r="E94" s="4" t="s">
        <v>11</v>
      </c>
      <c r="F94">
        <v>0</v>
      </c>
      <c r="G94" s="4">
        <f>Table2[[#This Row],[Target values]]*100</f>
        <v>0</v>
      </c>
    </row>
    <row r="95" spans="1:7">
      <c r="A95" s="3">
        <v>85</v>
      </c>
      <c r="B95" s="4">
        <v>1.03E-2</v>
      </c>
      <c r="C95" s="4" t="s">
        <v>11</v>
      </c>
      <c r="D95" s="4" t="s">
        <v>11</v>
      </c>
      <c r="E95" s="4" t="s">
        <v>11</v>
      </c>
      <c r="F95">
        <v>0</v>
      </c>
      <c r="G95" s="4">
        <f>Table2[[#This Row],[Target values]]*100</f>
        <v>0</v>
      </c>
    </row>
    <row r="96" spans="1:7">
      <c r="A96" s="3">
        <v>86</v>
      </c>
      <c r="B96" s="4">
        <v>1.43E-2</v>
      </c>
      <c r="C96" s="4" t="s">
        <v>11</v>
      </c>
      <c r="D96" s="4" t="s">
        <v>11</v>
      </c>
      <c r="E96" s="4" t="s">
        <v>11</v>
      </c>
      <c r="F96">
        <v>0</v>
      </c>
      <c r="G96" s="4">
        <f>Table2[[#This Row],[Target values]]*100</f>
        <v>0</v>
      </c>
    </row>
    <row r="97" spans="1:7">
      <c r="A97" s="3">
        <v>87</v>
      </c>
      <c r="B97" s="4">
        <v>6.13E-2</v>
      </c>
      <c r="C97" s="4" t="s">
        <v>11</v>
      </c>
      <c r="D97" s="4" t="s">
        <v>11</v>
      </c>
      <c r="E97" s="4" t="s">
        <v>11</v>
      </c>
      <c r="F97">
        <v>0</v>
      </c>
      <c r="G97" s="4">
        <f>Table2[[#This Row],[Target values]]*100</f>
        <v>0</v>
      </c>
    </row>
    <row r="98" spans="1:7">
      <c r="A98" s="3">
        <v>88</v>
      </c>
      <c r="B98" s="4">
        <v>1.8599999999999998E-2</v>
      </c>
      <c r="C98" s="4" t="s">
        <v>11</v>
      </c>
      <c r="D98" s="4" t="s">
        <v>11</v>
      </c>
      <c r="E98" s="4" t="s">
        <v>11</v>
      </c>
      <c r="F98">
        <v>0</v>
      </c>
      <c r="G98" s="4">
        <f>Table2[[#This Row],[Target values]]*100</f>
        <v>0</v>
      </c>
    </row>
    <row r="99" spans="1:7">
      <c r="A99" s="3">
        <v>91</v>
      </c>
      <c r="B99" s="4">
        <v>8.8000000000000005E-3</v>
      </c>
      <c r="C99" s="4" t="s">
        <v>11</v>
      </c>
      <c r="D99" s="4" t="s">
        <v>11</v>
      </c>
      <c r="E99" s="4" t="s">
        <v>11</v>
      </c>
      <c r="F99">
        <v>0</v>
      </c>
      <c r="G99" s="4">
        <f>Table2[[#This Row],[Target values]]*100</f>
        <v>0</v>
      </c>
    </row>
    <row r="100" spans="1:7">
      <c r="A100" s="3">
        <v>92</v>
      </c>
      <c r="B100" s="4">
        <v>6.5799999999999997E-2</v>
      </c>
      <c r="C100" s="4" t="s">
        <v>11</v>
      </c>
      <c r="D100" s="4" t="s">
        <v>11</v>
      </c>
      <c r="E100" s="4" t="s">
        <v>11</v>
      </c>
      <c r="F100">
        <v>0</v>
      </c>
      <c r="G100" s="4">
        <f>Table2[[#This Row],[Target values]]*100</f>
        <v>0</v>
      </c>
    </row>
    <row r="101" spans="1:7">
      <c r="A101" s="3">
        <v>93</v>
      </c>
      <c r="B101" s="4">
        <v>0.26889999999999997</v>
      </c>
      <c r="C101" s="4" t="s">
        <v>11</v>
      </c>
      <c r="D101" s="4" t="s">
        <v>11</v>
      </c>
      <c r="E101" s="4" t="s">
        <v>11</v>
      </c>
      <c r="F101">
        <v>0</v>
      </c>
      <c r="G101" s="4">
        <f>Table2[[#This Row],[Target values]]*100</f>
        <v>0</v>
      </c>
    </row>
    <row r="102" spans="1:7">
      <c r="A102" s="3">
        <v>94</v>
      </c>
      <c r="B102" s="4">
        <v>0.15390000000000001</v>
      </c>
      <c r="C102" s="4" t="s">
        <v>11</v>
      </c>
      <c r="D102" s="4" t="s">
        <v>11</v>
      </c>
      <c r="E102" s="4" t="s">
        <v>11</v>
      </c>
      <c r="F102">
        <v>0</v>
      </c>
      <c r="G102" s="4">
        <f>Table2[[#This Row],[Target values]]*100</f>
        <v>0</v>
      </c>
    </row>
    <row r="103" spans="1:7">
      <c r="A103" s="3">
        <v>96</v>
      </c>
      <c r="B103" s="4">
        <v>4.3299999999999998E-2</v>
      </c>
      <c r="C103" s="4" t="s">
        <v>11</v>
      </c>
      <c r="D103" s="4" t="s">
        <v>11</v>
      </c>
      <c r="E103" s="4" t="s">
        <v>11</v>
      </c>
      <c r="F103">
        <v>0</v>
      </c>
      <c r="G103" s="4">
        <f>Table2[[#This Row],[Target values]]*100</f>
        <v>0</v>
      </c>
    </row>
    <row r="104" spans="1:7">
      <c r="A104" s="3">
        <v>99</v>
      </c>
      <c r="B104" s="4">
        <v>1.7999999999999999E-2</v>
      </c>
      <c r="C104" s="4" t="s">
        <v>11</v>
      </c>
      <c r="D104" s="4" t="s">
        <v>11</v>
      </c>
      <c r="E104" s="4" t="s">
        <v>11</v>
      </c>
      <c r="F104">
        <v>0</v>
      </c>
      <c r="G104" s="4">
        <f>Table2[[#This Row],[Target values]]*100</f>
        <v>0</v>
      </c>
    </row>
    <row r="105" spans="1:7">
      <c r="A105" s="3">
        <v>101</v>
      </c>
      <c r="B105" s="4">
        <v>2.7799999999999998E-2</v>
      </c>
      <c r="C105" s="4" t="s">
        <v>11</v>
      </c>
      <c r="D105" s="4" t="s">
        <v>11</v>
      </c>
      <c r="E105" s="4" t="s">
        <v>11</v>
      </c>
      <c r="F105">
        <v>0</v>
      </c>
      <c r="G105" s="4">
        <f>Table2[[#This Row],[Target values]]*100</f>
        <v>0</v>
      </c>
    </row>
    <row r="106" spans="1:7">
      <c r="A106" s="3">
        <v>102</v>
      </c>
      <c r="B106" s="4">
        <v>3.9199999999999999E-2</v>
      </c>
      <c r="C106" s="4" t="s">
        <v>11</v>
      </c>
      <c r="D106" s="4" t="s">
        <v>11</v>
      </c>
      <c r="E106" s="4" t="s">
        <v>11</v>
      </c>
      <c r="F106">
        <v>0</v>
      </c>
      <c r="G106" s="4">
        <f>Table2[[#This Row],[Target values]]*100</f>
        <v>0</v>
      </c>
    </row>
    <row r="107" spans="1:7">
      <c r="A107" s="3">
        <v>103</v>
      </c>
      <c r="B107" s="4">
        <v>8.0000000000000004E-4</v>
      </c>
      <c r="C107" s="4" t="s">
        <v>11</v>
      </c>
      <c r="D107" s="4" t="s">
        <v>11</v>
      </c>
      <c r="E107" s="4" t="s">
        <v>11</v>
      </c>
      <c r="F107">
        <v>0</v>
      </c>
      <c r="G107" s="4">
        <f>Table2[[#This Row],[Target values]]*100</f>
        <v>0</v>
      </c>
    </row>
    <row r="108" spans="1:7">
      <c r="A108" s="3">
        <v>105</v>
      </c>
      <c r="B108" s="4">
        <v>0.1351</v>
      </c>
      <c r="C108" s="4" t="s">
        <v>11</v>
      </c>
      <c r="D108" s="4" t="s">
        <v>11</v>
      </c>
      <c r="E108" s="4" t="s">
        <v>11</v>
      </c>
      <c r="F108">
        <v>0</v>
      </c>
      <c r="G108" s="4">
        <f>Table2[[#This Row],[Target values]]*100</f>
        <v>0</v>
      </c>
    </row>
    <row r="109" spans="1:7">
      <c r="A109" s="3">
        <v>107</v>
      </c>
      <c r="B109" s="4">
        <v>7.5899999999999995E-2</v>
      </c>
      <c r="C109" s="4" t="s">
        <v>11</v>
      </c>
      <c r="D109" s="4" t="s">
        <v>11</v>
      </c>
      <c r="E109" s="4" t="s">
        <v>11</v>
      </c>
      <c r="F109">
        <v>0</v>
      </c>
      <c r="G109" s="4">
        <f>Table2[[#This Row],[Target values]]*100</f>
        <v>0</v>
      </c>
    </row>
    <row r="110" spans="1:7">
      <c r="A110" s="3">
        <v>108</v>
      </c>
      <c r="B110" s="4">
        <v>9.5399999999999999E-2</v>
      </c>
      <c r="C110" s="4" t="s">
        <v>11</v>
      </c>
      <c r="D110" s="4" t="s">
        <v>11</v>
      </c>
      <c r="E110" s="4" t="s">
        <v>11</v>
      </c>
      <c r="F110">
        <v>0</v>
      </c>
      <c r="G110" s="4">
        <f>Table2[[#This Row],[Target values]]*100</f>
        <v>0</v>
      </c>
    </row>
    <row r="111" spans="1:7">
      <c r="A111" s="3">
        <v>109</v>
      </c>
      <c r="B111" s="4">
        <v>1.17E-2</v>
      </c>
      <c r="C111" s="4" t="s">
        <v>11</v>
      </c>
      <c r="D111" s="4" t="s">
        <v>11</v>
      </c>
      <c r="E111" s="4" t="s">
        <v>11</v>
      </c>
      <c r="F111">
        <v>0</v>
      </c>
      <c r="G111" s="4">
        <f>Table2[[#This Row],[Target values]]*100</f>
        <v>0</v>
      </c>
    </row>
    <row r="112" spans="1:7">
      <c r="A112" s="5"/>
    </row>
    <row r="113" spans="1:1">
      <c r="A113" s="1" t="s">
        <v>5</v>
      </c>
    </row>
    <row r="114" spans="1:1">
      <c r="A114" s="2" t="s">
        <v>13</v>
      </c>
    </row>
    <row r="115" spans="1:1">
      <c r="A115" s="2" t="s">
        <v>9</v>
      </c>
    </row>
    <row r="116" spans="1:1">
      <c r="A116" s="2" t="s">
        <v>10</v>
      </c>
    </row>
    <row r="117" spans="1:1">
      <c r="A117" s="2" t="s">
        <v>12</v>
      </c>
    </row>
    <row r="118" spans="1:1">
      <c r="A118" s="2" t="s">
        <v>7</v>
      </c>
    </row>
    <row r="119" spans="1:1">
      <c r="A119" s="2" t="s">
        <v>8</v>
      </c>
    </row>
    <row r="120" spans="1:1">
      <c r="A120" s="6"/>
    </row>
    <row r="121" spans="1:1">
      <c r="A121" s="2" t="s">
        <v>21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7B332E-18BF-4283-A51F-0873247CE90A}">
  <sheetPr codeName="Sheet6">
    <tabColor theme="9" tint="0.59999389629810485"/>
  </sheetPr>
  <dimension ref="A1"/>
  <sheetViews>
    <sheetView workbookViewId="0">
      <selection activeCell="P40" sqref="P40"/>
    </sheetView>
  </sheetViews>
  <sheetFormatPr defaultRowHeight="15"/>
  <sheetData>
    <row r="1" spans="1:1">
      <c r="A1" t="s">
        <v>43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26D1F-DD51-46DC-8E5A-56824F2CDDDA}">
  <sheetPr codeName="Sheet4">
    <tabColor theme="4" tint="0.59999389629810485"/>
  </sheetPr>
  <dimension ref="A1:W18"/>
  <sheetViews>
    <sheetView tabSelected="1" zoomScale="130" zoomScaleNormal="130" workbookViewId="0">
      <selection activeCell="F19" sqref="F19"/>
    </sheetView>
  </sheetViews>
  <sheetFormatPr defaultRowHeight="15"/>
  <cols>
    <col min="10" max="10" width="11.5703125" bestFit="1" customWidth="1"/>
  </cols>
  <sheetData>
    <row r="1" spans="1:23" ht="18">
      <c r="A1" s="3"/>
      <c r="B1" s="3" t="s">
        <v>87</v>
      </c>
      <c r="C1" s="3" t="s">
        <v>0</v>
      </c>
      <c r="D1" s="3" t="s">
        <v>1</v>
      </c>
      <c r="E1" s="3" t="s">
        <v>2</v>
      </c>
      <c r="F1" s="3" t="s">
        <v>3</v>
      </c>
      <c r="G1" s="3" t="s">
        <v>88</v>
      </c>
      <c r="H1" s="3" t="s">
        <v>89</v>
      </c>
      <c r="I1" s="23" t="s">
        <v>68</v>
      </c>
      <c r="J1" s="23" t="s">
        <v>69</v>
      </c>
      <c r="K1" s="3"/>
      <c r="L1" s="3" t="s">
        <v>0</v>
      </c>
      <c r="M1" s="3" t="s">
        <v>1</v>
      </c>
      <c r="N1" s="3" t="s">
        <v>2</v>
      </c>
      <c r="O1" s="3" t="s">
        <v>3</v>
      </c>
    </row>
    <row r="2" spans="1:23">
      <c r="A2" s="3" t="s">
        <v>4</v>
      </c>
      <c r="B2" s="4">
        <v>50</v>
      </c>
      <c r="C2" s="4">
        <v>49.08</v>
      </c>
      <c r="D2" s="4">
        <v>2.09</v>
      </c>
      <c r="E2" s="4">
        <v>44.37</v>
      </c>
      <c r="F2" s="4">
        <v>55.16</v>
      </c>
      <c r="G2" s="4">
        <f>IF(AND(B2&gt;=E2, B2&lt;=F2),1,0)</f>
        <v>1</v>
      </c>
      <c r="H2">
        <f>IF(AND((C2+D2)&gt;=B2,(C2-D2)&lt;=B2),1,0)</f>
        <v>1</v>
      </c>
      <c r="I2" s="24">
        <f>SUM(G:G)/7</f>
        <v>1</v>
      </c>
      <c r="J2" s="24">
        <f>SUM(H:H)/7</f>
        <v>0.8571428571428571</v>
      </c>
      <c r="L2" s="3" t="s">
        <v>4</v>
      </c>
      <c r="M2" s="4">
        <v>81.28</v>
      </c>
      <c r="N2" s="4">
        <v>1.86</v>
      </c>
      <c r="O2" s="4">
        <v>75.739999999999995</v>
      </c>
      <c r="P2" s="4">
        <v>85.87</v>
      </c>
    </row>
    <row r="3" spans="1:23">
      <c r="A3" s="3">
        <v>1</v>
      </c>
      <c r="B3" s="4">
        <v>20</v>
      </c>
      <c r="C3" s="4">
        <v>21.64</v>
      </c>
      <c r="D3" s="4">
        <v>2.19</v>
      </c>
      <c r="E3" s="4">
        <v>16.29</v>
      </c>
      <c r="F3" s="4">
        <v>27.28</v>
      </c>
      <c r="G3" s="4">
        <f t="shared" ref="G3:G8" si="0">IF(AND(B3&gt;=E3, B3&lt;=F3),1,0)</f>
        <v>1</v>
      </c>
      <c r="H3">
        <f t="shared" ref="H3:H8" si="1">IF(AND((C3+D3)&gt;=B3,(C3-D3)&lt;=B3),1,0)</f>
        <v>1</v>
      </c>
      <c r="L3" s="3">
        <v>1</v>
      </c>
      <c r="M3" s="4">
        <v>17.34</v>
      </c>
      <c r="N3" s="4">
        <v>1.68</v>
      </c>
      <c r="O3" s="4">
        <v>12.78</v>
      </c>
      <c r="P3" s="4">
        <v>22.13</v>
      </c>
    </row>
    <row r="4" spans="1:23">
      <c r="A4" s="3">
        <v>2</v>
      </c>
      <c r="B4" s="4">
        <v>10</v>
      </c>
      <c r="C4" s="4">
        <v>10.5</v>
      </c>
      <c r="D4" s="4">
        <v>1.36</v>
      </c>
      <c r="E4" s="4">
        <v>6.71</v>
      </c>
      <c r="F4" s="4">
        <v>14.75</v>
      </c>
      <c r="G4" s="4">
        <f t="shared" si="0"/>
        <v>1</v>
      </c>
      <c r="H4">
        <f t="shared" si="1"/>
        <v>1</v>
      </c>
      <c r="L4" s="3">
        <v>2</v>
      </c>
      <c r="M4" s="4">
        <v>1.38</v>
      </c>
      <c r="N4" s="4">
        <v>0.81</v>
      </c>
      <c r="O4" s="4">
        <v>0.05</v>
      </c>
      <c r="P4" s="4">
        <v>4.1399999999999997</v>
      </c>
    </row>
    <row r="5" spans="1:23">
      <c r="A5" s="3">
        <v>3</v>
      </c>
      <c r="B5" s="4">
        <v>10</v>
      </c>
      <c r="C5" s="4">
        <v>10</v>
      </c>
      <c r="D5" s="4">
        <v>1.26</v>
      </c>
      <c r="E5" s="4">
        <v>6.34</v>
      </c>
      <c r="F5" s="4">
        <v>13.87</v>
      </c>
      <c r="G5" s="4">
        <f t="shared" si="0"/>
        <v>1</v>
      </c>
      <c r="H5">
        <f t="shared" si="1"/>
        <v>1</v>
      </c>
      <c r="L5" s="5"/>
    </row>
    <row r="6" spans="1:23">
      <c r="A6" s="3">
        <v>4</v>
      </c>
      <c r="B6" s="4">
        <v>8</v>
      </c>
      <c r="C6" s="4">
        <v>7.36</v>
      </c>
      <c r="D6" s="4">
        <v>1.2</v>
      </c>
      <c r="E6" s="4">
        <v>3.88</v>
      </c>
      <c r="F6" s="4">
        <v>10.31</v>
      </c>
      <c r="G6" s="4">
        <f t="shared" si="0"/>
        <v>1</v>
      </c>
      <c r="H6">
        <f t="shared" si="1"/>
        <v>1</v>
      </c>
      <c r="L6" s="1" t="s">
        <v>5</v>
      </c>
    </row>
    <row r="7" spans="1:23">
      <c r="A7" s="3">
        <v>5</v>
      </c>
      <c r="B7" s="4">
        <v>1</v>
      </c>
      <c r="C7" s="4">
        <v>0.28999999999999998</v>
      </c>
      <c r="D7" s="4">
        <v>0.34</v>
      </c>
      <c r="E7" s="4">
        <v>0</v>
      </c>
      <c r="F7" s="4">
        <v>1.51</v>
      </c>
      <c r="G7" s="4">
        <f t="shared" si="0"/>
        <v>1</v>
      </c>
      <c r="H7">
        <f t="shared" si="1"/>
        <v>0</v>
      </c>
      <c r="L7" s="2" t="s">
        <v>14</v>
      </c>
    </row>
    <row r="8" spans="1:23">
      <c r="A8" s="3">
        <v>6</v>
      </c>
      <c r="B8" s="4">
        <v>1</v>
      </c>
      <c r="C8" s="4">
        <v>1.1299999999999999</v>
      </c>
      <c r="D8" s="4">
        <v>0.69</v>
      </c>
      <c r="E8" s="4">
        <v>0</v>
      </c>
      <c r="F8" s="4">
        <v>3.36</v>
      </c>
      <c r="G8" s="4">
        <f t="shared" si="0"/>
        <v>1</v>
      </c>
      <c r="H8">
        <f t="shared" si="1"/>
        <v>1</v>
      </c>
      <c r="L8" s="2" t="s">
        <v>9</v>
      </c>
    </row>
    <row r="9" spans="1:23">
      <c r="A9" s="5"/>
      <c r="B9" s="5"/>
      <c r="L9" s="2" t="s">
        <v>10</v>
      </c>
    </row>
    <row r="10" spans="1:23">
      <c r="A10" s="1" t="s">
        <v>5</v>
      </c>
      <c r="B10" s="1"/>
      <c r="L10" s="2" t="s">
        <v>6</v>
      </c>
    </row>
    <row r="11" spans="1:23">
      <c r="A11" s="2" t="s">
        <v>13</v>
      </c>
      <c r="B11" s="2"/>
      <c r="L11" s="2" t="s">
        <v>7</v>
      </c>
    </row>
    <row r="12" spans="1:23">
      <c r="A12" s="2" t="s">
        <v>9</v>
      </c>
      <c r="B12" s="2"/>
      <c r="L12" s="2" t="s">
        <v>8</v>
      </c>
    </row>
    <row r="13" spans="1:23">
      <c r="A13" s="2" t="s">
        <v>10</v>
      </c>
      <c r="B13" s="2"/>
      <c r="L13" s="6"/>
    </row>
    <row r="14" spans="1:23">
      <c r="A14" s="2" t="s">
        <v>6</v>
      </c>
      <c r="B14" s="2"/>
      <c r="L14" s="2" t="s">
        <v>82</v>
      </c>
    </row>
    <row r="15" spans="1:23">
      <c r="A15" s="2" t="s">
        <v>7</v>
      </c>
      <c r="B15" s="2"/>
    </row>
    <row r="16" spans="1:23">
      <c r="A16" s="2" t="s">
        <v>8</v>
      </c>
      <c r="B16" s="2"/>
      <c r="L16" s="7" t="s">
        <v>16</v>
      </c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</row>
    <row r="17" spans="1:16">
      <c r="A17" s="6"/>
      <c r="B17" s="6"/>
      <c r="L17" s="8" t="s">
        <v>17</v>
      </c>
      <c r="M17" s="8"/>
      <c r="N17" s="8"/>
      <c r="O17" s="8"/>
      <c r="P17" s="8"/>
    </row>
    <row r="18" spans="1:16">
      <c r="A18" s="2" t="s">
        <v>15</v>
      </c>
      <c r="B18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abbreviations</vt:lpstr>
      <vt:lpstr>summary of all run times</vt:lpstr>
      <vt:lpstr>comparison CI SD values</vt:lpstr>
      <vt:lpstr>1e-08</vt:lpstr>
      <vt:lpstr>1e-06</vt:lpstr>
      <vt:lpstr>110 peps w BC w BS (200, 80)</vt:lpstr>
      <vt:lpstr>110 peps no BC no BS</vt:lpstr>
      <vt:lpstr>110 peps no BC w BS (200, 80%)</vt:lpstr>
      <vt:lpstr>7 peps w BC w BS 200, 80%</vt:lpstr>
      <vt:lpstr>7 peps  no BC no BS</vt:lpstr>
      <vt:lpstr>7 peps no BC w BS 200, 80%</vt:lpstr>
      <vt:lpstr>7 peps w BC no BS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Sophia Zhou</dc:creator>
  <cp:lastModifiedBy>Sophia</cp:lastModifiedBy>
  <dcterms:created xsi:type="dcterms:W3CDTF">2015-06-05T18:19:34Z</dcterms:created>
  <dcterms:modified xsi:type="dcterms:W3CDTF">2023-02-15T14:22:27Z</dcterms:modified>
</cp:coreProperties>
</file>