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Data\"/>
    </mc:Choice>
  </mc:AlternateContent>
  <xr:revisionPtr revIDLastSave="0" documentId="13_ncr:1_{7AF83037-BF00-4103-9285-8752CE0E5798}" xr6:coauthVersionLast="47" xr6:coauthVersionMax="47" xr10:uidLastSave="{00000000-0000-0000-0000-000000000000}"/>
  <bookViews>
    <workbookView xWindow="-108" yWindow="-108" windowWidth="23256" windowHeight="12456" xr2:uid="{A634A724-ACBA-4A6D-9815-6115CD23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M9" i="1"/>
  <c r="M8" i="1"/>
  <c r="M7" i="1"/>
  <c r="L9" i="1"/>
  <c r="L8" i="1"/>
  <c r="L7" i="1"/>
  <c r="K9" i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 l="1"/>
  <c r="F8" i="1"/>
  <c r="F7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12" i="1"/>
  <c r="B8" i="1"/>
  <c r="B9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<sst xmlns="http://schemas.openxmlformats.org/spreadsheetml/2006/main" count="200" uniqueCount="78">
  <si>
    <t>batch</t>
  </si>
  <si>
    <t>total</t>
  </si>
  <si>
    <t>number of days</t>
  </si>
  <si>
    <t>total cost / £</t>
  </si>
  <si>
    <t>total GHG emissions / kg CO2e</t>
  </si>
  <si>
    <t>total excess food / cals</t>
  </si>
  <si>
    <t>ingredient</t>
  </si>
  <si>
    <t>unit</t>
  </si>
  <si>
    <t>number</t>
  </si>
  <si>
    <t>oats</t>
  </si>
  <si>
    <t>kg</t>
  </si>
  <si>
    <t>grams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</si>
  <si>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</si>
  <si>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</si>
  <si>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</si>
  <si>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</si>
  <si>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</si>
  <si>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</si>
  <si>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</si>
  <si>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</si>
  <si>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</si>
  <si>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</si>
  <si>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</si>
  <si>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</si>
  <si>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</si>
  <si>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</si>
  <si>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</si>
  <si>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</si>
  <si>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</si>
  <si>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</si>
  <si>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</si>
  <si>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litres_equivalent</t>
  </si>
  <si>
    <t>millilitres_equivalent</t>
  </si>
  <si>
    <t>butterFrozen</t>
  </si>
  <si>
    <t>milkPowder</t>
  </si>
  <si>
    <t>oatMilk</t>
  </si>
  <si>
    <t>litres</t>
  </si>
  <si>
    <t>millilitres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</si>
  <si>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</si>
  <si>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</si>
  <si>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</si>
  <si>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</si>
  <si>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</si>
  <si>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</si>
  <si>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</si>
  <si>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</si>
  <si>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</si>
  <si>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</si>
  <si>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</si>
  <si>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</si>
  <si>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</si>
  <si>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</si>
  <si>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</si>
  <si>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</si>
  <si>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</si>
  <si>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</si>
  <si>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</si>
  <si>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</si>
  <si>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</si>
  <si>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</si>
  <si>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</si>
  <si>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</si>
  <si>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</si>
  <si>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</si>
  <si>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</si>
  <si>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</si>
  <si>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</si>
  <si>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</si>
  <si>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</si>
  <si>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</si>
  <si>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</si>
  <si>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</si>
  <si>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</si>
  <si>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</si>
  <si>
    <t>cost per person per day / £</t>
  </si>
  <si>
    <t>emissions per person per day / kg CO2e</t>
  </si>
  <si>
    <t>excess food per person per day / cals</t>
  </si>
  <si>
    <t>batch matrix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</si>
</sst>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A992-ABBD-40A3-B6D5-AC4B74FA5F56}">
  <dimension ref="A1:N70"/>
  <sheetViews>
    <sheetView tabSelected="1" workbookViewId="0">
      <selection activeCell="Q14" sqref="Q14"/>
    </sheetView>
  </sheetViews>
  <sheetFormatPr defaultRowHeight="14.4" x14ac:dyDescent="0.3"/>
  <cols>
    <col min="1" max="1" width="25.77734375" customWidth="1"/>
    <col min="5" max="5" width="10.77734375" customWidth="1"/>
  </cols>
  <sheetData>
    <row r="1" spans="1:14" x14ac:dyDescent="0.3">
      <c r="A1" s="1" t="s">
        <v>0</v>
      </c>
      <c r="B1" s="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 x14ac:dyDescent="0.3">
      <c r="A2" s="1" t="s">
        <v>77</v>
      </c>
      <c r="F2">
        <v>3011</v>
      </c>
      <c r="G2">
        <v>3149</v>
      </c>
      <c r="H2">
        <v>3054</v>
      </c>
      <c r="I2">
        <v>3093</v>
      </c>
      <c r="J2">
        <v>3154</v>
      </c>
      <c r="K2">
        <v>3077</v>
      </c>
      <c r="L2">
        <v>3026</v>
      </c>
      <c r="M2">
        <v>3012</v>
      </c>
      <c r="N2">
        <v>2000</v>
      </c>
    </row>
    <row r="3" spans="1:14" x14ac:dyDescent="0.3">
      <c r="A3" s="1" t="s">
        <v>2</v>
      </c>
      <c r="B3">
        <f>SUM(F3:N3)</f>
        <v>370</v>
      </c>
      <c r="F3">
        <v>56</v>
      </c>
      <c r="G3">
        <v>24</v>
      </c>
      <c r="H3">
        <v>19</v>
      </c>
      <c r="I3">
        <v>19</v>
      </c>
      <c r="J3">
        <v>20</v>
      </c>
      <c r="K3">
        <v>24</v>
      </c>
      <c r="L3">
        <v>34</v>
      </c>
      <c r="M3">
        <v>93</v>
      </c>
      <c r="N3">
        <v>81</v>
      </c>
    </row>
    <row r="4" spans="1:14" x14ac:dyDescent="0.3">
      <c r="A4" s="1" t="s">
        <v>3</v>
      </c>
      <c r="B4">
        <f t="shared" ref="B4:B6" si="0">SUM(F4:N4)</f>
        <v>257266</v>
      </c>
      <c r="F4">
        <v>27241</v>
      </c>
      <c r="G4">
        <v>30681</v>
      </c>
      <c r="H4">
        <v>31253</v>
      </c>
      <c r="I4">
        <v>29389</v>
      </c>
      <c r="J4">
        <v>30123</v>
      </c>
      <c r="K4">
        <v>30477</v>
      </c>
      <c r="L4">
        <v>29196</v>
      </c>
      <c r="M4">
        <v>28656</v>
      </c>
      <c r="N4">
        <v>20250</v>
      </c>
    </row>
    <row r="5" spans="1:14" x14ac:dyDescent="0.3">
      <c r="A5" s="1" t="s">
        <v>4</v>
      </c>
      <c r="B5">
        <f t="shared" si="0"/>
        <v>230453</v>
      </c>
      <c r="F5">
        <v>24796</v>
      </c>
      <c r="G5">
        <v>27340</v>
      </c>
      <c r="H5">
        <v>27585</v>
      </c>
      <c r="I5">
        <v>28174</v>
      </c>
      <c r="J5">
        <v>28021</v>
      </c>
      <c r="K5">
        <v>27233</v>
      </c>
      <c r="L5">
        <v>25906</v>
      </c>
      <c r="M5">
        <v>24330</v>
      </c>
      <c r="N5">
        <v>17068</v>
      </c>
    </row>
    <row r="6" spans="1:14" x14ac:dyDescent="0.3">
      <c r="A6" s="1" t="s">
        <v>5</v>
      </c>
      <c r="B6">
        <f t="shared" si="0"/>
        <v>8325665</v>
      </c>
      <c r="E6" s="1"/>
      <c r="F6">
        <v>1128873</v>
      </c>
      <c r="G6">
        <v>826028</v>
      </c>
      <c r="H6">
        <v>747515</v>
      </c>
      <c r="I6">
        <v>1252003</v>
      </c>
      <c r="J6">
        <v>1043889</v>
      </c>
      <c r="K6">
        <v>852864</v>
      </c>
      <c r="L6">
        <v>768373</v>
      </c>
      <c r="M6">
        <v>1098457</v>
      </c>
      <c r="N6">
        <v>607663</v>
      </c>
    </row>
    <row r="7" spans="1:14" x14ac:dyDescent="0.3">
      <c r="A7" s="1" t="s">
        <v>74</v>
      </c>
      <c r="B7">
        <f>AVERAGE(F7:N7)</f>
        <v>9.6964808346871489</v>
      </c>
      <c r="F7">
        <f>(27241/3011)</f>
        <v>9.0471604118233149</v>
      </c>
      <c r="G7">
        <f>30681/3149</f>
        <v>9.743093045411241</v>
      </c>
      <c r="H7">
        <f>31253/3054</f>
        <v>10.233464309102816</v>
      </c>
      <c r="I7">
        <f>29389/3093</f>
        <v>9.5017782088587133</v>
      </c>
      <c r="J7">
        <f>30123/3154</f>
        <v>9.5507292327203555</v>
      </c>
      <c r="K7">
        <f>30477/3077</f>
        <v>9.904777380565486</v>
      </c>
      <c r="L7">
        <f>29196/3026</f>
        <v>9.6483807005948439</v>
      </c>
      <c r="M7">
        <f>28656/3012</f>
        <v>9.5139442231075702</v>
      </c>
      <c r="N7">
        <f>20250/2000</f>
        <v>10.125</v>
      </c>
    </row>
    <row r="8" spans="1:14" x14ac:dyDescent="0.3">
      <c r="A8" s="1" t="s">
        <v>75</v>
      </c>
      <c r="B8">
        <f t="shared" ref="B8:B9" si="1">AVERAGE(F8:N8)</f>
        <v>8.6629150086960269</v>
      </c>
      <c r="F8">
        <f>(24796/3011)</f>
        <v>8.235137827964131</v>
      </c>
      <c r="G8">
        <f>27340/3149</f>
        <v>8.6821213083518582</v>
      </c>
      <c r="H8">
        <f>27585/3054</f>
        <v>9.0324165029469548</v>
      </c>
      <c r="I8">
        <f>28174/3093</f>
        <v>9.1089557064338837</v>
      </c>
      <c r="J8">
        <f>28021/3154</f>
        <v>8.8842739378566904</v>
      </c>
      <c r="K8">
        <f>27233/3077</f>
        <v>8.850503737406564</v>
      </c>
      <c r="L8">
        <f>25906/3026</f>
        <v>8.5611368142762725</v>
      </c>
      <c r="M8">
        <f>24330/3012</f>
        <v>8.0776892430278888</v>
      </c>
      <c r="N8">
        <f>17068/2000</f>
        <v>8.5340000000000007</v>
      </c>
    </row>
    <row r="9" spans="1:14" x14ac:dyDescent="0.3">
      <c r="A9" s="1" t="s">
        <v>76</v>
      </c>
      <c r="B9">
        <f t="shared" si="1"/>
        <v>313.04202032959711</v>
      </c>
      <c r="F9">
        <f>(1128873/3011)</f>
        <v>374.91630687479244</v>
      </c>
      <c r="G9">
        <f>826028/3149</f>
        <v>262.31438551921246</v>
      </c>
      <c r="H9">
        <f>747515/3054</f>
        <v>244.76588081204977</v>
      </c>
      <c r="I9">
        <f>1252003/3093</f>
        <v>404.78596831555126</v>
      </c>
      <c r="J9">
        <f>1043889/3154</f>
        <v>330.97305009511729</v>
      </c>
      <c r="K9">
        <f>852864/3077</f>
        <v>277.17387065323368</v>
      </c>
      <c r="L9">
        <f>768373/3026</f>
        <v>253.92366159947125</v>
      </c>
      <c r="M9">
        <f>1098457/3012</f>
        <v>364.69355909694553</v>
      </c>
      <c r="N9">
        <f>607663/2000</f>
        <v>303.83150000000001</v>
      </c>
    </row>
    <row r="11" spans="1:14" x14ac:dyDescent="0.3">
      <c r="A11" s="1" t="s">
        <v>6</v>
      </c>
      <c r="B11" s="1" t="s">
        <v>7</v>
      </c>
      <c r="C11" s="1" t="s">
        <v>1</v>
      </c>
      <c r="D11" s="1"/>
      <c r="E11" s="1" t="s">
        <v>7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 t="s">
        <v>8</v>
      </c>
    </row>
    <row r="12" spans="1:14" x14ac:dyDescent="0.3">
      <c r="A12" t="s">
        <v>9</v>
      </c>
      <c r="B12" t="s">
        <v>10</v>
      </c>
      <c r="C12">
        <f>(SUM(F12:N12)/1000)</f>
        <v>223.15</v>
      </c>
      <c r="E12" t="s">
        <v>11</v>
      </c>
      <c r="F12">
        <v>19450</v>
      </c>
      <c r="G12">
        <v>23250</v>
      </c>
      <c r="H12">
        <v>24050</v>
      </c>
      <c r="I12">
        <v>19150</v>
      </c>
      <c r="J12">
        <v>22450</v>
      </c>
      <c r="K12">
        <v>24800</v>
      </c>
      <c r="L12">
        <v>19200</v>
      </c>
      <c r="M12">
        <v>42050</v>
      </c>
      <c r="N12">
        <v>28750</v>
      </c>
    </row>
    <row r="13" spans="1:14" x14ac:dyDescent="0.3">
      <c r="A13" t="s">
        <v>12</v>
      </c>
      <c r="B13" t="s">
        <v>10</v>
      </c>
      <c r="C13">
        <f t="shared" ref="C13:C70" si="2">(SUM(F13:N13)/1000)</f>
        <v>287.01600000000002</v>
      </c>
      <c r="E13" t="s">
        <v>11</v>
      </c>
      <c r="F13">
        <v>20880</v>
      </c>
      <c r="G13">
        <v>20280</v>
      </c>
      <c r="H13">
        <v>34848</v>
      </c>
      <c r="I13">
        <v>52712</v>
      </c>
      <c r="J13">
        <v>33920</v>
      </c>
      <c r="K13">
        <v>24544</v>
      </c>
      <c r="L13">
        <v>21840</v>
      </c>
      <c r="M13">
        <v>45544</v>
      </c>
      <c r="N13">
        <v>32448</v>
      </c>
    </row>
    <row r="14" spans="1:14" x14ac:dyDescent="0.3">
      <c r="A14" t="s">
        <v>13</v>
      </c>
      <c r="B14" t="s">
        <v>10</v>
      </c>
      <c r="C14">
        <f t="shared" si="2"/>
        <v>2156.6439999999998</v>
      </c>
      <c r="E14" t="s">
        <v>11</v>
      </c>
      <c r="F14">
        <v>280820</v>
      </c>
      <c r="G14">
        <v>242540</v>
      </c>
      <c r="H14">
        <v>218364</v>
      </c>
      <c r="I14">
        <v>302274</v>
      </c>
      <c r="J14">
        <v>323470</v>
      </c>
      <c r="K14">
        <v>227578</v>
      </c>
      <c r="L14">
        <v>197200</v>
      </c>
      <c r="M14">
        <v>202188</v>
      </c>
      <c r="N14">
        <v>162210</v>
      </c>
    </row>
    <row r="15" spans="1:14" x14ac:dyDescent="0.3">
      <c r="A15" t="s">
        <v>14</v>
      </c>
      <c r="B15" t="s">
        <v>10</v>
      </c>
      <c r="C15">
        <f t="shared" si="2"/>
        <v>1690.268</v>
      </c>
      <c r="E15" t="s">
        <v>11</v>
      </c>
      <c r="F15">
        <v>135108</v>
      </c>
      <c r="G15">
        <v>170228</v>
      </c>
      <c r="H15">
        <v>236234</v>
      </c>
      <c r="I15">
        <v>87032</v>
      </c>
      <c r="J15">
        <v>186098</v>
      </c>
      <c r="K15">
        <v>201460</v>
      </c>
      <c r="L15">
        <v>203612</v>
      </c>
      <c r="M15">
        <v>260144</v>
      </c>
      <c r="N15">
        <v>210352</v>
      </c>
    </row>
    <row r="16" spans="1:14" x14ac:dyDescent="0.3">
      <c r="A16" t="s">
        <v>15</v>
      </c>
      <c r="B16" t="s">
        <v>10</v>
      </c>
      <c r="C16">
        <f t="shared" si="2"/>
        <v>340.95</v>
      </c>
      <c r="E16" t="s">
        <v>11</v>
      </c>
      <c r="F16">
        <v>54750</v>
      </c>
      <c r="G16">
        <v>60150</v>
      </c>
      <c r="H16">
        <v>27300</v>
      </c>
      <c r="I16">
        <v>34650</v>
      </c>
      <c r="J16">
        <v>37050</v>
      </c>
      <c r="K16">
        <v>44100</v>
      </c>
      <c r="L16">
        <v>47400</v>
      </c>
      <c r="M16">
        <v>21750</v>
      </c>
      <c r="N16">
        <v>13800</v>
      </c>
    </row>
    <row r="17" spans="1:14" x14ac:dyDescent="0.3">
      <c r="A17" t="s">
        <v>16</v>
      </c>
      <c r="B17" t="s">
        <v>10</v>
      </c>
      <c r="C17">
        <f t="shared" si="2"/>
        <v>1165.8440000000001</v>
      </c>
      <c r="E17" t="s">
        <v>11</v>
      </c>
      <c r="F17">
        <v>354872</v>
      </c>
      <c r="G17">
        <v>50140</v>
      </c>
      <c r="H17">
        <v>103756</v>
      </c>
      <c r="I17">
        <v>72432</v>
      </c>
      <c r="J17">
        <v>43548</v>
      </c>
      <c r="K17">
        <v>56140</v>
      </c>
      <c r="L17">
        <v>45424</v>
      </c>
      <c r="M17">
        <v>283196</v>
      </c>
      <c r="N17">
        <v>156336</v>
      </c>
    </row>
    <row r="18" spans="1:14" x14ac:dyDescent="0.3">
      <c r="A18" t="s">
        <v>17</v>
      </c>
      <c r="B18" t="s">
        <v>10</v>
      </c>
      <c r="C18">
        <f t="shared" si="2"/>
        <v>1028.69</v>
      </c>
      <c r="E18" t="s">
        <v>11</v>
      </c>
      <c r="F18">
        <v>111540</v>
      </c>
      <c r="G18">
        <v>129350</v>
      </c>
      <c r="H18">
        <v>134550</v>
      </c>
      <c r="I18">
        <v>154570</v>
      </c>
      <c r="J18">
        <v>137410</v>
      </c>
      <c r="K18">
        <v>151060</v>
      </c>
      <c r="L18">
        <v>115570</v>
      </c>
      <c r="M18">
        <v>56160</v>
      </c>
      <c r="N18">
        <v>38480</v>
      </c>
    </row>
    <row r="19" spans="1:14" x14ac:dyDescent="0.3">
      <c r="A19" t="s">
        <v>18</v>
      </c>
      <c r="B19" t="s">
        <v>10</v>
      </c>
      <c r="C19">
        <f t="shared" si="2"/>
        <v>1164.5</v>
      </c>
      <c r="E19" t="s">
        <v>11</v>
      </c>
      <c r="F19">
        <v>150000</v>
      </c>
      <c r="G19">
        <v>139800</v>
      </c>
      <c r="H19">
        <v>110200</v>
      </c>
      <c r="I19">
        <v>143000</v>
      </c>
      <c r="J19">
        <v>143000</v>
      </c>
      <c r="K19">
        <v>123700</v>
      </c>
      <c r="L19">
        <v>137500</v>
      </c>
      <c r="M19">
        <v>117800</v>
      </c>
      <c r="N19">
        <v>99500</v>
      </c>
    </row>
    <row r="20" spans="1:14" x14ac:dyDescent="0.3">
      <c r="A20" t="s">
        <v>19</v>
      </c>
      <c r="B20" t="s">
        <v>10</v>
      </c>
      <c r="C20">
        <f t="shared" si="2"/>
        <v>1608.6559999999999</v>
      </c>
      <c r="E20" t="s">
        <v>11</v>
      </c>
      <c r="F20">
        <v>148238</v>
      </c>
      <c r="G20">
        <v>207112</v>
      </c>
      <c r="H20">
        <v>250934</v>
      </c>
      <c r="I20">
        <v>150618</v>
      </c>
      <c r="J20">
        <v>176282</v>
      </c>
      <c r="K20">
        <v>265876</v>
      </c>
      <c r="L20">
        <v>229256</v>
      </c>
      <c r="M20">
        <v>92484</v>
      </c>
      <c r="N20">
        <v>87856</v>
      </c>
    </row>
    <row r="21" spans="1:14" x14ac:dyDescent="0.3">
      <c r="A21" t="s">
        <v>20</v>
      </c>
      <c r="B21" t="s">
        <v>10</v>
      </c>
      <c r="C21">
        <f t="shared" si="2"/>
        <v>708.72</v>
      </c>
      <c r="E21" t="s">
        <v>11</v>
      </c>
      <c r="F21">
        <v>69280</v>
      </c>
      <c r="G21">
        <v>104100</v>
      </c>
      <c r="H21">
        <v>107360</v>
      </c>
      <c r="I21">
        <v>62100</v>
      </c>
      <c r="J21">
        <v>71560</v>
      </c>
      <c r="K21">
        <v>108280</v>
      </c>
      <c r="L21">
        <v>105500</v>
      </c>
      <c r="M21">
        <v>34860</v>
      </c>
      <c r="N21">
        <v>45680</v>
      </c>
    </row>
    <row r="22" spans="1:14" x14ac:dyDescent="0.3">
      <c r="A22" t="s">
        <v>21</v>
      </c>
      <c r="B22" t="s">
        <v>10</v>
      </c>
      <c r="C22">
        <f t="shared" si="2"/>
        <v>393.666</v>
      </c>
      <c r="E22" t="s">
        <v>11</v>
      </c>
      <c r="F22">
        <v>35842</v>
      </c>
      <c r="G22">
        <v>54250</v>
      </c>
      <c r="H22">
        <v>56480</v>
      </c>
      <c r="I22">
        <v>46404</v>
      </c>
      <c r="J22">
        <v>54128</v>
      </c>
      <c r="K22">
        <v>50672</v>
      </c>
      <c r="L22">
        <v>48440</v>
      </c>
      <c r="M22">
        <v>29138</v>
      </c>
      <c r="N22">
        <v>18312</v>
      </c>
    </row>
    <row r="23" spans="1:14" x14ac:dyDescent="0.3">
      <c r="A23" t="s">
        <v>22</v>
      </c>
      <c r="B23" t="s">
        <v>10</v>
      </c>
      <c r="C23">
        <f t="shared" si="2"/>
        <v>615.64</v>
      </c>
      <c r="E23" t="s">
        <v>11</v>
      </c>
      <c r="F23">
        <v>131688</v>
      </c>
      <c r="G23">
        <v>33042</v>
      </c>
      <c r="H23">
        <v>63426</v>
      </c>
      <c r="I23">
        <v>74556</v>
      </c>
      <c r="J23">
        <v>63360</v>
      </c>
      <c r="K23">
        <v>34508</v>
      </c>
      <c r="L23">
        <v>49732</v>
      </c>
      <c r="M23">
        <v>95744</v>
      </c>
      <c r="N23">
        <v>69584</v>
      </c>
    </row>
    <row r="24" spans="1:14" x14ac:dyDescent="0.3">
      <c r="A24" t="s">
        <v>23</v>
      </c>
      <c r="B24" t="s">
        <v>10</v>
      </c>
      <c r="C24">
        <f t="shared" si="2"/>
        <v>4589.4139999999998</v>
      </c>
      <c r="E24" t="s">
        <v>11</v>
      </c>
      <c r="F24">
        <v>461376</v>
      </c>
      <c r="G24">
        <v>678940</v>
      </c>
      <c r="H24">
        <v>509124</v>
      </c>
      <c r="I24">
        <v>499418</v>
      </c>
      <c r="J24">
        <v>523804</v>
      </c>
      <c r="K24">
        <v>584842</v>
      </c>
      <c r="L24">
        <v>636104</v>
      </c>
      <c r="M24">
        <v>427610</v>
      </c>
      <c r="N24">
        <v>268196</v>
      </c>
    </row>
    <row r="25" spans="1:14" x14ac:dyDescent="0.3">
      <c r="A25" t="s">
        <v>24</v>
      </c>
      <c r="B25" t="s">
        <v>10</v>
      </c>
      <c r="C25">
        <f t="shared" si="2"/>
        <v>3895.4</v>
      </c>
      <c r="E25" t="s">
        <v>11</v>
      </c>
      <c r="F25">
        <v>249218</v>
      </c>
      <c r="G25">
        <v>315412</v>
      </c>
      <c r="H25">
        <v>558776</v>
      </c>
      <c r="I25">
        <v>616816</v>
      </c>
      <c r="J25">
        <v>395470</v>
      </c>
      <c r="K25">
        <v>539438</v>
      </c>
      <c r="L25">
        <v>443152</v>
      </c>
      <c r="M25">
        <v>429214</v>
      </c>
      <c r="N25">
        <v>347904</v>
      </c>
    </row>
    <row r="26" spans="1:14" x14ac:dyDescent="0.3">
      <c r="A26" t="s">
        <v>25</v>
      </c>
      <c r="B26" t="s">
        <v>10</v>
      </c>
      <c r="C26">
        <f t="shared" si="2"/>
        <v>3997.86</v>
      </c>
      <c r="E26" t="s">
        <v>11</v>
      </c>
      <c r="F26">
        <v>378360</v>
      </c>
      <c r="G26">
        <v>506140</v>
      </c>
      <c r="H26">
        <v>435500</v>
      </c>
      <c r="I26">
        <v>425220</v>
      </c>
      <c r="J26">
        <v>455780</v>
      </c>
      <c r="K26">
        <v>513320</v>
      </c>
      <c r="L26">
        <v>482500</v>
      </c>
      <c r="M26">
        <v>503760</v>
      </c>
      <c r="N26">
        <v>297280</v>
      </c>
    </row>
    <row r="27" spans="1:14" x14ac:dyDescent="0.3">
      <c r="A27" t="s">
        <v>26</v>
      </c>
      <c r="B27" t="s">
        <v>10</v>
      </c>
      <c r="C27">
        <f t="shared" si="2"/>
        <v>1336.8</v>
      </c>
      <c r="E27" t="s">
        <v>11</v>
      </c>
      <c r="F27">
        <v>73600</v>
      </c>
      <c r="G27">
        <v>206800</v>
      </c>
      <c r="H27">
        <v>131200</v>
      </c>
      <c r="I27">
        <v>240400</v>
      </c>
      <c r="J27">
        <v>213600</v>
      </c>
      <c r="K27">
        <v>152800</v>
      </c>
      <c r="L27">
        <v>178000</v>
      </c>
      <c r="M27">
        <v>84400</v>
      </c>
      <c r="N27">
        <v>56000</v>
      </c>
    </row>
    <row r="28" spans="1:14" x14ac:dyDescent="0.3">
      <c r="A28" t="s">
        <v>27</v>
      </c>
      <c r="B28" t="s">
        <v>10</v>
      </c>
      <c r="C28">
        <f t="shared" si="2"/>
        <v>0</v>
      </c>
      <c r="E28" t="s">
        <v>11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t="s">
        <v>28</v>
      </c>
      <c r="B29" t="s">
        <v>10</v>
      </c>
      <c r="C29">
        <f t="shared" si="2"/>
        <v>79.790000000000006</v>
      </c>
      <c r="E29" t="s">
        <v>11</v>
      </c>
      <c r="F29">
        <v>6900</v>
      </c>
      <c r="G29">
        <v>800</v>
      </c>
      <c r="H29">
        <v>1900</v>
      </c>
      <c r="I29">
        <v>550</v>
      </c>
      <c r="J29">
        <v>800</v>
      </c>
      <c r="K29">
        <v>750</v>
      </c>
      <c r="L29">
        <v>0</v>
      </c>
      <c r="M29">
        <v>27940</v>
      </c>
      <c r="N29">
        <v>40150</v>
      </c>
    </row>
    <row r="30" spans="1:14" x14ac:dyDescent="0.3">
      <c r="A30" t="s">
        <v>29</v>
      </c>
      <c r="B30" t="s">
        <v>10</v>
      </c>
      <c r="C30">
        <f t="shared" si="2"/>
        <v>593.59799999999996</v>
      </c>
      <c r="E30" t="s">
        <v>11</v>
      </c>
      <c r="F30">
        <v>87944</v>
      </c>
      <c r="G30">
        <v>165422</v>
      </c>
      <c r="H30">
        <v>42958</v>
      </c>
      <c r="I30">
        <v>72228</v>
      </c>
      <c r="J30">
        <v>65002</v>
      </c>
      <c r="K30">
        <v>42842</v>
      </c>
      <c r="L30">
        <v>41560</v>
      </c>
      <c r="M30">
        <v>45218</v>
      </c>
      <c r="N30">
        <v>30424</v>
      </c>
    </row>
    <row r="31" spans="1:14" x14ac:dyDescent="0.3">
      <c r="A31" t="s">
        <v>30</v>
      </c>
      <c r="B31" t="s">
        <v>31</v>
      </c>
      <c r="C31">
        <f t="shared" si="2"/>
        <v>93.992000000000004</v>
      </c>
      <c r="E31" t="s">
        <v>32</v>
      </c>
      <c r="F31">
        <v>4030</v>
      </c>
      <c r="G31">
        <v>16926</v>
      </c>
      <c r="H31">
        <v>14508</v>
      </c>
      <c r="I31">
        <v>5022</v>
      </c>
      <c r="J31">
        <v>4712</v>
      </c>
      <c r="K31">
        <v>22754</v>
      </c>
      <c r="L31">
        <v>18910</v>
      </c>
      <c r="M31">
        <v>4154</v>
      </c>
      <c r="N31">
        <v>2976</v>
      </c>
    </row>
    <row r="32" spans="1:14" x14ac:dyDescent="0.3">
      <c r="A32" t="s">
        <v>33</v>
      </c>
      <c r="B32" t="s">
        <v>10</v>
      </c>
      <c r="C32">
        <f t="shared" si="2"/>
        <v>519.80600000000004</v>
      </c>
      <c r="E32" t="s">
        <v>11</v>
      </c>
      <c r="F32">
        <v>32780</v>
      </c>
      <c r="G32">
        <v>77150</v>
      </c>
      <c r="H32">
        <v>47578</v>
      </c>
      <c r="I32">
        <v>57350</v>
      </c>
      <c r="J32">
        <v>55696</v>
      </c>
      <c r="K32">
        <v>60182</v>
      </c>
      <c r="L32">
        <v>57924</v>
      </c>
      <c r="M32">
        <v>81592</v>
      </c>
      <c r="N32">
        <v>49554</v>
      </c>
    </row>
    <row r="33" spans="1:14" x14ac:dyDescent="0.3">
      <c r="A33" t="s">
        <v>34</v>
      </c>
      <c r="B33" t="s">
        <v>31</v>
      </c>
      <c r="C33">
        <f t="shared" si="2"/>
        <v>284.76600000000002</v>
      </c>
      <c r="E33" t="s">
        <v>32</v>
      </c>
      <c r="F33">
        <v>9900</v>
      </c>
      <c r="G33">
        <v>30624</v>
      </c>
      <c r="H33">
        <v>27126</v>
      </c>
      <c r="I33">
        <v>5808</v>
      </c>
      <c r="J33">
        <v>19998</v>
      </c>
      <c r="K33">
        <v>5346</v>
      </c>
      <c r="L33">
        <v>2112</v>
      </c>
      <c r="M33">
        <v>110852</v>
      </c>
      <c r="N33">
        <v>73000</v>
      </c>
    </row>
    <row r="34" spans="1:14" x14ac:dyDescent="0.3">
      <c r="A34" t="s">
        <v>35</v>
      </c>
      <c r="B34" t="s">
        <v>36</v>
      </c>
      <c r="C34">
        <f t="shared" si="2"/>
        <v>1289.212</v>
      </c>
      <c r="E34" t="s">
        <v>37</v>
      </c>
      <c r="F34">
        <v>131078</v>
      </c>
      <c r="G34">
        <v>149986</v>
      </c>
      <c r="H34">
        <v>147558</v>
      </c>
      <c r="I34">
        <v>116826</v>
      </c>
      <c r="J34">
        <v>134016</v>
      </c>
      <c r="K34">
        <v>150780</v>
      </c>
      <c r="L34">
        <v>126380</v>
      </c>
      <c r="M34">
        <v>198660</v>
      </c>
      <c r="N34">
        <v>133928</v>
      </c>
    </row>
    <row r="35" spans="1:14" x14ac:dyDescent="0.3">
      <c r="A35" t="s">
        <v>38</v>
      </c>
      <c r="B35" t="s">
        <v>10</v>
      </c>
      <c r="C35">
        <f t="shared" si="2"/>
        <v>758.52800000000002</v>
      </c>
      <c r="E35" t="s">
        <v>11</v>
      </c>
      <c r="F35">
        <v>111026</v>
      </c>
      <c r="G35">
        <v>82700</v>
      </c>
      <c r="H35">
        <v>119266</v>
      </c>
      <c r="I35">
        <v>110692</v>
      </c>
      <c r="J35">
        <v>103932</v>
      </c>
      <c r="K35">
        <v>131272</v>
      </c>
      <c r="L35">
        <v>99640</v>
      </c>
      <c r="M35">
        <v>0</v>
      </c>
      <c r="N35">
        <v>0</v>
      </c>
    </row>
    <row r="36" spans="1:14" x14ac:dyDescent="0.3">
      <c r="A36" t="s">
        <v>39</v>
      </c>
      <c r="B36" t="s">
        <v>10</v>
      </c>
      <c r="C36">
        <f t="shared" si="2"/>
        <v>707.52200000000005</v>
      </c>
      <c r="E36" t="s">
        <v>11</v>
      </c>
      <c r="F36">
        <v>70135</v>
      </c>
      <c r="G36">
        <v>87983</v>
      </c>
      <c r="H36">
        <v>72288</v>
      </c>
      <c r="I36">
        <v>56304</v>
      </c>
      <c r="J36">
        <v>116283</v>
      </c>
      <c r="K36">
        <v>46732</v>
      </c>
      <c r="L36">
        <v>72342</v>
      </c>
      <c r="M36">
        <v>112345</v>
      </c>
      <c r="N36">
        <v>73110</v>
      </c>
    </row>
    <row r="37" spans="1:14" x14ac:dyDescent="0.3">
      <c r="A37" t="s">
        <v>40</v>
      </c>
      <c r="B37" t="s">
        <v>10</v>
      </c>
      <c r="C37">
        <f t="shared" si="2"/>
        <v>532.63</v>
      </c>
      <c r="E37" t="s">
        <v>11</v>
      </c>
      <c r="F37">
        <v>67190</v>
      </c>
      <c r="G37">
        <v>60750</v>
      </c>
      <c r="H37">
        <v>67880</v>
      </c>
      <c r="I37">
        <v>53010</v>
      </c>
      <c r="J37">
        <v>72340</v>
      </c>
      <c r="K37">
        <v>76180</v>
      </c>
      <c r="L37">
        <v>70150</v>
      </c>
      <c r="M37">
        <v>21610</v>
      </c>
      <c r="N37">
        <v>43520</v>
      </c>
    </row>
    <row r="38" spans="1:14" x14ac:dyDescent="0.3">
      <c r="A38" t="s">
        <v>41</v>
      </c>
      <c r="B38" t="s">
        <v>10</v>
      </c>
      <c r="C38">
        <f t="shared" si="2"/>
        <v>112.74</v>
      </c>
      <c r="E38" t="s">
        <v>11</v>
      </c>
      <c r="F38">
        <v>12720</v>
      </c>
      <c r="G38">
        <v>17010</v>
      </c>
      <c r="H38">
        <v>17610</v>
      </c>
      <c r="I38">
        <v>20130</v>
      </c>
      <c r="J38">
        <v>12510</v>
      </c>
      <c r="K38">
        <v>19350</v>
      </c>
      <c r="L38">
        <v>13410</v>
      </c>
      <c r="M38">
        <v>0</v>
      </c>
      <c r="N38">
        <v>0</v>
      </c>
    </row>
    <row r="39" spans="1:14" x14ac:dyDescent="0.3">
      <c r="A39" t="s">
        <v>42</v>
      </c>
      <c r="B39" t="s">
        <v>10</v>
      </c>
      <c r="C39">
        <f t="shared" si="2"/>
        <v>131.19999999999999</v>
      </c>
      <c r="E39" t="s">
        <v>11</v>
      </c>
      <c r="F39">
        <v>13600</v>
      </c>
      <c r="G39">
        <v>13000</v>
      </c>
      <c r="H39">
        <v>23400</v>
      </c>
      <c r="I39">
        <v>16200</v>
      </c>
      <c r="J39">
        <v>10400</v>
      </c>
      <c r="K39">
        <v>17600</v>
      </c>
      <c r="L39">
        <v>14000</v>
      </c>
      <c r="M39">
        <v>13400</v>
      </c>
      <c r="N39">
        <v>9600</v>
      </c>
    </row>
    <row r="40" spans="1:14" x14ac:dyDescent="0.3">
      <c r="A40" t="s">
        <v>43</v>
      </c>
      <c r="B40" t="s">
        <v>10</v>
      </c>
      <c r="C40">
        <f t="shared" si="2"/>
        <v>411.85199999999998</v>
      </c>
      <c r="E40" t="s">
        <v>11</v>
      </c>
      <c r="F40">
        <v>75212</v>
      </c>
      <c r="G40">
        <v>29900</v>
      </c>
      <c r="H40">
        <v>36340</v>
      </c>
      <c r="I40">
        <v>64700</v>
      </c>
      <c r="J40">
        <v>49968</v>
      </c>
      <c r="K40">
        <v>28520</v>
      </c>
      <c r="L40">
        <v>32200</v>
      </c>
      <c r="M40">
        <v>55460</v>
      </c>
      <c r="N40">
        <v>39552</v>
      </c>
    </row>
    <row r="41" spans="1:14" x14ac:dyDescent="0.3">
      <c r="A41" t="s">
        <v>44</v>
      </c>
      <c r="B41" t="s">
        <v>10</v>
      </c>
      <c r="C41">
        <f t="shared" si="2"/>
        <v>751.9</v>
      </c>
      <c r="E41" t="s">
        <v>11</v>
      </c>
      <c r="F41">
        <v>99298</v>
      </c>
      <c r="G41">
        <v>67032</v>
      </c>
      <c r="H41">
        <v>73204</v>
      </c>
      <c r="I41">
        <v>64476</v>
      </c>
      <c r="J41">
        <v>89054</v>
      </c>
      <c r="K41">
        <v>82792</v>
      </c>
      <c r="L41">
        <v>72456</v>
      </c>
      <c r="M41">
        <v>128004</v>
      </c>
      <c r="N41">
        <v>75584</v>
      </c>
    </row>
    <row r="42" spans="1:14" x14ac:dyDescent="0.3">
      <c r="A42" t="s">
        <v>45</v>
      </c>
      <c r="B42" t="s">
        <v>10</v>
      </c>
      <c r="C42">
        <f t="shared" si="2"/>
        <v>414.53399999999999</v>
      </c>
      <c r="E42" t="s">
        <v>11</v>
      </c>
      <c r="F42">
        <v>93558</v>
      </c>
      <c r="G42">
        <v>60150</v>
      </c>
      <c r="H42">
        <v>27300</v>
      </c>
      <c r="I42">
        <v>34650</v>
      </c>
      <c r="J42">
        <v>37050</v>
      </c>
      <c r="K42">
        <v>44100</v>
      </c>
      <c r="L42">
        <v>47400</v>
      </c>
      <c r="M42">
        <v>56526</v>
      </c>
      <c r="N42">
        <v>13800</v>
      </c>
    </row>
    <row r="43" spans="1:14" x14ac:dyDescent="0.3">
      <c r="A43" t="s">
        <v>46</v>
      </c>
      <c r="B43" t="s">
        <v>10</v>
      </c>
      <c r="C43">
        <f t="shared" si="2"/>
        <v>0</v>
      </c>
      <c r="E43" t="s">
        <v>11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47</v>
      </c>
      <c r="B44" t="s">
        <v>10</v>
      </c>
      <c r="C44">
        <f t="shared" si="2"/>
        <v>187.64400000000001</v>
      </c>
      <c r="E44" t="s">
        <v>11</v>
      </c>
      <c r="F44">
        <v>64296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76836</v>
      </c>
      <c r="N44">
        <v>46512</v>
      </c>
    </row>
    <row r="45" spans="1:14" x14ac:dyDescent="0.3">
      <c r="A45" t="s">
        <v>48</v>
      </c>
      <c r="B45" t="s">
        <v>10</v>
      </c>
      <c r="C45">
        <f t="shared" si="2"/>
        <v>345.13200000000001</v>
      </c>
      <c r="E45" t="s">
        <v>11</v>
      </c>
      <c r="F45">
        <v>13560</v>
      </c>
      <c r="G45">
        <v>38984</v>
      </c>
      <c r="H45">
        <v>47204</v>
      </c>
      <c r="I45">
        <v>72260</v>
      </c>
      <c r="J45">
        <v>71278</v>
      </c>
      <c r="K45">
        <v>35262</v>
      </c>
      <c r="L45">
        <v>29820</v>
      </c>
      <c r="M45">
        <v>14916</v>
      </c>
      <c r="N45">
        <v>21848</v>
      </c>
    </row>
    <row r="46" spans="1:14" x14ac:dyDescent="0.3">
      <c r="A46" t="s">
        <v>49</v>
      </c>
      <c r="B46" t="s">
        <v>10</v>
      </c>
      <c r="C46">
        <f t="shared" si="2"/>
        <v>1404.8040000000001</v>
      </c>
      <c r="E46" t="s">
        <v>11</v>
      </c>
      <c r="F46">
        <v>95568</v>
      </c>
      <c r="G46">
        <v>185022</v>
      </c>
      <c r="H46">
        <v>196566</v>
      </c>
      <c r="I46">
        <v>171240</v>
      </c>
      <c r="J46">
        <v>195798</v>
      </c>
      <c r="K46">
        <v>162126</v>
      </c>
      <c r="L46">
        <v>170520</v>
      </c>
      <c r="M46">
        <v>151584</v>
      </c>
      <c r="N46">
        <v>76380</v>
      </c>
    </row>
    <row r="47" spans="1:14" x14ac:dyDescent="0.3">
      <c r="A47" t="s">
        <v>50</v>
      </c>
      <c r="B47" t="s">
        <v>10</v>
      </c>
      <c r="C47">
        <f t="shared" si="2"/>
        <v>658.06200000000001</v>
      </c>
      <c r="E47" t="s">
        <v>11</v>
      </c>
      <c r="F47">
        <v>60936</v>
      </c>
      <c r="G47">
        <v>125088</v>
      </c>
      <c r="H47">
        <v>104718</v>
      </c>
      <c r="I47">
        <v>79044</v>
      </c>
      <c r="J47">
        <v>69588</v>
      </c>
      <c r="K47">
        <v>77580</v>
      </c>
      <c r="L47">
        <v>59208</v>
      </c>
      <c r="M47">
        <v>42300</v>
      </c>
      <c r="N47">
        <v>39600</v>
      </c>
    </row>
    <row r="48" spans="1:14" x14ac:dyDescent="0.3">
      <c r="A48" t="s">
        <v>51</v>
      </c>
      <c r="B48" t="s">
        <v>36</v>
      </c>
      <c r="C48">
        <f t="shared" si="2"/>
        <v>832.154</v>
      </c>
      <c r="E48" t="s">
        <v>37</v>
      </c>
      <c r="F48">
        <v>79786</v>
      </c>
      <c r="G48">
        <v>72514</v>
      </c>
      <c r="H48">
        <v>85466</v>
      </c>
      <c r="I48">
        <v>135470</v>
      </c>
      <c r="J48">
        <v>117164</v>
      </c>
      <c r="K48">
        <v>89810</v>
      </c>
      <c r="L48">
        <v>88224</v>
      </c>
      <c r="M48">
        <v>95786</v>
      </c>
      <c r="N48">
        <v>67934</v>
      </c>
    </row>
    <row r="49" spans="1:14" x14ac:dyDescent="0.3">
      <c r="A49" t="s">
        <v>52</v>
      </c>
      <c r="B49" t="s">
        <v>36</v>
      </c>
      <c r="C49">
        <f t="shared" si="2"/>
        <v>214.27199999999999</v>
      </c>
      <c r="E49" t="s">
        <v>37</v>
      </c>
      <c r="F49">
        <v>13268</v>
      </c>
      <c r="G49">
        <v>13556</v>
      </c>
      <c r="H49">
        <v>18652</v>
      </c>
      <c r="I49">
        <v>40376</v>
      </c>
      <c r="J49">
        <v>27288</v>
      </c>
      <c r="K49">
        <v>16040</v>
      </c>
      <c r="L49">
        <v>16888</v>
      </c>
      <c r="M49">
        <v>35708</v>
      </c>
      <c r="N49">
        <v>32496</v>
      </c>
    </row>
    <row r="50" spans="1:14" x14ac:dyDescent="0.3">
      <c r="A50" t="s">
        <v>53</v>
      </c>
      <c r="B50" t="s">
        <v>36</v>
      </c>
      <c r="C50">
        <f t="shared" si="2"/>
        <v>645.69600000000003</v>
      </c>
      <c r="E50" t="s">
        <v>37</v>
      </c>
      <c r="F50">
        <v>86022</v>
      </c>
      <c r="G50">
        <v>95934</v>
      </c>
      <c r="H50">
        <v>58056</v>
      </c>
      <c r="I50">
        <v>57348</v>
      </c>
      <c r="J50">
        <v>55932</v>
      </c>
      <c r="K50">
        <v>90978</v>
      </c>
      <c r="L50">
        <v>63012</v>
      </c>
      <c r="M50">
        <v>85314</v>
      </c>
      <c r="N50">
        <v>53100</v>
      </c>
    </row>
    <row r="51" spans="1:14" x14ac:dyDescent="0.3">
      <c r="A51" t="s">
        <v>54</v>
      </c>
      <c r="B51" t="s">
        <v>36</v>
      </c>
      <c r="C51">
        <f t="shared" si="2"/>
        <v>677.10199999999998</v>
      </c>
      <c r="E51" t="s">
        <v>37</v>
      </c>
      <c r="F51">
        <v>61650</v>
      </c>
      <c r="G51">
        <v>64840</v>
      </c>
      <c r="H51">
        <v>140074</v>
      </c>
      <c r="I51">
        <v>73198</v>
      </c>
      <c r="J51">
        <v>78590</v>
      </c>
      <c r="K51">
        <v>66980</v>
      </c>
      <c r="L51">
        <v>70148</v>
      </c>
      <c r="M51">
        <v>71770</v>
      </c>
      <c r="N51">
        <v>49852</v>
      </c>
    </row>
    <row r="52" spans="1:14" x14ac:dyDescent="0.3">
      <c r="A52" t="s">
        <v>55</v>
      </c>
      <c r="B52" t="s">
        <v>31</v>
      </c>
      <c r="C52">
        <f t="shared" si="2"/>
        <v>0</v>
      </c>
      <c r="E52" t="s">
        <v>32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56</v>
      </c>
      <c r="B53" t="s">
        <v>10</v>
      </c>
      <c r="C53">
        <f t="shared" si="2"/>
        <v>1202.6559999999999</v>
      </c>
      <c r="E53" t="s">
        <v>11</v>
      </c>
      <c r="F53">
        <v>65868</v>
      </c>
      <c r="G53">
        <v>174032</v>
      </c>
      <c r="H53">
        <v>169704</v>
      </c>
      <c r="I53">
        <v>116198</v>
      </c>
      <c r="J53">
        <v>129116</v>
      </c>
      <c r="K53">
        <v>158300</v>
      </c>
      <c r="L53">
        <v>160276</v>
      </c>
      <c r="M53">
        <v>139826</v>
      </c>
      <c r="N53">
        <v>89336</v>
      </c>
    </row>
    <row r="54" spans="1:14" x14ac:dyDescent="0.3">
      <c r="A54" t="s">
        <v>57</v>
      </c>
      <c r="B54" t="s">
        <v>10</v>
      </c>
      <c r="C54">
        <f t="shared" si="2"/>
        <v>111.23399999999999</v>
      </c>
      <c r="E54" t="s">
        <v>11</v>
      </c>
      <c r="F54">
        <v>17220</v>
      </c>
      <c r="G54">
        <v>9288</v>
      </c>
      <c r="H54">
        <v>11076</v>
      </c>
      <c r="I54">
        <v>13074</v>
      </c>
      <c r="J54">
        <v>11734</v>
      </c>
      <c r="K54">
        <v>9678</v>
      </c>
      <c r="L54">
        <v>11120</v>
      </c>
      <c r="M54">
        <v>17612</v>
      </c>
      <c r="N54">
        <v>10432</v>
      </c>
    </row>
    <row r="55" spans="1:14" x14ac:dyDescent="0.3">
      <c r="A55" t="s">
        <v>58</v>
      </c>
      <c r="B55" t="s">
        <v>10</v>
      </c>
      <c r="C55">
        <f t="shared" si="2"/>
        <v>206.29</v>
      </c>
      <c r="E55" t="s">
        <v>11</v>
      </c>
      <c r="F55">
        <v>15840</v>
      </c>
      <c r="G55">
        <v>27120</v>
      </c>
      <c r="H55">
        <v>24920</v>
      </c>
      <c r="I55">
        <v>26190</v>
      </c>
      <c r="J55">
        <v>22830</v>
      </c>
      <c r="K55">
        <v>32240</v>
      </c>
      <c r="L55">
        <v>29160</v>
      </c>
      <c r="M55">
        <v>13470</v>
      </c>
      <c r="N55">
        <v>14520</v>
      </c>
    </row>
    <row r="56" spans="1:14" x14ac:dyDescent="0.3">
      <c r="A56" t="s">
        <v>59</v>
      </c>
      <c r="B56" t="s">
        <v>10</v>
      </c>
      <c r="C56">
        <f t="shared" si="2"/>
        <v>43.607999999999997</v>
      </c>
      <c r="E56" t="s">
        <v>11</v>
      </c>
      <c r="F56">
        <v>3216</v>
      </c>
      <c r="G56">
        <v>5172</v>
      </c>
      <c r="H56">
        <v>6012</v>
      </c>
      <c r="I56">
        <v>3432</v>
      </c>
      <c r="J56">
        <v>4992</v>
      </c>
      <c r="K56">
        <v>5352</v>
      </c>
      <c r="L56">
        <v>3600</v>
      </c>
      <c r="M56">
        <v>6684</v>
      </c>
      <c r="N56">
        <v>5148</v>
      </c>
    </row>
    <row r="57" spans="1:14" x14ac:dyDescent="0.3">
      <c r="A57" t="s">
        <v>60</v>
      </c>
      <c r="B57" t="s">
        <v>10</v>
      </c>
      <c r="C57">
        <f t="shared" si="2"/>
        <v>819.93399999999997</v>
      </c>
      <c r="E57" t="s">
        <v>11</v>
      </c>
      <c r="F57">
        <v>65741</v>
      </c>
      <c r="G57">
        <v>102011</v>
      </c>
      <c r="H57">
        <v>76888</v>
      </c>
      <c r="I57">
        <v>87076</v>
      </c>
      <c r="J57">
        <v>86575</v>
      </c>
      <c r="K57">
        <v>85246</v>
      </c>
      <c r="L57">
        <v>83682</v>
      </c>
      <c r="M57">
        <v>144405</v>
      </c>
      <c r="N57">
        <v>88310</v>
      </c>
    </row>
    <row r="58" spans="1:14" x14ac:dyDescent="0.3">
      <c r="A58" t="s">
        <v>61</v>
      </c>
      <c r="B58" t="s">
        <v>10</v>
      </c>
      <c r="C58">
        <f t="shared" si="2"/>
        <v>427.79500000000002</v>
      </c>
      <c r="E58" t="s">
        <v>11</v>
      </c>
      <c r="F58">
        <v>46825</v>
      </c>
      <c r="G58">
        <v>44185</v>
      </c>
      <c r="H58">
        <v>63878</v>
      </c>
      <c r="I58">
        <v>58834</v>
      </c>
      <c r="J58">
        <v>64852</v>
      </c>
      <c r="K58">
        <v>50125</v>
      </c>
      <c r="L58">
        <v>64920</v>
      </c>
      <c r="M58">
        <v>19776</v>
      </c>
      <c r="N58">
        <v>14400</v>
      </c>
    </row>
    <row r="59" spans="1:14" x14ac:dyDescent="0.3">
      <c r="A59" t="s">
        <v>62</v>
      </c>
      <c r="B59" t="s">
        <v>36</v>
      </c>
      <c r="C59">
        <f t="shared" si="2"/>
        <v>909</v>
      </c>
      <c r="E59" t="s">
        <v>37</v>
      </c>
      <c r="F59">
        <v>104000</v>
      </c>
      <c r="G59">
        <v>105500</v>
      </c>
      <c r="H59">
        <v>74500</v>
      </c>
      <c r="I59">
        <v>122000</v>
      </c>
      <c r="J59">
        <v>109750</v>
      </c>
      <c r="K59">
        <v>102000</v>
      </c>
      <c r="L59">
        <v>111250</v>
      </c>
      <c r="M59">
        <v>105000</v>
      </c>
      <c r="N59">
        <v>75000</v>
      </c>
    </row>
    <row r="60" spans="1:14" x14ac:dyDescent="0.3">
      <c r="A60" t="s">
        <v>63</v>
      </c>
      <c r="B60" t="s">
        <v>36</v>
      </c>
      <c r="C60">
        <f t="shared" si="2"/>
        <v>2436.5</v>
      </c>
      <c r="E60" t="s">
        <v>37</v>
      </c>
      <c r="F60">
        <v>327250</v>
      </c>
      <c r="G60">
        <v>83500</v>
      </c>
      <c r="H60">
        <v>341000</v>
      </c>
      <c r="I60">
        <v>314000</v>
      </c>
      <c r="J60">
        <v>346250</v>
      </c>
      <c r="K60">
        <v>268000</v>
      </c>
      <c r="L60">
        <v>326500</v>
      </c>
      <c r="M60">
        <v>168500</v>
      </c>
      <c r="N60">
        <v>261500</v>
      </c>
    </row>
    <row r="61" spans="1:14" x14ac:dyDescent="0.3">
      <c r="A61" t="s">
        <v>64</v>
      </c>
      <c r="B61" t="s">
        <v>10</v>
      </c>
      <c r="C61">
        <f t="shared" si="2"/>
        <v>679.15</v>
      </c>
      <c r="E61" t="s">
        <v>11</v>
      </c>
      <c r="F61">
        <v>40000</v>
      </c>
      <c r="G61">
        <v>230050</v>
      </c>
      <c r="H61">
        <v>0</v>
      </c>
      <c r="I61">
        <v>0</v>
      </c>
      <c r="J61">
        <v>0</v>
      </c>
      <c r="K61">
        <v>73350</v>
      </c>
      <c r="L61">
        <v>0</v>
      </c>
      <c r="M61">
        <v>225750</v>
      </c>
      <c r="N61">
        <v>110000</v>
      </c>
    </row>
    <row r="62" spans="1:14" x14ac:dyDescent="0.3">
      <c r="A62" t="s">
        <v>65</v>
      </c>
      <c r="B62" t="s">
        <v>10</v>
      </c>
      <c r="C62">
        <f t="shared" si="2"/>
        <v>110.024</v>
      </c>
      <c r="E62" t="s">
        <v>11</v>
      </c>
      <c r="F62">
        <v>24888</v>
      </c>
      <c r="G62">
        <v>32912</v>
      </c>
      <c r="H62">
        <v>0</v>
      </c>
      <c r="I62">
        <v>0</v>
      </c>
      <c r="J62">
        <v>0</v>
      </c>
      <c r="K62">
        <v>0</v>
      </c>
      <c r="L62">
        <v>0</v>
      </c>
      <c r="M62">
        <v>33524</v>
      </c>
      <c r="N62">
        <v>18700</v>
      </c>
    </row>
    <row r="63" spans="1:14" x14ac:dyDescent="0.3">
      <c r="A63" t="s">
        <v>66</v>
      </c>
      <c r="B63" t="s">
        <v>10</v>
      </c>
      <c r="C63">
        <f t="shared" si="2"/>
        <v>1297.3599999999999</v>
      </c>
      <c r="E63" t="s">
        <v>11</v>
      </c>
      <c r="F63">
        <v>193100</v>
      </c>
      <c r="G63">
        <v>150330</v>
      </c>
      <c r="H63">
        <v>116550</v>
      </c>
      <c r="I63">
        <v>113775</v>
      </c>
      <c r="J63">
        <v>121275</v>
      </c>
      <c r="K63">
        <v>137565</v>
      </c>
      <c r="L63">
        <v>117600</v>
      </c>
      <c r="M63">
        <v>202890</v>
      </c>
      <c r="N63">
        <v>144275</v>
      </c>
    </row>
    <row r="64" spans="1:14" x14ac:dyDescent="0.3">
      <c r="A64" t="s">
        <v>67</v>
      </c>
      <c r="B64" t="s">
        <v>10</v>
      </c>
      <c r="C64">
        <f t="shared" si="2"/>
        <v>1468.154</v>
      </c>
      <c r="E64" t="s">
        <v>11</v>
      </c>
      <c r="F64">
        <v>164018</v>
      </c>
      <c r="G64">
        <v>124726</v>
      </c>
      <c r="H64">
        <v>243552</v>
      </c>
      <c r="I64">
        <v>250160</v>
      </c>
      <c r="J64">
        <v>244024</v>
      </c>
      <c r="K64">
        <v>210630</v>
      </c>
      <c r="L64">
        <v>231044</v>
      </c>
      <c r="M64">
        <v>0</v>
      </c>
      <c r="N64">
        <v>0</v>
      </c>
    </row>
    <row r="65" spans="1:14" x14ac:dyDescent="0.3">
      <c r="A65" t="s">
        <v>68</v>
      </c>
      <c r="B65" t="s">
        <v>10</v>
      </c>
      <c r="C65">
        <f t="shared" si="2"/>
        <v>454.8</v>
      </c>
      <c r="E65" t="s">
        <v>11</v>
      </c>
      <c r="F65">
        <v>0</v>
      </c>
      <c r="G65">
        <v>0</v>
      </c>
      <c r="H65">
        <v>96000</v>
      </c>
      <c r="I65">
        <v>98200</v>
      </c>
      <c r="J65">
        <v>95200</v>
      </c>
      <c r="K65">
        <v>76400</v>
      </c>
      <c r="L65">
        <v>89000</v>
      </c>
      <c r="M65">
        <v>0</v>
      </c>
      <c r="N65">
        <v>0</v>
      </c>
    </row>
    <row r="66" spans="1:14" x14ac:dyDescent="0.3">
      <c r="A66" t="s">
        <v>69</v>
      </c>
      <c r="B66" t="s">
        <v>10</v>
      </c>
      <c r="C66">
        <f t="shared" si="2"/>
        <v>574.20000000000005</v>
      </c>
      <c r="E66" t="s">
        <v>11</v>
      </c>
      <c r="F66">
        <v>40000</v>
      </c>
      <c r="G66">
        <v>79400</v>
      </c>
      <c r="H66">
        <v>96000</v>
      </c>
      <c r="I66">
        <v>98200</v>
      </c>
      <c r="J66">
        <v>95200</v>
      </c>
      <c r="K66">
        <v>76400</v>
      </c>
      <c r="L66">
        <v>89000</v>
      </c>
      <c r="M66">
        <v>0</v>
      </c>
      <c r="N66">
        <v>0</v>
      </c>
    </row>
    <row r="67" spans="1:14" x14ac:dyDescent="0.3">
      <c r="A67" t="s">
        <v>70</v>
      </c>
      <c r="B67" t="s">
        <v>10</v>
      </c>
      <c r="C67">
        <f t="shared" si="2"/>
        <v>545.76</v>
      </c>
      <c r="E67" t="s">
        <v>11</v>
      </c>
      <c r="F67">
        <v>0</v>
      </c>
      <c r="G67">
        <v>0</v>
      </c>
      <c r="H67">
        <v>115200</v>
      </c>
      <c r="I67">
        <v>117840</v>
      </c>
      <c r="J67">
        <v>114240</v>
      </c>
      <c r="K67">
        <v>91680</v>
      </c>
      <c r="L67">
        <v>106800</v>
      </c>
      <c r="M67">
        <v>0</v>
      </c>
      <c r="N67">
        <v>0</v>
      </c>
    </row>
    <row r="68" spans="1:14" x14ac:dyDescent="0.3">
      <c r="A68" t="s">
        <v>71</v>
      </c>
      <c r="B68" t="s">
        <v>10</v>
      </c>
      <c r="C68">
        <f t="shared" si="2"/>
        <v>221.958</v>
      </c>
      <c r="E68" t="s">
        <v>11</v>
      </c>
      <c r="F68">
        <v>48020</v>
      </c>
      <c r="G68">
        <v>2560</v>
      </c>
      <c r="H68">
        <v>15974</v>
      </c>
      <c r="I68">
        <v>17434</v>
      </c>
      <c r="J68">
        <v>17826</v>
      </c>
      <c r="K68">
        <v>15932</v>
      </c>
      <c r="L68">
        <v>10608</v>
      </c>
      <c r="M68">
        <v>51724</v>
      </c>
      <c r="N68">
        <v>41880</v>
      </c>
    </row>
    <row r="69" spans="1:14" x14ac:dyDescent="0.3">
      <c r="A69" t="s">
        <v>72</v>
      </c>
      <c r="B69" t="s">
        <v>10</v>
      </c>
      <c r="C69">
        <f t="shared" si="2"/>
        <v>38.112000000000002</v>
      </c>
      <c r="E69" t="s">
        <v>11</v>
      </c>
      <c r="F69">
        <v>0</v>
      </c>
      <c r="G69">
        <v>38112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3">
      <c r="A70" t="s">
        <v>73</v>
      </c>
      <c r="B70" t="s">
        <v>10</v>
      </c>
      <c r="C70">
        <f t="shared" si="2"/>
        <v>643.95799999999997</v>
      </c>
      <c r="E70" t="s">
        <v>11</v>
      </c>
      <c r="F70">
        <v>74068</v>
      </c>
      <c r="G70">
        <v>75492</v>
      </c>
      <c r="H70">
        <v>72676</v>
      </c>
      <c r="I70">
        <v>74346</v>
      </c>
      <c r="J70">
        <v>71532</v>
      </c>
      <c r="K70">
        <v>77468</v>
      </c>
      <c r="L70">
        <v>69114</v>
      </c>
      <c r="M70">
        <v>75144</v>
      </c>
      <c r="N70">
        <v>54118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2022-06-18T14:44:00Z</dcterms:created>
  <dcterms:modified xsi:type="dcterms:W3CDTF">2022-06-18T21:25:01Z</dcterms:modified>
</cp:coreProperties>
</file>