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munddickens/Desktop/GSS_Project/"/>
    </mc:Choice>
  </mc:AlternateContent>
  <xr:revisionPtr revIDLastSave="0" documentId="13_ncr:1_{80462472-FCB4-A84A-AFCA-15758CB631A7}" xr6:coauthVersionLast="47" xr6:coauthVersionMax="47" xr10:uidLastSave="{00000000-0000-0000-0000-000000000000}"/>
  <bookViews>
    <workbookView xWindow="30100" yWindow="1500" windowWidth="25440" windowHeight="14320" xr2:uid="{C0D0E5E0-C832-5F45-A364-09A89D35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0" i="1" l="1"/>
  <c r="O87" i="1"/>
  <c r="N90" i="1"/>
  <c r="P90" i="1" s="1"/>
  <c r="O90" i="1"/>
  <c r="U82" i="1"/>
  <c r="C99" i="1"/>
  <c r="B37" i="1"/>
  <c r="B36" i="1"/>
  <c r="B35" i="1"/>
  <c r="B34" i="1"/>
  <c r="B33" i="1"/>
  <c r="B32" i="1"/>
  <c r="B31" i="1"/>
  <c r="C28" i="1"/>
  <c r="D2" i="1"/>
  <c r="D14" i="1"/>
  <c r="D9" i="1"/>
  <c r="D21" i="1"/>
  <c r="D17" i="1"/>
  <c r="D6" i="1"/>
  <c r="D5" i="1"/>
  <c r="D15" i="1"/>
  <c r="D24" i="1"/>
  <c r="D13" i="1"/>
  <c r="D16" i="1"/>
  <c r="D18" i="1"/>
  <c r="D11" i="1"/>
  <c r="D10" i="1"/>
  <c r="D7" i="1"/>
  <c r="D22" i="1"/>
  <c r="D20" i="1"/>
  <c r="D12" i="1"/>
  <c r="D25" i="1"/>
  <c r="D19" i="1"/>
  <c r="D8" i="1"/>
  <c r="D23" i="1"/>
  <c r="D4" i="1"/>
  <c r="D3" i="1"/>
  <c r="B26" i="1" l="1"/>
  <c r="D26" i="1" l="1"/>
  <c r="B28" i="1"/>
</calcChain>
</file>

<file path=xl/sharedStrings.xml><?xml version="1.0" encoding="utf-8"?>
<sst xmlns="http://schemas.openxmlformats.org/spreadsheetml/2006/main" count="64" uniqueCount="61">
  <si>
    <t>Food type</t>
  </si>
  <si>
    <t>Beef</t>
  </si>
  <si>
    <t>Lamb</t>
  </si>
  <si>
    <t>Pork</t>
  </si>
  <si>
    <t>Poultry</t>
  </si>
  <si>
    <t>Chicken</t>
  </si>
  <si>
    <t>Duck</t>
  </si>
  <si>
    <t>Turkey</t>
  </si>
  <si>
    <t>Cheese</t>
  </si>
  <si>
    <t>Butter</t>
  </si>
  <si>
    <t>Cod/haddock/salmon</t>
  </si>
  <si>
    <t>Pollock/hoki</t>
  </si>
  <si>
    <t>Processed fish</t>
  </si>
  <si>
    <t>Eggs</t>
  </si>
  <si>
    <t>Frozen veg</t>
  </si>
  <si>
    <t>Mycoprotein (quorn)</t>
  </si>
  <si>
    <t>Milk (powder)</t>
  </si>
  <si>
    <t>Cream (powder)</t>
  </si>
  <si>
    <t>Flour</t>
  </si>
  <si>
    <t>Baked beans</t>
  </si>
  <si>
    <t>Mushrooms</t>
  </si>
  <si>
    <t>Tomatoes (chopped)</t>
  </si>
  <si>
    <t>Fizzy drinks/squash</t>
  </si>
  <si>
    <t>Wine (cooking)</t>
  </si>
  <si>
    <t>Oil (cooking)</t>
  </si>
  <si>
    <t>Potatoes</t>
  </si>
  <si>
    <t>kgCO2e-</t>
  </si>
  <si>
    <t>kg/litres ordered</t>
  </si>
  <si>
    <t>emissions CO2e- per kg</t>
  </si>
  <si>
    <t>Category</t>
  </si>
  <si>
    <t>Red meat</t>
  </si>
  <si>
    <t>Fried potatoes</t>
  </si>
  <si>
    <t>Total</t>
  </si>
  <si>
    <t>Dairy</t>
  </si>
  <si>
    <t>Fish</t>
  </si>
  <si>
    <t>Vegetables</t>
  </si>
  <si>
    <t>Other</t>
  </si>
  <si>
    <t>Drinks</t>
  </si>
  <si>
    <t>Life-cycle stage</t>
  </si>
  <si>
    <r>
      <t>GWP kgCO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e</t>
    </r>
  </si>
  <si>
    <t>Production</t>
  </si>
  <si>
    <t>Transport</t>
  </si>
  <si>
    <t>Storage</t>
  </si>
  <si>
    <t>Cooking</t>
  </si>
  <si>
    <t>Waste</t>
  </si>
  <si>
    <t>Word count</t>
  </si>
  <si>
    <t>intro</t>
  </si>
  <si>
    <t>lit review</t>
  </si>
  <si>
    <t>methods</t>
  </si>
  <si>
    <t>production</t>
  </si>
  <si>
    <t>transport</t>
  </si>
  <si>
    <t>storage</t>
  </si>
  <si>
    <t>cooking</t>
  </si>
  <si>
    <t>waste</t>
  </si>
  <si>
    <t>total</t>
  </si>
  <si>
    <t>BAS total emissions 2020</t>
  </si>
  <si>
    <t>Food (Rothera)</t>
  </si>
  <si>
    <t>discussion</t>
  </si>
  <si>
    <t>Section</t>
  </si>
  <si>
    <t>conclusion</t>
  </si>
  <si>
    <t>Captions/titles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</si>
</sst>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</a:t>
            </a:r>
            <a:r>
              <a:rPr lang="en-GB" baseline="0"/>
              <a:t> warming potential of different foodstuffs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Lamb</c:v>
                </c:pt>
                <c:pt idx="1">
                  <c:v>Beef</c:v>
                </c:pt>
                <c:pt idx="2">
                  <c:v>Cheese</c:v>
                </c:pt>
                <c:pt idx="3">
                  <c:v>Butter</c:v>
                </c:pt>
                <c:pt idx="4">
                  <c:v>Turkey</c:v>
                </c:pt>
                <c:pt idx="5">
                  <c:v>Pork</c:v>
                </c:pt>
                <c:pt idx="6">
                  <c:v>Cream (powder)</c:v>
                </c:pt>
                <c:pt idx="7">
                  <c:v>Chicken</c:v>
                </c:pt>
                <c:pt idx="8">
                  <c:v>Mycoprotein (quorn)</c:v>
                </c:pt>
                <c:pt idx="9">
                  <c:v>Processed fish</c:v>
                </c:pt>
                <c:pt idx="10">
                  <c:v>Cod/haddock/salmon</c:v>
                </c:pt>
                <c:pt idx="11">
                  <c:v>Eggs</c:v>
                </c:pt>
                <c:pt idx="12">
                  <c:v>Duck</c:v>
                </c:pt>
                <c:pt idx="13">
                  <c:v>Pollock/hoki</c:v>
                </c:pt>
                <c:pt idx="14">
                  <c:v>Mushrooms</c:v>
                </c:pt>
                <c:pt idx="15">
                  <c:v>Fried potatoes</c:v>
                </c:pt>
                <c:pt idx="16">
                  <c:v>Oil (cooking)</c:v>
                </c:pt>
                <c:pt idx="17">
                  <c:v>Tomatoes (chopped)</c:v>
                </c:pt>
                <c:pt idx="18">
                  <c:v>Baked beans</c:v>
                </c:pt>
                <c:pt idx="19">
                  <c:v>Milk (powder)</c:v>
                </c:pt>
                <c:pt idx="20">
                  <c:v>Wine (cooking)</c:v>
                </c:pt>
                <c:pt idx="21">
                  <c:v>Flour</c:v>
                </c:pt>
                <c:pt idx="22">
                  <c:v>Frozen veg</c:v>
                </c:pt>
                <c:pt idx="23">
                  <c:v>Potatoes</c:v>
                </c:pt>
                <c:pt idx="24">
                  <c:v>Fizzy drinks/squash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25.84</c:v>
                </c:pt>
                <c:pt idx="1">
                  <c:v>24.179992385303638</c:v>
                </c:pt>
                <c:pt idx="2">
                  <c:v>9.6603773584905657</c:v>
                </c:pt>
                <c:pt idx="3">
                  <c:v>7.6</c:v>
                </c:pt>
                <c:pt idx="4">
                  <c:v>6.04</c:v>
                </c:pt>
                <c:pt idx="5">
                  <c:v>6</c:v>
                </c:pt>
                <c:pt idx="6">
                  <c:v>4.4000000000000004</c:v>
                </c:pt>
                <c:pt idx="7">
                  <c:v>4.1616666666666671</c:v>
                </c:pt>
                <c:pt idx="8">
                  <c:v>4</c:v>
                </c:pt>
                <c:pt idx="9">
                  <c:v>3.4000000000000004</c:v>
                </c:pt>
                <c:pt idx="10">
                  <c:v>3.4</c:v>
                </c:pt>
                <c:pt idx="11">
                  <c:v>3.2919847328244276</c:v>
                </c:pt>
                <c:pt idx="12">
                  <c:v>3.09</c:v>
                </c:pt>
                <c:pt idx="13">
                  <c:v>3.0455598455598456</c:v>
                </c:pt>
                <c:pt idx="14">
                  <c:v>2.4398826979472141</c:v>
                </c:pt>
                <c:pt idx="15">
                  <c:v>2</c:v>
                </c:pt>
                <c:pt idx="16">
                  <c:v>1.6296296296296295</c:v>
                </c:pt>
                <c:pt idx="17">
                  <c:v>1.47</c:v>
                </c:pt>
                <c:pt idx="18">
                  <c:v>1.4</c:v>
                </c:pt>
                <c:pt idx="19">
                  <c:v>1.2000000000000002</c:v>
                </c:pt>
                <c:pt idx="20">
                  <c:v>1.2</c:v>
                </c:pt>
                <c:pt idx="21">
                  <c:v>0.7</c:v>
                </c:pt>
                <c:pt idx="22">
                  <c:v>0.45520833333333333</c:v>
                </c:pt>
                <c:pt idx="23">
                  <c:v>0.36799999999999999</c:v>
                </c:pt>
                <c:pt idx="24">
                  <c:v>0.3174783472951867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8-114E-A568-BC305E1D0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2138992"/>
        <c:axId val="161478640"/>
      </c:barChart>
      <c:catAx>
        <c:axId val="19213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78640"/>
        <c:crosses val="autoZero"/>
        <c:auto val="1"/>
        <c:lblAlgn val="ctr"/>
        <c:lblOffset val="100"/>
        <c:noMultiLvlLbl val="0"/>
      </c:catAx>
      <c:valAx>
        <c:axId val="16147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Global</a:t>
                </a:r>
                <a:r>
                  <a:rPr lang="en-GB" baseline="0"/>
                  <a:t> warming potential (kg CO2eq)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Quantity</a:t>
            </a:r>
            <a:r>
              <a:rPr lang="en-GB" baseline="0"/>
              <a:t> sent to Rothera (2020)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Lamb</c:v>
                </c:pt>
                <c:pt idx="1">
                  <c:v>Beef</c:v>
                </c:pt>
                <c:pt idx="2">
                  <c:v>Cheese</c:v>
                </c:pt>
                <c:pt idx="3">
                  <c:v>Butter</c:v>
                </c:pt>
                <c:pt idx="4">
                  <c:v>Turkey</c:v>
                </c:pt>
                <c:pt idx="5">
                  <c:v>Pork</c:v>
                </c:pt>
                <c:pt idx="6">
                  <c:v>Cream (powder)</c:v>
                </c:pt>
                <c:pt idx="7">
                  <c:v>Chicken</c:v>
                </c:pt>
                <c:pt idx="8">
                  <c:v>Mycoprotein (quorn)</c:v>
                </c:pt>
                <c:pt idx="9">
                  <c:v>Processed fish</c:v>
                </c:pt>
                <c:pt idx="10">
                  <c:v>Cod/haddock/salmon</c:v>
                </c:pt>
                <c:pt idx="11">
                  <c:v>Eggs</c:v>
                </c:pt>
                <c:pt idx="12">
                  <c:v>Duck</c:v>
                </c:pt>
                <c:pt idx="13">
                  <c:v>Pollock/hoki</c:v>
                </c:pt>
                <c:pt idx="14">
                  <c:v>Mushrooms</c:v>
                </c:pt>
                <c:pt idx="15">
                  <c:v>Fried potatoes</c:v>
                </c:pt>
                <c:pt idx="16">
                  <c:v>Oil (cooking)</c:v>
                </c:pt>
                <c:pt idx="17">
                  <c:v>Tomatoes (chopped)</c:v>
                </c:pt>
                <c:pt idx="18">
                  <c:v>Baked beans</c:v>
                </c:pt>
                <c:pt idx="19">
                  <c:v>Milk (powder)</c:v>
                </c:pt>
                <c:pt idx="20">
                  <c:v>Wine (cooking)</c:v>
                </c:pt>
                <c:pt idx="21">
                  <c:v>Flour</c:v>
                </c:pt>
                <c:pt idx="22">
                  <c:v>Frozen veg</c:v>
                </c:pt>
                <c:pt idx="23">
                  <c:v>Potatoes</c:v>
                </c:pt>
                <c:pt idx="24">
                  <c:v>Fizzy drinks/squash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1050</c:v>
                </c:pt>
                <c:pt idx="1">
                  <c:v>2101.1999999999998</c:v>
                </c:pt>
                <c:pt idx="2">
                  <c:v>1325</c:v>
                </c:pt>
                <c:pt idx="3">
                  <c:v>1250</c:v>
                </c:pt>
                <c:pt idx="4">
                  <c:v>150</c:v>
                </c:pt>
                <c:pt idx="5">
                  <c:v>3219</c:v>
                </c:pt>
                <c:pt idx="6">
                  <c:v>480</c:v>
                </c:pt>
                <c:pt idx="7">
                  <c:v>1200</c:v>
                </c:pt>
                <c:pt idx="8">
                  <c:v>350</c:v>
                </c:pt>
                <c:pt idx="9">
                  <c:v>303</c:v>
                </c:pt>
                <c:pt idx="10">
                  <c:v>736</c:v>
                </c:pt>
                <c:pt idx="11">
                  <c:v>524</c:v>
                </c:pt>
                <c:pt idx="12">
                  <c:v>80</c:v>
                </c:pt>
                <c:pt idx="13">
                  <c:v>259</c:v>
                </c:pt>
                <c:pt idx="14">
                  <c:v>1023</c:v>
                </c:pt>
                <c:pt idx="15">
                  <c:v>3000</c:v>
                </c:pt>
                <c:pt idx="16">
                  <c:v>1107</c:v>
                </c:pt>
                <c:pt idx="17">
                  <c:v>1200</c:v>
                </c:pt>
                <c:pt idx="18">
                  <c:v>1192</c:v>
                </c:pt>
                <c:pt idx="19">
                  <c:v>486</c:v>
                </c:pt>
                <c:pt idx="20">
                  <c:v>1080</c:v>
                </c:pt>
                <c:pt idx="21">
                  <c:v>2240</c:v>
                </c:pt>
                <c:pt idx="22">
                  <c:v>2880</c:v>
                </c:pt>
                <c:pt idx="23">
                  <c:v>3000</c:v>
                </c:pt>
                <c:pt idx="24">
                  <c:v>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A-1841-9325-496C547DE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4717984"/>
        <c:axId val="266137248"/>
      </c:barChart>
      <c:catAx>
        <c:axId val="24471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37248"/>
        <c:crosses val="autoZero"/>
        <c:auto val="1"/>
        <c:lblAlgn val="ctr"/>
        <c:lblOffset val="100"/>
        <c:noMultiLvlLbl val="0"/>
      </c:catAx>
      <c:valAx>
        <c:axId val="26613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  <a:r>
                  <a:rPr lang="en-GB" baseline="0"/>
                  <a:t> (kg/litres)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</a:t>
            </a:r>
            <a:r>
              <a:rPr lang="en-GB" baseline="0"/>
              <a:t> warming potential (total by quantity sent to Rothera, 2020)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Lamb</c:v>
                </c:pt>
                <c:pt idx="1">
                  <c:v>Beef</c:v>
                </c:pt>
                <c:pt idx="2">
                  <c:v>Cheese</c:v>
                </c:pt>
                <c:pt idx="3">
                  <c:v>Butter</c:v>
                </c:pt>
                <c:pt idx="4">
                  <c:v>Turkey</c:v>
                </c:pt>
                <c:pt idx="5">
                  <c:v>Pork</c:v>
                </c:pt>
                <c:pt idx="6">
                  <c:v>Cream (powder)</c:v>
                </c:pt>
                <c:pt idx="7">
                  <c:v>Chicken</c:v>
                </c:pt>
                <c:pt idx="8">
                  <c:v>Mycoprotein (quorn)</c:v>
                </c:pt>
                <c:pt idx="9">
                  <c:v>Processed fish</c:v>
                </c:pt>
                <c:pt idx="10">
                  <c:v>Cod/haddock/salmon</c:v>
                </c:pt>
                <c:pt idx="11">
                  <c:v>Eggs</c:v>
                </c:pt>
                <c:pt idx="12">
                  <c:v>Duck</c:v>
                </c:pt>
                <c:pt idx="13">
                  <c:v>Pollock/hoki</c:v>
                </c:pt>
                <c:pt idx="14">
                  <c:v>Mushrooms</c:v>
                </c:pt>
                <c:pt idx="15">
                  <c:v>Fried potatoes</c:v>
                </c:pt>
                <c:pt idx="16">
                  <c:v>Oil (cooking)</c:v>
                </c:pt>
                <c:pt idx="17">
                  <c:v>Tomatoes (chopped)</c:v>
                </c:pt>
                <c:pt idx="18">
                  <c:v>Baked beans</c:v>
                </c:pt>
                <c:pt idx="19">
                  <c:v>Milk (powder)</c:v>
                </c:pt>
                <c:pt idx="20">
                  <c:v>Wine (cooking)</c:v>
                </c:pt>
                <c:pt idx="21">
                  <c:v>Flour</c:v>
                </c:pt>
                <c:pt idx="22">
                  <c:v>Frozen veg</c:v>
                </c:pt>
                <c:pt idx="23">
                  <c:v>Potatoes</c:v>
                </c:pt>
                <c:pt idx="24">
                  <c:v>Fizzy drinks/squash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27132</c:v>
                </c:pt>
                <c:pt idx="1">
                  <c:v>50807</c:v>
                </c:pt>
                <c:pt idx="2">
                  <c:v>12800</c:v>
                </c:pt>
                <c:pt idx="3">
                  <c:v>9500</c:v>
                </c:pt>
                <c:pt idx="4">
                  <c:v>906</c:v>
                </c:pt>
                <c:pt idx="5">
                  <c:v>19314</c:v>
                </c:pt>
                <c:pt idx="6">
                  <c:v>2112</c:v>
                </c:pt>
                <c:pt idx="7">
                  <c:v>4994</c:v>
                </c:pt>
                <c:pt idx="8">
                  <c:v>1400</c:v>
                </c:pt>
                <c:pt idx="9">
                  <c:v>1030.2</c:v>
                </c:pt>
                <c:pt idx="10">
                  <c:v>2502.4</c:v>
                </c:pt>
                <c:pt idx="11">
                  <c:v>1725</c:v>
                </c:pt>
                <c:pt idx="12">
                  <c:v>247.2</c:v>
                </c:pt>
                <c:pt idx="13">
                  <c:v>788.8</c:v>
                </c:pt>
                <c:pt idx="14">
                  <c:v>2496</c:v>
                </c:pt>
                <c:pt idx="15">
                  <c:v>6000</c:v>
                </c:pt>
                <c:pt idx="16">
                  <c:v>1804</c:v>
                </c:pt>
                <c:pt idx="17">
                  <c:v>1764</c:v>
                </c:pt>
                <c:pt idx="18">
                  <c:v>1668.8</c:v>
                </c:pt>
                <c:pt idx="19">
                  <c:v>583.20000000000005</c:v>
                </c:pt>
                <c:pt idx="20">
                  <c:v>1296</c:v>
                </c:pt>
                <c:pt idx="21">
                  <c:v>1568</c:v>
                </c:pt>
                <c:pt idx="22">
                  <c:v>1311</c:v>
                </c:pt>
                <c:pt idx="23">
                  <c:v>1104</c:v>
                </c:pt>
                <c:pt idx="24">
                  <c:v>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1-0043-ADD0-8882A9EEC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1624240"/>
        <c:axId val="261625888"/>
      </c:barChart>
      <c:catAx>
        <c:axId val="26162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25888"/>
        <c:crosses val="autoZero"/>
        <c:auto val="1"/>
        <c:lblAlgn val="ctr"/>
        <c:lblOffset val="100"/>
        <c:noMultiLvlLbl val="0"/>
      </c:catAx>
      <c:valAx>
        <c:axId val="26162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Global warming potential (kg CO2eq)</a:t>
                </a:r>
                <a:endParaRPr lang="en-GB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000"/>
              </a:p>
            </c:rich>
          </c:tx>
          <c:layout>
            <c:manualLayout>
              <c:xMode val="edge"/>
              <c:yMode val="edge"/>
              <c:x val="0.41536998795873969"/>
              <c:y val="0.90682277492262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2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Global warming potential (total by quantity sent to Rothera, 2020)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75-6E45-99ED-BD458E61A43E}"/>
              </c:ext>
            </c:extLst>
          </c:dPt>
          <c:cat>
            <c:strRef>
              <c:f>Sheet1!$A$2:$A$27</c:f>
              <c:strCache>
                <c:ptCount val="25"/>
                <c:pt idx="0">
                  <c:v>Lamb</c:v>
                </c:pt>
                <c:pt idx="1">
                  <c:v>Beef</c:v>
                </c:pt>
                <c:pt idx="2">
                  <c:v>Cheese</c:v>
                </c:pt>
                <c:pt idx="3">
                  <c:v>Butter</c:v>
                </c:pt>
                <c:pt idx="4">
                  <c:v>Turkey</c:v>
                </c:pt>
                <c:pt idx="5">
                  <c:v>Pork</c:v>
                </c:pt>
                <c:pt idx="6">
                  <c:v>Cream (powder)</c:v>
                </c:pt>
                <c:pt idx="7">
                  <c:v>Chicken</c:v>
                </c:pt>
                <c:pt idx="8">
                  <c:v>Mycoprotein (quorn)</c:v>
                </c:pt>
                <c:pt idx="9">
                  <c:v>Processed fish</c:v>
                </c:pt>
                <c:pt idx="10">
                  <c:v>Cod/haddock/salmon</c:v>
                </c:pt>
                <c:pt idx="11">
                  <c:v>Eggs</c:v>
                </c:pt>
                <c:pt idx="12">
                  <c:v>Duck</c:v>
                </c:pt>
                <c:pt idx="13">
                  <c:v>Pollock/hoki</c:v>
                </c:pt>
                <c:pt idx="14">
                  <c:v>Mushrooms</c:v>
                </c:pt>
                <c:pt idx="15">
                  <c:v>Fried potatoes</c:v>
                </c:pt>
                <c:pt idx="16">
                  <c:v>Oil (cooking)</c:v>
                </c:pt>
                <c:pt idx="17">
                  <c:v>Tomatoes (chopped)</c:v>
                </c:pt>
                <c:pt idx="18">
                  <c:v>Baked beans</c:v>
                </c:pt>
                <c:pt idx="19">
                  <c:v>Milk (powder)</c:v>
                </c:pt>
                <c:pt idx="20">
                  <c:v>Wine (cooking)</c:v>
                </c:pt>
                <c:pt idx="21">
                  <c:v>Flour</c:v>
                </c:pt>
                <c:pt idx="22">
                  <c:v>Frozen veg</c:v>
                </c:pt>
                <c:pt idx="23">
                  <c:v>Potatoes</c:v>
                </c:pt>
                <c:pt idx="24">
                  <c:v>Fizzy drinks/squash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27132</c:v>
                </c:pt>
                <c:pt idx="1">
                  <c:v>50807</c:v>
                </c:pt>
                <c:pt idx="2">
                  <c:v>12800</c:v>
                </c:pt>
                <c:pt idx="3">
                  <c:v>9500</c:v>
                </c:pt>
                <c:pt idx="4">
                  <c:v>906</c:v>
                </c:pt>
                <c:pt idx="5">
                  <c:v>19314</c:v>
                </c:pt>
                <c:pt idx="6">
                  <c:v>2112</c:v>
                </c:pt>
                <c:pt idx="7">
                  <c:v>4994</c:v>
                </c:pt>
                <c:pt idx="8">
                  <c:v>1400</c:v>
                </c:pt>
                <c:pt idx="9">
                  <c:v>1030.2</c:v>
                </c:pt>
                <c:pt idx="10">
                  <c:v>2502.4</c:v>
                </c:pt>
                <c:pt idx="11">
                  <c:v>1725</c:v>
                </c:pt>
                <c:pt idx="12">
                  <c:v>247.2</c:v>
                </c:pt>
                <c:pt idx="13">
                  <c:v>788.8</c:v>
                </c:pt>
                <c:pt idx="14">
                  <c:v>2496</c:v>
                </c:pt>
                <c:pt idx="15">
                  <c:v>6000</c:v>
                </c:pt>
                <c:pt idx="16">
                  <c:v>1804</c:v>
                </c:pt>
                <c:pt idx="17">
                  <c:v>1764</c:v>
                </c:pt>
                <c:pt idx="18">
                  <c:v>1668.8</c:v>
                </c:pt>
                <c:pt idx="19">
                  <c:v>583.20000000000005</c:v>
                </c:pt>
                <c:pt idx="20">
                  <c:v>1296</c:v>
                </c:pt>
                <c:pt idx="21">
                  <c:v>1568</c:v>
                </c:pt>
                <c:pt idx="22">
                  <c:v>1311</c:v>
                </c:pt>
                <c:pt idx="23">
                  <c:v>1104</c:v>
                </c:pt>
                <c:pt idx="24">
                  <c:v>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7-A847-8B9A-DBB72EA66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7942528"/>
        <c:axId val="187298688"/>
      </c:barChart>
      <c:catAx>
        <c:axId val="267942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98688"/>
        <c:crosses val="autoZero"/>
        <c:auto val="1"/>
        <c:lblAlgn val="ctr"/>
        <c:lblOffset val="100"/>
        <c:noMultiLvlLbl val="0"/>
      </c:catAx>
      <c:valAx>
        <c:axId val="18729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Global warming potential (kg CO2eq)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kgCO2e-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D66-1B44-8CB1-3BA01610A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66-1B44-8CB1-3BA01610A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D66-1B44-8CB1-3BA01610A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66-1B44-8CB1-3BA01610AB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D66-1B44-8CB1-3BA01610AB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D66-1B44-8CB1-3BA01610AB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D66-1B44-8CB1-3BA01610AB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D66-1B44-8CB1-3BA01610AB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D66-1B44-8CB1-3BA01610AB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D66-1B44-8CB1-3BA01610AB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D66-1B44-8CB1-3BA01610AB1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D66-1B44-8CB1-3BA01610AB1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D66-1B44-8CB1-3BA01610AB1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D66-1B44-8CB1-3BA01610AB1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D66-1B44-8CB1-3BA01610AB1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D66-1B44-8CB1-3BA01610AB1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D66-1B44-8CB1-3BA01610AB1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D66-1B44-8CB1-3BA01610AB1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D66-1B44-8CB1-3BA01610AB1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D66-1B44-8CB1-3BA01610AB1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5D66-1B44-8CB1-3BA01610AB1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D66-1B44-8CB1-3BA01610AB1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5D66-1B44-8CB1-3BA01610AB1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D66-1B44-8CB1-3BA01610AB1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5D66-1B44-8CB1-3BA01610AB1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5D66-1B44-8CB1-3BA01610AB1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D66-1B44-8CB1-3BA01610AB1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D66-1B44-8CB1-3BA01610AB1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D66-1B44-8CB1-3BA01610AB1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D66-1B44-8CB1-3BA01610AB1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D66-1B44-8CB1-3BA01610AB15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5D66-1B44-8CB1-3BA01610AB15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D66-1B44-8CB1-3BA01610AB15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5D66-1B44-8CB1-3BA01610AB15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5D66-1B44-8CB1-3BA01610AB15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5D66-1B44-8CB1-3BA01610AB15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5D66-1B44-8CB1-3BA01610AB15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5D66-1B44-8CB1-3BA01610AB15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D66-1B44-8CB1-3BA01610AB15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5D66-1B44-8CB1-3BA01610AB15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D66-1B44-8CB1-3BA01610AB15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D66-1B44-8CB1-3BA01610AB15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D66-1B44-8CB1-3BA01610AB15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5D66-1B44-8CB1-3BA01610AB15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5D66-1B44-8CB1-3BA01610AB15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5D66-1B44-8CB1-3BA01610AB15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5D66-1B44-8CB1-3BA01610AB15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5D66-1B44-8CB1-3BA01610AB15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5D66-1B44-8CB1-3BA01610AB15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5D66-1B44-8CB1-3BA01610AB1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Sheet1!$A$2:$A$26</c:f>
              <c:strCache>
                <c:ptCount val="25"/>
                <c:pt idx="0">
                  <c:v>Lamb</c:v>
                </c:pt>
                <c:pt idx="1">
                  <c:v>Beef</c:v>
                </c:pt>
                <c:pt idx="2">
                  <c:v>Cheese</c:v>
                </c:pt>
                <c:pt idx="3">
                  <c:v>Butter</c:v>
                </c:pt>
                <c:pt idx="4">
                  <c:v>Turkey</c:v>
                </c:pt>
                <c:pt idx="5">
                  <c:v>Pork</c:v>
                </c:pt>
                <c:pt idx="6">
                  <c:v>Cream (powder)</c:v>
                </c:pt>
                <c:pt idx="7">
                  <c:v>Chicken</c:v>
                </c:pt>
                <c:pt idx="8">
                  <c:v>Mycoprotein (quorn)</c:v>
                </c:pt>
                <c:pt idx="9">
                  <c:v>Processed fish</c:v>
                </c:pt>
                <c:pt idx="10">
                  <c:v>Cod/haddock/salmon</c:v>
                </c:pt>
                <c:pt idx="11">
                  <c:v>Eggs</c:v>
                </c:pt>
                <c:pt idx="12">
                  <c:v>Duck</c:v>
                </c:pt>
                <c:pt idx="13">
                  <c:v>Pollock/hoki</c:v>
                </c:pt>
                <c:pt idx="14">
                  <c:v>Mushrooms</c:v>
                </c:pt>
                <c:pt idx="15">
                  <c:v>Fried potatoes</c:v>
                </c:pt>
                <c:pt idx="16">
                  <c:v>Oil (cooking)</c:v>
                </c:pt>
                <c:pt idx="17">
                  <c:v>Tomatoes (chopped)</c:v>
                </c:pt>
                <c:pt idx="18">
                  <c:v>Baked beans</c:v>
                </c:pt>
                <c:pt idx="19">
                  <c:v>Milk (powder)</c:v>
                </c:pt>
                <c:pt idx="20">
                  <c:v>Wine (cooking)</c:v>
                </c:pt>
                <c:pt idx="21">
                  <c:v>Flour</c:v>
                </c:pt>
                <c:pt idx="22">
                  <c:v>Frozen veg</c:v>
                </c:pt>
                <c:pt idx="23">
                  <c:v>Potatoes</c:v>
                </c:pt>
                <c:pt idx="24">
                  <c:v>Fizzy drinks/squash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27132</c:v>
                </c:pt>
                <c:pt idx="1">
                  <c:v>50807</c:v>
                </c:pt>
                <c:pt idx="2">
                  <c:v>12800</c:v>
                </c:pt>
                <c:pt idx="3">
                  <c:v>9500</c:v>
                </c:pt>
                <c:pt idx="4">
                  <c:v>906</c:v>
                </c:pt>
                <c:pt idx="5">
                  <c:v>19314</c:v>
                </c:pt>
                <c:pt idx="6">
                  <c:v>2112</c:v>
                </c:pt>
                <c:pt idx="7">
                  <c:v>4994</c:v>
                </c:pt>
                <c:pt idx="8">
                  <c:v>1400</c:v>
                </c:pt>
                <c:pt idx="9">
                  <c:v>1030.2</c:v>
                </c:pt>
                <c:pt idx="10">
                  <c:v>2502.4</c:v>
                </c:pt>
                <c:pt idx="11">
                  <c:v>1725</c:v>
                </c:pt>
                <c:pt idx="12">
                  <c:v>247.2</c:v>
                </c:pt>
                <c:pt idx="13">
                  <c:v>788.8</c:v>
                </c:pt>
                <c:pt idx="14">
                  <c:v>2496</c:v>
                </c:pt>
                <c:pt idx="15">
                  <c:v>6000</c:v>
                </c:pt>
                <c:pt idx="16">
                  <c:v>1804</c:v>
                </c:pt>
                <c:pt idx="17">
                  <c:v>1764</c:v>
                </c:pt>
                <c:pt idx="18">
                  <c:v>1668.8</c:v>
                </c:pt>
                <c:pt idx="19">
                  <c:v>583.20000000000005</c:v>
                </c:pt>
                <c:pt idx="20">
                  <c:v>1296</c:v>
                </c:pt>
                <c:pt idx="21">
                  <c:v>1568</c:v>
                </c:pt>
                <c:pt idx="22">
                  <c:v>1311</c:v>
                </c:pt>
                <c:pt idx="23">
                  <c:v>1104</c:v>
                </c:pt>
                <c:pt idx="24">
                  <c:v>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6-1B44-8CB1-3BA01610AB1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Sheet1!$B$30</c:f>
              <c:strCache>
                <c:ptCount val="1"/>
                <c:pt idx="0">
                  <c:v>kgCO2e-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531-564D-A223-8A13411EC6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31-564D-A223-8A13411EC6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531-564D-A223-8A13411EC6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31-564D-A223-8A13411EC6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531-564D-A223-8A13411EC6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531-564D-A223-8A13411EC6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531-564D-A223-8A13411EC6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531-564D-A223-8A13411EC69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0531-564D-A223-8A13411EC69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531-564D-A223-8A13411EC69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531-564D-A223-8A13411EC69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531-564D-A223-8A13411EC69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531-564D-A223-8A13411EC69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531-564D-A223-8A13411EC69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0531-564D-A223-8A13411EC69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531-564D-A223-8A13411EC69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Sheet1!$A$31:$A$38</c:f>
              <c:strCache>
                <c:ptCount val="8"/>
                <c:pt idx="0">
                  <c:v>Red meat</c:v>
                </c:pt>
                <c:pt idx="1">
                  <c:v>Poultry</c:v>
                </c:pt>
                <c:pt idx="2">
                  <c:v>Dairy</c:v>
                </c:pt>
                <c:pt idx="3">
                  <c:v>Fish</c:v>
                </c:pt>
                <c:pt idx="4">
                  <c:v>Vegetables</c:v>
                </c:pt>
                <c:pt idx="5">
                  <c:v>Fried potatoes</c:v>
                </c:pt>
                <c:pt idx="6">
                  <c:v>Other</c:v>
                </c:pt>
                <c:pt idx="7">
                  <c:v>Drinks</c:v>
                </c:pt>
              </c:strCache>
            </c:strRef>
          </c:cat>
          <c:val>
            <c:numRef>
              <c:f>Sheet1!$B$31:$B$38</c:f>
              <c:numCache>
                <c:formatCode>General</c:formatCode>
                <c:ptCount val="8"/>
                <c:pt idx="0">
                  <c:v>97253</c:v>
                </c:pt>
                <c:pt idx="1">
                  <c:v>6147.2</c:v>
                </c:pt>
                <c:pt idx="2">
                  <c:v>24995.200000000001</c:v>
                </c:pt>
                <c:pt idx="3">
                  <c:v>4321.4000000000005</c:v>
                </c:pt>
                <c:pt idx="4">
                  <c:v>8343.7999999999993</c:v>
                </c:pt>
                <c:pt idx="5">
                  <c:v>6000</c:v>
                </c:pt>
                <c:pt idx="6">
                  <c:v>7793</c:v>
                </c:pt>
                <c:pt idx="7">
                  <c:v>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1-564D-A223-8A13411EC69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Sheet1!$C$93</c:f>
              <c:strCache>
                <c:ptCount val="1"/>
                <c:pt idx="0">
                  <c:v>GWP kgCO2e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A9-D54A-84B8-67A3495BCF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A9-D54A-84B8-67A3495BCF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A9-D54A-84B8-67A3495BCF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A9-D54A-84B8-67A3495BCF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A9-D54A-84B8-67A3495BC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Sheet1!$B$94:$B$98</c:f>
              <c:strCache>
                <c:ptCount val="5"/>
                <c:pt idx="0">
                  <c:v>Production</c:v>
                </c:pt>
                <c:pt idx="1">
                  <c:v>Transport</c:v>
                </c:pt>
                <c:pt idx="2">
                  <c:v>Storage</c:v>
                </c:pt>
                <c:pt idx="3">
                  <c:v>Cooking</c:v>
                </c:pt>
                <c:pt idx="4">
                  <c:v>Waste</c:v>
                </c:pt>
              </c:strCache>
            </c:strRef>
          </c:cat>
          <c:val>
            <c:numRef>
              <c:f>Sheet1!$C$94:$C$98</c:f>
              <c:numCache>
                <c:formatCode>General</c:formatCode>
                <c:ptCount val="5"/>
                <c:pt idx="0">
                  <c:v>157089.60000000001</c:v>
                </c:pt>
                <c:pt idx="1">
                  <c:v>23990.28</c:v>
                </c:pt>
                <c:pt idx="2">
                  <c:v>67008.899999999994</c:v>
                </c:pt>
                <c:pt idx="3">
                  <c:v>5110</c:v>
                </c:pt>
                <c:pt idx="4">
                  <c:v>10719.8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6-FD4B-A877-7AB0D835D4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4F-9D4A-8E4D-356C42FF6D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F4F-9D4A-8E4D-356C42FF6D7D}"/>
              </c:ext>
            </c:extLst>
          </c:dPt>
          <c:dLbls>
            <c:dLbl>
              <c:idx val="0"/>
              <c:layout>
                <c:manualLayout>
                  <c:x val="1.372158578314055E-2"/>
                  <c:y val="-0.22577470610029005"/>
                </c:manualLayout>
              </c:layout>
              <c:tx>
                <c:rich>
                  <a:bodyPr/>
                  <a:lstStyle/>
                  <a:p>
                    <a:fld id="{4FCDE5CB-1E70-254B-8B0D-958D881BFF4C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85A65ADD-F4C8-B44B-AF82-3714B8A9D578}" type="VALUE">
                      <a:rPr lang="en-US" i="1" baseline="0"/>
                      <a:pPr/>
                      <a:t>[VALUE]</a:t>
                    </a:fld>
                    <a:r>
                      <a:rPr lang="en-US" i="1" baseline="0"/>
                      <a:t>kgCO2e</a:t>
                    </a:r>
                    <a:r>
                      <a:rPr lang="en-US" baseline="0"/>
                      <a:t>, </a:t>
                    </a:r>
                    <a:fld id="{2A41B4C4-EFC4-EC49-9A6A-3025D20C0D59}" type="PERCENTAGE">
                      <a:rPr lang="en-US" b="1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68457963867932"/>
                      <c:h val="0.217750863909293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F4F-9D4A-8E4D-356C42FF6D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C0FE19-D229-6147-907C-4519CF8A9A9C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9FC10E80-61D9-DB44-A749-361A32DC21D3}" type="VALUE">
                      <a:rPr lang="en-US" i="1" baseline="0"/>
                      <a:pPr/>
                      <a:t>[VALUE]</a:t>
                    </a:fld>
                    <a:r>
                      <a:rPr lang="en-US" i="1" baseline="0"/>
                      <a:t>kgCO2e</a:t>
                    </a:r>
                    <a:r>
                      <a:rPr lang="en-US" baseline="0"/>
                      <a:t>, </a:t>
                    </a:r>
                    <a:fld id="{BE1485F5-CF11-B04E-8956-92C63CD85E13}" type="PERCENTAGE">
                      <a:rPr lang="en-US" b="1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F4F-9D4A-8E4D-356C42FF6D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Sheet1!$T$79:$T$80</c:f>
              <c:strCache>
                <c:ptCount val="2"/>
                <c:pt idx="0">
                  <c:v>BAS total emissions 2020</c:v>
                </c:pt>
                <c:pt idx="1">
                  <c:v>Food (Rothera)</c:v>
                </c:pt>
              </c:strCache>
            </c:strRef>
          </c:cat>
          <c:val>
            <c:numRef>
              <c:f>Sheet1!$U$79:$U$80</c:f>
              <c:numCache>
                <c:formatCode>General</c:formatCode>
                <c:ptCount val="2"/>
                <c:pt idx="0">
                  <c:v>21147926</c:v>
                </c:pt>
                <c:pt idx="1">
                  <c:v>263919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F-9D4A-8E4D-356C42FF6D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5</xdr:row>
      <xdr:rowOff>114300</xdr:rowOff>
    </xdr:from>
    <xdr:to>
      <xdr:col>14</xdr:col>
      <xdr:colOff>292100</xdr:colOff>
      <xdr:row>28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D52DCD-67FF-3A4A-BE27-F642492FB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573616</xdr:colOff>
      <xdr:row>5</xdr:row>
      <xdr:rowOff>93133</xdr:rowOff>
    </xdr:from>
    <xdr:to>
      <xdr:col>22</xdr:col>
      <xdr:colOff>423333</xdr:colOff>
      <xdr:row>28</xdr:row>
      <xdr:rowOff>118533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DB85F9-AE0A-924F-BDF4-0FCF8270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781852</xdr:colOff>
      <xdr:row>5</xdr:row>
      <xdr:rowOff>71234</xdr:rowOff>
    </xdr:from>
    <xdr:to>
      <xdr:col>34</xdr:col>
      <xdr:colOff>626533</xdr:colOff>
      <xdr:row>39</xdr:row>
      <xdr:rowOff>203199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05F84E-916B-1A4B-B40A-D59F309E5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73601</xdr:colOff>
      <xdr:row>30</xdr:row>
      <xdr:rowOff>21070</xdr:rowOff>
    </xdr:from>
    <xdr:to>
      <xdr:col>15</xdr:col>
      <xdr:colOff>793750</xdr:colOff>
      <xdr:row>58</xdr:row>
      <xdr:rowOff>43296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64E3BF-F344-1344-AD5C-5B5289C52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474134</xdr:colOff>
      <xdr:row>39</xdr:row>
      <xdr:rowOff>118533</xdr:rowOff>
    </xdr:from>
    <xdr:to>
      <xdr:col>30</xdr:col>
      <xdr:colOff>220133</xdr:colOff>
      <xdr:row>74</xdr:row>
      <xdr:rowOff>186266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8F153-53A7-8D47-88E6-F7DCD577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556258</xdr:colOff>
      <xdr:row>62</xdr:row>
      <xdr:rowOff>582</xdr:rowOff>
    </xdr:from>
    <xdr:to>
      <xdr:col>8</xdr:col>
      <xdr:colOff>709706</xdr:colOff>
      <xdr:row>87</xdr:row>
      <xdr:rowOff>37352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0BDD6F-6FDD-7240-8DCB-F8DCE451F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599058</xdr:colOff>
      <xdr:row>94</xdr:row>
      <xdr:rowOff>23962</xdr:rowOff>
    </xdr:from>
    <xdr:to>
      <xdr:col>13</xdr:col>
      <xdr:colOff>263187</xdr:colOff>
      <xdr:row>113</xdr:row>
      <xdr:rowOff>124896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B6128B-D43A-C746-AFFE-AE4FC8AA5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647363</xdr:colOff>
      <xdr:row>75</xdr:row>
      <xdr:rowOff>190613</xdr:rowOff>
    </xdr:from>
    <xdr:to>
      <xdr:col>27</xdr:col>
      <xdr:colOff>296708</xdr:colOff>
      <xdr:row>89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59DB6E-6566-074E-8192-20E630027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D5B6-F5CA-6D43-8095-234B9A36ED8B}">
  <sheetPr codeName="Sheet1"/>
  <dimension ref="A1:U99"/>
  <sheetViews>
    <sheetView tabSelected="1" topLeftCell="E50" zoomScale="56" workbookViewId="0">
      <selection activeCell="S93" sqref="S93"/>
    </sheetView>
  </sheetViews>
  <sheetFormatPr baseColWidth="10" defaultRowHeight="16" x14ac:dyDescent="0.2"/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2</v>
      </c>
      <c r="B2">
        <v>27132</v>
      </c>
      <c r="C2">
        <v>1050</v>
      </c>
      <c r="D2">
        <f t="shared" ref="D2:D26" si="0">SUM(B2/C2)</f>
        <v>25.84</v>
      </c>
    </row>
    <row r="3" spans="1:4" x14ac:dyDescent="0.2">
      <c r="A3" t="s">
        <v>1</v>
      </c>
      <c r="B3">
        <v>50807</v>
      </c>
      <c r="C3">
        <v>2101.1999999999998</v>
      </c>
      <c r="D3">
        <f t="shared" si="0"/>
        <v>24.179992385303638</v>
      </c>
    </row>
    <row r="4" spans="1:4" x14ac:dyDescent="0.2">
      <c r="A4" t="s">
        <v>8</v>
      </c>
      <c r="B4">
        <v>12800</v>
      </c>
      <c r="C4">
        <v>1325</v>
      </c>
      <c r="D4">
        <f t="shared" si="0"/>
        <v>9.6603773584905657</v>
      </c>
    </row>
    <row r="5" spans="1:4" x14ac:dyDescent="0.2">
      <c r="A5" t="s">
        <v>9</v>
      </c>
      <c r="B5">
        <v>9500</v>
      </c>
      <c r="C5">
        <v>1250</v>
      </c>
      <c r="D5">
        <f t="shared" si="0"/>
        <v>7.6</v>
      </c>
    </row>
    <row r="6" spans="1:4" x14ac:dyDescent="0.2">
      <c r="A6" t="s">
        <v>7</v>
      </c>
      <c r="B6">
        <v>906</v>
      </c>
      <c r="C6">
        <v>150</v>
      </c>
      <c r="D6">
        <f t="shared" si="0"/>
        <v>6.04</v>
      </c>
    </row>
    <row r="7" spans="1:4" x14ac:dyDescent="0.2">
      <c r="A7" t="s">
        <v>3</v>
      </c>
      <c r="B7">
        <v>19314</v>
      </c>
      <c r="C7">
        <v>3219</v>
      </c>
      <c r="D7">
        <f t="shared" si="0"/>
        <v>6</v>
      </c>
    </row>
    <row r="8" spans="1:4" x14ac:dyDescent="0.2">
      <c r="A8" t="s">
        <v>17</v>
      </c>
      <c r="B8">
        <v>2112</v>
      </c>
      <c r="C8">
        <v>480</v>
      </c>
      <c r="D8">
        <f t="shared" si="0"/>
        <v>4.4000000000000004</v>
      </c>
    </row>
    <row r="9" spans="1:4" x14ac:dyDescent="0.2">
      <c r="A9" t="s">
        <v>5</v>
      </c>
      <c r="B9">
        <v>4994</v>
      </c>
      <c r="C9">
        <v>1200</v>
      </c>
      <c r="D9">
        <f t="shared" si="0"/>
        <v>4.1616666666666671</v>
      </c>
    </row>
    <row r="10" spans="1:4" x14ac:dyDescent="0.2">
      <c r="A10" t="s">
        <v>15</v>
      </c>
      <c r="B10">
        <v>1400</v>
      </c>
      <c r="C10">
        <v>350</v>
      </c>
      <c r="D10">
        <f t="shared" si="0"/>
        <v>4</v>
      </c>
    </row>
    <row r="11" spans="1:4" x14ac:dyDescent="0.2">
      <c r="A11" t="s">
        <v>12</v>
      </c>
      <c r="B11">
        <v>1030.2</v>
      </c>
      <c r="C11">
        <v>303</v>
      </c>
      <c r="D11">
        <f t="shared" si="0"/>
        <v>3.4000000000000004</v>
      </c>
    </row>
    <row r="12" spans="1:4" x14ac:dyDescent="0.2">
      <c r="A12" t="s">
        <v>10</v>
      </c>
      <c r="B12">
        <v>2502.4</v>
      </c>
      <c r="C12">
        <v>736</v>
      </c>
      <c r="D12">
        <f t="shared" si="0"/>
        <v>3.4</v>
      </c>
    </row>
    <row r="13" spans="1:4" x14ac:dyDescent="0.2">
      <c r="A13" t="s">
        <v>13</v>
      </c>
      <c r="B13">
        <v>1725</v>
      </c>
      <c r="C13">
        <v>524</v>
      </c>
      <c r="D13">
        <f t="shared" si="0"/>
        <v>3.2919847328244276</v>
      </c>
    </row>
    <row r="14" spans="1:4" x14ac:dyDescent="0.2">
      <c r="A14" t="s">
        <v>6</v>
      </c>
      <c r="B14">
        <v>247.2</v>
      </c>
      <c r="C14">
        <v>80</v>
      </c>
      <c r="D14">
        <f t="shared" si="0"/>
        <v>3.09</v>
      </c>
    </row>
    <row r="15" spans="1:4" x14ac:dyDescent="0.2">
      <c r="A15" t="s">
        <v>11</v>
      </c>
      <c r="B15">
        <v>788.8</v>
      </c>
      <c r="C15">
        <v>259</v>
      </c>
      <c r="D15">
        <f t="shared" si="0"/>
        <v>3.0455598455598456</v>
      </c>
    </row>
    <row r="16" spans="1:4" x14ac:dyDescent="0.2">
      <c r="A16" t="s">
        <v>20</v>
      </c>
      <c r="B16">
        <v>2496</v>
      </c>
      <c r="C16">
        <v>1023</v>
      </c>
      <c r="D16">
        <f t="shared" si="0"/>
        <v>2.4398826979472141</v>
      </c>
    </row>
    <row r="17" spans="1:4" x14ac:dyDescent="0.2">
      <c r="A17" t="s">
        <v>31</v>
      </c>
      <c r="B17">
        <v>6000</v>
      </c>
      <c r="C17">
        <v>3000</v>
      </c>
      <c r="D17">
        <f t="shared" si="0"/>
        <v>2</v>
      </c>
    </row>
    <row r="18" spans="1:4" x14ac:dyDescent="0.2">
      <c r="A18" t="s">
        <v>24</v>
      </c>
      <c r="B18">
        <v>1804</v>
      </c>
      <c r="C18">
        <v>1107</v>
      </c>
      <c r="D18">
        <f t="shared" si="0"/>
        <v>1.6296296296296295</v>
      </c>
    </row>
    <row r="19" spans="1:4" x14ac:dyDescent="0.2">
      <c r="A19" t="s">
        <v>21</v>
      </c>
      <c r="B19">
        <v>1764</v>
      </c>
      <c r="C19">
        <v>1200</v>
      </c>
      <c r="D19">
        <f t="shared" si="0"/>
        <v>1.47</v>
      </c>
    </row>
    <row r="20" spans="1:4" x14ac:dyDescent="0.2">
      <c r="A20" t="s">
        <v>19</v>
      </c>
      <c r="B20">
        <v>1668.8</v>
      </c>
      <c r="C20">
        <v>1192</v>
      </c>
      <c r="D20">
        <f t="shared" si="0"/>
        <v>1.4</v>
      </c>
    </row>
    <row r="21" spans="1:4" x14ac:dyDescent="0.2">
      <c r="A21" t="s">
        <v>16</v>
      </c>
      <c r="B21">
        <v>583.20000000000005</v>
      </c>
      <c r="C21">
        <v>486</v>
      </c>
      <c r="D21">
        <f t="shared" si="0"/>
        <v>1.2000000000000002</v>
      </c>
    </row>
    <row r="22" spans="1:4" x14ac:dyDescent="0.2">
      <c r="A22" t="s">
        <v>23</v>
      </c>
      <c r="B22">
        <v>1296</v>
      </c>
      <c r="C22">
        <v>1080</v>
      </c>
      <c r="D22">
        <f t="shared" si="0"/>
        <v>1.2</v>
      </c>
    </row>
    <row r="23" spans="1:4" x14ac:dyDescent="0.2">
      <c r="A23" t="s">
        <v>18</v>
      </c>
      <c r="B23">
        <v>1568</v>
      </c>
      <c r="C23">
        <v>2240</v>
      </c>
      <c r="D23">
        <f t="shared" si="0"/>
        <v>0.7</v>
      </c>
    </row>
    <row r="24" spans="1:4" x14ac:dyDescent="0.2">
      <c r="A24" t="s">
        <v>14</v>
      </c>
      <c r="B24">
        <v>1311</v>
      </c>
      <c r="C24">
        <v>2880</v>
      </c>
      <c r="D24">
        <f t="shared" si="0"/>
        <v>0.45520833333333333</v>
      </c>
    </row>
    <row r="25" spans="1:4" x14ac:dyDescent="0.2">
      <c r="A25" t="s">
        <v>25</v>
      </c>
      <c r="B25">
        <v>1104</v>
      </c>
      <c r="C25">
        <v>3000</v>
      </c>
      <c r="D25">
        <f t="shared" si="0"/>
        <v>0.36799999999999999</v>
      </c>
    </row>
    <row r="26" spans="1:4" x14ac:dyDescent="0.2">
      <c r="A26" t="s">
        <v>22</v>
      </c>
      <c r="B26">
        <f>SUM(1842+394)</f>
        <v>2236</v>
      </c>
      <c r="C26">
        <v>7043</v>
      </c>
      <c r="D26">
        <f t="shared" si="0"/>
        <v>0.3174783472951867</v>
      </c>
    </row>
    <row r="28" spans="1:4" x14ac:dyDescent="0.2">
      <c r="A28" t="s">
        <v>32</v>
      </c>
      <c r="B28">
        <f>SUM(B2:B26)</f>
        <v>157089.60000000001</v>
      </c>
      <c r="C28">
        <f>SUM(C2:C26)</f>
        <v>37278.199999999997</v>
      </c>
    </row>
    <row r="30" spans="1:4" x14ac:dyDescent="0.2">
      <c r="A30" t="s">
        <v>29</v>
      </c>
      <c r="B30" t="s">
        <v>26</v>
      </c>
    </row>
    <row r="31" spans="1:4" x14ac:dyDescent="0.2">
      <c r="A31" s="1" t="s">
        <v>30</v>
      </c>
      <c r="B31" s="1">
        <f>SUM(B2:B3,B7)</f>
        <v>97253</v>
      </c>
    </row>
    <row r="32" spans="1:4" x14ac:dyDescent="0.2">
      <c r="A32" s="2" t="s">
        <v>4</v>
      </c>
      <c r="B32" s="2">
        <f>SUM(B6,B9,B14)</f>
        <v>6147.2</v>
      </c>
    </row>
    <row r="33" spans="1:2" x14ac:dyDescent="0.2">
      <c r="A33" s="3" t="s">
        <v>33</v>
      </c>
      <c r="B33" s="3">
        <f>SUM(B4,B5,B8,B21)</f>
        <v>24995.200000000001</v>
      </c>
    </row>
    <row r="34" spans="1:2" x14ac:dyDescent="0.2">
      <c r="A34" s="4" t="s">
        <v>34</v>
      </c>
      <c r="B34" s="4">
        <f>SUM(B11,B12,B15)</f>
        <v>4321.4000000000005</v>
      </c>
    </row>
    <row r="35" spans="1:2" x14ac:dyDescent="0.2">
      <c r="A35" s="5" t="s">
        <v>35</v>
      </c>
      <c r="B35" s="5">
        <f>SUM(B25,B24,B20,B19,B16)</f>
        <v>8343.7999999999993</v>
      </c>
    </row>
    <row r="36" spans="1:2" x14ac:dyDescent="0.2">
      <c r="A36" s="6" t="s">
        <v>31</v>
      </c>
      <c r="B36" s="6">
        <f>SUM(B17)</f>
        <v>6000</v>
      </c>
    </row>
    <row r="37" spans="1:2" x14ac:dyDescent="0.2">
      <c r="A37" s="7" t="s">
        <v>36</v>
      </c>
      <c r="B37" s="7">
        <f>SUM(B13,B18,B22,B23,B10)</f>
        <v>7793</v>
      </c>
    </row>
    <row r="38" spans="1:2" x14ac:dyDescent="0.2">
      <c r="A38" s="8" t="s">
        <v>37</v>
      </c>
      <c r="B38" s="8">
        <v>2236</v>
      </c>
    </row>
    <row r="78" spans="13:21" x14ac:dyDescent="0.2">
      <c r="M78" s="13" t="s">
        <v>58</v>
      </c>
      <c r="N78" s="13" t="s">
        <v>45</v>
      </c>
      <c r="O78" s="13" t="s">
        <v>60</v>
      </c>
    </row>
    <row r="79" spans="13:21" x14ac:dyDescent="0.2">
      <c r="M79" t="s">
        <v>46</v>
      </c>
      <c r="N79">
        <v>833</v>
      </c>
      <c r="O79">
        <v>8</v>
      </c>
      <c r="T79" t="s">
        <v>55</v>
      </c>
      <c r="U79">
        <v>21147926</v>
      </c>
    </row>
    <row r="80" spans="13:21" x14ac:dyDescent="0.2">
      <c r="M80" t="s">
        <v>47</v>
      </c>
      <c r="N80">
        <v>3644</v>
      </c>
      <c r="O80">
        <f>5+12+27+17+19+21+15+19+22+19</f>
        <v>176</v>
      </c>
      <c r="T80" t="s">
        <v>56</v>
      </c>
      <c r="U80">
        <v>263919</v>
      </c>
    </row>
    <row r="81" spans="2:21" x14ac:dyDescent="0.2">
      <c r="M81" t="s">
        <v>48</v>
      </c>
      <c r="N81">
        <v>787</v>
      </c>
      <c r="O81">
        <v>13</v>
      </c>
    </row>
    <row r="82" spans="2:21" x14ac:dyDescent="0.2">
      <c r="M82" t="s">
        <v>49</v>
      </c>
      <c r="N82">
        <v>2927</v>
      </c>
      <c r="O82">
        <v>11</v>
      </c>
      <c r="U82" s="14">
        <f>SUM(U80/U79)</f>
        <v>1.2479663490405631E-2</v>
      </c>
    </row>
    <row r="83" spans="2:21" x14ac:dyDescent="0.2">
      <c r="M83" t="s">
        <v>50</v>
      </c>
      <c r="N83">
        <v>953</v>
      </c>
      <c r="O83">
        <v>12</v>
      </c>
    </row>
    <row r="84" spans="2:21" x14ac:dyDescent="0.2">
      <c r="M84" t="s">
        <v>51</v>
      </c>
      <c r="N84">
        <v>691</v>
      </c>
    </row>
    <row r="85" spans="2:21" x14ac:dyDescent="0.2">
      <c r="M85" t="s">
        <v>52</v>
      </c>
      <c r="N85">
        <v>392</v>
      </c>
    </row>
    <row r="86" spans="2:21" x14ac:dyDescent="0.2">
      <c r="M86" t="s">
        <v>53</v>
      </c>
      <c r="N86">
        <v>288</v>
      </c>
    </row>
    <row r="87" spans="2:21" x14ac:dyDescent="0.2">
      <c r="M87" t="s">
        <v>57</v>
      </c>
      <c r="N87">
        <v>2594</v>
      </c>
      <c r="O87">
        <f>41+12</f>
        <v>53</v>
      </c>
    </row>
    <row r="88" spans="2:21" x14ac:dyDescent="0.2">
      <c r="M88" t="s">
        <v>59</v>
      </c>
      <c r="N88">
        <v>550</v>
      </c>
    </row>
    <row r="90" spans="2:21" x14ac:dyDescent="0.2">
      <c r="M90" s="13" t="s">
        <v>54</v>
      </c>
      <c r="N90">
        <f>SUM(N79:N88)</f>
        <v>13659</v>
      </c>
      <c r="O90">
        <f>SUM(O79:O88)</f>
        <v>273</v>
      </c>
      <c r="P90">
        <f>SUM(N90-O90)</f>
        <v>13386</v>
      </c>
    </row>
    <row r="92" spans="2:21" ht="17" thickBot="1" x14ac:dyDescent="0.25"/>
    <row r="93" spans="2:21" ht="37" thickBot="1" x14ac:dyDescent="0.25">
      <c r="B93" s="9" t="s">
        <v>38</v>
      </c>
      <c r="C93" s="10" t="s">
        <v>39</v>
      </c>
    </row>
    <row r="94" spans="2:21" ht="35" thickBot="1" x14ac:dyDescent="0.25">
      <c r="B94" s="11" t="s">
        <v>40</v>
      </c>
      <c r="C94" s="12">
        <v>157089.60000000001</v>
      </c>
    </row>
    <row r="95" spans="2:21" ht="18" thickBot="1" x14ac:dyDescent="0.25">
      <c r="B95" s="11" t="s">
        <v>41</v>
      </c>
      <c r="C95" s="12">
        <v>23990.28</v>
      </c>
    </row>
    <row r="96" spans="2:21" ht="18" thickBot="1" x14ac:dyDescent="0.25">
      <c r="B96" s="11" t="s">
        <v>42</v>
      </c>
      <c r="C96" s="12">
        <v>67008.899999999994</v>
      </c>
    </row>
    <row r="97" spans="2:3" ht="18" thickBot="1" x14ac:dyDescent="0.25">
      <c r="B97" s="11" t="s">
        <v>43</v>
      </c>
      <c r="C97" s="12">
        <v>5110</v>
      </c>
    </row>
    <row r="98" spans="2:3" ht="18" thickBot="1" x14ac:dyDescent="0.25">
      <c r="B98" s="11" t="s">
        <v>44</v>
      </c>
      <c r="C98" s="12">
        <v>10719.8</v>
      </c>
    </row>
    <row r="99" spans="2:3" ht="18" thickBot="1" x14ac:dyDescent="0.25">
      <c r="B99" s="11" t="s">
        <v>32</v>
      </c>
      <c r="C99" s="12">
        <f>SUM(C94:C98)</f>
        <v>263918.58</v>
      </c>
    </row>
  </sheetData>
  <sortState xmlns:xlrd2="http://schemas.microsoft.com/office/spreadsheetml/2017/richdata2" ref="A2:D27">
    <sortCondition descending="1" ref="D2:D2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2021-08-22T11:21:26Z</dcterms:created>
  <dcterms:modified xsi:type="dcterms:W3CDTF">2021-10-22T10:18:19Z</dcterms:modified>
</cp:coreProperties>
</file>