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\Desktop\Excel for Everyone\"/>
    </mc:Choice>
  </mc:AlternateContent>
  <xr:revisionPtr revIDLastSave="0" documentId="13_ncr:1_{525F4CB1-6D34-4B0B-9D38-DD6B6508B788}" xr6:coauthVersionLast="47" xr6:coauthVersionMax="47" xr10:uidLastSave="{00000000-0000-0000-0000-000000000000}"/>
  <bookViews>
    <workbookView xWindow="-108" yWindow="-108" windowWidth="23256" windowHeight="12456" tabRatio="666" firstSheet="1" activeTab="7" xr2:uid="{E306BE5E-D46E-464E-8A98-EA162B7680FE}"/>
  </bookViews>
  <sheets>
    <sheet name="06_avg" sheetId="1" r:id="rId1"/>
    <sheet name="07_workshop avg" sheetId="2" r:id="rId2"/>
    <sheet name="Sheet4" sheetId="4" r:id="rId3"/>
    <sheet name="08_max min" sheetId="3" r:id="rId4"/>
    <sheet name="09_workshop max min" sheetId="5" r:id="rId5"/>
    <sheet name="10_bathtext" sheetId="6" r:id="rId6"/>
    <sheet name="11_counta" sheetId="7" r:id="rId7"/>
    <sheet name="12_index" sheetId="8" r:id="rId8"/>
    <sheet name="13_len" sheetId="9" r:id="rId9"/>
    <sheet name="14_no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10" i="9"/>
  <c r="B3" i="9"/>
  <c r="B4" i="9"/>
  <c r="B5" i="9"/>
  <c r="B6" i="9"/>
  <c r="B7" i="9"/>
  <c r="B8" i="9"/>
  <c r="B9" i="9"/>
  <c r="B2" i="9"/>
  <c r="G13" i="8" a="1"/>
  <c r="G13" i="8" s="1"/>
  <c r="G12" i="8" a="1"/>
  <c r="G12" i="8" s="1"/>
  <c r="D28" i="8"/>
  <c r="D29" i="8" s="1"/>
  <c r="G8" i="8"/>
  <c r="G7" i="8"/>
  <c r="G6" i="8"/>
  <c r="G5" i="8"/>
  <c r="G5" i="7"/>
  <c r="D28" i="7"/>
  <c r="D29" i="7" s="1"/>
  <c r="G8" i="7"/>
  <c r="G7" i="7"/>
  <c r="G6" i="7"/>
  <c r="D27" i="6"/>
  <c r="D26" i="6"/>
  <c r="G8" i="6"/>
  <c r="G7" i="6"/>
  <c r="G6" i="6"/>
  <c r="G8" i="5"/>
  <c r="G7" i="5"/>
  <c r="G6" i="5"/>
  <c r="D26" i="5"/>
  <c r="D3" i="3"/>
  <c r="D2" i="3"/>
  <c r="G6" i="2"/>
  <c r="D26" i="2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<sst xmlns="http://schemas.openxmlformats.org/spreadsheetml/2006/main" count="181" uniqueCount="51">
  <si>
    <t>ค่าเฉลี่ย</t>
  </si>
  <si>
    <t>ลำดับที่</t>
  </si>
  <si>
    <t>ชื่อลูกค้า</t>
  </si>
  <si>
    <t>เวลา</t>
  </si>
  <si>
    <t>จำนวนเงิน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</si>
  <si>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</si>
  <si>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</si>
  <si>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</si>
  <si>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</si>
  <si>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</si>
  <si>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</si>
  <si>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</si>
  <si>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</si>
  <si>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</si>
  <si>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</si>
  <si>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</si>
  <si>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</si>
  <si>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</si>
  <si>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</si>
  <si>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</si>
  <si>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</si>
  <si>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</si>
  <si>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</si>
  <si>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</si>
  <si>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</si>
  <si>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</si>
  <si>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</si>
  <si>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</si>
  <si>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Total</t>
  </si>
  <si>
    <t>x</t>
  </si>
  <si>
    <t>ค่ามากสุด</t>
  </si>
  <si>
    <t>ค่าน้อยสุด</t>
  </si>
  <si>
    <t>ค่าเฉลี่ย :</t>
  </si>
  <si>
    <t>ออเดอร์ยอดสูงสุด :</t>
  </si>
  <si>
    <t>ออเดอร์ยอดต่ำสุด :</t>
  </si>
  <si>
    <t>รวมทั้งสิ้น</t>
  </si>
  <si>
    <t>จำนวนยอดทั้งหมด :</t>
  </si>
  <si>
    <t>ดูยอดรายการเฉพาะออเดอร์</t>
  </si>
  <si>
    <t>ระบุเลขที่ออเดอร์ :</t>
  </si>
  <si>
    <t>จำนวนเงินที่ลูกค้าจ่าย</t>
  </si>
  <si>
    <t>เลขบัตรประชาชน</t>
  </si>
  <si>
    <t>จำนวน</t>
  </si>
  <si>
    <t>1234567890123</t>
  </si>
  <si>
    <t>1111121</t>
  </si>
  <si>
    <t>213456</t>
  </si>
  <si>
    <t>56413215456</t>
  </si>
  <si>
    <t>231542134</t>
  </si>
  <si>
    <t>hello</t>
  </si>
  <si>
    <t>he llo</t>
  </si>
  <si>
    <t>he ll o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</si>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</sst>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000000]h:mm:ss\ AM/PM;@"/>
    <numFmt numFmtId="167" formatCode="_-[$฿-41E]* #,##0.00_-;\-[$฿-41E]* #,##0.00_-;_-[$฿-41E]* &quot;-&quot;??_-;_-@_-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167" formatCode="_-[$฿-41E]* #,##0.00_-;\-[$฿-41E]* #,##0.00_-;_-[$฿-41E]* &quot;-&quot;??_-;_-@_-"/>
    </dxf>
    <dxf>
      <numFmt numFmtId="167" formatCode="_-[$฿-41E]* #,##0.00_-;\-[$฿-41E]* #,##0.00_-;_-[$฿-41E]* &quot;-&quot;??_-;_-@_-"/>
    </dxf>
    <dxf>
      <numFmt numFmtId="166" formatCode="[$-1000000]h:mm:ss\ AM/PM;@"/>
    </dxf>
    <dxf>
      <numFmt numFmtId="167" formatCode="_-[$฿-41E]* #,##0.00_-;\-[$฿-41E]* #,##0.00_-;_-[$฿-41E]* &quot;-&quot;??_-;_-@_-"/>
    </dxf>
    <dxf>
      <numFmt numFmtId="167" formatCode="_-[$฿-41E]* #,##0.00_-;\-[$฿-41E]* #,##0.00_-;_-[$฿-41E]* &quot;-&quot;??_-;_-@_-"/>
    </dxf>
    <dxf>
      <numFmt numFmtId="166" formatCode="[$-1000000]h:mm:ss\ AM/PM;@"/>
    </dxf>
    <dxf>
      <numFmt numFmtId="167" formatCode="_-[$฿-41E]* #,##0.00_-;\-[$฿-41E]* #,##0.00_-;_-[$฿-41E]* &quot;-&quot;??_-;_-@_-"/>
    </dxf>
    <dxf>
      <numFmt numFmtId="167" formatCode="_-[$฿-41E]* #,##0.00_-;\-[$฿-41E]* #,##0.00_-;_-[$฿-41E]* &quot;-&quot;??_-;_-@_-"/>
    </dxf>
    <dxf>
      <numFmt numFmtId="166" formatCode="[$-1000000]h:mm:ss\ AM/PM;@"/>
    </dxf>
    <dxf>
      <numFmt numFmtId="167" formatCode="_-[$฿-41E]* #,##0.00_-;\-[$฿-41E]* #,##0.00_-;_-[$฿-41E]* &quot;-&quot;??_-;_-@_-"/>
    </dxf>
    <dxf>
      <numFmt numFmtId="167" formatCode="_-[$฿-41E]* #,##0.00_-;\-[$฿-41E]* #,##0.00_-;_-[$฿-41E]* &quot;-&quot;??_-;_-@_-"/>
    </dxf>
    <dxf>
      <numFmt numFmtId="166" formatCode="[$-1000000]h:mm:ss\ AM/PM;@"/>
    </dxf>
    <dxf>
      <numFmt numFmtId="167" formatCode="_-[$฿-41E]* #,##0.00_-;\-[$฿-41E]* #,##0.00_-;_-[$฿-41E]* &quot;-&quot;??_-;_-@_-"/>
    </dxf>
    <dxf>
      <numFmt numFmtId="167" formatCode="_-[$฿-41E]* #,##0.00_-;\-[$฿-41E]* #,##0.00_-;_-[$฿-41E]* &quot;-&quot;??_-;_-@_-"/>
    </dxf>
    <dxf>
      <numFmt numFmtId="166" formatCode="[$-1000000]h:mm:ss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13280-BA24-4FC5-A93A-9568410CF1DA}" name="Table1" displayName="Table1" ref="A1:D26" totalsRowCount="1">
  <autoFilter ref="A1:D25" xr:uid="{16413280-BA24-4FC5-A93A-9568410CF1DA}"/>
  <tableColumns count="4">
    <tableColumn id="1" xr3:uid="{1CDAD2E5-25FF-43E8-A13E-F3280EB41348}" name="ลำดับที่" totalsRowLabel="Total"/>
    <tableColumn id="2" xr3:uid="{4178ACFD-1A52-4647-9285-8618829ECC79}" name="ชื่อลูกค้า"/>
    <tableColumn id="3" xr3:uid="{AFCFBA86-68EA-4ED5-9A0E-3D049368B6BA}" name="เวลา" dataDxfId="14"/>
    <tableColumn id="4" xr3:uid="{D5947412-55C7-4650-BF49-481C47FF1867}" name="จำนวนเงิน" totalsRowFunction="sum" dataDxfId="13" totalsRow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92134-1573-48B7-9CDD-C98FDD85DC60}" name="Table13" displayName="Table13" ref="A1:D26" totalsRowCount="1">
  <autoFilter ref="A1:D25" xr:uid="{50792134-1573-48B7-9CDD-C98FDD85DC60}"/>
  <tableColumns count="4">
    <tableColumn id="1" xr3:uid="{B148192A-40C6-4F0D-801E-971E92349B73}" name="ลำดับที่" totalsRowLabel="Total"/>
    <tableColumn id="2" xr3:uid="{B83ABB3D-34E3-4298-B61C-373C98228E0F}" name="ชื่อลูกค้า"/>
    <tableColumn id="3" xr3:uid="{85F3208B-F5CA-4E30-98CC-0680C312B61E}" name="เวลา" dataDxfId="11"/>
    <tableColumn id="4" xr3:uid="{7E9A3F9B-0639-4F36-8BCD-699A9E87F1C1}" name="จำนวนเงิน" totalsRowFunction="sum" dataDxfId="9" totalsRow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C87F9-716F-4FEC-8B77-1894F3609922}" name="Table134" displayName="Table134" ref="A1:D26" totalsRowCount="1">
  <autoFilter ref="A1:D25" xr:uid="{9A8C87F9-716F-4FEC-8B77-1894F3609922}"/>
  <tableColumns count="4">
    <tableColumn id="1" xr3:uid="{61633938-1AD9-4282-9C25-BAB24C8F0DD1}" name="ลำดับที่" totalsRowLabel="Total"/>
    <tableColumn id="2" xr3:uid="{FA200FC2-10AB-467E-BDEB-A7C707BB64CC}" name="ชื่อลูกค้า"/>
    <tableColumn id="3" xr3:uid="{71102AF8-4B3B-44B0-898F-0010B6911DE1}" name="เวลา" dataDxfId="8"/>
    <tableColumn id="4" xr3:uid="{ECA37E88-5F3E-4F3C-BD3D-13FF864E1FB2}" name="จำนวนเงิน" totalsRowFunction="sum" dataDxfId="6" totalsRow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0D6B39-BEBE-4ABD-BE00-9FA69C07FE09}" name="Table1345" displayName="Table1345" ref="A1:D28" totalsRowCount="1">
  <autoFilter ref="A1:D27" xr:uid="{450D6B39-BEBE-4ABD-BE00-9FA69C07FE09}"/>
  <tableColumns count="4">
    <tableColumn id="1" xr3:uid="{6F30820F-19E8-48C8-AA65-CA2A22F4A131}" name="ลำดับที่" totalsRowLabel="Total"/>
    <tableColumn id="2" xr3:uid="{EDA6E036-5362-4640-B3CD-BA80AAAED786}" name="ชื่อลูกค้า"/>
    <tableColumn id="3" xr3:uid="{01518B66-C23F-43BF-96FA-2C24C428D358}" name="เวลา" dataDxfId="5"/>
    <tableColumn id="4" xr3:uid="{D19A632A-AC43-4EE5-907F-70A805D85DEF}" name="จำนวนเงิน" totalsRowFunction="sum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5B083-CF6A-4EDC-BCAE-56FE2270D093}" name="Table13456" displayName="Table13456" ref="A1:D28" totalsRowCount="1">
  <autoFilter ref="A1:D27" xr:uid="{9CD5B083-CF6A-4EDC-BCAE-56FE2270D093}"/>
  <tableColumns count="4">
    <tableColumn id="1" xr3:uid="{971014BC-48A1-4096-9881-9E91A5D9B40D}" name="ลำดับที่" totalsRowLabel="Total"/>
    <tableColumn id="2" xr3:uid="{B7F901E3-12B6-4250-A529-CD919DAABFAB}" name="ชื่อลูกค้า"/>
    <tableColumn id="3" xr3:uid="{D5E732CE-4BC4-44C7-B34B-75DE4F93264A}" name="เวลา" dataDxfId="2"/>
    <tableColumn id="4" xr3:uid="{2757C51B-77C8-4276-A7EB-7B1E9234C231}" name="จำนวนเงิน" totalsRowFunction="sum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3000-03F7-4F30-8A29-DB9D8197FD0A}">
  <dimension ref="A1:D10"/>
  <sheetViews>
    <sheetView workbookViewId="0">
      <selection activeCell="E10" sqref="E10"/>
    </sheetView>
  </sheetViews>
  <sheetFormatPr defaultRowHeight="14.4"/>
  <sheetData>
    <row r="1" spans="1:4">
      <c r="A1">
        <v>1</v>
      </c>
    </row>
    <row r="2" spans="1:4">
      <c r="A2">
        <v>2</v>
      </c>
      <c r="C2" t="s">
        <v>0</v>
      </c>
      <c r="D2">
        <f>AVERAGE(A:A)</f>
        <v>5.5</v>
      </c>
    </row>
    <row r="3" spans="1:4">
      <c r="A3">
        <v>3</v>
      </c>
    </row>
    <row r="4" spans="1:4">
      <c r="A4">
        <v>4</v>
      </c>
    </row>
    <row r="5" spans="1:4">
      <c r="A5">
        <v>5</v>
      </c>
    </row>
    <row r="6" spans="1:4">
      <c r="A6">
        <v>6</v>
      </c>
    </row>
    <row r="7" spans="1:4">
      <c r="A7">
        <v>7</v>
      </c>
    </row>
    <row r="8" spans="1:4">
      <c r="A8">
        <v>8</v>
      </c>
    </row>
    <row r="9" spans="1:4">
      <c r="A9">
        <v>9</v>
      </c>
    </row>
    <row r="10" spans="1:4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2581-25FB-4F90-A681-D0C2C24762F1}">
  <dimension ref="A1:G26"/>
  <sheetViews>
    <sheetView workbookViewId="0">
      <selection activeCell="F6" sqref="F6:G6"/>
    </sheetView>
  </sheetViews>
  <sheetFormatPr defaultRowHeight="14.4"/>
  <cols>
    <col min="1" max="1" width="9" customWidth="1"/>
    <col min="2" max="2" width="11" bestFit="1" customWidth="1"/>
    <col min="3" max="3" width="11.33203125" style="1" bestFit="1" customWidth="1"/>
    <col min="4" max="4" width="11.33203125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</row>
    <row r="6" spans="1:7">
      <c r="A6">
        <v>5</v>
      </c>
      <c r="B6" t="s">
        <v>9</v>
      </c>
      <c r="C6" s="1">
        <v>0.16666666666666699</v>
      </c>
      <c r="D6" s="2">
        <v>10</v>
      </c>
      <c r="F6" t="s">
        <v>0</v>
      </c>
      <c r="G6">
        <f>AVERAGE(Table1[จำนวนเงิน])</f>
        <v>2487.5416666666665</v>
      </c>
    </row>
    <row r="7" spans="1:7">
      <c r="A7">
        <v>6</v>
      </c>
      <c r="B7" t="s">
        <v>10</v>
      </c>
      <c r="C7" s="1">
        <v>0.20833333333333301</v>
      </c>
      <c r="D7" s="2">
        <v>50</v>
      </c>
    </row>
    <row r="8" spans="1:7">
      <c r="A8">
        <v>7</v>
      </c>
      <c r="B8" t="s">
        <v>11</v>
      </c>
      <c r="C8" s="1">
        <v>0.25</v>
      </c>
      <c r="D8" s="2">
        <v>150</v>
      </c>
    </row>
    <row r="9" spans="1:7">
      <c r="A9">
        <v>8</v>
      </c>
      <c r="B9" t="s">
        <v>12</v>
      </c>
      <c r="C9" s="1">
        <v>0.29166666666666702</v>
      </c>
      <c r="D9" s="2">
        <v>1500</v>
      </c>
    </row>
    <row r="10" spans="1:7">
      <c r="A10">
        <v>9</v>
      </c>
      <c r="B10" t="s">
        <v>13</v>
      </c>
      <c r="C10" s="1">
        <v>0.33333333333333298</v>
      </c>
      <c r="D10" s="2">
        <v>250</v>
      </c>
    </row>
    <row r="11" spans="1:7">
      <c r="A11">
        <v>10</v>
      </c>
      <c r="B11" t="s">
        <v>14</v>
      </c>
      <c r="C11" s="1">
        <v>0.375</v>
      </c>
      <c r="D11" s="2">
        <v>450</v>
      </c>
    </row>
    <row r="12" spans="1:7">
      <c r="A12">
        <v>11</v>
      </c>
      <c r="B12" t="s">
        <v>15</v>
      </c>
      <c r="C12" s="1">
        <v>0.41666666666666702</v>
      </c>
      <c r="D12" s="2">
        <v>700</v>
      </c>
    </row>
    <row r="13" spans="1:7">
      <c r="A13">
        <v>12</v>
      </c>
      <c r="B13" t="s">
        <v>16</v>
      </c>
      <c r="C13" s="1">
        <v>0.45833333333333298</v>
      </c>
      <c r="D13" s="2">
        <v>982</v>
      </c>
    </row>
    <row r="14" spans="1:7">
      <c r="A14">
        <v>13</v>
      </c>
      <c r="B14" t="s">
        <v>17</v>
      </c>
      <c r="C14" s="1">
        <v>0.5</v>
      </c>
      <c r="D14" s="2">
        <v>500</v>
      </c>
    </row>
    <row r="15" spans="1:7">
      <c r="A15">
        <v>14</v>
      </c>
      <c r="B15" t="s">
        <v>18</v>
      </c>
      <c r="C15" s="1">
        <v>0.54166666666666696</v>
      </c>
      <c r="D15" s="2">
        <v>100</v>
      </c>
    </row>
    <row r="16" spans="1:7">
      <c r="A16">
        <v>15</v>
      </c>
      <c r="B16" t="s">
        <v>19</v>
      </c>
      <c r="C16" s="1">
        <v>0.58333333333333304</v>
      </c>
      <c r="D16" s="2">
        <v>50</v>
      </c>
    </row>
    <row r="17" spans="1:4">
      <c r="A17">
        <v>16</v>
      </c>
      <c r="B17" t="s">
        <v>20</v>
      </c>
      <c r="C17" s="1">
        <v>0.625</v>
      </c>
      <c r="D17" s="2">
        <v>250</v>
      </c>
    </row>
    <row r="18" spans="1:4">
      <c r="A18">
        <v>17</v>
      </c>
      <c r="B18" t="s">
        <v>21</v>
      </c>
      <c r="C18" s="1">
        <v>0.66666666666666696</v>
      </c>
      <c r="D18" s="2">
        <v>100</v>
      </c>
    </row>
    <row r="19" spans="1:4">
      <c r="A19">
        <v>18</v>
      </c>
      <c r="B19" t="s">
        <v>22</v>
      </c>
      <c r="C19" s="1">
        <v>0.70833333333333304</v>
      </c>
      <c r="D19" s="2">
        <v>99</v>
      </c>
    </row>
    <row r="20" spans="1:4">
      <c r="A20">
        <v>19</v>
      </c>
      <c r="B20" t="s">
        <v>23</v>
      </c>
      <c r="C20" s="1">
        <v>0.75</v>
      </c>
      <c r="D20" s="2">
        <v>120</v>
      </c>
    </row>
    <row r="21" spans="1:4">
      <c r="A21">
        <v>20</v>
      </c>
      <c r="B21" t="s">
        <v>24</v>
      </c>
      <c r="C21" s="1">
        <v>0.79166666666666596</v>
      </c>
      <c r="D21" s="2">
        <v>150</v>
      </c>
    </row>
    <row r="22" spans="1:4">
      <c r="A22">
        <v>21</v>
      </c>
      <c r="B22" t="s">
        <v>25</v>
      </c>
      <c r="C22" s="1">
        <v>0.83333333333333304</v>
      </c>
      <c r="D22" s="2">
        <v>340</v>
      </c>
    </row>
    <row r="23" spans="1:4">
      <c r="A23">
        <v>22</v>
      </c>
      <c r="B23" t="s">
        <v>26</v>
      </c>
      <c r="C23" s="1">
        <v>0.875</v>
      </c>
      <c r="D23" s="2">
        <v>400</v>
      </c>
    </row>
    <row r="24" spans="1:4">
      <c r="A24">
        <v>23</v>
      </c>
      <c r="B24" t="s">
        <v>27</v>
      </c>
      <c r="C24" s="1">
        <v>0.91666666666666596</v>
      </c>
      <c r="D24" s="2">
        <v>500</v>
      </c>
    </row>
    <row r="25" spans="1:4">
      <c r="A25">
        <v>24</v>
      </c>
      <c r="B25" t="s">
        <v>29</v>
      </c>
      <c r="C25" s="1">
        <v>0.95833333333333304</v>
      </c>
      <c r="D25" s="2">
        <v>50000</v>
      </c>
    </row>
    <row r="26" spans="1:4">
      <c r="A26" t="s">
        <v>28</v>
      </c>
      <c r="C26"/>
      <c r="D26" s="2">
        <f>SUBTOTAL(109,Table1[จำนวนเงิน])</f>
        <v>59701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8F3-97E1-48C4-9EB3-4439D8660D14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70E3-E88A-4117-840F-27AE69246619}">
  <dimension ref="A1:D13"/>
  <sheetViews>
    <sheetView workbookViewId="0">
      <selection activeCell="A14" sqref="A14"/>
    </sheetView>
  </sheetViews>
  <sheetFormatPr defaultRowHeight="14.4"/>
  <sheetData>
    <row r="1" spans="1:4">
      <c r="A1">
        <v>1</v>
      </c>
    </row>
    <row r="2" spans="1:4">
      <c r="A2">
        <v>2</v>
      </c>
      <c r="C2" t="s">
        <v>30</v>
      </c>
      <c r="D2">
        <f>MAX(A:A)</f>
        <v>500</v>
      </c>
    </row>
    <row r="3" spans="1:4">
      <c r="A3">
        <v>3</v>
      </c>
      <c r="C3" t="s">
        <v>31</v>
      </c>
      <c r="D3">
        <f>MIN(A:A)</f>
        <v>-500</v>
      </c>
    </row>
    <row r="4" spans="1:4">
      <c r="A4">
        <v>4</v>
      </c>
    </row>
    <row r="5" spans="1:4">
      <c r="A5">
        <v>5</v>
      </c>
    </row>
    <row r="6" spans="1:4">
      <c r="A6">
        <v>6</v>
      </c>
    </row>
    <row r="7" spans="1:4">
      <c r="A7">
        <v>7</v>
      </c>
    </row>
    <row r="8" spans="1:4">
      <c r="A8">
        <v>8</v>
      </c>
    </row>
    <row r="9" spans="1:4">
      <c r="A9">
        <v>9</v>
      </c>
    </row>
    <row r="10" spans="1:4">
      <c r="A10">
        <v>10</v>
      </c>
    </row>
    <row r="11" spans="1:4">
      <c r="A11">
        <v>150</v>
      </c>
    </row>
    <row r="12" spans="1:4">
      <c r="A12">
        <v>500</v>
      </c>
    </row>
    <row r="13" spans="1:4">
      <c r="A13">
        <v>-500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0E0B-3F40-4E32-AED7-52ADC2659B27}">
  <dimension ref="A1:G26"/>
  <sheetViews>
    <sheetView workbookViewId="0">
      <selection sqref="A1:G26"/>
    </sheetView>
  </sheetViews>
  <sheetFormatPr defaultRowHeight="14.4"/>
  <cols>
    <col min="3" max="3" width="11.33203125" bestFit="1" customWidth="1"/>
    <col min="4" max="4" width="12.44140625" bestFit="1" customWidth="1"/>
    <col min="6" max="6" width="15.77734375" bestFit="1" customWidth="1"/>
    <col min="7" max="7" width="11.33203125" bestFit="1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</row>
    <row r="6" spans="1:7">
      <c r="A6">
        <v>5</v>
      </c>
      <c r="B6" t="s">
        <v>9</v>
      </c>
      <c r="C6" s="1">
        <v>0.16666666666666699</v>
      </c>
      <c r="D6" s="2">
        <v>10</v>
      </c>
      <c r="F6" t="s">
        <v>32</v>
      </c>
      <c r="G6">
        <f>AVERAGE(Table1[จำนวนเงิน])</f>
        <v>2487.5416666666665</v>
      </c>
    </row>
    <row r="7" spans="1:7">
      <c r="A7">
        <v>6</v>
      </c>
      <c r="B7" t="s">
        <v>10</v>
      </c>
      <c r="C7" s="1">
        <v>0.20833333333333301</v>
      </c>
      <c r="D7" s="2">
        <v>50</v>
      </c>
      <c r="F7" t="s">
        <v>33</v>
      </c>
      <c r="G7" s="2">
        <f>MAX(Table13[จำนวนเงิน])</f>
        <v>50000</v>
      </c>
    </row>
    <row r="8" spans="1:7">
      <c r="A8">
        <v>7</v>
      </c>
      <c r="B8" t="s">
        <v>11</v>
      </c>
      <c r="C8" s="1">
        <v>0.25</v>
      </c>
      <c r="D8" s="2">
        <v>150</v>
      </c>
      <c r="F8" t="s">
        <v>34</v>
      </c>
      <c r="G8" s="2">
        <f>MIN(Table13[จำนวนเงิน])</f>
        <v>10</v>
      </c>
    </row>
    <row r="9" spans="1:7">
      <c r="A9">
        <v>8</v>
      </c>
      <c r="B9" t="s">
        <v>12</v>
      </c>
      <c r="C9" s="1">
        <v>0.29166666666666702</v>
      </c>
      <c r="D9" s="2">
        <v>1500</v>
      </c>
    </row>
    <row r="10" spans="1:7">
      <c r="A10">
        <v>9</v>
      </c>
      <c r="B10" t="s">
        <v>13</v>
      </c>
      <c r="C10" s="1">
        <v>0.33333333333333298</v>
      </c>
      <c r="D10" s="2">
        <v>250</v>
      </c>
    </row>
    <row r="11" spans="1:7">
      <c r="A11">
        <v>10</v>
      </c>
      <c r="B11" t="s">
        <v>14</v>
      </c>
      <c r="C11" s="1">
        <v>0.375</v>
      </c>
      <c r="D11" s="2">
        <v>450</v>
      </c>
    </row>
    <row r="12" spans="1:7">
      <c r="A12">
        <v>11</v>
      </c>
      <c r="B12" t="s">
        <v>15</v>
      </c>
      <c r="C12" s="1">
        <v>0.41666666666666702</v>
      </c>
      <c r="D12" s="2">
        <v>700</v>
      </c>
    </row>
    <row r="13" spans="1:7">
      <c r="A13">
        <v>12</v>
      </c>
      <c r="B13" t="s">
        <v>16</v>
      </c>
      <c r="C13" s="1">
        <v>0.45833333333333298</v>
      </c>
      <c r="D13" s="2">
        <v>982</v>
      </c>
    </row>
    <row r="14" spans="1:7">
      <c r="A14">
        <v>13</v>
      </c>
      <c r="B14" t="s">
        <v>17</v>
      </c>
      <c r="C14" s="1">
        <v>0.5</v>
      </c>
      <c r="D14" s="2">
        <v>500</v>
      </c>
    </row>
    <row r="15" spans="1:7">
      <c r="A15">
        <v>14</v>
      </c>
      <c r="B15" t="s">
        <v>18</v>
      </c>
      <c r="C15" s="1">
        <v>0.54166666666666696</v>
      </c>
      <c r="D15" s="2">
        <v>100</v>
      </c>
    </row>
    <row r="16" spans="1:7">
      <c r="A16">
        <v>15</v>
      </c>
      <c r="B16" t="s">
        <v>19</v>
      </c>
      <c r="C16" s="1">
        <v>0.58333333333333304</v>
      </c>
      <c r="D16" s="2">
        <v>50</v>
      </c>
    </row>
    <row r="17" spans="1:4">
      <c r="A17">
        <v>16</v>
      </c>
      <c r="B17" t="s">
        <v>20</v>
      </c>
      <c r="C17" s="1">
        <v>0.625</v>
      </c>
      <c r="D17" s="2">
        <v>250</v>
      </c>
    </row>
    <row r="18" spans="1:4">
      <c r="A18">
        <v>17</v>
      </c>
      <c r="B18" t="s">
        <v>21</v>
      </c>
      <c r="C18" s="1">
        <v>0.66666666666666696</v>
      </c>
      <c r="D18" s="2">
        <v>100</v>
      </c>
    </row>
    <row r="19" spans="1:4">
      <c r="A19">
        <v>18</v>
      </c>
      <c r="B19" t="s">
        <v>22</v>
      </c>
      <c r="C19" s="1">
        <v>0.70833333333333304</v>
      </c>
      <c r="D19" s="2">
        <v>99</v>
      </c>
    </row>
    <row r="20" spans="1:4">
      <c r="A20">
        <v>19</v>
      </c>
      <c r="B20" t="s">
        <v>23</v>
      </c>
      <c r="C20" s="1">
        <v>0.75</v>
      </c>
      <c r="D20" s="2">
        <v>120</v>
      </c>
    </row>
    <row r="21" spans="1:4">
      <c r="A21">
        <v>20</v>
      </c>
      <c r="B21" t="s">
        <v>24</v>
      </c>
      <c r="C21" s="1">
        <v>0.79166666666666596</v>
      </c>
      <c r="D21" s="2">
        <v>150</v>
      </c>
    </row>
    <row r="22" spans="1:4">
      <c r="A22">
        <v>21</v>
      </c>
      <c r="B22" t="s">
        <v>25</v>
      </c>
      <c r="C22" s="1">
        <v>0.83333333333333304</v>
      </c>
      <c r="D22" s="2">
        <v>340</v>
      </c>
    </row>
    <row r="23" spans="1:4">
      <c r="A23">
        <v>22</v>
      </c>
      <c r="B23" t="s">
        <v>26</v>
      </c>
      <c r="C23" s="1">
        <v>0.875</v>
      </c>
      <c r="D23" s="2">
        <v>400</v>
      </c>
    </row>
    <row r="24" spans="1:4">
      <c r="A24">
        <v>23</v>
      </c>
      <c r="B24" t="s">
        <v>27</v>
      </c>
      <c r="C24" s="1">
        <v>0.91666666666666596</v>
      </c>
      <c r="D24" s="2">
        <v>500</v>
      </c>
    </row>
    <row r="25" spans="1:4">
      <c r="A25">
        <v>24</v>
      </c>
      <c r="B25" t="s">
        <v>29</v>
      </c>
      <c r="C25" s="1">
        <v>0.95833333333333304</v>
      </c>
      <c r="D25" s="2">
        <v>50000</v>
      </c>
    </row>
    <row r="26" spans="1:4">
      <c r="A26" t="s">
        <v>28</v>
      </c>
      <c r="D26" s="2">
        <f>SUBTOTAL(109,Table13[จำนวนเงิน])</f>
        <v>59701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3791-6A88-4F67-82D1-532662B325AD}">
  <dimension ref="A1:G27"/>
  <sheetViews>
    <sheetView workbookViewId="0">
      <selection sqref="A1:G27"/>
    </sheetView>
  </sheetViews>
  <sheetFormatPr defaultRowHeight="14.4"/>
  <cols>
    <col min="3" max="3" width="11.33203125" bestFit="1" customWidth="1"/>
    <col min="4" max="4" width="12.44140625" bestFit="1" customWidth="1"/>
    <col min="6" max="6" width="16.88671875" bestFit="1" customWidth="1"/>
    <col min="7" max="7" width="12" bestFit="1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</row>
    <row r="6" spans="1:7">
      <c r="A6">
        <v>5</v>
      </c>
      <c r="B6" t="s">
        <v>9</v>
      </c>
      <c r="C6" s="1">
        <v>0.16666666666666699</v>
      </c>
      <c r="D6" s="2">
        <v>10</v>
      </c>
      <c r="F6" t="s">
        <v>32</v>
      </c>
      <c r="G6">
        <f>AVERAGE(Table1[จำนวนเงิน])</f>
        <v>2487.5416666666665</v>
      </c>
    </row>
    <row r="7" spans="1:7">
      <c r="A7">
        <v>6</v>
      </c>
      <c r="B7" t="s">
        <v>10</v>
      </c>
      <c r="C7" s="1">
        <v>0.20833333333333301</v>
      </c>
      <c r="D7" s="2">
        <v>50</v>
      </c>
      <c r="F7" t="s">
        <v>33</v>
      </c>
      <c r="G7" s="2">
        <f>MAX(Table134[จำนวนเงิน])</f>
        <v>50000</v>
      </c>
    </row>
    <row r="8" spans="1:7">
      <c r="A8">
        <v>7</v>
      </c>
      <c r="B8" t="s">
        <v>11</v>
      </c>
      <c r="C8" s="1">
        <v>0.25</v>
      </c>
      <c r="D8" s="2">
        <v>150</v>
      </c>
      <c r="F8" t="s">
        <v>34</v>
      </c>
      <c r="G8" s="2">
        <f>MIN(Table134[จำนวนเงิน])</f>
        <v>10</v>
      </c>
    </row>
    <row r="9" spans="1:7">
      <c r="A9">
        <v>8</v>
      </c>
      <c r="B9" t="s">
        <v>12</v>
      </c>
      <c r="C9" s="1">
        <v>0.29166666666666702</v>
      </c>
      <c r="D9" s="2">
        <v>1500</v>
      </c>
    </row>
    <row r="10" spans="1:7">
      <c r="A10">
        <v>9</v>
      </c>
      <c r="B10" t="s">
        <v>13</v>
      </c>
      <c r="C10" s="1">
        <v>0.33333333333333298</v>
      </c>
      <c r="D10" s="2">
        <v>250</v>
      </c>
    </row>
    <row r="11" spans="1:7">
      <c r="A11">
        <v>10</v>
      </c>
      <c r="B11" t="s">
        <v>14</v>
      </c>
      <c r="C11" s="1">
        <v>0.375</v>
      </c>
      <c r="D11" s="2">
        <v>450</v>
      </c>
    </row>
    <row r="12" spans="1:7">
      <c r="A12">
        <v>11</v>
      </c>
      <c r="B12" t="s">
        <v>15</v>
      </c>
      <c r="C12" s="1">
        <v>0.41666666666666702</v>
      </c>
      <c r="D12" s="2">
        <v>700</v>
      </c>
    </row>
    <row r="13" spans="1:7">
      <c r="A13">
        <v>12</v>
      </c>
      <c r="B13" t="s">
        <v>16</v>
      </c>
      <c r="C13" s="1">
        <v>0.45833333333333298</v>
      </c>
      <c r="D13" s="2">
        <v>982</v>
      </c>
    </row>
    <row r="14" spans="1:7">
      <c r="A14">
        <v>13</v>
      </c>
      <c r="B14" t="s">
        <v>17</v>
      </c>
      <c r="C14" s="1">
        <v>0.5</v>
      </c>
      <c r="D14" s="2">
        <v>500</v>
      </c>
    </row>
    <row r="15" spans="1:7">
      <c r="A15">
        <v>14</v>
      </c>
      <c r="B15" t="s">
        <v>18</v>
      </c>
      <c r="C15" s="1">
        <v>0.54166666666666696</v>
      </c>
      <c r="D15" s="2">
        <v>100</v>
      </c>
    </row>
    <row r="16" spans="1:7">
      <c r="A16">
        <v>15</v>
      </c>
      <c r="B16" t="s">
        <v>19</v>
      </c>
      <c r="C16" s="1">
        <v>0.58333333333333304</v>
      </c>
      <c r="D16" s="2">
        <v>50</v>
      </c>
    </row>
    <row r="17" spans="1:4">
      <c r="A17">
        <v>16</v>
      </c>
      <c r="B17" t="s">
        <v>20</v>
      </c>
      <c r="C17" s="1">
        <v>0.625</v>
      </c>
      <c r="D17" s="2">
        <v>250</v>
      </c>
    </row>
    <row r="18" spans="1:4">
      <c r="A18">
        <v>17</v>
      </c>
      <c r="B18" t="s">
        <v>21</v>
      </c>
      <c r="C18" s="1">
        <v>0.66666666666666696</v>
      </c>
      <c r="D18" s="2">
        <v>100</v>
      </c>
    </row>
    <row r="19" spans="1:4">
      <c r="A19">
        <v>18</v>
      </c>
      <c r="B19" t="s">
        <v>22</v>
      </c>
      <c r="C19" s="1">
        <v>0.70833333333333304</v>
      </c>
      <c r="D19" s="2">
        <v>99</v>
      </c>
    </row>
    <row r="20" spans="1:4">
      <c r="A20">
        <v>19</v>
      </c>
      <c r="B20" t="s">
        <v>23</v>
      </c>
      <c r="C20" s="1">
        <v>0.75</v>
      </c>
      <c r="D20" s="2">
        <v>120</v>
      </c>
    </row>
    <row r="21" spans="1:4">
      <c r="A21">
        <v>20</v>
      </c>
      <c r="B21" t="s">
        <v>24</v>
      </c>
      <c r="C21" s="1">
        <v>0.79166666666666596</v>
      </c>
      <c r="D21" s="2">
        <v>150</v>
      </c>
    </row>
    <row r="22" spans="1:4">
      <c r="A22">
        <v>21</v>
      </c>
      <c r="B22" t="s">
        <v>25</v>
      </c>
      <c r="C22" s="1">
        <v>0.83333333333333304</v>
      </c>
      <c r="D22" s="2">
        <v>340</v>
      </c>
    </row>
    <row r="23" spans="1:4">
      <c r="A23">
        <v>22</v>
      </c>
      <c r="B23" t="s">
        <v>26</v>
      </c>
      <c r="C23" s="1">
        <v>0.875</v>
      </c>
      <c r="D23" s="2">
        <v>400</v>
      </c>
    </row>
    <row r="24" spans="1:4">
      <c r="A24">
        <v>23</v>
      </c>
      <c r="B24" t="s">
        <v>27</v>
      </c>
      <c r="C24" s="1">
        <v>0.91666666666666596</v>
      </c>
      <c r="D24" s="2">
        <v>500</v>
      </c>
    </row>
    <row r="25" spans="1:4">
      <c r="A25">
        <v>24</v>
      </c>
      <c r="B25" t="s">
        <v>29</v>
      </c>
      <c r="C25" s="1">
        <v>0.95833333333333304</v>
      </c>
      <c r="D25" s="2">
        <v>50000</v>
      </c>
    </row>
    <row r="26" spans="1:4">
      <c r="A26" t="s">
        <v>28</v>
      </c>
      <c r="D26" s="2">
        <f>SUBTOTAL(109,Table134[จำนวนเงิน])</f>
        <v>59701</v>
      </c>
    </row>
    <row r="27" spans="1:4">
      <c r="C27" t="s">
        <v>35</v>
      </c>
      <c r="D27" t="str">
        <f>BAHTTEXT(Table134[[#Totals],[จำนวนเงิน]])</f>
        <v>ห้าหมื่นเก้าพันเจ็ดร้อยเอ็ดบาทถ้วน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350A-D025-4C39-AF01-D917BF778522}">
  <dimension ref="A1:G29"/>
  <sheetViews>
    <sheetView workbookViewId="0">
      <selection sqref="A1:G29"/>
    </sheetView>
  </sheetViews>
  <sheetFormatPr defaultRowHeight="14.4"/>
  <cols>
    <col min="3" max="3" width="11.33203125" bestFit="1" customWidth="1"/>
    <col min="4" max="4" width="29.6640625" bestFit="1" customWidth="1"/>
    <col min="6" max="6" width="16.88671875" bestFit="1" customWidth="1"/>
    <col min="7" max="7" width="12" bestFit="1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  <c r="F5" t="s">
        <v>36</v>
      </c>
      <c r="G5">
        <f>COUNTA(Table1345[ลำดับที่])</f>
        <v>25</v>
      </c>
    </row>
    <row r="6" spans="1:7">
      <c r="A6">
        <v>5</v>
      </c>
      <c r="B6" t="s">
        <v>9</v>
      </c>
      <c r="C6" s="1">
        <v>0.16666666666666699</v>
      </c>
      <c r="D6" s="2">
        <v>10</v>
      </c>
      <c r="F6" t="s">
        <v>32</v>
      </c>
      <c r="G6">
        <f>AVERAGE(Table1[จำนวนเงิน])</f>
        <v>2487.5416666666665</v>
      </c>
    </row>
    <row r="7" spans="1:7">
      <c r="A7">
        <v>6</v>
      </c>
      <c r="B7" t="s">
        <v>10</v>
      </c>
      <c r="C7" s="1">
        <v>0.20833333333333301</v>
      </c>
      <c r="D7" s="2">
        <v>50</v>
      </c>
      <c r="F7" t="s">
        <v>33</v>
      </c>
      <c r="G7" s="2">
        <f>MAX(Table1345[จำนวนเงิน])</f>
        <v>50000</v>
      </c>
    </row>
    <row r="8" spans="1:7">
      <c r="A8">
        <v>7</v>
      </c>
      <c r="B8" t="s">
        <v>11</v>
      </c>
      <c r="C8" s="1">
        <v>0.25</v>
      </c>
      <c r="D8" s="2">
        <v>150</v>
      </c>
      <c r="F8" t="s">
        <v>34</v>
      </c>
      <c r="G8" s="2">
        <f>MIN(Table1345[จำนวนเงิน])</f>
        <v>10</v>
      </c>
    </row>
    <row r="9" spans="1:7">
      <c r="A9">
        <v>8</v>
      </c>
      <c r="B9" t="s">
        <v>12</v>
      </c>
      <c r="C9" s="1">
        <v>0.29166666666666702</v>
      </c>
      <c r="D9" s="2">
        <v>1500</v>
      </c>
    </row>
    <row r="10" spans="1:7">
      <c r="A10">
        <v>9</v>
      </c>
      <c r="B10" t="s">
        <v>13</v>
      </c>
      <c r="C10" s="1">
        <v>0.33333333333333298</v>
      </c>
      <c r="D10" s="2">
        <v>250</v>
      </c>
    </row>
    <row r="11" spans="1:7">
      <c r="A11">
        <v>10</v>
      </c>
      <c r="B11" t="s">
        <v>14</v>
      </c>
      <c r="C11" s="1">
        <v>0.375</v>
      </c>
      <c r="D11" s="2">
        <v>450</v>
      </c>
    </row>
    <row r="12" spans="1:7">
      <c r="A12">
        <v>11</v>
      </c>
      <c r="B12" t="s">
        <v>15</v>
      </c>
      <c r="C12" s="1">
        <v>0.41666666666666702</v>
      </c>
      <c r="D12" s="2">
        <v>700</v>
      </c>
    </row>
    <row r="13" spans="1:7">
      <c r="A13">
        <v>12</v>
      </c>
      <c r="B13" t="s">
        <v>16</v>
      </c>
      <c r="C13" s="1">
        <v>0.45833333333333298</v>
      </c>
      <c r="D13" s="2">
        <v>982</v>
      </c>
    </row>
    <row r="14" spans="1:7">
      <c r="A14">
        <v>13</v>
      </c>
      <c r="B14" t="s">
        <v>17</v>
      </c>
      <c r="C14" s="1">
        <v>0.5</v>
      </c>
      <c r="D14" s="2">
        <v>500</v>
      </c>
    </row>
    <row r="15" spans="1:7">
      <c r="A15">
        <v>14</v>
      </c>
      <c r="B15" t="s">
        <v>18</v>
      </c>
      <c r="C15" s="1">
        <v>0.54166666666666696</v>
      </c>
      <c r="D15" s="2">
        <v>100</v>
      </c>
    </row>
    <row r="16" spans="1:7">
      <c r="A16">
        <v>15</v>
      </c>
      <c r="B16" t="s">
        <v>19</v>
      </c>
      <c r="C16" s="1">
        <v>0.58333333333333304</v>
      </c>
      <c r="D16" s="2">
        <v>50</v>
      </c>
    </row>
    <row r="17" spans="1:4">
      <c r="A17">
        <v>16</v>
      </c>
      <c r="B17" t="s">
        <v>20</v>
      </c>
      <c r="C17" s="1">
        <v>0.625</v>
      </c>
      <c r="D17" s="2">
        <v>250</v>
      </c>
    </row>
    <row r="18" spans="1:4">
      <c r="A18">
        <v>17</v>
      </c>
      <c r="B18" t="s">
        <v>21</v>
      </c>
      <c r="C18" s="1">
        <v>0.66666666666666696</v>
      </c>
      <c r="D18" s="2">
        <v>100</v>
      </c>
    </row>
    <row r="19" spans="1:4">
      <c r="A19">
        <v>18</v>
      </c>
      <c r="B19" t="s">
        <v>22</v>
      </c>
      <c r="C19" s="1">
        <v>0.70833333333333304</v>
      </c>
      <c r="D19" s="2">
        <v>99</v>
      </c>
    </row>
    <row r="20" spans="1:4">
      <c r="A20">
        <v>19</v>
      </c>
      <c r="B20" t="s">
        <v>23</v>
      </c>
      <c r="C20" s="1">
        <v>0.75</v>
      </c>
      <c r="D20" s="2">
        <v>120</v>
      </c>
    </row>
    <row r="21" spans="1:4">
      <c r="A21">
        <v>20</v>
      </c>
      <c r="B21" t="s">
        <v>24</v>
      </c>
      <c r="C21" s="1">
        <v>0.79166666666666596</v>
      </c>
      <c r="D21" s="2">
        <v>150</v>
      </c>
    </row>
    <row r="22" spans="1:4">
      <c r="A22">
        <v>21</v>
      </c>
      <c r="B22" t="s">
        <v>25</v>
      </c>
      <c r="C22" s="1">
        <v>0.83333333333333304</v>
      </c>
      <c r="D22" s="2">
        <v>340</v>
      </c>
    </row>
    <row r="23" spans="1:4">
      <c r="A23">
        <v>22</v>
      </c>
      <c r="B23" t="s">
        <v>26</v>
      </c>
      <c r="C23" s="1">
        <v>0.875</v>
      </c>
      <c r="D23" s="2">
        <v>400</v>
      </c>
    </row>
    <row r="24" spans="1:4">
      <c r="A24">
        <v>23</v>
      </c>
      <c r="B24" t="s">
        <v>27</v>
      </c>
      <c r="C24" s="1">
        <v>0.91666666666666596</v>
      </c>
      <c r="D24" s="2">
        <v>500</v>
      </c>
    </row>
    <row r="25" spans="1:4">
      <c r="A25">
        <v>24</v>
      </c>
      <c r="B25" t="s">
        <v>29</v>
      </c>
      <c r="C25" s="1">
        <v>0.95833333333333304</v>
      </c>
      <c r="D25" s="2">
        <v>50000</v>
      </c>
    </row>
    <row r="26" spans="1:4">
      <c r="C26" s="1"/>
      <c r="D26" s="2"/>
    </row>
    <row r="27" spans="1:4">
      <c r="A27">
        <v>26</v>
      </c>
      <c r="C27" s="1"/>
      <c r="D27" s="2"/>
    </row>
    <row r="28" spans="1:4">
      <c r="A28" t="s">
        <v>28</v>
      </c>
      <c r="D28" s="2">
        <f>SUBTOTAL(109,Table1345[จำนวนเงิน])</f>
        <v>59701</v>
      </c>
    </row>
    <row r="29" spans="1:4">
      <c r="C29" t="s">
        <v>35</v>
      </c>
      <c r="D29" t="str">
        <f>BAHTTEXT(Table1345[[#Totals],[จำนวนเงิน]])</f>
        <v>ห้าหมื่นเก้าพันเจ็ดร้อยเอ็ดบาทถ้วน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6D6C-7C51-44BF-9371-A8AC7BE52A79}">
  <dimension ref="A1:G29"/>
  <sheetViews>
    <sheetView tabSelected="1" workbookViewId="0">
      <selection activeCell="G15" sqref="G15"/>
    </sheetView>
  </sheetViews>
  <sheetFormatPr defaultRowHeight="14.4"/>
  <cols>
    <col min="1" max="1" width="9.77734375" bestFit="1" customWidth="1"/>
    <col min="2" max="2" width="11" bestFit="1" customWidth="1"/>
    <col min="3" max="3" width="11.33203125" bestFit="1" customWidth="1"/>
    <col min="4" max="4" width="29.6640625" bestFit="1" customWidth="1"/>
    <col min="6" max="6" width="17.6640625" bestFit="1" customWidth="1"/>
    <col min="7" max="7" width="12" bestFit="1" customWidth="1"/>
  </cols>
  <sheetData>
    <row r="1" spans="1:7">
      <c r="A1" t="s">
        <v>1</v>
      </c>
      <c r="B1" t="s">
        <v>2</v>
      </c>
      <c r="C1" s="1" t="s">
        <v>3</v>
      </c>
      <c r="D1" t="s">
        <v>4</v>
      </c>
    </row>
    <row r="2" spans="1:7">
      <c r="A2">
        <v>1</v>
      </c>
      <c r="B2" t="s">
        <v>5</v>
      </c>
      <c r="C2" s="1">
        <v>0</v>
      </c>
      <c r="D2" s="2">
        <v>150</v>
      </c>
    </row>
    <row r="3" spans="1:7">
      <c r="A3">
        <v>2</v>
      </c>
      <c r="B3" t="s">
        <v>6</v>
      </c>
      <c r="C3" s="1">
        <v>4.1666666666666664E-2</v>
      </c>
      <c r="D3" s="2">
        <v>100</v>
      </c>
    </row>
    <row r="4" spans="1:7">
      <c r="A4">
        <v>3</v>
      </c>
      <c r="B4" t="s">
        <v>7</v>
      </c>
      <c r="C4" s="1">
        <v>8.3333333333333301E-2</v>
      </c>
      <c r="D4" s="2">
        <v>2500</v>
      </c>
    </row>
    <row r="5" spans="1:7">
      <c r="A5">
        <v>4</v>
      </c>
      <c r="B5" t="s">
        <v>8</v>
      </c>
      <c r="C5" s="1">
        <v>0.125</v>
      </c>
      <c r="D5" s="2">
        <v>250</v>
      </c>
      <c r="F5" t="s">
        <v>36</v>
      </c>
      <c r="G5">
        <f>COUNTA(Table13456[ลำดับที่])</f>
        <v>25</v>
      </c>
    </row>
    <row r="6" spans="1:7">
      <c r="A6">
        <v>5</v>
      </c>
      <c r="B6" t="s">
        <v>9</v>
      </c>
      <c r="C6" s="1">
        <v>0.16666666666666699</v>
      </c>
      <c r="D6" s="2">
        <v>10</v>
      </c>
      <c r="F6" t="s">
        <v>32</v>
      </c>
      <c r="G6">
        <f>AVERAGE(Table1[จำนวนเงิน])</f>
        <v>2487.5416666666665</v>
      </c>
    </row>
    <row r="7" spans="1:7">
      <c r="A7">
        <v>6</v>
      </c>
      <c r="B7" t="s">
        <v>10</v>
      </c>
      <c r="C7" s="1">
        <v>0.20833333333333301</v>
      </c>
      <c r="D7" s="2">
        <v>50</v>
      </c>
      <c r="F7" t="s">
        <v>33</v>
      </c>
      <c r="G7" s="2">
        <f>MAX(Table13456[จำนวนเงิน])</f>
        <v>50000</v>
      </c>
    </row>
    <row r="8" spans="1:7">
      <c r="A8">
        <v>7</v>
      </c>
      <c r="B8" t="s">
        <v>11</v>
      </c>
      <c r="C8" s="1">
        <v>0.25</v>
      </c>
      <c r="D8" s="2">
        <v>150</v>
      </c>
      <c r="F8" t="s">
        <v>34</v>
      </c>
      <c r="G8" s="2">
        <f>MIN(Table13456[จำนวนเงิน])</f>
        <v>10</v>
      </c>
    </row>
    <row r="9" spans="1:7">
      <c r="A9">
        <v>8</v>
      </c>
      <c r="B9" t="s">
        <v>12</v>
      </c>
      <c r="C9" s="1">
        <v>0.29166666666666702</v>
      </c>
      <c r="D9" s="2">
        <v>1500</v>
      </c>
    </row>
    <row r="10" spans="1:7">
      <c r="A10">
        <v>9</v>
      </c>
      <c r="B10" t="s">
        <v>13</v>
      </c>
      <c r="C10" s="1">
        <v>0.33333333333333298</v>
      </c>
      <c r="D10" s="2">
        <v>250</v>
      </c>
      <c r="F10" s="3" t="s">
        <v>37</v>
      </c>
      <c r="G10" s="3"/>
    </row>
    <row r="11" spans="1:7">
      <c r="A11">
        <v>10</v>
      </c>
      <c r="B11" t="s">
        <v>14</v>
      </c>
      <c r="C11" s="1">
        <v>0.375</v>
      </c>
      <c r="D11" s="2">
        <v>450</v>
      </c>
      <c r="F11" t="s">
        <v>38</v>
      </c>
      <c r="G11">
        <v>20</v>
      </c>
    </row>
    <row r="12" spans="1:7">
      <c r="A12">
        <v>11</v>
      </c>
      <c r="B12" t="s">
        <v>15</v>
      </c>
      <c r="C12" s="1">
        <v>0.41666666666666702</v>
      </c>
      <c r="D12" s="2">
        <v>700</v>
      </c>
      <c r="F12" t="s">
        <v>2</v>
      </c>
      <c r="G12" t="str" cm="1">
        <f t="array" ref="G12">INDEX(B2:B25,G11)</f>
        <v>t</v>
      </c>
    </row>
    <row r="13" spans="1:7">
      <c r="A13">
        <v>12</v>
      </c>
      <c r="B13" t="s">
        <v>16</v>
      </c>
      <c r="C13" s="1">
        <v>0.45833333333333298</v>
      </c>
      <c r="D13" s="2">
        <v>982</v>
      </c>
      <c r="F13" t="s">
        <v>39</v>
      </c>
      <c r="G13" cm="1">
        <f t="array" ref="G13">INDEX(D2:D25,G11)</f>
        <v>150</v>
      </c>
    </row>
    <row r="14" spans="1:7">
      <c r="A14">
        <v>13</v>
      </c>
      <c r="B14" t="s">
        <v>17</v>
      </c>
      <c r="C14" s="1">
        <v>0.5</v>
      </c>
      <c r="D14" s="2">
        <v>500</v>
      </c>
    </row>
    <row r="15" spans="1:7">
      <c r="A15">
        <v>14</v>
      </c>
      <c r="B15" t="s">
        <v>18</v>
      </c>
      <c r="C15" s="1">
        <v>0.54166666666666696</v>
      </c>
      <c r="D15" s="2">
        <v>100</v>
      </c>
    </row>
    <row r="16" spans="1:7">
      <c r="A16">
        <v>15</v>
      </c>
      <c r="B16" t="s">
        <v>19</v>
      </c>
      <c r="C16" s="1">
        <v>0.58333333333333304</v>
      </c>
      <c r="D16" s="2">
        <v>50</v>
      </c>
    </row>
    <row r="17" spans="1:4">
      <c r="A17">
        <v>16</v>
      </c>
      <c r="B17" t="s">
        <v>20</v>
      </c>
      <c r="C17" s="1">
        <v>0.625</v>
      </c>
      <c r="D17" s="2">
        <v>250</v>
      </c>
    </row>
    <row r="18" spans="1:4">
      <c r="A18">
        <v>17</v>
      </c>
      <c r="B18" t="s">
        <v>21</v>
      </c>
      <c r="C18" s="1">
        <v>0.66666666666666696</v>
      </c>
      <c r="D18" s="2">
        <v>100</v>
      </c>
    </row>
    <row r="19" spans="1:4">
      <c r="A19">
        <v>18</v>
      </c>
      <c r="B19" t="s">
        <v>22</v>
      </c>
      <c r="C19" s="1">
        <v>0.70833333333333304</v>
      </c>
      <c r="D19" s="2">
        <v>99</v>
      </c>
    </row>
    <row r="20" spans="1:4">
      <c r="A20">
        <v>19</v>
      </c>
      <c r="B20" t="s">
        <v>23</v>
      </c>
      <c r="C20" s="1">
        <v>0.75</v>
      </c>
      <c r="D20" s="2">
        <v>120</v>
      </c>
    </row>
    <row r="21" spans="1:4">
      <c r="A21">
        <v>20</v>
      </c>
      <c r="B21" t="s">
        <v>24</v>
      </c>
      <c r="C21" s="1">
        <v>0.79166666666666596</v>
      </c>
      <c r="D21" s="2">
        <v>150</v>
      </c>
    </row>
    <row r="22" spans="1:4">
      <c r="A22">
        <v>21</v>
      </c>
      <c r="B22" t="s">
        <v>25</v>
      </c>
      <c r="C22" s="1">
        <v>0.83333333333333304</v>
      </c>
      <c r="D22" s="2">
        <v>340</v>
      </c>
    </row>
    <row r="23" spans="1:4">
      <c r="A23">
        <v>22</v>
      </c>
      <c r="B23" t="s">
        <v>26</v>
      </c>
      <c r="C23" s="1">
        <v>0.875</v>
      </c>
      <c r="D23" s="2">
        <v>400</v>
      </c>
    </row>
    <row r="24" spans="1:4">
      <c r="A24">
        <v>23</v>
      </c>
      <c r="B24" t="s">
        <v>27</v>
      </c>
      <c r="C24" s="1">
        <v>0.91666666666666596</v>
      </c>
      <c r="D24" s="2">
        <v>500</v>
      </c>
    </row>
    <row r="25" spans="1:4">
      <c r="A25">
        <v>24</v>
      </c>
      <c r="B25" t="s">
        <v>29</v>
      </c>
      <c r="C25" s="1">
        <v>0.95833333333333304</v>
      </c>
      <c r="D25" s="2">
        <v>50000</v>
      </c>
    </row>
    <row r="26" spans="1:4">
      <c r="C26" s="1"/>
      <c r="D26" s="2"/>
    </row>
    <row r="27" spans="1:4">
      <c r="A27">
        <v>26</v>
      </c>
      <c r="C27" s="1"/>
      <c r="D27" s="2"/>
    </row>
    <row r="28" spans="1:4">
      <c r="A28" t="s">
        <v>28</v>
      </c>
      <c r="D28" s="2">
        <f>SUBTOTAL(109,Table13456[จำนวนเงิน])</f>
        <v>59701</v>
      </c>
    </row>
    <row r="29" spans="1:4">
      <c r="C29" t="s">
        <v>35</v>
      </c>
      <c r="D29" t="str">
        <f>BAHTTEXT(Table13456[[#Totals],[จำนวนเงิน]])</f>
        <v>ห้าหมื่นเก้าพันเจ็ดร้อยเอ็ดบาทถ้วน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A50A-3DF9-4716-BB4C-199FC9508E49}">
  <dimension ref="A1:B10"/>
  <sheetViews>
    <sheetView workbookViewId="0">
      <selection activeCell="B11" sqref="B11"/>
    </sheetView>
  </sheetViews>
  <sheetFormatPr defaultRowHeight="14.4"/>
  <cols>
    <col min="1" max="1" width="15.21875" style="4" bestFit="1" customWidth="1"/>
  </cols>
  <sheetData>
    <row r="1" spans="1:2">
      <c r="A1" s="4" t="s">
        <v>40</v>
      </c>
      <c r="B1" t="s">
        <v>41</v>
      </c>
    </row>
    <row r="2" spans="1:2">
      <c r="A2" s="4" t="s">
        <v>42</v>
      </c>
      <c r="B2">
        <f>LEN(A2)</f>
        <v>13</v>
      </c>
    </row>
    <row r="3" spans="1:2">
      <c r="A3" s="4" t="s">
        <v>43</v>
      </c>
      <c r="B3">
        <f t="shared" ref="B3:B9" si="0">LEN(A3)</f>
        <v>7</v>
      </c>
    </row>
    <row r="4" spans="1:2">
      <c r="A4" s="4" t="s">
        <v>44</v>
      </c>
      <c r="B4">
        <f t="shared" si="0"/>
        <v>6</v>
      </c>
    </row>
    <row r="5" spans="1:2">
      <c r="A5" s="4" t="s">
        <v>45</v>
      </c>
      <c r="B5">
        <f t="shared" si="0"/>
        <v>11</v>
      </c>
    </row>
    <row r="6" spans="1:2">
      <c r="A6" s="4" t="s">
        <v>46</v>
      </c>
      <c r="B6">
        <f t="shared" si="0"/>
        <v>9</v>
      </c>
    </row>
    <row r="7" spans="1:2">
      <c r="A7" s="4" t="s">
        <v>47</v>
      </c>
      <c r="B7">
        <f t="shared" si="0"/>
        <v>5</v>
      </c>
    </row>
    <row r="8" spans="1:2">
      <c r="A8" s="4" t="s">
        <v>48</v>
      </c>
      <c r="B8">
        <f t="shared" si="0"/>
        <v>6</v>
      </c>
    </row>
    <row r="9" spans="1:2">
      <c r="A9" s="4" t="s">
        <v>49</v>
      </c>
      <c r="B9">
        <f t="shared" si="0"/>
        <v>7</v>
      </c>
    </row>
    <row r="10" spans="1:2">
      <c r="B10">
        <f>LEN("555")</f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F04B-262B-47A8-A68E-70DCAACAB53C}">
  <dimension ref="B2:C6"/>
  <sheetViews>
    <sheetView workbookViewId="0">
      <selection activeCell="C7" sqref="C7"/>
    </sheetView>
  </sheetViews>
  <sheetFormatPr defaultRowHeight="14.4"/>
  <cols>
    <col min="2" max="2" width="15.6640625" bestFit="1" customWidth="1"/>
  </cols>
  <sheetData>
    <row r="2" spans="2:3">
      <c r="B2" s="5">
        <f ca="1">NOW()</f>
        <v>44855.54671469907</v>
      </c>
    </row>
    <row r="6" spans="2:3">
      <c r="C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06_avg</vt:lpstr>
      <vt:lpstr>07_workshop avg</vt:lpstr>
      <vt:lpstr>Sheet4</vt:lpstr>
      <vt:lpstr>08_max min</vt:lpstr>
      <vt:lpstr>09_workshop max min</vt:lpstr>
      <vt:lpstr>10_bathtext</vt:lpstr>
      <vt:lpstr>11_counta</vt:lpstr>
      <vt:lpstr>12_index</vt:lpstr>
      <vt:lpstr>13_len</vt:lpstr>
      <vt:lpstr>14_now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Wongyai</dc:creator>
  <cp:lastModifiedBy>Sophon Wongyai</cp:lastModifiedBy>
  <dcterms:created xsi:type="dcterms:W3CDTF">2022-10-21T04:16:27Z</dcterms:created>
  <dcterms:modified xsi:type="dcterms:W3CDTF">2022-10-21T06:10:55Z</dcterms:modified>
</cp:coreProperties>
</file>